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8.xml"/>
  <Override ContentType="application/vnd.openxmlformats-officedocument.drawingml.chart+xml" PartName="/xl/charts/chart43.xml"/>
  <Override ContentType="application/vnd.openxmlformats-officedocument.drawingml.chart+xml" PartName="/xl/charts/chart44.xml"/>
  <Override ContentType="application/vnd.openxmlformats-officedocument.drawingml.chart+xml" PartName="/xl/charts/chart26.xml"/>
  <Override ContentType="application/vnd.openxmlformats-officedocument.drawingml.chart+xml" PartName="/xl/charts/chart35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42.xml"/>
  <Override ContentType="application/vnd.openxmlformats-officedocument.drawingml.chart+xml" PartName="/xl/charts/chart25.xml"/>
  <Override ContentType="application/vnd.openxmlformats-officedocument.drawingml.chart+xml" PartName="/xl/charts/chart16.xml"/>
  <Override ContentType="application/vnd.openxmlformats-officedocument.drawingml.chart+xml" PartName="/xl/charts/chart46.xml"/>
  <Override ContentType="application/vnd.openxmlformats-officedocument.drawingml.chart+xml" PartName="/xl/charts/chart29.xml"/>
  <Override ContentType="application/vnd.openxmlformats-officedocument.drawingml.chart+xml" PartName="/xl/charts/chart50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8.xml"/>
  <Override ContentType="application/vnd.openxmlformats-officedocument.drawingml.chart+xml" PartName="/xl/charts/chart6.xml"/>
  <Override ContentType="application/vnd.openxmlformats-officedocument.drawingml.chart+xml" PartName="/xl/charts/chart45.xml"/>
  <Override ContentType="application/vnd.openxmlformats-officedocument.drawingml.chart+xml" PartName="/xl/charts/chart15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39.xml"/>
  <Override ContentType="application/vnd.openxmlformats-officedocument.drawingml.chart+xml" PartName="/xl/charts/chart48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47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41.xml"/>
  <Override ContentType="application/vnd.openxmlformats-officedocument.drawingml.chart+xml" PartName="/xl/charts/chart11.xml"/>
  <Override ContentType="application/vnd.openxmlformats-officedocument.drawingml.chart+xml" PartName="/xl/charts/chart37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40.xml"/>
  <Override ContentType="application/vnd.openxmlformats-officedocument.drawingml.chart+xml" PartName="/xl/charts/chart49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ection Day and Advanced Votin" sheetId="1" r:id="rId4"/>
    <sheet state="visible" name="Fulton EDVADV with Mail-in" sheetId="2" r:id="rId5"/>
    <sheet state="visible" name="Fulton County Recorder" sheetId="3" r:id="rId6"/>
    <sheet state="visible" name="Removed Precincts" sheetId="4" r:id="rId7"/>
  </sheets>
  <definedNames/>
  <calcPr/>
</workbook>
</file>

<file path=xl/sharedStrings.xml><?xml version="1.0" encoding="utf-8"?>
<sst xmlns="http://schemas.openxmlformats.org/spreadsheetml/2006/main" count="1732" uniqueCount="482">
  <si>
    <t>k1</t>
  </si>
  <si>
    <t>Precinct</t>
  </si>
  <si>
    <t>a= Biden Edv</t>
  </si>
  <si>
    <t>b= TrumpEdv</t>
  </si>
  <si>
    <t>c= Biden Adv</t>
  </si>
  <si>
    <t>d =Trump Adv</t>
  </si>
  <si>
    <t>x =Biden EDV %</t>
  </si>
  <si>
    <t>y = Biden Advan%</t>
  </si>
  <si>
    <t>α</t>
  </si>
  <si>
    <t>α Reg</t>
  </si>
  <si>
    <t>y reg</t>
  </si>
  <si>
    <t>zeta check</t>
  </si>
  <si>
    <t>Index</t>
  </si>
  <si>
    <t>Quantile</t>
  </si>
  <si>
    <t>k2</t>
  </si>
  <si>
    <t>01A</t>
  </si>
  <si>
    <t>k3</t>
  </si>
  <si>
    <t>01B</t>
  </si>
  <si>
    <t>costheta</t>
  </si>
  <si>
    <t>01C</t>
  </si>
  <si>
    <t>sintheta</t>
  </si>
  <si>
    <t>01D</t>
  </si>
  <si>
    <t>theta = -45 degrees</t>
  </si>
  <si>
    <t>01E</t>
  </si>
  <si>
    <t>-0.7853 in radians</t>
  </si>
  <si>
    <t>01F</t>
  </si>
  <si>
    <t>01G</t>
  </si>
  <si>
    <t>Link to Fulton Data</t>
  </si>
  <si>
    <t>01H</t>
  </si>
  <si>
    <t>https://results.enr.clarityelections.com/GA/Fulton/105430/web.264614/#/summary</t>
  </si>
  <si>
    <t>01J</t>
  </si>
  <si>
    <t>01P</t>
  </si>
  <si>
    <t>01R</t>
  </si>
  <si>
    <t>01S</t>
  </si>
  <si>
    <t>01T</t>
  </si>
  <si>
    <t>02A</t>
  </si>
  <si>
    <t>02A1</t>
  </si>
  <si>
    <t>02B</t>
  </si>
  <si>
    <t>02C</t>
  </si>
  <si>
    <t>02D</t>
  </si>
  <si>
    <t>02E</t>
  </si>
  <si>
    <t>02F1</t>
  </si>
  <si>
    <t>02F2</t>
  </si>
  <si>
    <t>02G</t>
  </si>
  <si>
    <t>02J</t>
  </si>
  <si>
    <t>02K</t>
  </si>
  <si>
    <t>02L1</t>
  </si>
  <si>
    <t>02L1A</t>
  </si>
  <si>
    <t>02L2</t>
  </si>
  <si>
    <t>02S</t>
  </si>
  <si>
    <t>02W</t>
  </si>
  <si>
    <t>03A</t>
  </si>
  <si>
    <t>03B</t>
  </si>
  <si>
    <t>03C</t>
  </si>
  <si>
    <t>03D</t>
  </si>
  <si>
    <t>03E</t>
  </si>
  <si>
    <t>03F</t>
  </si>
  <si>
    <t>03G</t>
  </si>
  <si>
    <t>03H</t>
  </si>
  <si>
    <t>03I</t>
  </si>
  <si>
    <t>03L</t>
  </si>
  <si>
    <t>03M</t>
  </si>
  <si>
    <t>03N</t>
  </si>
  <si>
    <t>03P1A</t>
  </si>
  <si>
    <t>03S</t>
  </si>
  <si>
    <t>03T</t>
  </si>
  <si>
    <t>04A</t>
  </si>
  <si>
    <t>04B</t>
  </si>
  <si>
    <t>04C</t>
  </si>
  <si>
    <t>04D</t>
  </si>
  <si>
    <t>04F</t>
  </si>
  <si>
    <t>04G</t>
  </si>
  <si>
    <t>04I</t>
  </si>
  <si>
    <t>04J</t>
  </si>
  <si>
    <t>04K</t>
  </si>
  <si>
    <t>04L</t>
  </si>
  <si>
    <t>04M</t>
  </si>
  <si>
    <t>04S</t>
  </si>
  <si>
    <t>04T</t>
  </si>
  <si>
    <t>04V</t>
  </si>
  <si>
    <t>04W</t>
  </si>
  <si>
    <t>04X1</t>
  </si>
  <si>
    <t>04X2</t>
  </si>
  <si>
    <t>05A1</t>
  </si>
  <si>
    <t>05A2</t>
  </si>
  <si>
    <t>05B</t>
  </si>
  <si>
    <t>05C</t>
  </si>
  <si>
    <t>05D</t>
  </si>
  <si>
    <t>05F</t>
  </si>
  <si>
    <t>05J</t>
  </si>
  <si>
    <t>05K</t>
  </si>
  <si>
    <t>06B</t>
  </si>
  <si>
    <t>06D</t>
  </si>
  <si>
    <t>06D1</t>
  </si>
  <si>
    <t>06D2</t>
  </si>
  <si>
    <t>06E</t>
  </si>
  <si>
    <t>06F</t>
  </si>
  <si>
    <t>06G</t>
  </si>
  <si>
    <t>06I</t>
  </si>
  <si>
    <t>06J</t>
  </si>
  <si>
    <t>06L1</t>
  </si>
  <si>
    <t>06L2</t>
  </si>
  <si>
    <t>06N</t>
  </si>
  <si>
    <t>06Q</t>
  </si>
  <si>
    <t>06R</t>
  </si>
  <si>
    <t>07A</t>
  </si>
  <si>
    <t>07B</t>
  </si>
  <si>
    <t>07C</t>
  </si>
  <si>
    <t>07D</t>
  </si>
  <si>
    <t>07E</t>
  </si>
  <si>
    <t>07F</t>
  </si>
  <si>
    <t>07H</t>
  </si>
  <si>
    <t>07J</t>
  </si>
  <si>
    <t>07M</t>
  </si>
  <si>
    <t>07N</t>
  </si>
  <si>
    <t>08A</t>
  </si>
  <si>
    <t>08B</t>
  </si>
  <si>
    <t>08C</t>
  </si>
  <si>
    <t>08D</t>
  </si>
  <si>
    <t>08E</t>
  </si>
  <si>
    <t>08F1</t>
  </si>
  <si>
    <t>08G</t>
  </si>
  <si>
    <t>08H</t>
  </si>
  <si>
    <t>08J</t>
  </si>
  <si>
    <t>08K</t>
  </si>
  <si>
    <t>08L</t>
  </si>
  <si>
    <t>08M</t>
  </si>
  <si>
    <t>08N1</t>
  </si>
  <si>
    <t>08N2</t>
  </si>
  <si>
    <t>08P</t>
  </si>
  <si>
    <t>09A</t>
  </si>
  <si>
    <t>09B</t>
  </si>
  <si>
    <t>09C</t>
  </si>
  <si>
    <t>09D</t>
  </si>
  <si>
    <t>09E</t>
  </si>
  <si>
    <t>09F</t>
  </si>
  <si>
    <t>09G</t>
  </si>
  <si>
    <t>09H</t>
  </si>
  <si>
    <t>09I</t>
  </si>
  <si>
    <t>09K</t>
  </si>
  <si>
    <t>09K1</t>
  </si>
  <si>
    <t>09M</t>
  </si>
  <si>
    <t>10A</t>
  </si>
  <si>
    <t>10B</t>
  </si>
  <si>
    <t>10C</t>
  </si>
  <si>
    <t>10D</t>
  </si>
  <si>
    <t>10E</t>
  </si>
  <si>
    <t>10F</t>
  </si>
  <si>
    <t>10G</t>
  </si>
  <si>
    <t>10H1</t>
  </si>
  <si>
    <t>10H2</t>
  </si>
  <si>
    <t>10I</t>
  </si>
  <si>
    <t>10J</t>
  </si>
  <si>
    <t>10K</t>
  </si>
  <si>
    <t>10M</t>
  </si>
  <si>
    <t>10P</t>
  </si>
  <si>
    <t>10R</t>
  </si>
  <si>
    <t>11B</t>
  </si>
  <si>
    <t>11B1</t>
  </si>
  <si>
    <t>11C</t>
  </si>
  <si>
    <t>11E1</t>
  </si>
  <si>
    <t>11E2</t>
  </si>
  <si>
    <t>11E3</t>
  </si>
  <si>
    <t>11G</t>
  </si>
  <si>
    <t>11H</t>
  </si>
  <si>
    <t>11J</t>
  </si>
  <si>
    <t>11K</t>
  </si>
  <si>
    <t>11M</t>
  </si>
  <si>
    <t>11M1</t>
  </si>
  <si>
    <t>11N</t>
  </si>
  <si>
    <t>11P</t>
  </si>
  <si>
    <t>11R</t>
  </si>
  <si>
    <t>12A</t>
  </si>
  <si>
    <t>12A1</t>
  </si>
  <si>
    <t>12D</t>
  </si>
  <si>
    <t>12E1</t>
  </si>
  <si>
    <t>12F</t>
  </si>
  <si>
    <t>12G</t>
  </si>
  <si>
    <t>12H1</t>
  </si>
  <si>
    <t>12H2</t>
  </si>
  <si>
    <t>12I</t>
  </si>
  <si>
    <t>12J</t>
  </si>
  <si>
    <t>12K</t>
  </si>
  <si>
    <t>12L</t>
  </si>
  <si>
    <t>12M</t>
  </si>
  <si>
    <t>12N</t>
  </si>
  <si>
    <t>12S</t>
  </si>
  <si>
    <t>AP01A</t>
  </si>
  <si>
    <t>AP01B</t>
  </si>
  <si>
    <t>AP01C</t>
  </si>
  <si>
    <t>AP01D</t>
  </si>
  <si>
    <t>AP021</t>
  </si>
  <si>
    <t>AP022</t>
  </si>
  <si>
    <t>AP02B</t>
  </si>
  <si>
    <t>AP03</t>
  </si>
  <si>
    <t>AP04A</t>
  </si>
  <si>
    <t>AP04B</t>
  </si>
  <si>
    <t>AP05</t>
  </si>
  <si>
    <t>AP06</t>
  </si>
  <si>
    <t>AP07A</t>
  </si>
  <si>
    <t>AP07B</t>
  </si>
  <si>
    <t>AP09A</t>
  </si>
  <si>
    <t>AP09B</t>
  </si>
  <si>
    <t>AP10</t>
  </si>
  <si>
    <t>AP12A</t>
  </si>
  <si>
    <t>AP12B</t>
  </si>
  <si>
    <t>AP12C</t>
  </si>
  <si>
    <t>AP14</t>
  </si>
  <si>
    <t>CH01</t>
  </si>
  <si>
    <t>CH02</t>
  </si>
  <si>
    <t>CH03</t>
  </si>
  <si>
    <t>CH04A</t>
  </si>
  <si>
    <t>CH05</t>
  </si>
  <si>
    <t>CP011</t>
  </si>
  <si>
    <t>CP012</t>
  </si>
  <si>
    <t>CP01B</t>
  </si>
  <si>
    <t>CP02</t>
  </si>
  <si>
    <t>CP04B</t>
  </si>
  <si>
    <t>CP051</t>
  </si>
  <si>
    <t>CP05B</t>
  </si>
  <si>
    <t>CP06A</t>
  </si>
  <si>
    <t>CP07B</t>
  </si>
  <si>
    <t>CP07C</t>
  </si>
  <si>
    <t>CP07D</t>
  </si>
  <si>
    <t>CP07E</t>
  </si>
  <si>
    <t>CP07F</t>
  </si>
  <si>
    <t>CP081</t>
  </si>
  <si>
    <t>CP083</t>
  </si>
  <si>
    <t>CP08A</t>
  </si>
  <si>
    <t>EP01A</t>
  </si>
  <si>
    <t>EP01B</t>
  </si>
  <si>
    <t>EP02A</t>
  </si>
  <si>
    <t>EP02B</t>
  </si>
  <si>
    <t>EP02C</t>
  </si>
  <si>
    <t>EP02D</t>
  </si>
  <si>
    <t>EP02E</t>
  </si>
  <si>
    <t>EP03A</t>
  </si>
  <si>
    <t>EP03B</t>
  </si>
  <si>
    <t>EP04A</t>
  </si>
  <si>
    <t>EP04B</t>
  </si>
  <si>
    <t>EP04C</t>
  </si>
  <si>
    <t>FA01A</t>
  </si>
  <si>
    <t>FA01B</t>
  </si>
  <si>
    <t>FA01C</t>
  </si>
  <si>
    <t>FA01D</t>
  </si>
  <si>
    <t>FC01</t>
  </si>
  <si>
    <t>FC02</t>
  </si>
  <si>
    <t>FC03</t>
  </si>
  <si>
    <t>HP01</t>
  </si>
  <si>
    <t>JC01</t>
  </si>
  <si>
    <t>JC01A</t>
  </si>
  <si>
    <t>JC02</t>
  </si>
  <si>
    <t>JC03A</t>
  </si>
  <si>
    <t>JC03B</t>
  </si>
  <si>
    <t>JC04A</t>
  </si>
  <si>
    <t>JC04B</t>
  </si>
  <si>
    <t>JC04C</t>
  </si>
  <si>
    <t>JC05</t>
  </si>
  <si>
    <t>JC06</t>
  </si>
  <si>
    <t>JC07</t>
  </si>
  <si>
    <t>JC08</t>
  </si>
  <si>
    <t>JC09</t>
  </si>
  <si>
    <t>JC10</t>
  </si>
  <si>
    <t>JC11</t>
  </si>
  <si>
    <t>JC12</t>
  </si>
  <si>
    <t>JC13A</t>
  </si>
  <si>
    <t>JC13B</t>
  </si>
  <si>
    <t>JC14</t>
  </si>
  <si>
    <t>JC15</t>
  </si>
  <si>
    <t>JC16</t>
  </si>
  <si>
    <t>JC18</t>
  </si>
  <si>
    <t>JC19</t>
  </si>
  <si>
    <t>ML01A</t>
  </si>
  <si>
    <t>ML01B</t>
  </si>
  <si>
    <t>ML02A</t>
  </si>
  <si>
    <t>ML02B</t>
  </si>
  <si>
    <t>ML03</t>
  </si>
  <si>
    <t>ML03A</t>
  </si>
  <si>
    <t>ML04</t>
  </si>
  <si>
    <t>ML05</t>
  </si>
  <si>
    <t>ML06A</t>
  </si>
  <si>
    <t>ML06B</t>
  </si>
  <si>
    <t>ML07A</t>
  </si>
  <si>
    <t>ML07B</t>
  </si>
  <si>
    <t>MP01</t>
  </si>
  <si>
    <t>PA01</t>
  </si>
  <si>
    <t>RW01</t>
  </si>
  <si>
    <t>RW02</t>
  </si>
  <si>
    <t>RW03</t>
  </si>
  <si>
    <t>RW04</t>
  </si>
  <si>
    <t>RW05</t>
  </si>
  <si>
    <t>RW06</t>
  </si>
  <si>
    <t>RW07A</t>
  </si>
  <si>
    <t>RW07B</t>
  </si>
  <si>
    <t>RW08</t>
  </si>
  <si>
    <t>RW09</t>
  </si>
  <si>
    <t>RW09A</t>
  </si>
  <si>
    <t>RW10</t>
  </si>
  <si>
    <t>RW11A</t>
  </si>
  <si>
    <t>RW12</t>
  </si>
  <si>
    <t>RW12A</t>
  </si>
  <si>
    <t>RW13</t>
  </si>
  <si>
    <t>RW16</t>
  </si>
  <si>
    <t>RW17</t>
  </si>
  <si>
    <t>RW19</t>
  </si>
  <si>
    <t>RW20</t>
  </si>
  <si>
    <t>RW21</t>
  </si>
  <si>
    <t>RW22A</t>
  </si>
  <si>
    <t>SC01A</t>
  </si>
  <si>
    <t>SC01B</t>
  </si>
  <si>
    <t>SC01C</t>
  </si>
  <si>
    <t>SC02</t>
  </si>
  <si>
    <t>SC04</t>
  </si>
  <si>
    <t>SC05A</t>
  </si>
  <si>
    <t>SC05B</t>
  </si>
  <si>
    <t>SC05D</t>
  </si>
  <si>
    <t>SC05E</t>
  </si>
  <si>
    <t>SC07A</t>
  </si>
  <si>
    <t>SC07C</t>
  </si>
  <si>
    <t>SC07D</t>
  </si>
  <si>
    <t>SC08B</t>
  </si>
  <si>
    <t>SC08C</t>
  </si>
  <si>
    <t>SC08D</t>
  </si>
  <si>
    <t>SC08E</t>
  </si>
  <si>
    <t>SC08F</t>
  </si>
  <si>
    <t>SC08G</t>
  </si>
  <si>
    <t>SC08H</t>
  </si>
  <si>
    <t>SC09A</t>
  </si>
  <si>
    <t>SC09B</t>
  </si>
  <si>
    <t>SC09C</t>
  </si>
  <si>
    <t>SC10</t>
  </si>
  <si>
    <t>SC11A</t>
  </si>
  <si>
    <t>SC11B</t>
  </si>
  <si>
    <t>SC13</t>
  </si>
  <si>
    <t>SC14A</t>
  </si>
  <si>
    <t>SC15</t>
  </si>
  <si>
    <t>SC15A</t>
  </si>
  <si>
    <t>SC16A</t>
  </si>
  <si>
    <t>SC17A</t>
  </si>
  <si>
    <t>SC17B</t>
  </si>
  <si>
    <t>SC17C</t>
  </si>
  <si>
    <t>SC18A</t>
  </si>
  <si>
    <t>SC18B</t>
  </si>
  <si>
    <t>SC18C</t>
  </si>
  <si>
    <t>SC19A</t>
  </si>
  <si>
    <t>SC19B</t>
  </si>
  <si>
    <t>SC20</t>
  </si>
  <si>
    <t>SC211</t>
  </si>
  <si>
    <t>SC212</t>
  </si>
  <si>
    <t>SC23A</t>
  </si>
  <si>
    <t>SC23B</t>
  </si>
  <si>
    <t>SC23C</t>
  </si>
  <si>
    <t>SC27</t>
  </si>
  <si>
    <t>SC29A</t>
  </si>
  <si>
    <t>SC30A</t>
  </si>
  <si>
    <t>SC30B</t>
  </si>
  <si>
    <t>SS01</t>
  </si>
  <si>
    <t>SS02A</t>
  </si>
  <si>
    <t>SS02B</t>
  </si>
  <si>
    <t>SS03</t>
  </si>
  <si>
    <t>SS04</t>
  </si>
  <si>
    <t>SS05</t>
  </si>
  <si>
    <t>SS06</t>
  </si>
  <si>
    <t>SS07A</t>
  </si>
  <si>
    <t>SS07B</t>
  </si>
  <si>
    <t>SS07C</t>
  </si>
  <si>
    <t>SS08A</t>
  </si>
  <si>
    <t>SS08B</t>
  </si>
  <si>
    <t>SS08C</t>
  </si>
  <si>
    <t>SS08D</t>
  </si>
  <si>
    <t>SS09A</t>
  </si>
  <si>
    <t>SS09B</t>
  </si>
  <si>
    <t>SS11A</t>
  </si>
  <si>
    <t>SS11B</t>
  </si>
  <si>
    <t>SS11C</t>
  </si>
  <si>
    <t>SS11D</t>
  </si>
  <si>
    <t>SS12</t>
  </si>
  <si>
    <t>SS13A</t>
  </si>
  <si>
    <t>SS13B</t>
  </si>
  <si>
    <t>SS14</t>
  </si>
  <si>
    <t>SS15A</t>
  </si>
  <si>
    <t>SS15B</t>
  </si>
  <si>
    <t>SS16</t>
  </si>
  <si>
    <t>SS17</t>
  </si>
  <si>
    <t>SS18A</t>
  </si>
  <si>
    <t>SS18B</t>
  </si>
  <si>
    <t>SS19A</t>
  </si>
  <si>
    <t>SS19B</t>
  </si>
  <si>
    <t>SS20</t>
  </si>
  <si>
    <t>SS22</t>
  </si>
  <si>
    <t>SS26</t>
  </si>
  <si>
    <t>SS29A</t>
  </si>
  <si>
    <t>SS31</t>
  </si>
  <si>
    <t>UC01A</t>
  </si>
  <si>
    <t>UC01B</t>
  </si>
  <si>
    <t>UC01E</t>
  </si>
  <si>
    <t>UC02A</t>
  </si>
  <si>
    <t>UC02B</t>
  </si>
  <si>
    <t>UC02C</t>
  </si>
  <si>
    <t>UC031</t>
  </si>
  <si>
    <t>UC032</t>
  </si>
  <si>
    <t>BidenXY</t>
  </si>
  <si>
    <t>Trump Mail</t>
  </si>
  <si>
    <t>Biden Mail</t>
  </si>
  <si>
    <t>TrumpXY</t>
  </si>
  <si>
    <t>g</t>
  </si>
  <si>
    <t>h</t>
  </si>
  <si>
    <t>Ω</t>
  </si>
  <si>
    <t>1-Ω</t>
  </si>
  <si>
    <t>Γ</t>
  </si>
  <si>
    <t>t</t>
  </si>
  <si>
    <t>w</t>
  </si>
  <si>
    <t>Ѱ</t>
  </si>
  <si>
    <t>h reg</t>
  </si>
  <si>
    <t>h resid</t>
  </si>
  <si>
    <t>Outliers Removed</t>
  </si>
  <si>
    <t>Average Resid</t>
  </si>
  <si>
    <t>α sort</t>
  </si>
  <si>
    <t>1-Ω sort</t>
  </si>
  <si>
    <t>t sort</t>
  </si>
  <si>
    <t>w sort</t>
  </si>
  <si>
    <t>k4</t>
  </si>
  <si>
    <t>k5</t>
  </si>
  <si>
    <t>k6</t>
  </si>
  <si>
    <t>k7</t>
  </si>
  <si>
    <t>k8</t>
  </si>
  <si>
    <t>k9</t>
  </si>
  <si>
    <t>c1</t>
  </si>
  <si>
    <t>c2</t>
  </si>
  <si>
    <t>c3</t>
  </si>
  <si>
    <t>c4</t>
  </si>
  <si>
    <t>theta -7deg =</t>
  </si>
  <si>
    <t>cost</t>
  </si>
  <si>
    <t>sint</t>
  </si>
  <si>
    <t>Biden Edv</t>
  </si>
  <si>
    <t>TrumpEdv</t>
  </si>
  <si>
    <t>Biden Adv</t>
  </si>
  <si>
    <t>Trump Adv</t>
  </si>
  <si>
    <t>Biden Abs</t>
  </si>
  <si>
    <t>Trump Abs</t>
  </si>
  <si>
    <t>x</t>
  </si>
  <si>
    <t>y</t>
  </si>
  <si>
    <t>xy</t>
  </si>
  <si>
    <t>xt</t>
  </si>
  <si>
    <t>yt</t>
  </si>
  <si>
    <t>ζx,y</t>
  </si>
  <si>
    <t>ζx,t</t>
  </si>
  <si>
    <t>ζy,t</t>
  </si>
  <si>
    <t>ζxy,t</t>
  </si>
  <si>
    <t>ζxt,y</t>
  </si>
  <si>
    <t>ζyt,x</t>
  </si>
  <si>
    <t>αx,y</t>
  </si>
  <si>
    <t>αx,t</t>
  </si>
  <si>
    <t>αy,t</t>
  </si>
  <si>
    <t>αxy,t</t>
  </si>
  <si>
    <t>αxt,y</t>
  </si>
  <si>
    <r>
      <rPr>
        <rFont val="Garamond"/>
        <color theme="1"/>
        <sz val="8.0"/>
      </rPr>
      <t>α</t>
    </r>
    <r>
      <rPr>
        <rFont val="Garamond"/>
        <color theme="1"/>
        <sz val="8.0"/>
      </rPr>
      <t>yt,x</t>
    </r>
  </si>
  <si>
    <t>λx,y</t>
  </si>
  <si>
    <t>λx,t</t>
  </si>
  <si>
    <t>λy,t</t>
  </si>
  <si>
    <t>λxy,t</t>
  </si>
  <si>
    <t>λxt,y</t>
  </si>
  <si>
    <r>
      <rPr>
        <rFont val="Garamond"/>
        <color theme="1"/>
        <sz val="8.0"/>
      </rPr>
      <t>λ</t>
    </r>
    <r>
      <rPr>
        <rFont val="Garamond"/>
        <color theme="1"/>
        <sz val="8.0"/>
      </rPr>
      <t>yt,x</t>
    </r>
  </si>
  <si>
    <t>Depth</t>
  </si>
  <si>
    <t>Slide</t>
  </si>
  <si>
    <t>t=xtheta</t>
  </si>
  <si>
    <t>w=ytheta</t>
  </si>
  <si>
    <t>s</t>
  </si>
  <si>
    <t>m</t>
  </si>
  <si>
    <t>b</t>
  </si>
  <si>
    <t>areg</t>
  </si>
  <si>
    <t>arecur</t>
  </si>
  <si>
    <t>ResidReg</t>
  </si>
  <si>
    <t>Average resid</t>
  </si>
  <si>
    <t>A = 0.7t+(0.4777w+0.0044139</t>
  </si>
  <si>
    <t>theta</t>
  </si>
  <si>
    <t>01I</t>
  </si>
  <si>
    <t>03P2</t>
  </si>
  <si>
    <t>CP04A</t>
  </si>
  <si>
    <t>CP084</t>
  </si>
  <si>
    <t>UC01D</t>
  </si>
  <si>
    <t>Removed from EDV/ADV union withMail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</si>
</sst>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"/>
    <numFmt numFmtId="165" formatCode="#,##0.00000000000000"/>
  </numFmts>
  <fonts count="13">
    <font>
      <sz val="10.0"/>
      <color rgb="FF000000"/>
      <name val="Calibri"/>
      <scheme val="minor"/>
    </font>
    <font>
      <sz val="8.0"/>
      <color theme="1"/>
      <name val="Garamond"/>
    </font>
    <font>
      <color theme="1"/>
      <name val="Garamond"/>
    </font>
    <font>
      <color rgb="FFFFFFFF"/>
      <name val="Garamond"/>
    </font>
    <font>
      <u/>
      <sz val="8.0"/>
      <color rgb="FF0000FF"/>
      <name val="Garamond"/>
    </font>
    <font>
      <i/>
      <sz val="10.0"/>
      <color theme="1"/>
      <name val="Garamond"/>
    </font>
    <font>
      <sz val="10.0"/>
      <color theme="1"/>
      <name val="Garamond"/>
    </font>
    <font>
      <sz val="10.0"/>
      <color rgb="FF00FF00"/>
      <name val="Garamond"/>
    </font>
    <font>
      <sz val="10.0"/>
      <color rgb="FFEFEFEF"/>
      <name val="Garamond"/>
    </font>
    <font>
      <sz val="8.0"/>
      <color rgb="FF00FF00"/>
      <name val="Garamond"/>
    </font>
    <font>
      <sz val="8.0"/>
      <color rgb="FFEFEFEF"/>
      <name val="Garamond"/>
    </font>
    <font>
      <color theme="1"/>
      <name val="Calibri"/>
      <scheme val="minor"/>
    </font>
    <font>
      <sz val="8.0"/>
      <color rgb="FFDDDDDD"/>
      <name val="Garamond"/>
    </font>
  </fonts>
  <fills count="24">
    <fill>
      <patternFill patternType="none"/>
    </fill>
    <fill>
      <patternFill patternType="lightGray"/>
    </fill>
    <fill>
      <patternFill patternType="solid">
        <fgColor rgb="FF2A6099"/>
        <bgColor rgb="FF2A6099"/>
      </patternFill>
    </fill>
    <fill>
      <patternFill patternType="solid">
        <fgColor rgb="FFFF0000"/>
        <bgColor rgb="FFFF0000"/>
      </patternFill>
    </fill>
    <fill>
      <patternFill patternType="solid">
        <fgColor rgb="FFDEE6EF"/>
        <bgColor rgb="FFDEE6EF"/>
      </patternFill>
    </fill>
    <fill>
      <patternFill patternType="solid">
        <fgColor rgb="FFFFD8CE"/>
        <bgColor rgb="FFFFD8CE"/>
      </patternFill>
    </fill>
    <fill>
      <patternFill patternType="solid">
        <fgColor rgb="FF6FA8DC"/>
        <bgColor rgb="FF6FA8DC"/>
      </patternFill>
    </fill>
    <fill>
      <patternFill patternType="solid">
        <fgColor rgb="FF00B1A8"/>
        <bgColor rgb="FF00B1A8"/>
      </patternFill>
    </fill>
    <fill>
      <patternFill patternType="solid">
        <fgColor rgb="FF9900FF"/>
        <bgColor rgb="FF9900FF"/>
      </patternFill>
    </fill>
    <fill>
      <patternFill patternType="solid">
        <fgColor rgb="FFB4A7D6"/>
        <bgColor rgb="FFB4A7D6"/>
      </patternFill>
    </fill>
    <fill>
      <patternFill patternType="solid">
        <fgColor rgb="FF6AFFDA"/>
        <bgColor rgb="FF6AFFDA"/>
      </patternFill>
    </fill>
    <fill>
      <patternFill patternType="solid">
        <fgColor rgb="FFFF8000"/>
        <bgColor rgb="FFFF8000"/>
      </patternFill>
    </fill>
    <fill>
      <patternFill patternType="solid">
        <fgColor rgb="FF800080"/>
        <bgColor rgb="FF800080"/>
      </patternFill>
    </fill>
    <fill>
      <patternFill patternType="solid">
        <fgColor rgb="FFB4C7DC"/>
        <bgColor rgb="FFB4C7DC"/>
      </patternFill>
    </fill>
    <fill>
      <patternFill patternType="solid">
        <fgColor rgb="FFFF6D6D"/>
        <bgColor rgb="FFFF6D6D"/>
      </patternFill>
    </fill>
    <fill>
      <patternFill patternType="solid">
        <fgColor rgb="FF00FFFF"/>
        <bgColor rgb="FF00FFFF"/>
      </patternFill>
    </fill>
    <fill>
      <patternFill patternType="solid">
        <fgColor rgb="FF000000"/>
        <bgColor rgb="FF000000"/>
      </patternFill>
    </fill>
    <fill>
      <patternFill patternType="solid">
        <fgColor rgb="FFFF00FF"/>
        <bgColor rgb="FFFF00FF"/>
      </patternFill>
    </fill>
    <fill>
      <patternFill patternType="solid">
        <fgColor rgb="FF96FFFF"/>
        <bgColor rgb="FF96FFFF"/>
      </patternFill>
    </fill>
    <fill>
      <patternFill patternType="solid">
        <fgColor rgb="FFB7B3CA"/>
        <bgColor rgb="FFB7B3CA"/>
      </patternFill>
    </fill>
    <fill>
      <patternFill patternType="solid">
        <fgColor rgb="FFFFFF00"/>
        <bgColor rgb="FFFFFF00"/>
      </patternFill>
    </fill>
    <fill>
      <patternFill patternType="solid">
        <fgColor rgb="FFBF0041"/>
        <bgColor rgb="FFBF0041"/>
      </patternFill>
    </fill>
    <fill>
      <patternFill patternType="solid">
        <fgColor rgb="FFF6F9D4"/>
        <bgColor rgb="FFF6F9D4"/>
      </patternFill>
    </fill>
    <fill>
      <patternFill patternType="solid">
        <fgColor rgb="FFFFB66C"/>
        <bgColor rgb="FFFFB66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dotted">
        <color rgb="FF00FFFF"/>
      </left>
      <right style="dotted">
        <color rgb="FF00FFFF"/>
      </right>
      <top style="dotted">
        <color rgb="FF00FFFF"/>
      </top>
      <bottom style="dotted">
        <color rgb="FF00FFFF"/>
      </bottom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shrinkToFit="0" vertical="bottom" wrapText="0"/>
    </xf>
    <xf borderId="2" fillId="2" fontId="1" numFmtId="0" xfId="0" applyAlignment="1" applyBorder="1" applyFill="1" applyFont="1">
      <alignment horizontal="center" readingOrder="0" shrinkToFit="0" vertical="bottom" wrapText="0"/>
    </xf>
    <xf borderId="2" fillId="3" fontId="1" numFmtId="0" xfId="0" applyAlignment="1" applyBorder="1" applyFill="1" applyFont="1">
      <alignment horizontal="center" readingOrder="0" shrinkToFit="0" vertical="bottom" wrapText="0"/>
    </xf>
    <xf borderId="2" fillId="4" fontId="1" numFmtId="0" xfId="0" applyAlignment="1" applyBorder="1" applyFill="1" applyFont="1">
      <alignment horizontal="center" readingOrder="0" shrinkToFit="0" vertical="bottom" wrapText="0"/>
    </xf>
    <xf borderId="2" fillId="5" fontId="1" numFmtId="0" xfId="0" applyAlignment="1" applyBorder="1" applyFill="1" applyFont="1">
      <alignment horizontal="center" readingOrder="0" shrinkToFit="0" vertical="bottom" wrapText="0"/>
    </xf>
    <xf borderId="0" fillId="6" fontId="2" numFmtId="0" xfId="0" applyAlignment="1" applyFill="1" applyFont="1">
      <alignment horizontal="center" readingOrder="0"/>
    </xf>
    <xf borderId="0" fillId="7" fontId="2" numFmtId="0" xfId="0" applyAlignment="1" applyFill="1" applyFont="1">
      <alignment horizontal="center" readingOrder="0"/>
    </xf>
    <xf borderId="0" fillId="8" fontId="3" numFmtId="0" xfId="0" applyAlignment="1" applyFill="1" applyFont="1">
      <alignment horizontal="center" readingOrder="0"/>
    </xf>
    <xf borderId="0" fillId="9" fontId="3" numFmtId="0" xfId="0" applyAlignment="1" applyFill="1" applyFont="1">
      <alignment horizontal="center" readingOrder="0"/>
    </xf>
    <xf borderId="0" fillId="10" fontId="2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6" fontId="2" numFmtId="10" xfId="0" applyAlignment="1" applyFont="1" applyNumberFormat="1">
      <alignment horizontal="center" readingOrder="0"/>
    </xf>
    <xf borderId="0" fillId="7" fontId="2" numFmtId="10" xfId="0" applyAlignment="1" applyFont="1" applyNumberFormat="1">
      <alignment horizontal="center" readingOrder="0"/>
    </xf>
    <xf borderId="0" fillId="8" fontId="3" numFmtId="10" xfId="0" applyAlignment="1" applyFont="1" applyNumberFormat="1">
      <alignment horizontal="center" readingOrder="0"/>
    </xf>
    <xf borderId="2" fillId="2" fontId="1" numFmtId="0" xfId="0" applyAlignment="1" applyBorder="1" applyFont="1">
      <alignment horizontal="center" shrinkToFit="0" vertical="bottom" wrapText="0"/>
    </xf>
    <xf borderId="2" fillId="3" fontId="1" numFmtId="0" xfId="0" applyAlignment="1" applyBorder="1" applyFont="1">
      <alignment horizontal="center" shrinkToFit="0" vertical="bottom" wrapText="0"/>
    </xf>
    <xf borderId="2" fillId="4" fontId="1" numFmtId="0" xfId="0" applyAlignment="1" applyBorder="1" applyFont="1">
      <alignment horizontal="center" shrinkToFit="0" vertical="bottom" wrapText="0"/>
    </xf>
    <xf borderId="2" fillId="5" fontId="1" numFmtId="0" xfId="0" applyAlignment="1" applyBorder="1" applyFont="1">
      <alignment horizontal="center" shrinkToFit="0" vertical="bottom" wrapText="0"/>
    </xf>
    <xf borderId="0" fillId="6" fontId="2" numFmtId="10" xfId="0" applyAlignment="1" applyFont="1" applyNumberFormat="1">
      <alignment horizontal="center"/>
    </xf>
    <xf borderId="0" fillId="7" fontId="2" numFmtId="10" xfId="0" applyAlignment="1" applyFont="1" applyNumberFormat="1">
      <alignment horizontal="center"/>
    </xf>
    <xf borderId="0" fillId="8" fontId="3" numFmtId="0" xfId="0" applyAlignment="1" applyFont="1">
      <alignment horizontal="center"/>
    </xf>
    <xf borderId="0" fillId="9" fontId="3" numFmtId="0" xfId="0" applyAlignment="1" applyFont="1">
      <alignment horizontal="center"/>
    </xf>
    <xf borderId="0" fillId="10" fontId="2" numFmtId="10" xfId="0" applyAlignment="1" applyFont="1" applyNumberFormat="1">
      <alignment horizontal="center"/>
    </xf>
    <xf borderId="0" fillId="8" fontId="3" numFmtId="10" xfId="0" applyAlignment="1" applyFont="1" applyNumberFormat="1">
      <alignment horizontal="center"/>
    </xf>
    <xf borderId="1" fillId="11" fontId="1" numFmtId="0" xfId="0" applyAlignment="1" applyBorder="1" applyFill="1" applyFont="1">
      <alignment horizontal="center" readingOrder="0"/>
    </xf>
    <xf borderId="3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shrinkToFit="0" vertical="bottom" wrapText="0"/>
    </xf>
    <xf borderId="4" fillId="0" fontId="1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2" fillId="12" fontId="1" numFmtId="0" xfId="0" applyAlignment="1" applyBorder="1" applyFill="1" applyFont="1">
      <alignment horizontal="center" shrinkToFit="0" vertical="bottom" wrapText="0"/>
    </xf>
    <xf borderId="2" fillId="13" fontId="1" numFmtId="0" xfId="0" applyAlignment="1" applyBorder="1" applyFill="1" applyFont="1">
      <alignment horizontal="center" shrinkToFit="0" vertical="bottom" wrapText="0"/>
    </xf>
    <xf borderId="2" fillId="14" fontId="1" numFmtId="0" xfId="0" applyAlignment="1" applyBorder="1" applyFill="1" applyFont="1">
      <alignment horizontal="center" shrinkToFit="0" vertical="bottom" wrapText="0"/>
    </xf>
    <xf borderId="2" fillId="0" fontId="5" numFmtId="10" xfId="0" applyAlignment="1" applyBorder="1" applyFont="1" applyNumberFormat="1">
      <alignment horizontal="center" shrinkToFit="0" vertical="bottom" wrapText="0"/>
    </xf>
    <xf borderId="2" fillId="15" fontId="5" numFmtId="10" xfId="0" applyAlignment="1" applyBorder="1" applyFill="1" applyFont="1" applyNumberFormat="1">
      <alignment horizontal="center" shrinkToFit="0" vertical="bottom" wrapText="0"/>
    </xf>
    <xf borderId="2" fillId="0" fontId="6" numFmtId="10" xfId="0" applyAlignment="1" applyBorder="1" applyFont="1" applyNumberFormat="1">
      <alignment horizontal="center" shrinkToFit="0" vertical="bottom" wrapText="0"/>
    </xf>
    <xf borderId="5" fillId="0" fontId="6" numFmtId="0" xfId="0" applyAlignment="1" applyBorder="1" applyFont="1">
      <alignment horizontal="center" shrinkToFit="0" vertical="bottom" wrapText="0"/>
    </xf>
    <xf borderId="6" fillId="16" fontId="7" numFmtId="10" xfId="0" applyAlignment="1" applyBorder="1" applyFill="1" applyFont="1" applyNumberFormat="1">
      <alignment horizontal="center" readingOrder="0" shrinkToFit="0" vertical="bottom" wrapText="0"/>
    </xf>
    <xf borderId="6" fillId="16" fontId="7" numFmtId="0" xfId="0" applyAlignment="1" applyBorder="1" applyFont="1">
      <alignment horizontal="center" readingOrder="0" shrinkToFit="0" vertical="bottom" wrapText="0"/>
    </xf>
    <xf borderId="0" fillId="17" fontId="8" numFmtId="10" xfId="0" applyAlignment="1" applyFill="1" applyFont="1" applyNumberFormat="1">
      <alignment horizontal="center" readingOrder="0"/>
    </xf>
    <xf borderId="2" fillId="15" fontId="5" numFmtId="10" xfId="0" applyAlignment="1" applyBorder="1" applyFont="1" applyNumberFormat="1">
      <alignment horizontal="center" readingOrder="0" shrinkToFit="0" vertical="bottom" wrapText="0"/>
    </xf>
    <xf borderId="2" fillId="18" fontId="5" numFmtId="0" xfId="0" applyAlignment="1" applyBorder="1" applyFill="1" applyFont="1">
      <alignment horizontal="center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2" fillId="0" fontId="1" numFmtId="10" xfId="0" applyAlignment="1" applyBorder="1" applyFont="1" applyNumberFormat="1">
      <alignment horizontal="center" shrinkToFit="0" vertical="bottom" wrapText="0"/>
    </xf>
    <xf borderId="2" fillId="0" fontId="1" numFmtId="10" xfId="0" applyAlignment="1" applyBorder="1" applyFont="1" applyNumberFormat="1">
      <alignment horizontal="center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2" fillId="15" fontId="1" numFmtId="10" xfId="0" applyAlignment="1" applyBorder="1" applyFont="1" applyNumberFormat="1">
      <alignment horizontal="center" shrinkToFit="0" vertical="bottom" wrapText="0"/>
    </xf>
    <xf borderId="5" fillId="0" fontId="1" numFmtId="0" xfId="0" applyAlignment="1" applyBorder="1" applyFont="1">
      <alignment horizontal="center" shrinkToFit="0" vertical="bottom" wrapText="0"/>
    </xf>
    <xf borderId="6" fillId="16" fontId="9" numFmtId="10" xfId="0" applyAlignment="1" applyBorder="1" applyFont="1" applyNumberFormat="1">
      <alignment horizontal="center" shrinkToFit="0" vertical="bottom" wrapText="0"/>
    </xf>
    <xf borderId="4" fillId="17" fontId="10" numFmtId="10" xfId="0" applyAlignment="1" applyBorder="1" applyFont="1" applyNumberFormat="1">
      <alignment horizontal="center" shrinkToFit="0" vertical="bottom" wrapText="0"/>
    </xf>
    <xf borderId="2" fillId="18" fontId="1" numFmtId="10" xfId="0" applyAlignment="1" applyBorder="1" applyFont="1" applyNumberFormat="1">
      <alignment horizontal="center" shrinkToFit="0" vertical="bottom" wrapText="0"/>
    </xf>
    <xf borderId="2" fillId="19" fontId="1" numFmtId="0" xfId="0" applyAlignment="1" applyBorder="1" applyFill="1" applyFont="1">
      <alignment horizontal="center" shrinkToFit="0" vertical="bottom" wrapText="0"/>
    </xf>
    <xf borderId="2" fillId="11" fontId="1" numFmtId="0" xfId="0" applyAlignment="1" applyBorder="1" applyFont="1">
      <alignment horizontal="center" shrinkToFit="0" vertical="bottom" wrapText="0"/>
    </xf>
    <xf borderId="0" fillId="0" fontId="11" numFmtId="10" xfId="0" applyFont="1" applyNumberFormat="1"/>
    <xf borderId="2" fillId="20" fontId="1" numFmtId="10" xfId="0" applyAlignment="1" applyBorder="1" applyFill="1" applyFont="1" applyNumberFormat="1">
      <alignment horizontal="center" shrinkToFit="0" vertical="bottom" wrapText="0"/>
    </xf>
    <xf borderId="2" fillId="11" fontId="1" numFmtId="10" xfId="0" applyAlignment="1" applyBorder="1" applyFont="1" applyNumberFormat="1">
      <alignment horizontal="center" shrinkToFit="0" vertical="bottom" wrapText="0"/>
    </xf>
    <xf borderId="2" fillId="21" fontId="12" numFmtId="10" xfId="0" applyAlignment="1" applyBorder="1" applyFill="1" applyFont="1" applyNumberFormat="1">
      <alignment horizontal="center" shrinkToFit="0" vertical="bottom" wrapText="0"/>
    </xf>
    <xf borderId="2" fillId="20" fontId="1" numFmtId="0" xfId="0" applyAlignment="1" applyBorder="1" applyFont="1">
      <alignment horizontal="center" readingOrder="0" shrinkToFit="0" vertical="bottom" wrapText="0"/>
    </xf>
    <xf borderId="2" fillId="22" fontId="1" numFmtId="164" xfId="0" applyAlignment="1" applyBorder="1" applyFill="1" applyFont="1" applyNumberFormat="1">
      <alignment horizontal="center" shrinkToFit="0" vertical="bottom" wrapText="0"/>
    </xf>
    <xf borderId="2" fillId="19" fontId="1" numFmtId="10" xfId="0" applyAlignment="1" applyBorder="1" applyFont="1" applyNumberFormat="1">
      <alignment horizontal="center" shrinkToFit="0" vertical="bottom" wrapText="0"/>
    </xf>
    <xf borderId="2" fillId="23" fontId="1" numFmtId="10" xfId="0" applyAlignment="1" applyBorder="1" applyFill="1" applyFont="1" applyNumberFormat="1">
      <alignment horizontal="center" shrinkToFit="0" vertical="bottom" wrapText="0"/>
    </xf>
    <xf borderId="2" fillId="20" fontId="1" numFmtId="165" xfId="0" applyAlignment="1" applyBorder="1" applyFont="1" applyNumberFormat="1">
      <alignment horizontal="center" shrinkToFit="0" vertical="bottom" wrapText="0"/>
    </xf>
    <xf borderId="2" fillId="20" fontId="1" numFmtId="0" xfId="0" applyAlignment="1" applyBorder="1" applyFont="1">
      <alignment horizontal="center" shrinkToFit="0" vertical="bottom" wrapText="0"/>
    </xf>
    <xf borderId="0" fillId="0" fontId="11" numFmtId="0" xfId="0" applyFont="1"/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Garamond"/>
              </a:defRPr>
            </a:pPr>
            <a:r>
              <a:rPr b="0">
                <a:solidFill>
                  <a:srgbClr val="757575"/>
                </a:solidFill>
                <a:latin typeface="Garamond"/>
              </a:rPr>
              <a:t>Actual Aggregate vs. Formulaic Aggregate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'Election Day and Advanced Votin'!$K$1</c:f>
            </c:strRef>
          </c:tx>
          <c:spPr>
            <a:ln>
              <a:noFill/>
            </a:ln>
          </c:spPr>
          <c:marker>
            <c:symbol val="x"/>
            <c:size val="2"/>
            <c:spPr>
              <a:solidFill>
                <a:srgbClr val="9900FF"/>
              </a:solidFill>
              <a:ln cmpd="sng">
                <a:solidFill>
                  <a:srgbClr val="9900FF"/>
                </a:solidFill>
              </a:ln>
            </c:spPr>
          </c:marker>
          <c:trendline>
            <c:name/>
            <c:spPr>
              <a:ln w="38100">
                <a:solidFill>
                  <a:srgbClr val="FF0000">
                    <a:alpha val="70196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'Election Day and Advanced Votin'!$J$2:$J$1000</c:f>
            </c:numRef>
          </c:xVal>
          <c:yVal>
            <c:numRef>
              <c:f>'Election Day and Advanced Votin'!$K$2:$K$1000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387643"/>
        <c:axId val="673197852"/>
      </c:scatterChart>
      <c:valAx>
        <c:axId val="1235387643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>Biden's Actual Aggregate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673197852"/>
      </c:valAx>
      <c:valAx>
        <c:axId val="673197852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Garamond"/>
                  </a:defRPr>
                </a:pPr>
                <a:r>
                  <a:rPr b="0">
                    <a:solidFill>
                      <a:srgbClr val="000000"/>
                    </a:solidFill>
                    <a:latin typeface="Garamond"/>
                  </a:rPr>
                  <a:t>Biden's  Formulaic  Aggregate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Garamond"/>
              </a:defRPr>
            </a:pPr>
          </a:p>
        </c:txPr>
        <c:crossAx val="12353876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Garamond"/>
            </a:defRPr>
          </a:pPr>
        </a:p>
      </c:txPr>
    </c:legend>
    <c:plotVisOnly val="1"/>
  </c:chart>
  <c:spPr>
    <a:solidFill>
      <a:srgbClr val="FFF2CC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'Fulton EDVADV with Mail-in'!$AP$1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dPt>
            <c:idx val="141"/>
            <c:marker>
              <c:symbol val="none"/>
            </c:marker>
          </c:dPt>
          <c:trendline>
            <c:name/>
            <c:spPr>
              <a:ln w="76200">
                <a:solidFill>
                  <a:srgbClr val="FF0000">
                    <a:alpha val="70196"/>
                  </a:srgbClr>
                </a:solidFill>
              </a:ln>
            </c:spPr>
            <c:trendlineType val="exp"/>
            <c:dispRSqr val="1"/>
            <c:dispEq val="1"/>
          </c:trendline>
          <c:xVal>
            <c:numRef>
              <c:f>'Fulton EDVADV with Mail-in'!$AO$2:$AO$380</c:f>
            </c:numRef>
          </c:xVal>
          <c:yVal>
            <c:numRef>
              <c:f>'Fulton EDVADV with Mail-in'!$AP$2:$AP$380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623862"/>
        <c:axId val="350389449"/>
      </c:scatterChart>
      <c:valAx>
        <c:axId val="11616238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0389449"/>
      </c:valAx>
      <c:valAx>
        <c:axId val="3503894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16238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CE5CD"/>
    </a:solidFill>
  </c:spPr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'Fulton County Recorder'!$AK$69:$AK$80</c:f>
            </c:numRef>
          </c:xVal>
          <c:yVal>
            <c:numRef>
              <c:f>'Fulton County Recorder'!$AL$69:$AL$80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394868"/>
        <c:axId val="376179813"/>
      </c:scatterChart>
      <c:valAx>
        <c:axId val="8333948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376179813"/>
      </c:valAx>
      <c:valAx>
        <c:axId val="3761798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833394868"/>
      </c:valAx>
    </c:plotArea>
    <c:plotVisOnly val="1"/>
  </c:chart>
  <c:spPr>
    <a:solidFill>
      <a:srgbClr val="FFFFFF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'Fulton County Recorder'!$AK$81:$AK$88</c:f>
            </c:numRef>
          </c:xVal>
          <c:yVal>
            <c:numRef>
              <c:f>'Fulton County Recorder'!$AL$81:$AL$88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785083"/>
        <c:axId val="1125972526"/>
      </c:scatterChart>
      <c:valAx>
        <c:axId val="11677850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125972526"/>
      </c:valAx>
      <c:valAx>
        <c:axId val="11259725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167785083"/>
      </c:valAx>
    </c:plotArea>
    <c:plotVisOnly val="1"/>
  </c:chart>
  <c:spPr>
    <a:solidFill>
      <a:srgbClr val="FFFFFF"/>
    </a:solidFill>
  </c:spPr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'Fulton County Recorder'!$AK$90:$AK$99</c:f>
            </c:numRef>
          </c:xVal>
          <c:yVal>
            <c:numRef>
              <c:f>'Fulton County Recorder'!$AL$90:$AL$99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940108"/>
        <c:axId val="1062170231"/>
      </c:scatterChart>
      <c:valAx>
        <c:axId val="18439401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062170231"/>
      </c:valAx>
      <c:valAx>
        <c:axId val="10621702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843940108"/>
      </c:valAx>
    </c:plotArea>
    <c:plotVisOnly val="1"/>
  </c:chart>
  <c:spPr>
    <a:solidFill>
      <a:srgbClr val="FFFFFF"/>
    </a:solidFill>
  </c:spPr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'Fulton County Recorder'!$AK$100:$AK$105</c:f>
            </c:numRef>
          </c:xVal>
          <c:yVal>
            <c:numRef>
              <c:f>'Fulton County Recorder'!$AL$100:$AL$105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616287"/>
        <c:axId val="478997106"/>
      </c:scatterChart>
      <c:valAx>
        <c:axId val="1006616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478997106"/>
      </c:valAx>
      <c:valAx>
        <c:axId val="4789971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006616287"/>
      </c:valAx>
    </c:plotArea>
    <c:plotVisOnly val="1"/>
  </c:chart>
  <c:spPr>
    <a:solidFill>
      <a:srgbClr val="FFFFFF"/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'Fulton County Recorder'!$AK$106:$AK$112</c:f>
            </c:numRef>
          </c:xVal>
          <c:yVal>
            <c:numRef>
              <c:f>'Fulton County Recorder'!$AL$106:$AL$112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256373"/>
        <c:axId val="2078769752"/>
      </c:scatterChart>
      <c:valAx>
        <c:axId val="2111256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078769752"/>
      </c:valAx>
      <c:valAx>
        <c:axId val="2078769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111256373"/>
      </c:valAx>
    </c:plotArea>
    <c:plotVisOnly val="1"/>
  </c:chart>
  <c:spPr>
    <a:solidFill>
      <a:srgbClr val="FFFFFF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'Fulton County Recorder'!$AK$113:$AK$120</c:f>
            </c:numRef>
          </c:xVal>
          <c:yVal>
            <c:numRef>
              <c:f>'Fulton County Recorder'!$AL$113:$AL$120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681414"/>
        <c:axId val="1943715326"/>
      </c:scatterChart>
      <c:valAx>
        <c:axId val="7416814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943715326"/>
      </c:valAx>
      <c:valAx>
        <c:axId val="19437153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741681414"/>
      </c:valAx>
    </c:plotArea>
    <c:plotVisOnly val="1"/>
  </c:chart>
  <c:spPr>
    <a:solidFill>
      <a:srgbClr val="FFFFFF"/>
    </a:solidFill>
  </c:spPr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'Fulton County Recorder'!$AK$121:$AK$131</c:f>
            </c:numRef>
          </c:xVal>
          <c:yVal>
            <c:numRef>
              <c:f>'Fulton County Recorder'!$AL$121:$AL$131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538967"/>
        <c:axId val="1134785742"/>
      </c:scatterChart>
      <c:valAx>
        <c:axId val="1098538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134785742"/>
      </c:valAx>
      <c:valAx>
        <c:axId val="11347857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098538967"/>
      </c:valAx>
    </c:plotArea>
    <c:plotVisOnly val="1"/>
  </c:chart>
  <c:spPr>
    <a:solidFill>
      <a:srgbClr val="FFFFFF"/>
    </a:solidFill>
  </c:spPr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'Fulton County Recorder'!$AK$189:$AK$195</c:f>
            </c:numRef>
          </c:xVal>
          <c:yVal>
            <c:numRef>
              <c:f>'Fulton County Recorder'!$AL$189:$AL$195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300770"/>
        <c:axId val="1995789539"/>
      </c:scatterChart>
      <c:valAx>
        <c:axId val="14663007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995789539"/>
      </c:valAx>
      <c:valAx>
        <c:axId val="19957895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466300770"/>
      </c:valAx>
    </c:plotArea>
    <c:plotVisOnly val="1"/>
  </c:chart>
  <c:spPr>
    <a:solidFill>
      <a:srgbClr val="FFFFFF"/>
    </a:solidFill>
  </c:spPr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'Fulton County Recorder'!$AK$201:$AK$211</c:f>
            </c:numRef>
          </c:xVal>
          <c:yVal>
            <c:numRef>
              <c:f>'Fulton County Recorder'!$AL$201:$AL$211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448845"/>
        <c:axId val="150126928"/>
      </c:scatterChart>
      <c:valAx>
        <c:axId val="16394488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50126928"/>
      </c:valAx>
      <c:valAx>
        <c:axId val="150126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639448845"/>
      </c:valAx>
    </c:plotArea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Actual Biden Advanced Percentage vs Formulaic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'Election Day and Advanced Votin'!$L$1</c:f>
            </c:strRef>
          </c:tx>
          <c:spPr>
            <a:ln>
              <a:noFill/>
            </a:ln>
          </c:spPr>
          <c:marker>
            <c:symbol val="x"/>
            <c:size val="2"/>
            <c:spPr>
              <a:solidFill>
                <a:srgbClr val="00FFFF"/>
              </a:solidFill>
              <a:ln cmpd="sng">
                <a:solidFill>
                  <a:srgbClr val="00FFFF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70196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'Election Day and Advanced Votin'!$I$2:$I$1000</c:f>
            </c:numRef>
          </c:xVal>
          <c:yVal>
            <c:numRef>
              <c:f>'Election Day and Advanced Votin'!$L$2:$L$1000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065469"/>
        <c:axId val="2147481447"/>
      </c:scatterChart>
      <c:valAx>
        <c:axId val="24306546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Biden's Actual Advanced Percentage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7481447"/>
      </c:valAx>
      <c:valAx>
        <c:axId val="2147481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Biden's  Formulaic  Advanced  Percentage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30654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2CC"/>
    </a:solidFill>
  </c:spPr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'Fulton County Recorder'!$AK$230:$AK$242</c:f>
            </c:numRef>
          </c:xVal>
          <c:yVal>
            <c:numRef>
              <c:f>'Fulton County Recorder'!$AL$230:$AL$242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240958"/>
        <c:axId val="463620069"/>
      </c:scatterChart>
      <c:valAx>
        <c:axId val="7732409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463620069"/>
      </c:valAx>
      <c:valAx>
        <c:axId val="4636200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773240958"/>
      </c:valAx>
    </c:plotArea>
    <c:plotVisOnly val="1"/>
  </c:chart>
  <c:spPr>
    <a:solidFill>
      <a:srgbClr val="FFFFFF"/>
    </a:solidFill>
  </c:spPr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'Fulton County Recorder'!$AK$243:$AK$266</c:f>
            </c:numRef>
          </c:xVal>
          <c:yVal>
            <c:numRef>
              <c:f>'Fulton County Recorder'!$AL$243:$AL$266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20565"/>
        <c:axId val="848088929"/>
      </c:scatterChart>
      <c:valAx>
        <c:axId val="5285205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848088929"/>
      </c:valAx>
      <c:valAx>
        <c:axId val="8480889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528520565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'Fulton County Recorder'!$AK$267:$AK$303</c:f>
            </c:numRef>
          </c:xVal>
          <c:yVal>
            <c:numRef>
              <c:f>'Fulton County Recorder'!$AL$267:$AL$303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411380"/>
        <c:axId val="410669093"/>
      </c:scatterChart>
      <c:valAx>
        <c:axId val="6264113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410669093"/>
      </c:valAx>
      <c:valAx>
        <c:axId val="4106690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626411380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'Fulton County Recorder'!$AK$304:$AK$344</c:f>
            </c:numRef>
          </c:xVal>
          <c:yVal>
            <c:numRef>
              <c:f>'Fulton County Recorder'!$AL$304:$AL$344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230834"/>
        <c:axId val="189376381"/>
      </c:scatterChart>
      <c:valAx>
        <c:axId val="12872308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89376381"/>
      </c:valAx>
      <c:valAx>
        <c:axId val="1893763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287230834"/>
      </c:valAx>
    </c:plotArea>
    <c:plotVisOnly val="1"/>
  </c:chart>
  <c:spPr>
    <a:solidFill>
      <a:srgbClr val="FFFFFF"/>
    </a:solidFill>
  </c:spPr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'Fulton County Recorder'!$AK$345:$AK$358</c:f>
            </c:numRef>
          </c:xVal>
          <c:yVal>
            <c:numRef>
              <c:f>'Fulton County Recorder'!$AL$345:$AL$358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86082"/>
        <c:axId val="1842014950"/>
      </c:scatterChart>
      <c:valAx>
        <c:axId val="4090860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842014950"/>
      </c:valAx>
      <c:valAx>
        <c:axId val="18420149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409086082"/>
      </c:valAx>
    </c:plotArea>
    <c:plotVisOnly val="1"/>
  </c:chart>
  <c:spPr>
    <a:solidFill>
      <a:srgbClr val="FFFFFF"/>
    </a:solidFill>
  </c:spPr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'Fulton County Recorder'!$AK$359:$AK$363</c:f>
            </c:numRef>
          </c:xVal>
          <c:yVal>
            <c:numRef>
              <c:f>'Fulton County Recorder'!$AL$359:$AL$363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037608"/>
        <c:axId val="1247727839"/>
      </c:scatterChart>
      <c:valAx>
        <c:axId val="274037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247727839"/>
      </c:valAx>
      <c:valAx>
        <c:axId val="1247727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74037608"/>
      </c:valAx>
    </c:plotArea>
    <c:plotVisOnly val="1"/>
  </c:chart>
  <c:spPr>
    <a:solidFill>
      <a:srgbClr val="FFFFFF"/>
    </a:solidFill>
  </c:spPr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'Fulton County Recorder'!$AK$364:$AK$376</c:f>
            </c:numRef>
          </c:xVal>
          <c:yVal>
            <c:numRef>
              <c:f>'Fulton County Recorder'!$AL$364:$AL$376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02430"/>
        <c:axId val="1445357292"/>
      </c:scatterChart>
      <c:valAx>
        <c:axId val="320024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445357292"/>
      </c:valAx>
      <c:valAx>
        <c:axId val="14453572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32002430"/>
      </c:valAx>
    </c:plotArea>
    <c:plotVisOnly val="1"/>
  </c:chart>
  <c:spPr>
    <a:solidFill>
      <a:srgbClr val="FFFFFF"/>
    </a:solidFill>
  </c:spPr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'Fulton County Recorder'!$AK$29:$AK$34</c:f>
            </c:numRef>
          </c:xVal>
          <c:yVal>
            <c:numRef>
              <c:f>'Fulton County Recorder'!$AL$29:$AL$34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134555"/>
        <c:axId val="1444052922"/>
      </c:scatterChart>
      <c:valAx>
        <c:axId val="137613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444052922"/>
      </c:valAx>
      <c:valAx>
        <c:axId val="14440529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376134555"/>
      </c:valAx>
    </c:plotArea>
    <c:plotVisOnly val="1"/>
  </c:chart>
  <c:spPr>
    <a:solidFill>
      <a:srgbClr val="FFFFFF"/>
    </a:solidFill>
  </c:spPr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'Fulton County Recorder'!$AK$35:$AK$42</c:f>
            </c:numRef>
          </c:xVal>
          <c:yVal>
            <c:numRef>
              <c:f>'Fulton County Recorder'!$AL$35:$AL$42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288167"/>
        <c:axId val="1826660592"/>
      </c:scatterChart>
      <c:valAx>
        <c:axId val="1300288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826660592"/>
      </c:valAx>
      <c:valAx>
        <c:axId val="18266605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300288167"/>
      </c:valAx>
    </c:plotArea>
    <c:plotVisOnly val="1"/>
  </c:chart>
  <c:spPr>
    <a:solidFill>
      <a:srgbClr val="FFFFFF"/>
    </a:solidFill>
  </c:spPr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'Fulton County Recorder'!$AK$49:$AK$55</c:f>
            </c:numRef>
          </c:xVal>
          <c:yVal>
            <c:numRef>
              <c:f>'Fulton County Recorder'!$AL$49:$AL$55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753131"/>
        <c:axId val="1912869038"/>
      </c:scatterChart>
      <c:valAx>
        <c:axId val="2287531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912869038"/>
      </c:valAx>
      <c:valAx>
        <c:axId val="19128690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28753131"/>
      </c:valAx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200">
                <a:solidFill>
                  <a:srgbClr val="757575"/>
                </a:solidFill>
                <a:latin typeface="+mn-lt"/>
              </a:defRPr>
            </a:pPr>
            <a:r>
              <a:rPr b="0" sz="1200">
                <a:solidFill>
                  <a:srgbClr val="757575"/>
                </a:solidFill>
                <a:latin typeface="+mn-lt"/>
              </a:rPr>
              <a:t>Biden's Election Day, Advanced and Aggregate %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'Election Day and Advanced Votin'!$R$1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xVal>
            <c:numRef>
              <c:f>'Election Day and Advanced Votin'!$Q$2:$Q$1000</c:f>
            </c:numRef>
          </c:xVal>
          <c:yVal>
            <c:numRef>
              <c:f>'Election Day and Advanced Votin'!$R$2:$R$1000</c:f>
              <c:numCache/>
            </c:numRef>
          </c:yVal>
        </c:ser>
        <c:ser>
          <c:idx val="1"/>
          <c:order val="1"/>
          <c:tx>
            <c:strRef>
              <c:f>'Election Day and Advanced Votin'!$S$1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00FFFF"/>
              </a:solidFill>
              <a:ln cmpd="sng">
                <a:solidFill>
                  <a:srgbClr val="00FFFF"/>
                </a:solidFill>
              </a:ln>
            </c:spPr>
          </c:marker>
          <c:xVal>
            <c:numRef>
              <c:f>'Election Day and Advanced Votin'!$Q$2:$Q$1000</c:f>
            </c:numRef>
          </c:xVal>
          <c:yVal>
            <c:numRef>
              <c:f>'Election Day and Advanced Votin'!$S$2:$S$1000</c:f>
              <c:numCache/>
            </c:numRef>
          </c:yVal>
        </c:ser>
        <c:ser>
          <c:idx val="2"/>
          <c:order val="2"/>
          <c:tx>
            <c:strRef>
              <c:f>'Election Day and Advanced Votin'!$T$1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9900FF"/>
              </a:solidFill>
              <a:ln cmpd="sng">
                <a:solidFill>
                  <a:srgbClr val="9900FF"/>
                </a:solidFill>
              </a:ln>
            </c:spPr>
          </c:marker>
          <c:xVal>
            <c:numRef>
              <c:f>'Election Day and Advanced Votin'!$Q$2:$Q$1000</c:f>
            </c:numRef>
          </c:xVal>
          <c:yVal>
            <c:numRef>
              <c:f>'Election Day and Advanced Votin'!$T$2:$T$1000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612654"/>
        <c:axId val="1815455440"/>
      </c:scatterChart>
      <c:valAx>
        <c:axId val="158661265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Precincts (Quantile Compressed/Normalized)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5455440"/>
      </c:valAx>
      <c:valAx>
        <c:axId val="1815455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Biden's  Percentages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66126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CE5CD"/>
    </a:solidFill>
  </c:spPr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'Fulton County Recorder'!$AK$13:$AK$17</c:f>
            </c:numRef>
          </c:xVal>
          <c:yVal>
            <c:numRef>
              <c:f>'Fulton County Recorder'!$AL$13:$AL$17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198228"/>
        <c:axId val="824322735"/>
      </c:scatterChart>
      <c:valAx>
        <c:axId val="2561982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824322735"/>
      </c:valAx>
      <c:valAx>
        <c:axId val="8243227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56198228"/>
      </c:valAx>
    </c:plotArea>
    <c:plotVisOnly val="1"/>
  </c:chart>
  <c:spPr>
    <a:solidFill>
      <a:srgbClr val="FFFFFF"/>
    </a:solidFill>
  </c:spPr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m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xVal>
            <c:numRef>
              <c:f>'Fulton County Recorder'!$AZ$2:$AZ$288</c:f>
            </c:numRef>
          </c:xVal>
          <c:yVal>
            <c:numRef>
              <c:f>'Fulton County Recorder'!$BA$2:$BA$288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490664"/>
        <c:axId val="35103055"/>
      </c:scatterChart>
      <c:valAx>
        <c:axId val="483490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35103055"/>
      </c:valAx>
      <c:valAx>
        <c:axId val="351030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483490664"/>
      </c:valAx>
    </c:plotArea>
    <c:plotVisOnly val="1"/>
  </c:chart>
  <c:spPr>
    <a:solidFill>
      <a:srgbClr val="FFFFFF"/>
    </a:solidFill>
  </c:spPr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xVal>
            <c:numRef>
              <c:f>'Fulton County Recorder'!$BB$2:$BB$288</c:f>
            </c:numRef>
          </c:xVal>
          <c:yVal>
            <c:numRef>
              <c:f>'Fulton County Recorder'!$BC$2:$BC$288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536929"/>
        <c:axId val="400096532"/>
      </c:scatterChart>
      <c:valAx>
        <c:axId val="7835369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400096532"/>
      </c:valAx>
      <c:valAx>
        <c:axId val="4000965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783536929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'Fulton County Recorder'!$BH$24:$BH$39</c:f>
            </c:numRef>
          </c:xVal>
          <c:yVal>
            <c:numRef>
              <c:f>'Fulton County Recorder'!$BI$24:$BI$39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312388"/>
        <c:axId val="847657099"/>
      </c:scatterChart>
      <c:valAx>
        <c:axId val="1859312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847657099"/>
      </c:valAx>
      <c:valAx>
        <c:axId val="8476570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859312388"/>
      </c:valAx>
    </c:plotArea>
    <c:plotVisOnly val="1"/>
  </c:chart>
  <c:spPr>
    <a:solidFill>
      <a:srgbClr val="FFFFFF"/>
    </a:solidFill>
  </c:spPr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123670914712314"/>
          <c:y val="0.0466550475935112"/>
          <c:w val="0.788402081291004"/>
          <c:h val="0.846360101890334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'Fulton County Recorder'!$BH$40:$BH$73</c:f>
            </c:numRef>
          </c:xVal>
          <c:yVal>
            <c:numRef>
              <c:f>'Fulton County Recorder'!$BI$40:$BI$73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920266"/>
        <c:axId val="1747695133"/>
      </c:scatterChart>
      <c:valAx>
        <c:axId val="12139202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747695133"/>
      </c:valAx>
      <c:valAx>
        <c:axId val="17476951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213920266"/>
      </c:valAx>
    </c:plotArea>
    <c:plotVisOnly val="1"/>
  </c:chart>
  <c:spPr>
    <a:solidFill>
      <a:srgbClr val="FFFFFF"/>
    </a:solidFill>
  </c:spPr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'Fulton County Recorder'!$BH$74:$BH$108</c:f>
            </c:numRef>
          </c:xVal>
          <c:yVal>
            <c:numRef>
              <c:f>'Fulton County Recorder'!$BI$74:$BI$108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488442"/>
        <c:axId val="1212923918"/>
      </c:scatterChart>
      <c:valAx>
        <c:axId val="17244884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212923918"/>
      </c:valAx>
      <c:valAx>
        <c:axId val="12129239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724488442"/>
      </c:valAx>
    </c:plotArea>
    <c:plotVisOnly val="1"/>
  </c:chart>
  <c:spPr>
    <a:solidFill>
      <a:srgbClr val="FFFFFF"/>
    </a:solidFill>
  </c:spPr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'Fulton County Recorder'!$BH$109:$BH$146</c:f>
            </c:numRef>
          </c:xVal>
          <c:yVal>
            <c:numRef>
              <c:f>'Fulton County Recorder'!$BI$109:$BI$146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000412"/>
        <c:axId val="1376815721"/>
      </c:scatterChart>
      <c:valAx>
        <c:axId val="17360004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376815721"/>
      </c:valAx>
      <c:valAx>
        <c:axId val="13768157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736000412"/>
      </c:valAx>
    </c:plotArea>
    <c:plotVisOnly val="1"/>
  </c:chart>
  <c:spPr>
    <a:solidFill>
      <a:srgbClr val="FFFFFF"/>
    </a:solidFill>
  </c:spPr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'Fulton County Recorder'!$BH$147:$BH$182</c:f>
            </c:numRef>
          </c:xVal>
          <c:yVal>
            <c:numRef>
              <c:f>'Fulton County Recorder'!$BI$147:$BI$182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567320"/>
        <c:axId val="1422883046"/>
      </c:scatterChart>
      <c:valAx>
        <c:axId val="1742567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422883046"/>
      </c:valAx>
      <c:valAx>
        <c:axId val="14228830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742567320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'Fulton County Recorder'!$BH$183:$BH$201</c:f>
            </c:numRef>
          </c:xVal>
          <c:yVal>
            <c:numRef>
              <c:f>'Fulton County Recorder'!$BI$183:$BI$201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691915"/>
        <c:axId val="1222601715"/>
      </c:scatterChart>
      <c:valAx>
        <c:axId val="12376919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222601715"/>
      </c:valAx>
      <c:valAx>
        <c:axId val="12226017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237691915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'Fulton County Recorder'!$BH$202:$BH$229</c:f>
            </c:numRef>
          </c:xVal>
          <c:yVal>
            <c:numRef>
              <c:f>'Fulton County Recorder'!$BI$202:$BI$229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743117"/>
        <c:axId val="1633086649"/>
      </c:scatterChart>
      <c:valAx>
        <c:axId val="266743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633086649"/>
      </c:valAx>
      <c:valAx>
        <c:axId val="16330866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66743117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'Election Day and Advanced Votin'!$T$1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9900FF"/>
              </a:solidFill>
              <a:ln cmpd="sng">
                <a:solidFill>
                  <a:srgbClr val="9900FF"/>
                </a:solidFill>
              </a:ln>
            </c:spPr>
          </c:marker>
          <c:trendline>
            <c:name/>
            <c:spPr>
              <a:ln w="76200">
                <a:solidFill>
                  <a:srgbClr val="FF0000">
                    <a:alpha val="70196"/>
                  </a:srgbClr>
                </a:solidFill>
              </a:ln>
            </c:spPr>
            <c:trendlineType val="exp"/>
            <c:dispRSqr val="1"/>
            <c:dispEq val="1"/>
          </c:trendline>
          <c:xVal>
            <c:numRef>
              <c:f>'Election Day and Advanced Votin'!$Q$2:$Q$1000</c:f>
            </c:numRef>
          </c:xVal>
          <c:yVal>
            <c:numRef>
              <c:f>'Election Day and Advanced Votin'!$T$2:$T$1000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906117"/>
        <c:axId val="1285024426"/>
      </c:scatterChart>
      <c:valAx>
        <c:axId val="6789061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5024426"/>
      </c:valAx>
      <c:valAx>
        <c:axId val="1285024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89061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2CC"/>
    </a:solidFill>
  </c:spPr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'Fulton County Recorder'!$BH$230:$BH$250</c:f>
            </c:numRef>
          </c:xVal>
          <c:yVal>
            <c:numRef>
              <c:f>'Fulton County Recorder'!$BI$230:$BI$250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249315"/>
        <c:axId val="160379830"/>
      </c:scatterChart>
      <c:valAx>
        <c:axId val="1312493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60379830"/>
      </c:valAx>
      <c:valAx>
        <c:axId val="1603798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31249315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'Fulton County Recorder'!$BH$251:$BH$270</c:f>
            </c:numRef>
          </c:xVal>
          <c:yVal>
            <c:numRef>
              <c:f>'Fulton County Recorder'!$BI$251:$BI$270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396638"/>
        <c:axId val="730916064"/>
      </c:scatterChart>
      <c:valAx>
        <c:axId val="884396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730916064"/>
      </c:valAx>
      <c:valAx>
        <c:axId val="7309160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884396638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'Fulton County Recorder'!$BH$271:$BH$283</c:f>
            </c:numRef>
          </c:xVal>
          <c:yVal>
            <c:numRef>
              <c:f>'Fulton County Recorder'!$BI$271:$BI$283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4408531"/>
        <c:axId val="942750131"/>
      </c:scatterChart>
      <c:valAx>
        <c:axId val="13744085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942750131"/>
      </c:valAx>
      <c:valAx>
        <c:axId val="942750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374408531"/>
      </c:valAx>
    </c:plotArea>
    <c:plotVisOnly val="1"/>
  </c:chart>
  <c:spPr>
    <a:solidFill>
      <a:srgbClr val="FFFFFF"/>
    </a:solidFill>
  </c:spPr>
</c:chartSpace>
</file>

<file path=xl/charts/chart4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'Fulton County Recorder'!$BH$284:$BH$296</c:f>
            </c:numRef>
          </c:xVal>
          <c:yVal>
            <c:numRef>
              <c:f>'Fulton County Recorder'!$BI$284:$BI$296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935817"/>
        <c:axId val="2018947920"/>
      </c:scatterChart>
      <c:valAx>
        <c:axId val="11019358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018947920"/>
      </c:valAx>
      <c:valAx>
        <c:axId val="20189479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101935817"/>
      </c:valAx>
    </c:plotArea>
    <c:plotVisOnly val="1"/>
  </c:chart>
  <c:spPr>
    <a:solidFill>
      <a:srgbClr val="FFFFFF"/>
    </a:solidFill>
  </c:spPr>
</c:chartSpace>
</file>

<file path=xl/charts/chart4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'Fulton County Recorder'!$BH$297:$BH$311</c:f>
            </c:numRef>
          </c:xVal>
          <c:yVal>
            <c:numRef>
              <c:f>'Fulton County Recorder'!$BI$297:$BI$311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004088"/>
        <c:axId val="1369362006"/>
      </c:scatterChart>
      <c:valAx>
        <c:axId val="161100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369362006"/>
      </c:valAx>
      <c:valAx>
        <c:axId val="13693620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611004088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4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'Fulton County Recorder'!$BH$312:$BH$325</c:f>
            </c:numRef>
          </c:xVal>
          <c:yVal>
            <c:numRef>
              <c:f>'Fulton County Recorder'!$BI$312:$BI$325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176364"/>
        <c:axId val="984770677"/>
      </c:scatterChart>
      <c:valAx>
        <c:axId val="9521763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984770677"/>
      </c:valAx>
      <c:valAx>
        <c:axId val="9847706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952176364"/>
      </c:valAx>
    </c:plotArea>
    <c:plotVisOnly val="1"/>
  </c:chart>
  <c:spPr>
    <a:solidFill>
      <a:srgbClr val="FFFFFF"/>
    </a:solidFill>
  </c:spPr>
</c:chartSpace>
</file>

<file path=xl/charts/chart4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'Fulton County Recorder'!$BH$326:$BH$338</c:f>
            </c:numRef>
          </c:xVal>
          <c:yVal>
            <c:numRef>
              <c:f>'Fulton County Recorder'!$BI$326:$BI$338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203910"/>
        <c:axId val="741990073"/>
      </c:scatterChart>
      <c:valAx>
        <c:axId val="346203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741990073"/>
      </c:valAx>
      <c:valAx>
        <c:axId val="7419900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346203910"/>
      </c:valAx>
    </c:plotArea>
    <c:plotVisOnly val="1"/>
  </c:chart>
  <c:spPr>
    <a:solidFill>
      <a:srgbClr val="FFFFFF"/>
    </a:solidFill>
  </c:spPr>
</c:chartSpace>
</file>

<file path=xl/charts/chart4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'Fulton County Recorder'!$BH$346:$BH$352</c:f>
            </c:numRef>
          </c:xVal>
          <c:yVal>
            <c:numRef>
              <c:f>'Fulton County Recorder'!$BI$346:$BI$352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096604"/>
        <c:axId val="959476866"/>
      </c:scatterChart>
      <c:valAx>
        <c:axId val="15570966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959476866"/>
      </c:valAx>
      <c:valAx>
        <c:axId val="9594768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557096604"/>
      </c:valAx>
    </c:plotArea>
    <c:plotVisOnly val="1"/>
  </c:chart>
  <c:spPr>
    <a:solidFill>
      <a:srgbClr val="FFFFFF"/>
    </a:solidFill>
  </c:spPr>
</c:chartSpace>
</file>

<file path=xl/charts/chart4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'Fulton County Recorder'!$BH$353:$BH$359</c:f>
            </c:numRef>
          </c:xVal>
          <c:yVal>
            <c:numRef>
              <c:f>'Fulton County Recorder'!$BI$353:$BI$359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54610"/>
        <c:axId val="991054759"/>
      </c:scatterChart>
      <c:valAx>
        <c:axId val="2072546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991054759"/>
      </c:valAx>
      <c:valAx>
        <c:axId val="9910547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207254610"/>
      </c:valAx>
    </c:plotArea>
    <c:plotVisOnly val="1"/>
  </c:chart>
  <c:spPr>
    <a:solidFill>
      <a:srgbClr val="FFFFFF"/>
    </a:solidFill>
  </c:spPr>
</c:chartSpace>
</file>

<file path=xl/charts/chart4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'Fulton County Recorder'!$BH$14:$BH$19</c:f>
            </c:numRef>
          </c:xVal>
          <c:yVal>
            <c:numRef>
              <c:f>'Fulton County Recorder'!$BI$14:$BI$19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447043"/>
        <c:axId val="81495718"/>
      </c:scatterChart>
      <c:valAx>
        <c:axId val="8164470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81495718"/>
      </c:valAx>
      <c:valAx>
        <c:axId val="814957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816447043"/>
      </c:valAx>
    </c:plotArea>
    <c:plotVisOnly val="1"/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 residuals, Perfect Gaussian Error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'Fulton EDVADV with Mail-in'!$X$1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'Fulton EDVADV with Mail-in'!$X$2:$X$346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98911"/>
        <c:axId val="406576155"/>
      </c:scatterChart>
      <c:valAx>
        <c:axId val="1815989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6576155"/>
      </c:valAx>
      <c:valAx>
        <c:axId val="4065761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 resid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5989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2CC"/>
    </a:solidFill>
  </c:spPr>
</c:chartSpace>
</file>

<file path=xl/charts/chart5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trendline>
            <c:name>Linear (b)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'Fulton County Recorder'!$CC$2:$CC$19</c:f>
            </c:numRef>
          </c:xVal>
          <c:yVal>
            <c:numRef>
              <c:f>'Fulton County Recorder'!$CD$2:$CD$19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927551"/>
        <c:axId val="444144421"/>
      </c:scatterChart>
      <c:valAx>
        <c:axId val="1475927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444144421"/>
      </c:valAx>
      <c:valAx>
        <c:axId val="444144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475927551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1">
                <a:solidFill>
                  <a:srgbClr val="757575"/>
                </a:solidFill>
                <a:latin typeface="+mn-lt"/>
              </a:defRPr>
            </a:pPr>
            <a:r>
              <a:rPr b="0" i="1">
                <a:solidFill>
                  <a:srgbClr val="757575"/>
                </a:solidFill>
                <a:latin typeface="+mn-lt"/>
              </a:rPr>
              <a:t>h-regression vs h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'Fulton EDVADV with Mail-in'!$W$1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00FFFF"/>
              </a:solidFill>
              <a:ln cmpd="sng">
                <a:solidFill>
                  <a:srgbClr val="00FFFF"/>
                </a:solidFill>
              </a:ln>
            </c:spPr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1"/>
            <c:dispEq val="1"/>
          </c:trendline>
          <c:xVal>
            <c:numRef>
              <c:f>'Fulton EDVADV with Mail-in'!$V$2:$V$380</c:f>
            </c:numRef>
          </c:xVal>
          <c:yVal>
            <c:numRef>
              <c:f>'Fulton EDVADV with Mail-in'!$W$2:$W$380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197192"/>
        <c:axId val="1093093340"/>
      </c:scatterChart>
      <c:valAx>
        <c:axId val="86519719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>
                    <a:solidFill>
                      <a:srgbClr val="000000"/>
                    </a:solidFill>
                    <a:latin typeface="+mn-lt"/>
                  </a:rPr>
                  <a:t>h-regression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3093340"/>
      </c:valAx>
      <c:valAx>
        <c:axId val="10930933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1">
                    <a:solidFill>
                      <a:srgbClr val="000000"/>
                    </a:solidFill>
                    <a:latin typeface="+mn-lt"/>
                  </a:rPr>
                  <a:t>Actual  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51971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E599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'Fulton EDVADV with Mail-in'!$AJ$1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9900FF"/>
              </a:solidFill>
              <a:ln cmpd="sng">
                <a:solidFill>
                  <a:srgbClr val="9900FF"/>
                </a:solidFill>
              </a:ln>
            </c:spPr>
          </c:marker>
          <c:trendline>
            <c:name/>
            <c:spPr>
              <a:ln w="19050">
                <a:solidFill>
                  <a:srgbClr val="FF0000"/>
                </a:solidFill>
              </a:ln>
            </c:spPr>
            <c:trendlineType val="exp"/>
            <c:dispRSqr val="1"/>
            <c:dispEq val="1"/>
          </c:trendline>
          <c:xVal>
            <c:numRef>
              <c:f>'Fulton EDVADV with Mail-in'!$AI$2:$AI$380</c:f>
            </c:numRef>
          </c:xVal>
          <c:yVal>
            <c:numRef>
              <c:f>'Fulton EDVADV with Mail-in'!$AJ$2:$AJ$380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800783"/>
        <c:axId val="564774911"/>
      </c:scatterChart>
      <c:valAx>
        <c:axId val="3308007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4774911"/>
      </c:valAx>
      <c:valAx>
        <c:axId val="5647749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08007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2CC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'Fulton EDVADV with Mail-in'!$AL$1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dPt>
            <c:idx val="313"/>
            <c:marker>
              <c:symbol val="none"/>
            </c:marker>
          </c:dPt>
          <c:trendline>
            <c:name/>
            <c:spPr>
              <a:ln w="76200">
                <a:solidFill>
                  <a:srgbClr val="4F81BD">
                    <a:alpha val="70196"/>
                  </a:srgbClr>
                </a:solidFill>
              </a:ln>
            </c:spPr>
            <c:trendlineType val="exp"/>
            <c:dispRSqr val="1"/>
            <c:dispEq val="1"/>
          </c:trendline>
          <c:xVal>
            <c:numRef>
              <c:f>'Fulton EDVADV with Mail-in'!$AK$2:$AK$380</c:f>
            </c:numRef>
          </c:xVal>
          <c:yVal>
            <c:numRef>
              <c:f>'Fulton EDVADV with Mail-in'!$AL$2:$AL$380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795723"/>
        <c:axId val="1803166358"/>
      </c:scatterChart>
      <c:valAx>
        <c:axId val="13267957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3166358"/>
      </c:valAx>
      <c:valAx>
        <c:axId val="18031663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67957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2CC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strRef>
              <c:f>'Fulton EDVADV with Mail-in'!$AN$1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9900FF"/>
              </a:solidFill>
              <a:ln cmpd="sng">
                <a:solidFill>
                  <a:srgbClr val="9900FF"/>
                </a:solidFill>
              </a:ln>
            </c:spPr>
          </c:marker>
          <c:trendline>
            <c:name/>
            <c:spPr>
              <a:ln w="19050">
                <a:solidFill>
                  <a:srgbClr val="FF0000"/>
                </a:solidFill>
              </a:ln>
            </c:spPr>
            <c:trendlineType val="exp"/>
            <c:dispRSqr val="1"/>
            <c:dispEq val="1"/>
          </c:trendline>
          <c:xVal>
            <c:numRef>
              <c:f>'Fulton EDVADV with Mail-in'!$AM$2:$AM$380</c:f>
            </c:numRef>
          </c:xVal>
          <c:yVal>
            <c:numRef>
              <c:f>'Fulton EDVADV with Mail-in'!$AN$2:$AN$380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447719"/>
        <c:axId val="1650256635"/>
      </c:scatterChart>
      <c:valAx>
        <c:axId val="9914477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0256635"/>
      </c:valAx>
      <c:valAx>
        <c:axId val="16502566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14477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CE5CD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/Relationships>
</file>

<file path=xl/drawings/_rels/drawing3.xml.rels><?xml version="1.0" encoding="UTF-8" standalone="yes"?><Relationships xmlns="http://schemas.openxmlformats.org/package/2006/relationships"><Relationship Id="rId40" Type="http://schemas.openxmlformats.org/officeDocument/2006/relationships/chart" Target="../charts/chart50.xml"/><Relationship Id="rId20" Type="http://schemas.openxmlformats.org/officeDocument/2006/relationships/chart" Target="../charts/chart30.xml"/><Relationship Id="rId22" Type="http://schemas.openxmlformats.org/officeDocument/2006/relationships/chart" Target="../charts/chart32.xml"/><Relationship Id="rId21" Type="http://schemas.openxmlformats.org/officeDocument/2006/relationships/chart" Target="../charts/chart31.xml"/><Relationship Id="rId24" Type="http://schemas.openxmlformats.org/officeDocument/2006/relationships/chart" Target="../charts/chart34.xml"/><Relationship Id="rId23" Type="http://schemas.openxmlformats.org/officeDocument/2006/relationships/chart" Target="../charts/chart33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Relationship Id="rId26" Type="http://schemas.openxmlformats.org/officeDocument/2006/relationships/chart" Target="../charts/chart36.xml"/><Relationship Id="rId25" Type="http://schemas.openxmlformats.org/officeDocument/2006/relationships/chart" Target="../charts/chart35.xml"/><Relationship Id="rId28" Type="http://schemas.openxmlformats.org/officeDocument/2006/relationships/chart" Target="../charts/chart38.xml"/><Relationship Id="rId27" Type="http://schemas.openxmlformats.org/officeDocument/2006/relationships/chart" Target="../charts/chart37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29" Type="http://schemas.openxmlformats.org/officeDocument/2006/relationships/chart" Target="../charts/chart39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31" Type="http://schemas.openxmlformats.org/officeDocument/2006/relationships/chart" Target="../charts/chart41.xml"/><Relationship Id="rId30" Type="http://schemas.openxmlformats.org/officeDocument/2006/relationships/chart" Target="../charts/chart40.xml"/><Relationship Id="rId11" Type="http://schemas.openxmlformats.org/officeDocument/2006/relationships/chart" Target="../charts/chart21.xml"/><Relationship Id="rId33" Type="http://schemas.openxmlformats.org/officeDocument/2006/relationships/chart" Target="../charts/chart43.xml"/><Relationship Id="rId10" Type="http://schemas.openxmlformats.org/officeDocument/2006/relationships/chart" Target="../charts/chart20.xml"/><Relationship Id="rId32" Type="http://schemas.openxmlformats.org/officeDocument/2006/relationships/chart" Target="../charts/chart42.xml"/><Relationship Id="rId13" Type="http://schemas.openxmlformats.org/officeDocument/2006/relationships/chart" Target="../charts/chart23.xml"/><Relationship Id="rId35" Type="http://schemas.openxmlformats.org/officeDocument/2006/relationships/chart" Target="../charts/chart45.xml"/><Relationship Id="rId12" Type="http://schemas.openxmlformats.org/officeDocument/2006/relationships/chart" Target="../charts/chart22.xml"/><Relationship Id="rId34" Type="http://schemas.openxmlformats.org/officeDocument/2006/relationships/chart" Target="../charts/chart44.xml"/><Relationship Id="rId15" Type="http://schemas.openxmlformats.org/officeDocument/2006/relationships/chart" Target="../charts/chart25.xml"/><Relationship Id="rId37" Type="http://schemas.openxmlformats.org/officeDocument/2006/relationships/chart" Target="../charts/chart47.xml"/><Relationship Id="rId14" Type="http://schemas.openxmlformats.org/officeDocument/2006/relationships/chart" Target="../charts/chart24.xml"/><Relationship Id="rId36" Type="http://schemas.openxmlformats.org/officeDocument/2006/relationships/chart" Target="../charts/chart46.xml"/><Relationship Id="rId17" Type="http://schemas.openxmlformats.org/officeDocument/2006/relationships/chart" Target="../charts/chart27.xml"/><Relationship Id="rId39" Type="http://schemas.openxmlformats.org/officeDocument/2006/relationships/chart" Target="../charts/chart49.xml"/><Relationship Id="rId16" Type="http://schemas.openxmlformats.org/officeDocument/2006/relationships/chart" Target="../charts/chart26.xml"/><Relationship Id="rId38" Type="http://schemas.openxmlformats.org/officeDocument/2006/relationships/chart" Target="../charts/chart48.xml"/><Relationship Id="rId19" Type="http://schemas.openxmlformats.org/officeDocument/2006/relationships/chart" Target="../charts/chart29.xml"/><Relationship Id="rId18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561975</xdr:colOff>
      <xdr:row>6</xdr:row>
      <xdr:rowOff>123825</xdr:rowOff>
    </xdr:from>
    <xdr:ext cx="3524250" cy="3952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142875</xdr:colOff>
      <xdr:row>6</xdr:row>
      <xdr:rowOff>171450</xdr:rowOff>
    </xdr:from>
    <xdr:ext cx="3476625" cy="38671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942975</xdr:colOff>
      <xdr:row>6</xdr:row>
      <xdr:rowOff>171450</xdr:rowOff>
    </xdr:from>
    <xdr:ext cx="4010025" cy="4171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20</xdr:col>
      <xdr:colOff>285750</xdr:colOff>
      <xdr:row>4</xdr:row>
      <xdr:rowOff>57150</xdr:rowOff>
    </xdr:from>
    <xdr:ext cx="5572125" cy="51720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76200</xdr:colOff>
      <xdr:row>10</xdr:row>
      <xdr:rowOff>123825</xdr:rowOff>
    </xdr:from>
    <xdr:ext cx="38481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238125</xdr:colOff>
      <xdr:row>10</xdr:row>
      <xdr:rowOff>123825</xdr:rowOff>
    </xdr:from>
    <xdr:ext cx="375285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409575</xdr:colOff>
      <xdr:row>36</xdr:row>
      <xdr:rowOff>47625</xdr:rowOff>
    </xdr:from>
    <xdr:ext cx="4724400" cy="41814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409575</xdr:colOff>
      <xdr:row>66</xdr:row>
      <xdr:rowOff>95250</xdr:rowOff>
    </xdr:from>
    <xdr:ext cx="4724400" cy="41814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76200</xdr:colOff>
      <xdr:row>36</xdr:row>
      <xdr:rowOff>47625</xdr:rowOff>
    </xdr:from>
    <xdr:ext cx="4552950" cy="41814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13</xdr:col>
      <xdr:colOff>66675</xdr:colOff>
      <xdr:row>66</xdr:row>
      <xdr:rowOff>95250</xdr:rowOff>
    </xdr:from>
    <xdr:ext cx="4552950" cy="41814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40</xdr:col>
      <xdr:colOff>38100</xdr:colOff>
      <xdr:row>64</xdr:row>
      <xdr:rowOff>114300</xdr:rowOff>
    </xdr:from>
    <xdr:ext cx="4257675" cy="1714500"/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40</xdr:col>
      <xdr:colOff>133350</xdr:colOff>
      <xdr:row>82</xdr:row>
      <xdr:rowOff>9525</xdr:rowOff>
    </xdr:from>
    <xdr:ext cx="3267075" cy="1085850"/>
    <xdr:graphicFrame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38</xdr:col>
      <xdr:colOff>57150</xdr:colOff>
      <xdr:row>88</xdr:row>
      <xdr:rowOff>47625</xdr:rowOff>
    </xdr:from>
    <xdr:ext cx="2924175" cy="1371600"/>
    <xdr:graphicFrame>
      <xdr:nvGraphicFramePr>
        <xdr:cNvPr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38</xdr:col>
      <xdr:colOff>266700</xdr:colOff>
      <xdr:row>98</xdr:row>
      <xdr:rowOff>76200</xdr:rowOff>
    </xdr:from>
    <xdr:ext cx="2628900" cy="942975"/>
    <xdr:graphicFrame>
      <xdr:nvGraphicFramePr>
        <xdr:cNvPr id="14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38</xdr:col>
      <xdr:colOff>38100</xdr:colOff>
      <xdr:row>105</xdr:row>
      <xdr:rowOff>9525</xdr:rowOff>
    </xdr:from>
    <xdr:ext cx="3324225" cy="1019175"/>
    <xdr:graphicFrame>
      <xdr:nvGraphicFramePr>
        <xdr:cNvPr id="15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38</xdr:col>
      <xdr:colOff>0</xdr:colOff>
      <xdr:row>110</xdr:row>
      <xdr:rowOff>123825</xdr:rowOff>
    </xdr:from>
    <xdr:ext cx="3371850" cy="1476375"/>
    <xdr:graphicFrame>
      <xdr:nvGraphicFramePr>
        <xdr:cNvPr id="16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38</xdr:col>
      <xdr:colOff>28575</xdr:colOff>
      <xdr:row>120</xdr:row>
      <xdr:rowOff>28575</xdr:rowOff>
    </xdr:from>
    <xdr:ext cx="3143250" cy="1704975"/>
    <xdr:graphicFrame>
      <xdr:nvGraphicFramePr>
        <xdr:cNvPr id="17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38</xdr:col>
      <xdr:colOff>38100</xdr:colOff>
      <xdr:row>186</xdr:row>
      <xdr:rowOff>85725</xdr:rowOff>
    </xdr:from>
    <xdr:ext cx="2781300" cy="1209675"/>
    <xdr:graphicFrame>
      <xdr:nvGraphicFramePr>
        <xdr:cNvPr id="18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38</xdr:col>
      <xdr:colOff>28575</xdr:colOff>
      <xdr:row>200</xdr:row>
      <xdr:rowOff>28575</xdr:rowOff>
    </xdr:from>
    <xdr:ext cx="2667000" cy="1543050"/>
    <xdr:graphicFrame>
      <xdr:nvGraphicFramePr>
        <xdr:cNvPr id="19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40</xdr:col>
      <xdr:colOff>66675</xdr:colOff>
      <xdr:row>225</xdr:row>
      <xdr:rowOff>104775</xdr:rowOff>
    </xdr:from>
    <xdr:ext cx="3886200" cy="1847850"/>
    <xdr:graphicFrame>
      <xdr:nvGraphicFramePr>
        <xdr:cNvPr id="20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37</xdr:col>
      <xdr:colOff>590550</xdr:colOff>
      <xdr:row>243</xdr:row>
      <xdr:rowOff>95250</xdr:rowOff>
    </xdr:from>
    <xdr:ext cx="4295775" cy="2505075"/>
    <xdr:graphicFrame>
      <xdr:nvGraphicFramePr>
        <xdr:cNvPr id="21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38</xdr:col>
      <xdr:colOff>28575</xdr:colOff>
      <xdr:row>266</xdr:row>
      <xdr:rowOff>28575</xdr:rowOff>
    </xdr:from>
    <xdr:ext cx="5467350" cy="3162300"/>
    <xdr:graphicFrame>
      <xdr:nvGraphicFramePr>
        <xdr:cNvPr id="22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38</xdr:col>
      <xdr:colOff>28575</xdr:colOff>
      <xdr:row>320</xdr:row>
      <xdr:rowOff>28575</xdr:rowOff>
    </xdr:from>
    <xdr:ext cx="3448050" cy="2000250"/>
    <xdr:graphicFrame>
      <xdr:nvGraphicFramePr>
        <xdr:cNvPr id="23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38</xdr:col>
      <xdr:colOff>47625</xdr:colOff>
      <xdr:row>343</xdr:row>
      <xdr:rowOff>123825</xdr:rowOff>
    </xdr:from>
    <xdr:ext cx="3629025" cy="1104900"/>
    <xdr:graphicFrame>
      <xdr:nvGraphicFramePr>
        <xdr:cNvPr id="24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39</xdr:col>
      <xdr:colOff>19050</xdr:colOff>
      <xdr:row>352</xdr:row>
      <xdr:rowOff>95250</xdr:rowOff>
    </xdr:from>
    <xdr:ext cx="3781425" cy="1419225"/>
    <xdr:graphicFrame>
      <xdr:nvGraphicFramePr>
        <xdr:cNvPr id="25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39</xdr:col>
      <xdr:colOff>219075</xdr:colOff>
      <xdr:row>364</xdr:row>
      <xdr:rowOff>114300</xdr:rowOff>
    </xdr:from>
    <xdr:ext cx="3705225" cy="1905000"/>
    <xdr:graphicFrame>
      <xdr:nvGraphicFramePr>
        <xdr:cNvPr id="26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38</xdr:col>
      <xdr:colOff>133350</xdr:colOff>
      <xdr:row>26</xdr:row>
      <xdr:rowOff>76200</xdr:rowOff>
    </xdr:from>
    <xdr:ext cx="2238375" cy="885825"/>
    <xdr:graphicFrame>
      <xdr:nvGraphicFramePr>
        <xdr:cNvPr id="27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38</xdr:col>
      <xdr:colOff>38100</xdr:colOff>
      <xdr:row>34</xdr:row>
      <xdr:rowOff>28575</xdr:rowOff>
    </xdr:from>
    <xdr:ext cx="2209800" cy="1076325"/>
    <xdr:graphicFrame>
      <xdr:nvGraphicFramePr>
        <xdr:cNvPr id="28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38</xdr:col>
      <xdr:colOff>28575</xdr:colOff>
      <xdr:row>47</xdr:row>
      <xdr:rowOff>38100</xdr:rowOff>
    </xdr:from>
    <xdr:ext cx="3009900" cy="1143000"/>
    <xdr:graphicFrame>
      <xdr:nvGraphicFramePr>
        <xdr:cNvPr id="29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38</xdr:col>
      <xdr:colOff>28575</xdr:colOff>
      <xdr:row>11</xdr:row>
      <xdr:rowOff>114300</xdr:rowOff>
    </xdr:from>
    <xdr:ext cx="3000375" cy="1095375"/>
    <xdr:graphicFrame>
      <xdr:nvGraphicFramePr>
        <xdr:cNvPr id="30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47</xdr:col>
      <xdr:colOff>200025</xdr:colOff>
      <xdr:row>3</xdr:row>
      <xdr:rowOff>85725</xdr:rowOff>
    </xdr:from>
    <xdr:ext cx="4210050" cy="1762125"/>
    <xdr:graphicFrame>
      <xdr:nvGraphicFramePr>
        <xdr:cNvPr id="31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  <xdr:oneCellAnchor>
    <xdr:from>
      <xdr:col>47</xdr:col>
      <xdr:colOff>352425</xdr:colOff>
      <xdr:row>14</xdr:row>
      <xdr:rowOff>114300</xdr:rowOff>
    </xdr:from>
    <xdr:ext cx="4029075" cy="1638300"/>
    <xdr:graphicFrame>
      <xdr:nvGraphicFramePr>
        <xdr:cNvPr id="32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2"/>
        </a:graphicData>
      </a:graphic>
    </xdr:graphicFrame>
    <xdr:clientData fLocksWithSheet="0"/>
  </xdr:oneCellAnchor>
  <xdr:oneCellAnchor>
    <xdr:from>
      <xdr:col>60</xdr:col>
      <xdr:colOff>552450</xdr:colOff>
      <xdr:row>23</xdr:row>
      <xdr:rowOff>47625</xdr:rowOff>
    </xdr:from>
    <xdr:ext cx="3962400" cy="2181225"/>
    <xdr:graphicFrame>
      <xdr:nvGraphicFramePr>
        <xdr:cNvPr id="33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3"/>
        </a:graphicData>
      </a:graphic>
    </xdr:graphicFrame>
    <xdr:clientData fLocksWithSheet="0"/>
  </xdr:oneCellAnchor>
  <xdr:oneCellAnchor>
    <xdr:from>
      <xdr:col>60</xdr:col>
      <xdr:colOff>581025</xdr:colOff>
      <xdr:row>46</xdr:row>
      <xdr:rowOff>66675</xdr:rowOff>
    </xdr:from>
    <xdr:ext cx="4486275" cy="2619375"/>
    <xdr:graphicFrame>
      <xdr:nvGraphicFramePr>
        <xdr:cNvPr id="34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4"/>
        </a:graphicData>
      </a:graphic>
    </xdr:graphicFrame>
    <xdr:clientData fLocksWithSheet="0"/>
  </xdr:oneCellAnchor>
  <xdr:oneCellAnchor>
    <xdr:from>
      <xdr:col>61</xdr:col>
      <xdr:colOff>28575</xdr:colOff>
      <xdr:row>73</xdr:row>
      <xdr:rowOff>28575</xdr:rowOff>
    </xdr:from>
    <xdr:ext cx="4476750" cy="3162300"/>
    <xdr:graphicFrame>
      <xdr:nvGraphicFramePr>
        <xdr:cNvPr id="35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5"/>
        </a:graphicData>
      </a:graphic>
    </xdr:graphicFrame>
    <xdr:clientData fLocksWithSheet="0"/>
  </xdr:oneCellAnchor>
  <xdr:oneCellAnchor>
    <xdr:from>
      <xdr:col>61</xdr:col>
      <xdr:colOff>28575</xdr:colOff>
      <xdr:row>120</xdr:row>
      <xdr:rowOff>28575</xdr:rowOff>
    </xdr:from>
    <xdr:ext cx="4352925" cy="2524125"/>
    <xdr:graphicFrame>
      <xdr:nvGraphicFramePr>
        <xdr:cNvPr id="36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6"/>
        </a:graphicData>
      </a:graphic>
    </xdr:graphicFrame>
    <xdr:clientData fLocksWithSheet="0"/>
  </xdr:oneCellAnchor>
  <xdr:oneCellAnchor>
    <xdr:from>
      <xdr:col>60</xdr:col>
      <xdr:colOff>571500</xdr:colOff>
      <xdr:row>149</xdr:row>
      <xdr:rowOff>9525</xdr:rowOff>
    </xdr:from>
    <xdr:ext cx="5438775" cy="3162300"/>
    <xdr:graphicFrame>
      <xdr:nvGraphicFramePr>
        <xdr:cNvPr id="37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7"/>
        </a:graphicData>
      </a:graphic>
    </xdr:graphicFrame>
    <xdr:clientData fLocksWithSheet="0"/>
  </xdr:oneCellAnchor>
  <xdr:oneCellAnchor>
    <xdr:from>
      <xdr:col>61</xdr:col>
      <xdr:colOff>28575</xdr:colOff>
      <xdr:row>182</xdr:row>
      <xdr:rowOff>9525</xdr:rowOff>
    </xdr:from>
    <xdr:ext cx="5467350" cy="2600325"/>
    <xdr:graphicFrame>
      <xdr:nvGraphicFramePr>
        <xdr:cNvPr id="38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8"/>
        </a:graphicData>
      </a:graphic>
    </xdr:graphicFrame>
    <xdr:clientData fLocksWithSheet="0"/>
  </xdr:oneCellAnchor>
  <xdr:oneCellAnchor>
    <xdr:from>
      <xdr:col>61</xdr:col>
      <xdr:colOff>28575</xdr:colOff>
      <xdr:row>201</xdr:row>
      <xdr:rowOff>28575</xdr:rowOff>
    </xdr:from>
    <xdr:ext cx="5467350" cy="3162300"/>
    <xdr:graphicFrame>
      <xdr:nvGraphicFramePr>
        <xdr:cNvPr id="39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9"/>
        </a:graphicData>
      </a:graphic>
    </xdr:graphicFrame>
    <xdr:clientData fLocksWithSheet="0"/>
  </xdr:oneCellAnchor>
  <xdr:oneCellAnchor>
    <xdr:from>
      <xdr:col>61</xdr:col>
      <xdr:colOff>28575</xdr:colOff>
      <xdr:row>229</xdr:row>
      <xdr:rowOff>28575</xdr:rowOff>
    </xdr:from>
    <xdr:ext cx="4752975" cy="2752725"/>
    <xdr:graphicFrame>
      <xdr:nvGraphicFramePr>
        <xdr:cNvPr id="40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0"/>
        </a:graphicData>
      </a:graphic>
    </xdr:graphicFrame>
    <xdr:clientData fLocksWithSheet="0"/>
  </xdr:oneCellAnchor>
  <xdr:oneCellAnchor>
    <xdr:from>
      <xdr:col>61</xdr:col>
      <xdr:colOff>28575</xdr:colOff>
      <xdr:row>250</xdr:row>
      <xdr:rowOff>28575</xdr:rowOff>
    </xdr:from>
    <xdr:ext cx="4695825" cy="2724150"/>
    <xdr:graphicFrame>
      <xdr:nvGraphicFramePr>
        <xdr:cNvPr id="41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1"/>
        </a:graphicData>
      </a:graphic>
    </xdr:graphicFrame>
    <xdr:clientData fLocksWithSheet="0"/>
  </xdr:oneCellAnchor>
  <xdr:oneCellAnchor>
    <xdr:from>
      <xdr:col>61</xdr:col>
      <xdr:colOff>19050</xdr:colOff>
      <xdr:row>270</xdr:row>
      <xdr:rowOff>95250</xdr:rowOff>
    </xdr:from>
    <xdr:ext cx="4238625" cy="1714500"/>
    <xdr:graphicFrame>
      <xdr:nvGraphicFramePr>
        <xdr:cNvPr id="42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2"/>
        </a:graphicData>
      </a:graphic>
    </xdr:graphicFrame>
    <xdr:clientData fLocksWithSheet="0"/>
  </xdr:oneCellAnchor>
  <xdr:oneCellAnchor>
    <xdr:from>
      <xdr:col>60</xdr:col>
      <xdr:colOff>581025</xdr:colOff>
      <xdr:row>283</xdr:row>
      <xdr:rowOff>28575</xdr:rowOff>
    </xdr:from>
    <xdr:ext cx="3181350" cy="1857375"/>
    <xdr:graphicFrame>
      <xdr:nvGraphicFramePr>
        <xdr:cNvPr id="43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3"/>
        </a:graphicData>
      </a:graphic>
    </xdr:graphicFrame>
    <xdr:clientData fLocksWithSheet="0"/>
  </xdr:oneCellAnchor>
  <xdr:oneCellAnchor>
    <xdr:from>
      <xdr:col>61</xdr:col>
      <xdr:colOff>28575</xdr:colOff>
      <xdr:row>296</xdr:row>
      <xdr:rowOff>28575</xdr:rowOff>
    </xdr:from>
    <xdr:ext cx="4305300" cy="2095500"/>
    <xdr:graphicFrame>
      <xdr:nvGraphicFramePr>
        <xdr:cNvPr id="44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4"/>
        </a:graphicData>
      </a:graphic>
    </xdr:graphicFrame>
    <xdr:clientData fLocksWithSheet="0"/>
  </xdr:oneCellAnchor>
  <xdr:oneCellAnchor>
    <xdr:from>
      <xdr:col>61</xdr:col>
      <xdr:colOff>28575</xdr:colOff>
      <xdr:row>311</xdr:row>
      <xdr:rowOff>28575</xdr:rowOff>
    </xdr:from>
    <xdr:ext cx="3819525" cy="1943100"/>
    <xdr:graphicFrame>
      <xdr:nvGraphicFramePr>
        <xdr:cNvPr id="45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5"/>
        </a:graphicData>
      </a:graphic>
    </xdr:graphicFrame>
    <xdr:clientData fLocksWithSheet="0"/>
  </xdr:oneCellAnchor>
  <xdr:oneCellAnchor>
    <xdr:from>
      <xdr:col>61</xdr:col>
      <xdr:colOff>28575</xdr:colOff>
      <xdr:row>325</xdr:row>
      <xdr:rowOff>28575</xdr:rowOff>
    </xdr:from>
    <xdr:ext cx="3143250" cy="1819275"/>
    <xdr:graphicFrame>
      <xdr:nvGraphicFramePr>
        <xdr:cNvPr id="46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6"/>
        </a:graphicData>
      </a:graphic>
    </xdr:graphicFrame>
    <xdr:clientData fLocksWithSheet="0"/>
  </xdr:oneCellAnchor>
  <xdr:oneCellAnchor>
    <xdr:from>
      <xdr:col>61</xdr:col>
      <xdr:colOff>28575</xdr:colOff>
      <xdr:row>342</xdr:row>
      <xdr:rowOff>28575</xdr:rowOff>
    </xdr:from>
    <xdr:ext cx="3314700" cy="1343025"/>
    <xdr:graphicFrame>
      <xdr:nvGraphicFramePr>
        <xdr:cNvPr id="47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7"/>
        </a:graphicData>
      </a:graphic>
    </xdr:graphicFrame>
    <xdr:clientData fLocksWithSheet="0"/>
  </xdr:oneCellAnchor>
  <xdr:oneCellAnchor>
    <xdr:from>
      <xdr:col>61</xdr:col>
      <xdr:colOff>28575</xdr:colOff>
      <xdr:row>352</xdr:row>
      <xdr:rowOff>28575</xdr:rowOff>
    </xdr:from>
    <xdr:ext cx="3371850" cy="1457325"/>
    <xdr:graphicFrame>
      <xdr:nvGraphicFramePr>
        <xdr:cNvPr id="48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8"/>
        </a:graphicData>
      </a:graphic>
    </xdr:graphicFrame>
    <xdr:clientData fLocksWithSheet="0"/>
  </xdr:oneCellAnchor>
  <xdr:oneCellAnchor>
    <xdr:from>
      <xdr:col>61</xdr:col>
      <xdr:colOff>123825</xdr:colOff>
      <xdr:row>12</xdr:row>
      <xdr:rowOff>28575</xdr:rowOff>
    </xdr:from>
    <xdr:ext cx="3819525" cy="1000125"/>
    <xdr:graphicFrame>
      <xdr:nvGraphicFramePr>
        <xdr:cNvPr id="49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9"/>
        </a:graphicData>
      </a:graphic>
    </xdr:graphicFrame>
    <xdr:clientData fLocksWithSheet="0"/>
  </xdr:oneCellAnchor>
  <xdr:oneCellAnchor>
    <xdr:from>
      <xdr:col>76</xdr:col>
      <xdr:colOff>438150</xdr:colOff>
      <xdr:row>21</xdr:row>
      <xdr:rowOff>123825</xdr:rowOff>
    </xdr:from>
    <xdr:ext cx="4552950" cy="2638425"/>
    <xdr:graphicFrame>
      <xdr:nvGraphicFramePr>
        <xdr:cNvPr id="50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0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esults.enr.clarityelections.com/GA/Fulton/105430/web.264614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0.86"/>
    <col customWidth="1" min="3" max="3" width="8.43"/>
    <col customWidth="1" min="4" max="4" width="10.86"/>
    <col customWidth="1" min="5" max="5" width="11.0"/>
    <col customWidth="1" min="6" max="6" width="12.0"/>
    <col customWidth="1" min="7" max="7" width="12.29"/>
  </cols>
  <sheetData>
    <row r="1">
      <c r="A1" s="1" t="s">
        <v>0</v>
      </c>
      <c r="B1" s="2">
        <v>0.707106781186548</v>
      </c>
      <c r="C1" s="3" t="s">
        <v>1</v>
      </c>
      <c r="D1" s="4" t="s">
        <v>2</v>
      </c>
      <c r="E1" s="5" t="s">
        <v>3</v>
      </c>
      <c r="F1" s="6" t="s">
        <v>4</v>
      </c>
      <c r="G1" s="7" t="s">
        <v>5</v>
      </c>
      <c r="H1" s="8" t="s">
        <v>6</v>
      </c>
      <c r="I1" s="9" t="s">
        <v>7</v>
      </c>
      <c r="J1" s="10" t="s">
        <v>8</v>
      </c>
      <c r="K1" s="11" t="s">
        <v>9</v>
      </c>
      <c r="L1" s="12" t="s">
        <v>10</v>
      </c>
      <c r="M1" s="13" t="s">
        <v>11</v>
      </c>
      <c r="N1" s="14"/>
      <c r="O1" s="14"/>
      <c r="P1" s="13" t="s">
        <v>12</v>
      </c>
      <c r="Q1" s="13" t="s">
        <v>13</v>
      </c>
      <c r="R1" s="15" t="s">
        <v>6</v>
      </c>
      <c r="S1" s="16" t="s">
        <v>7</v>
      </c>
      <c r="T1" s="17" t="s">
        <v>8</v>
      </c>
      <c r="U1" s="14"/>
      <c r="V1" s="14"/>
      <c r="W1" s="14"/>
      <c r="X1" s="14"/>
      <c r="Y1" s="14"/>
      <c r="Z1" s="14"/>
      <c r="AA1" s="14"/>
      <c r="AB1" s="14"/>
      <c r="AC1" s="14"/>
    </row>
    <row r="2">
      <c r="A2" s="1" t="s">
        <v>14</v>
      </c>
      <c r="B2" s="2">
        <v>0.4781563549334</v>
      </c>
      <c r="C2" s="3" t="s">
        <v>15</v>
      </c>
      <c r="D2" s="18">
        <v>160.0</v>
      </c>
      <c r="E2" s="19">
        <v>41.0</v>
      </c>
      <c r="F2" s="20">
        <v>1662.0</v>
      </c>
      <c r="G2" s="21">
        <v>145.0</v>
      </c>
      <c r="H2" s="22">
        <f t="shared" ref="H2:H380" si="1">D2/(D2+E2)</f>
        <v>0.7960199005</v>
      </c>
      <c r="I2" s="23">
        <f t="shared" ref="I2:I380" si="2">(F2/(F2+G2))</f>
        <v>0.9197565025</v>
      </c>
      <c r="J2" s="24">
        <f t="shared" ref="J2:J380" si="3">(D2+F2)/(D2+E2+F2+G2)</f>
        <v>0.9073705179</v>
      </c>
      <c r="K2" s="25">
        <f t="shared" ref="K2:K380" si="4">$B$1*(H2*$B$4-I2*$B$5)+$B$2*(H2*$B$5+I2*$B$4)+$B$3</f>
        <v>0.9007244872</v>
      </c>
      <c r="L2" s="26">
        <f t="shared" ref="L2:L380" si="5">(J2-$B$1*H2*$B$4-$B$2*H2*$B$5-$B$3)/($B$2*$B$4-$B$1*$B$5)</f>
        <v>0.9276863086</v>
      </c>
      <c r="M2" s="14">
        <f t="shared" ref="M2:M380" si="6">(F2+G2)/(D2+E2)</f>
        <v>8.990049751</v>
      </c>
      <c r="N2" s="14"/>
      <c r="O2" s="14"/>
      <c r="P2" s="13">
        <v>1.0</v>
      </c>
      <c r="Q2" s="14">
        <f t="shared" ref="Q2:Q380" si="7">P2/379</f>
        <v>0.002638522427</v>
      </c>
      <c r="R2" s="22">
        <v>0.14545454545454545</v>
      </c>
      <c r="S2" s="23">
        <v>0.24468085106382978</v>
      </c>
      <c r="T2" s="27">
        <v>0.2222222222222222</v>
      </c>
      <c r="U2" s="14"/>
      <c r="V2" s="14"/>
      <c r="W2" s="14"/>
      <c r="X2" s="14"/>
      <c r="Y2" s="14"/>
      <c r="Z2" s="14"/>
      <c r="AA2" s="14"/>
      <c r="AB2" s="14"/>
      <c r="AC2" s="14"/>
    </row>
    <row r="3">
      <c r="A3" s="1" t="s">
        <v>16</v>
      </c>
      <c r="B3" s="2">
        <v>0.001</v>
      </c>
      <c r="C3" s="3" t="s">
        <v>17</v>
      </c>
      <c r="D3" s="18">
        <v>242.0</v>
      </c>
      <c r="E3" s="19">
        <v>79.0</v>
      </c>
      <c r="F3" s="20">
        <v>1842.0</v>
      </c>
      <c r="G3" s="21">
        <v>159.0</v>
      </c>
      <c r="H3" s="22">
        <f t="shared" si="1"/>
        <v>0.753894081</v>
      </c>
      <c r="I3" s="23">
        <f t="shared" si="2"/>
        <v>0.9205397301</v>
      </c>
      <c r="J3" s="24">
        <f t="shared" si="3"/>
        <v>0.8975021533</v>
      </c>
      <c r="K3" s="25">
        <f t="shared" si="4"/>
        <v>0.8945610662</v>
      </c>
      <c r="L3" s="26">
        <f t="shared" si="5"/>
        <v>0.92404893</v>
      </c>
      <c r="M3" s="14">
        <f t="shared" si="6"/>
        <v>6.23364486</v>
      </c>
      <c r="N3" s="14"/>
      <c r="O3" s="14"/>
      <c r="P3" s="14">
        <f t="shared" ref="P3:P380" si="8">1+P2</f>
        <v>2</v>
      </c>
      <c r="Q3" s="14">
        <f t="shared" si="7"/>
        <v>0.005277044855</v>
      </c>
      <c r="R3" s="22">
        <v>0.2572347266881029</v>
      </c>
      <c r="S3" s="23">
        <v>0.2615262321144674</v>
      </c>
      <c r="T3" s="27">
        <v>0.2606755895474825</v>
      </c>
      <c r="U3" s="14"/>
      <c r="V3" s="14"/>
      <c r="W3" s="14"/>
      <c r="X3" s="14"/>
      <c r="Y3" s="14"/>
      <c r="Z3" s="14"/>
      <c r="AA3" s="14"/>
      <c r="AB3" s="14"/>
      <c r="AC3" s="14"/>
    </row>
    <row r="4">
      <c r="A4" s="28" t="s">
        <v>18</v>
      </c>
      <c r="B4" s="28">
        <v>0.707106781186548</v>
      </c>
      <c r="C4" s="3" t="s">
        <v>19</v>
      </c>
      <c r="D4" s="18">
        <v>180.0</v>
      </c>
      <c r="E4" s="19">
        <v>21.0</v>
      </c>
      <c r="F4" s="20">
        <v>372.0</v>
      </c>
      <c r="G4" s="21">
        <v>20.0</v>
      </c>
      <c r="H4" s="22">
        <f t="shared" si="1"/>
        <v>0.8955223881</v>
      </c>
      <c r="I4" s="23">
        <f t="shared" si="2"/>
        <v>0.9489795918</v>
      </c>
      <c r="J4" s="24">
        <f t="shared" si="3"/>
        <v>0.9308600337</v>
      </c>
      <c r="K4" s="25">
        <f t="shared" si="4"/>
        <v>0.9413252769</v>
      </c>
      <c r="L4" s="26">
        <f t="shared" si="5"/>
        <v>0.9364928382</v>
      </c>
      <c r="M4" s="14">
        <f t="shared" si="6"/>
        <v>1.950248756</v>
      </c>
      <c r="N4" s="14"/>
      <c r="O4" s="14"/>
      <c r="P4" s="14">
        <f t="shared" si="8"/>
        <v>3</v>
      </c>
      <c r="Q4" s="14">
        <f t="shared" si="7"/>
        <v>0.007915567282</v>
      </c>
      <c r="R4" s="22">
        <v>0.2</v>
      </c>
      <c r="S4" s="23">
        <v>0.28125</v>
      </c>
      <c r="T4" s="27">
        <v>0.27647058823529413</v>
      </c>
      <c r="U4" s="14"/>
      <c r="V4" s="14"/>
      <c r="W4" s="14"/>
      <c r="X4" s="14"/>
      <c r="Y4" s="14"/>
      <c r="Z4" s="14"/>
      <c r="AA4" s="14"/>
      <c r="AB4" s="14"/>
      <c r="AC4" s="14"/>
    </row>
    <row r="5">
      <c r="A5" s="28" t="s">
        <v>20</v>
      </c>
      <c r="B5" s="28">
        <v>-0.707106781186547</v>
      </c>
      <c r="C5" s="3" t="s">
        <v>21</v>
      </c>
      <c r="D5" s="18">
        <v>24.0</v>
      </c>
      <c r="E5" s="19">
        <v>7.0</v>
      </c>
      <c r="F5" s="20">
        <v>284.0</v>
      </c>
      <c r="G5" s="21">
        <v>13.0</v>
      </c>
      <c r="H5" s="22">
        <f t="shared" si="1"/>
        <v>0.7741935484</v>
      </c>
      <c r="I5" s="23">
        <f t="shared" si="2"/>
        <v>0.9562289562</v>
      </c>
      <c r="J5" s="24">
        <f t="shared" si="3"/>
        <v>0.9390243902</v>
      </c>
      <c r="K5" s="25">
        <f t="shared" si="4"/>
        <v>0.9277588074</v>
      </c>
      <c r="L5" s="26">
        <f t="shared" si="5"/>
        <v>0.9696706466</v>
      </c>
      <c r="M5" s="14">
        <f t="shared" si="6"/>
        <v>9.580645161</v>
      </c>
      <c r="N5" s="14"/>
      <c r="O5" s="14"/>
      <c r="P5" s="14">
        <f t="shared" si="8"/>
        <v>4</v>
      </c>
      <c r="Q5" s="14">
        <f t="shared" si="7"/>
        <v>0.01055408971</v>
      </c>
      <c r="R5" s="22">
        <v>0.21052631578947367</v>
      </c>
      <c r="S5" s="23">
        <v>0.3006134969325153</v>
      </c>
      <c r="T5" s="27">
        <v>0.29120879120879123</v>
      </c>
      <c r="U5" s="14"/>
      <c r="V5" s="14"/>
      <c r="W5" s="14"/>
      <c r="X5" s="14"/>
      <c r="Y5" s="14"/>
      <c r="Z5" s="14"/>
      <c r="AA5" s="14"/>
      <c r="AB5" s="14"/>
      <c r="AC5" s="14"/>
    </row>
    <row r="6">
      <c r="A6" s="29" t="s">
        <v>22</v>
      </c>
      <c r="B6" s="29">
        <v>-0.785398163397448</v>
      </c>
      <c r="C6" s="3" t="s">
        <v>23</v>
      </c>
      <c r="D6" s="18">
        <v>101.0</v>
      </c>
      <c r="E6" s="19">
        <v>40.0</v>
      </c>
      <c r="F6" s="20">
        <v>1559.0</v>
      </c>
      <c r="G6" s="21">
        <v>167.0</v>
      </c>
      <c r="H6" s="22">
        <f t="shared" si="1"/>
        <v>0.7163120567</v>
      </c>
      <c r="I6" s="23">
        <f t="shared" si="2"/>
        <v>0.9032444959</v>
      </c>
      <c r="J6" s="24">
        <f t="shared" si="3"/>
        <v>0.8891269416</v>
      </c>
      <c r="K6" s="25">
        <f t="shared" si="4"/>
        <v>0.8739815549</v>
      </c>
      <c r="L6" s="26">
        <f t="shared" si="5"/>
        <v>0.9213154294</v>
      </c>
      <c r="M6" s="14">
        <f t="shared" si="6"/>
        <v>12.24113475</v>
      </c>
      <c r="N6" s="14"/>
      <c r="O6" s="14"/>
      <c r="P6" s="14">
        <f t="shared" si="8"/>
        <v>5</v>
      </c>
      <c r="Q6" s="14">
        <f t="shared" si="7"/>
        <v>0.01319261214</v>
      </c>
      <c r="R6" s="22">
        <v>0.19402985074626866</v>
      </c>
      <c r="S6" s="23">
        <v>0.34444444444444444</v>
      </c>
      <c r="T6" s="27">
        <v>0.30364372469635625</v>
      </c>
      <c r="U6" s="14"/>
      <c r="V6" s="14"/>
      <c r="W6" s="14"/>
      <c r="X6" s="14"/>
      <c r="Y6" s="14"/>
      <c r="Z6" s="14"/>
      <c r="AA6" s="14"/>
      <c r="AB6" s="14"/>
      <c r="AC6" s="14"/>
    </row>
    <row r="7">
      <c r="A7" s="1" t="s">
        <v>24</v>
      </c>
      <c r="B7" s="30"/>
      <c r="C7" s="31" t="s">
        <v>25</v>
      </c>
      <c r="D7" s="18">
        <v>110.0</v>
      </c>
      <c r="E7" s="19">
        <v>14.0</v>
      </c>
      <c r="F7" s="20">
        <v>256.0</v>
      </c>
      <c r="G7" s="21">
        <v>13.0</v>
      </c>
      <c r="H7" s="22">
        <f t="shared" si="1"/>
        <v>0.8870967742</v>
      </c>
      <c r="I7" s="23">
        <f t="shared" si="2"/>
        <v>0.9516728625</v>
      </c>
      <c r="J7" s="24">
        <f t="shared" si="3"/>
        <v>0.9312977099</v>
      </c>
      <c r="K7" s="25">
        <f t="shared" si="4"/>
        <v>0.9422184846</v>
      </c>
      <c r="L7" s="26">
        <f t="shared" si="5"/>
        <v>0.9386425849</v>
      </c>
      <c r="M7" s="14">
        <f t="shared" si="6"/>
        <v>2.169354839</v>
      </c>
      <c r="N7" s="14"/>
      <c r="O7" s="14"/>
      <c r="P7" s="14">
        <f t="shared" si="8"/>
        <v>6</v>
      </c>
      <c r="Q7" s="14">
        <f t="shared" si="7"/>
        <v>0.01583113456</v>
      </c>
      <c r="R7" s="22">
        <v>0.1992619926199262</v>
      </c>
      <c r="S7" s="23">
        <v>0.35743519781718963</v>
      </c>
      <c r="T7" s="27">
        <v>0.3147410358565737</v>
      </c>
      <c r="U7" s="14"/>
      <c r="V7" s="14"/>
      <c r="W7" s="14"/>
      <c r="X7" s="14"/>
      <c r="Y7" s="14"/>
      <c r="Z7" s="14"/>
      <c r="AA7" s="14"/>
      <c r="AB7" s="14"/>
      <c r="AC7" s="14"/>
    </row>
    <row r="8">
      <c r="A8" s="30"/>
      <c r="B8" s="30"/>
      <c r="C8" s="31" t="s">
        <v>26</v>
      </c>
      <c r="D8" s="18">
        <v>131.0</v>
      </c>
      <c r="E8" s="19">
        <v>15.0</v>
      </c>
      <c r="F8" s="20">
        <v>730.0</v>
      </c>
      <c r="G8" s="21">
        <v>55.0</v>
      </c>
      <c r="H8" s="22">
        <f t="shared" si="1"/>
        <v>0.897260274</v>
      </c>
      <c r="I8" s="23">
        <f t="shared" si="2"/>
        <v>0.9299363057</v>
      </c>
      <c r="J8" s="24">
        <f t="shared" si="3"/>
        <v>0.9248120301</v>
      </c>
      <c r="K8" s="25">
        <f t="shared" si="4"/>
        <v>0.9256463046</v>
      </c>
      <c r="L8" s="26">
        <f t="shared" si="5"/>
        <v>0.9289408793</v>
      </c>
      <c r="M8" s="14">
        <f t="shared" si="6"/>
        <v>5.376712329</v>
      </c>
      <c r="N8" s="14"/>
      <c r="O8" s="14"/>
      <c r="P8" s="14">
        <f t="shared" si="8"/>
        <v>7</v>
      </c>
      <c r="Q8" s="14">
        <f t="shared" si="7"/>
        <v>0.01846965699</v>
      </c>
      <c r="R8" s="22">
        <v>0.16083916083916083</v>
      </c>
      <c r="S8" s="23">
        <v>0.3789173789173789</v>
      </c>
      <c r="T8" s="27">
        <v>0.3157894736842105</v>
      </c>
      <c r="U8" s="14"/>
      <c r="V8" s="14"/>
      <c r="W8" s="14"/>
      <c r="X8" s="14"/>
      <c r="Y8" s="14"/>
      <c r="Z8" s="14"/>
      <c r="AA8" s="14"/>
      <c r="AB8" s="14"/>
      <c r="AC8" s="14"/>
    </row>
    <row r="9">
      <c r="A9" s="1" t="s">
        <v>27</v>
      </c>
      <c r="B9" s="30"/>
      <c r="C9" s="31" t="s">
        <v>28</v>
      </c>
      <c r="D9" s="18">
        <v>64.0</v>
      </c>
      <c r="E9" s="19">
        <v>6.0</v>
      </c>
      <c r="F9" s="20">
        <v>212.0</v>
      </c>
      <c r="G9" s="21">
        <v>7.0</v>
      </c>
      <c r="H9" s="22">
        <f t="shared" si="1"/>
        <v>0.9142857143</v>
      </c>
      <c r="I9" s="23">
        <f t="shared" si="2"/>
        <v>0.9680365297</v>
      </c>
      <c r="J9" s="24">
        <f t="shared" si="3"/>
        <v>0.955017301</v>
      </c>
      <c r="K9" s="25">
        <f t="shared" si="4"/>
        <v>0.9603346812</v>
      </c>
      <c r="L9" s="26">
        <f t="shared" si="5"/>
        <v>0.9616920219</v>
      </c>
      <c r="M9" s="14">
        <f t="shared" si="6"/>
        <v>3.128571429</v>
      </c>
      <c r="N9" s="14"/>
      <c r="O9" s="14"/>
      <c r="P9" s="14">
        <f t="shared" si="8"/>
        <v>8</v>
      </c>
      <c r="Q9" s="14">
        <f t="shared" si="7"/>
        <v>0.02110817942</v>
      </c>
      <c r="R9" s="22">
        <v>0.19230769230769232</v>
      </c>
      <c r="S9" s="23">
        <v>0.3370473537604457</v>
      </c>
      <c r="T9" s="27">
        <v>0.31873479318734793</v>
      </c>
      <c r="U9" s="14"/>
      <c r="V9" s="14"/>
      <c r="W9" s="14"/>
      <c r="X9" s="14"/>
      <c r="Y9" s="14"/>
      <c r="Z9" s="14"/>
      <c r="AA9" s="14"/>
      <c r="AB9" s="14"/>
      <c r="AC9" s="14"/>
    </row>
    <row r="10">
      <c r="A10" s="32" t="s">
        <v>29</v>
      </c>
      <c r="B10" s="33"/>
      <c r="C10" s="31" t="s">
        <v>30</v>
      </c>
      <c r="D10" s="18">
        <v>217.0</v>
      </c>
      <c r="E10" s="19">
        <v>17.0</v>
      </c>
      <c r="F10" s="20">
        <v>720.0</v>
      </c>
      <c r="G10" s="21">
        <v>42.0</v>
      </c>
      <c r="H10" s="22">
        <f t="shared" si="1"/>
        <v>0.9273504274</v>
      </c>
      <c r="I10" s="23">
        <f t="shared" si="2"/>
        <v>0.9448818898</v>
      </c>
      <c r="J10" s="24">
        <f t="shared" si="3"/>
        <v>0.9407630522</v>
      </c>
      <c r="K10" s="25">
        <f t="shared" si="4"/>
        <v>0.9430436793</v>
      </c>
      <c r="L10" s="26">
        <f t="shared" si="5"/>
        <v>0.9421607272</v>
      </c>
      <c r="M10" s="14">
        <f t="shared" si="6"/>
        <v>3.256410256</v>
      </c>
      <c r="N10" s="14"/>
      <c r="O10" s="14"/>
      <c r="P10" s="14">
        <f t="shared" si="8"/>
        <v>9</v>
      </c>
      <c r="Q10" s="14">
        <f t="shared" si="7"/>
        <v>0.02374670185</v>
      </c>
      <c r="R10" s="22">
        <v>0.2727272727272727</v>
      </c>
      <c r="S10" s="23">
        <v>0.3333333333333333</v>
      </c>
      <c r="T10" s="27">
        <v>0.3243847874720358</v>
      </c>
      <c r="U10" s="14"/>
      <c r="V10" s="14"/>
      <c r="W10" s="14"/>
      <c r="X10" s="14"/>
      <c r="Y10" s="14"/>
      <c r="Z10" s="14"/>
      <c r="AA10" s="14"/>
      <c r="AB10" s="14"/>
      <c r="AC10" s="14"/>
    </row>
    <row r="11">
      <c r="A11" s="33"/>
      <c r="B11" s="33"/>
      <c r="C11" s="31" t="s">
        <v>31</v>
      </c>
      <c r="D11" s="18">
        <v>208.0</v>
      </c>
      <c r="E11" s="19">
        <v>16.0</v>
      </c>
      <c r="F11" s="20">
        <v>220.0</v>
      </c>
      <c r="G11" s="21">
        <v>7.0</v>
      </c>
      <c r="H11" s="22">
        <f t="shared" si="1"/>
        <v>0.9285714286</v>
      </c>
      <c r="I11" s="23">
        <f t="shared" si="2"/>
        <v>0.9691629956</v>
      </c>
      <c r="J11" s="24">
        <f t="shared" si="3"/>
        <v>0.9490022173</v>
      </c>
      <c r="K11" s="25">
        <f t="shared" si="4"/>
        <v>0.9635915294</v>
      </c>
      <c r="L11" s="26">
        <f t="shared" si="5"/>
        <v>0.9517555504</v>
      </c>
      <c r="M11" s="14">
        <f t="shared" si="6"/>
        <v>1.013392857</v>
      </c>
      <c r="N11" s="14"/>
      <c r="O11" s="14"/>
      <c r="P11" s="14">
        <f t="shared" si="8"/>
        <v>10</v>
      </c>
      <c r="Q11" s="14">
        <f t="shared" si="7"/>
        <v>0.02638522427</v>
      </c>
      <c r="R11" s="22">
        <v>0.18181818181818182</v>
      </c>
      <c r="S11" s="23">
        <v>0.3392539964476021</v>
      </c>
      <c r="T11" s="27">
        <v>0.32784184514003295</v>
      </c>
      <c r="U11" s="14"/>
      <c r="V11" s="14"/>
      <c r="W11" s="14"/>
      <c r="X11" s="14"/>
      <c r="Y11" s="14"/>
      <c r="Z11" s="14"/>
      <c r="AA11" s="14"/>
      <c r="AB11" s="14"/>
      <c r="AC11" s="14"/>
    </row>
    <row r="12">
      <c r="A12" s="33"/>
      <c r="B12" s="33"/>
      <c r="C12" s="31" t="s">
        <v>32</v>
      </c>
      <c r="D12" s="18">
        <v>202.0</v>
      </c>
      <c r="E12" s="19">
        <v>20.0</v>
      </c>
      <c r="F12" s="20">
        <v>137.0</v>
      </c>
      <c r="G12" s="21">
        <v>8.0</v>
      </c>
      <c r="H12" s="22">
        <f t="shared" si="1"/>
        <v>0.9099099099</v>
      </c>
      <c r="I12" s="23">
        <f t="shared" si="2"/>
        <v>0.9448275862</v>
      </c>
      <c r="J12" s="24">
        <f t="shared" si="3"/>
        <v>0.9237057221</v>
      </c>
      <c r="K12" s="25">
        <f t="shared" si="4"/>
        <v>0.9401746798</v>
      </c>
      <c r="L12" s="26">
        <f t="shared" si="5"/>
        <v>0.9251774151</v>
      </c>
      <c r="M12" s="14">
        <f t="shared" si="6"/>
        <v>0.6531531532</v>
      </c>
      <c r="N12" s="14"/>
      <c r="O12" s="14"/>
      <c r="P12" s="14">
        <f t="shared" si="8"/>
        <v>11</v>
      </c>
      <c r="Q12" s="14">
        <f t="shared" si="7"/>
        <v>0.0290237467</v>
      </c>
      <c r="R12" s="22">
        <v>0.2857142857142857</v>
      </c>
      <c r="S12" s="23">
        <v>0.3382198952879581</v>
      </c>
      <c r="T12" s="27">
        <v>0.32981530343007914</v>
      </c>
      <c r="U12" s="14"/>
      <c r="V12" s="14"/>
      <c r="W12" s="14"/>
      <c r="X12" s="14"/>
      <c r="Y12" s="14"/>
      <c r="Z12" s="14"/>
      <c r="AA12" s="14"/>
      <c r="AB12" s="14"/>
      <c r="AC12" s="14"/>
    </row>
    <row r="13">
      <c r="A13" s="33"/>
      <c r="B13" s="33"/>
      <c r="C13" s="31" t="s">
        <v>33</v>
      </c>
      <c r="D13" s="18">
        <v>228.0</v>
      </c>
      <c r="E13" s="19">
        <v>20.0</v>
      </c>
      <c r="F13" s="20">
        <v>486.0</v>
      </c>
      <c r="G13" s="21">
        <v>23.0</v>
      </c>
      <c r="H13" s="22">
        <f t="shared" si="1"/>
        <v>0.9193548387</v>
      </c>
      <c r="I13" s="23">
        <f t="shared" si="2"/>
        <v>0.9548133595</v>
      </c>
      <c r="J13" s="24">
        <f t="shared" si="3"/>
        <v>0.9431968296</v>
      </c>
      <c r="K13" s="25">
        <f t="shared" si="4"/>
        <v>0.9500728945</v>
      </c>
      <c r="L13" s="26">
        <f t="shared" si="5"/>
        <v>0.9466090849</v>
      </c>
      <c r="M13" s="14">
        <f t="shared" si="6"/>
        <v>2.052419355</v>
      </c>
      <c r="N13" s="14"/>
      <c r="O13" s="14"/>
      <c r="P13" s="14">
        <f t="shared" si="8"/>
        <v>12</v>
      </c>
      <c r="Q13" s="14">
        <f t="shared" si="7"/>
        <v>0.03166226913</v>
      </c>
      <c r="R13" s="22">
        <v>0.26119402985074625</v>
      </c>
      <c r="S13" s="23">
        <v>0.34464944649446494</v>
      </c>
      <c r="T13" s="27">
        <v>0.3371390194761585</v>
      </c>
      <c r="U13" s="14"/>
      <c r="V13" s="14"/>
      <c r="W13" s="14"/>
      <c r="X13" s="14"/>
      <c r="Y13" s="14"/>
      <c r="Z13" s="14"/>
      <c r="AA13" s="14"/>
      <c r="AB13" s="14"/>
      <c r="AC13" s="14"/>
    </row>
    <row r="14">
      <c r="A14" s="33"/>
      <c r="B14" s="33"/>
      <c r="C14" s="31" t="s">
        <v>34</v>
      </c>
      <c r="D14" s="18">
        <v>156.0</v>
      </c>
      <c r="E14" s="19">
        <v>27.0</v>
      </c>
      <c r="F14" s="20">
        <v>469.0</v>
      </c>
      <c r="G14" s="21">
        <v>26.0</v>
      </c>
      <c r="H14" s="22">
        <f t="shared" si="1"/>
        <v>0.8524590164</v>
      </c>
      <c r="I14" s="23">
        <f t="shared" si="2"/>
        <v>0.9474747475</v>
      </c>
      <c r="J14" s="24">
        <f t="shared" si="3"/>
        <v>0.9218289086</v>
      </c>
      <c r="K14" s="25">
        <f t="shared" si="4"/>
        <v>0.9330924228</v>
      </c>
      <c r="L14" s="26">
        <f t="shared" si="5"/>
        <v>0.9340355253</v>
      </c>
      <c r="M14" s="14">
        <f t="shared" si="6"/>
        <v>2.704918033</v>
      </c>
      <c r="N14" s="14"/>
      <c r="O14" s="14"/>
      <c r="P14" s="14">
        <f t="shared" si="8"/>
        <v>13</v>
      </c>
      <c r="Q14" s="14">
        <f t="shared" si="7"/>
        <v>0.03430079156</v>
      </c>
      <c r="R14" s="22">
        <v>0.2471264367816092</v>
      </c>
      <c r="S14" s="23">
        <v>0.362956033676333</v>
      </c>
      <c r="T14" s="27">
        <v>0.3467417538213998</v>
      </c>
      <c r="U14" s="14"/>
      <c r="V14" s="14"/>
      <c r="W14" s="14"/>
      <c r="X14" s="14"/>
      <c r="Y14" s="14"/>
      <c r="Z14" s="14"/>
      <c r="AA14" s="14"/>
      <c r="AB14" s="14"/>
      <c r="AC14" s="14"/>
    </row>
    <row r="15">
      <c r="A15" s="33"/>
      <c r="B15" s="33"/>
      <c r="C15" s="31" t="s">
        <v>35</v>
      </c>
      <c r="D15" s="18">
        <v>137.0</v>
      </c>
      <c r="E15" s="19">
        <v>83.0</v>
      </c>
      <c r="F15" s="20">
        <v>1728.0</v>
      </c>
      <c r="G15" s="21">
        <v>410.0</v>
      </c>
      <c r="H15" s="22">
        <f t="shared" si="1"/>
        <v>0.6227272727</v>
      </c>
      <c r="I15" s="23">
        <f t="shared" si="2"/>
        <v>0.8082319925</v>
      </c>
      <c r="J15" s="24">
        <f t="shared" si="3"/>
        <v>0.7909245123</v>
      </c>
      <c r="K15" s="25">
        <f t="shared" si="4"/>
        <v>0.7792001884</v>
      </c>
      <c r="L15" s="26">
        <f t="shared" si="5"/>
        <v>0.8222210363</v>
      </c>
      <c r="M15" s="14">
        <f t="shared" si="6"/>
        <v>9.718181818</v>
      </c>
      <c r="N15" s="14"/>
      <c r="O15" s="14"/>
      <c r="P15" s="14">
        <f t="shared" si="8"/>
        <v>14</v>
      </c>
      <c r="Q15" s="14">
        <f t="shared" si="7"/>
        <v>0.03693931398</v>
      </c>
      <c r="R15" s="22">
        <v>0.25609756097560976</v>
      </c>
      <c r="S15" s="23">
        <v>0.36976506639427986</v>
      </c>
      <c r="T15" s="27">
        <v>0.35345581802274717</v>
      </c>
      <c r="U15" s="14"/>
      <c r="V15" s="14"/>
      <c r="W15" s="14"/>
      <c r="X15" s="14"/>
      <c r="Y15" s="14"/>
      <c r="Z15" s="14"/>
      <c r="AA15" s="14"/>
      <c r="AB15" s="14"/>
      <c r="AC15" s="14"/>
    </row>
    <row r="16">
      <c r="A16" s="30"/>
      <c r="B16" s="30"/>
      <c r="C16" s="31" t="s">
        <v>36</v>
      </c>
      <c r="D16" s="18">
        <v>25.0</v>
      </c>
      <c r="E16" s="19">
        <v>13.0</v>
      </c>
      <c r="F16" s="20">
        <v>271.0</v>
      </c>
      <c r="G16" s="21">
        <v>67.0</v>
      </c>
      <c r="H16" s="22">
        <f t="shared" si="1"/>
        <v>0.6578947368</v>
      </c>
      <c r="I16" s="23">
        <f t="shared" si="2"/>
        <v>0.8017751479</v>
      </c>
      <c r="J16" s="24">
        <f t="shared" si="3"/>
        <v>0.7872340426</v>
      </c>
      <c r="K16" s="25">
        <f t="shared" si="4"/>
        <v>0.779482003</v>
      </c>
      <c r="L16" s="26">
        <f t="shared" si="5"/>
        <v>0.8110246041</v>
      </c>
      <c r="M16" s="14">
        <f t="shared" si="6"/>
        <v>8.894736842</v>
      </c>
      <c r="N16" s="14"/>
      <c r="O16" s="14"/>
      <c r="P16" s="14">
        <f t="shared" si="8"/>
        <v>15</v>
      </c>
      <c r="Q16" s="14">
        <f t="shared" si="7"/>
        <v>0.03957783641</v>
      </c>
      <c r="R16" s="22">
        <v>0.2916666666666667</v>
      </c>
      <c r="S16" s="23">
        <v>0.38461538461538464</v>
      </c>
      <c r="T16" s="27">
        <v>0.3595505617977528</v>
      </c>
      <c r="U16" s="14"/>
      <c r="V16" s="14"/>
      <c r="W16" s="14"/>
      <c r="X16" s="14"/>
      <c r="Y16" s="14"/>
      <c r="Z16" s="14"/>
      <c r="AA16" s="14"/>
      <c r="AB16" s="14"/>
      <c r="AC16" s="14"/>
    </row>
    <row r="17">
      <c r="A17" s="30"/>
      <c r="B17" s="30"/>
      <c r="C17" s="3" t="s">
        <v>37</v>
      </c>
      <c r="D17" s="18">
        <v>165.0</v>
      </c>
      <c r="E17" s="19">
        <v>36.0</v>
      </c>
      <c r="F17" s="20">
        <v>764.0</v>
      </c>
      <c r="G17" s="21">
        <v>96.0</v>
      </c>
      <c r="H17" s="22">
        <f t="shared" si="1"/>
        <v>0.8208955224</v>
      </c>
      <c r="I17" s="23">
        <f t="shared" si="2"/>
        <v>0.888372093</v>
      </c>
      <c r="J17" s="24">
        <f t="shared" si="3"/>
        <v>0.8755890669</v>
      </c>
      <c r="K17" s="25">
        <f t="shared" si="4"/>
        <v>0.8784481491</v>
      </c>
      <c r="L17" s="26">
        <f t="shared" si="5"/>
        <v>0.8849607384</v>
      </c>
      <c r="M17" s="14">
        <f t="shared" si="6"/>
        <v>4.278606965</v>
      </c>
      <c r="N17" s="14"/>
      <c r="O17" s="14"/>
      <c r="P17" s="14">
        <f t="shared" si="8"/>
        <v>16</v>
      </c>
      <c r="Q17" s="14">
        <f t="shared" si="7"/>
        <v>0.04221635884</v>
      </c>
      <c r="R17" s="22">
        <v>0.34074074074074073</v>
      </c>
      <c r="S17" s="23">
        <v>0.3623548922056385</v>
      </c>
      <c r="T17" s="27">
        <v>0.36017897091722595</v>
      </c>
      <c r="U17" s="14"/>
      <c r="V17" s="14"/>
      <c r="W17" s="14"/>
      <c r="X17" s="14"/>
      <c r="Y17" s="14"/>
      <c r="Z17" s="14"/>
      <c r="AA17" s="14"/>
      <c r="AB17" s="14"/>
      <c r="AC17" s="14"/>
    </row>
    <row r="18">
      <c r="A18" s="30"/>
      <c r="B18" s="30"/>
      <c r="C18" s="3" t="s">
        <v>38</v>
      </c>
      <c r="D18" s="18">
        <v>75.0</v>
      </c>
      <c r="E18" s="19">
        <v>23.0</v>
      </c>
      <c r="F18" s="20">
        <v>689.0</v>
      </c>
      <c r="G18" s="21">
        <v>75.0</v>
      </c>
      <c r="H18" s="22">
        <f t="shared" si="1"/>
        <v>0.7653061224</v>
      </c>
      <c r="I18" s="23">
        <f t="shared" si="2"/>
        <v>0.9018324607</v>
      </c>
      <c r="J18" s="24">
        <f t="shared" si="3"/>
        <v>0.8863109049</v>
      </c>
      <c r="K18" s="25">
        <f t="shared" si="4"/>
        <v>0.8807298843</v>
      </c>
      <c r="L18" s="26">
        <f t="shared" si="5"/>
        <v>0.9084915348</v>
      </c>
      <c r="M18" s="14">
        <f t="shared" si="6"/>
        <v>7.795918367</v>
      </c>
      <c r="N18" s="14"/>
      <c r="O18" s="14"/>
      <c r="P18" s="14">
        <f t="shared" si="8"/>
        <v>17</v>
      </c>
      <c r="Q18" s="14">
        <f t="shared" si="7"/>
        <v>0.04485488127</v>
      </c>
      <c r="R18" s="22">
        <v>0.32098765432098764</v>
      </c>
      <c r="S18" s="23">
        <v>0.364461738002594</v>
      </c>
      <c r="T18" s="27">
        <v>0.36032863849765256</v>
      </c>
      <c r="U18" s="14"/>
      <c r="V18" s="14"/>
      <c r="W18" s="14"/>
      <c r="X18" s="14"/>
      <c r="Y18" s="14"/>
      <c r="Z18" s="14"/>
      <c r="AA18" s="14"/>
      <c r="AB18" s="14"/>
      <c r="AC18" s="14"/>
    </row>
    <row r="19">
      <c r="A19" s="30"/>
      <c r="B19" s="30"/>
      <c r="C19" s="3" t="s">
        <v>39</v>
      </c>
      <c r="D19" s="18">
        <v>224.0</v>
      </c>
      <c r="E19" s="19">
        <v>92.0</v>
      </c>
      <c r="F19" s="20">
        <v>1879.0</v>
      </c>
      <c r="G19" s="21">
        <v>283.0</v>
      </c>
      <c r="H19" s="22">
        <f t="shared" si="1"/>
        <v>0.7088607595</v>
      </c>
      <c r="I19" s="23">
        <f t="shared" si="2"/>
        <v>0.8691026827</v>
      </c>
      <c r="J19" s="24">
        <f t="shared" si="3"/>
        <v>0.8486682809</v>
      </c>
      <c r="K19" s="25">
        <f t="shared" si="4"/>
        <v>0.8441607333</v>
      </c>
      <c r="L19" s="26">
        <f t="shared" si="5"/>
        <v>0.8744809271</v>
      </c>
      <c r="M19" s="14">
        <f t="shared" si="6"/>
        <v>6.841772152</v>
      </c>
      <c r="N19" s="14"/>
      <c r="O19" s="14"/>
      <c r="P19" s="14">
        <f t="shared" si="8"/>
        <v>18</v>
      </c>
      <c r="Q19" s="14">
        <f t="shared" si="7"/>
        <v>0.04749340369</v>
      </c>
      <c r="R19" s="22">
        <v>0.26334519572953735</v>
      </c>
      <c r="S19" s="23">
        <v>0.3793939393939394</v>
      </c>
      <c r="T19" s="27">
        <v>0.3625064733298809</v>
      </c>
      <c r="U19" s="14"/>
      <c r="V19" s="14"/>
      <c r="W19" s="14"/>
      <c r="X19" s="14"/>
      <c r="Y19" s="14"/>
      <c r="Z19" s="14"/>
      <c r="AA19" s="14"/>
      <c r="AB19" s="14"/>
      <c r="AC19" s="14"/>
    </row>
    <row r="20">
      <c r="A20" s="30"/>
      <c r="B20" s="30"/>
      <c r="C20" s="3" t="s">
        <v>40</v>
      </c>
      <c r="D20" s="18">
        <v>94.0</v>
      </c>
      <c r="E20" s="19">
        <v>35.0</v>
      </c>
      <c r="F20" s="20">
        <v>892.0</v>
      </c>
      <c r="G20" s="21">
        <v>74.0</v>
      </c>
      <c r="H20" s="22">
        <f t="shared" si="1"/>
        <v>0.7286821705</v>
      </c>
      <c r="I20" s="23">
        <f t="shared" si="2"/>
        <v>0.9233954451</v>
      </c>
      <c r="J20" s="24">
        <f t="shared" si="3"/>
        <v>0.900456621</v>
      </c>
      <c r="K20" s="25">
        <f t="shared" si="4"/>
        <v>0.892872846</v>
      </c>
      <c r="L20" s="26">
        <f t="shared" si="5"/>
        <v>0.9324441341</v>
      </c>
      <c r="M20" s="14">
        <f t="shared" si="6"/>
        <v>7.488372093</v>
      </c>
      <c r="N20" s="14"/>
      <c r="O20" s="14"/>
      <c r="P20" s="14">
        <f t="shared" si="8"/>
        <v>19</v>
      </c>
      <c r="Q20" s="14">
        <f t="shared" si="7"/>
        <v>0.05013192612</v>
      </c>
      <c r="R20" s="22">
        <v>0.19791666666666666</v>
      </c>
      <c r="S20" s="23">
        <v>0.38409703504043125</v>
      </c>
      <c r="T20" s="27">
        <v>0.3627684964200477</v>
      </c>
      <c r="U20" s="14"/>
      <c r="V20" s="14"/>
      <c r="W20" s="14"/>
      <c r="X20" s="14"/>
      <c r="Y20" s="14"/>
      <c r="Z20" s="14"/>
      <c r="AA20" s="14"/>
      <c r="AB20" s="14"/>
      <c r="AC20" s="14"/>
    </row>
    <row r="21">
      <c r="A21" s="30"/>
      <c r="B21" s="30"/>
      <c r="C21" s="3" t="s">
        <v>41</v>
      </c>
      <c r="D21" s="18">
        <v>94.0</v>
      </c>
      <c r="E21" s="19">
        <v>39.0</v>
      </c>
      <c r="F21" s="20">
        <v>1254.0</v>
      </c>
      <c r="G21" s="21">
        <v>163.0</v>
      </c>
      <c r="H21" s="22">
        <f t="shared" si="1"/>
        <v>0.7067669173</v>
      </c>
      <c r="I21" s="23">
        <f t="shared" si="2"/>
        <v>0.8849682428</v>
      </c>
      <c r="J21" s="24">
        <f t="shared" si="3"/>
        <v>0.8696774194</v>
      </c>
      <c r="K21" s="25">
        <f t="shared" si="4"/>
        <v>0.8571188027</v>
      </c>
      <c r="L21" s="26">
        <f t="shared" si="5"/>
        <v>0.8999527348</v>
      </c>
      <c r="M21" s="14">
        <f t="shared" si="6"/>
        <v>10.65413534</v>
      </c>
      <c r="N21" s="14"/>
      <c r="O21" s="14"/>
      <c r="P21" s="14">
        <f t="shared" si="8"/>
        <v>20</v>
      </c>
      <c r="Q21" s="14">
        <f t="shared" si="7"/>
        <v>0.05277044855</v>
      </c>
      <c r="R21" s="22">
        <v>0.352112676056338</v>
      </c>
      <c r="S21" s="23">
        <v>0.37037037037037035</v>
      </c>
      <c r="T21" s="27">
        <v>0.3681506849315068</v>
      </c>
      <c r="U21" s="14"/>
      <c r="V21" s="14"/>
      <c r="W21" s="14"/>
      <c r="X21" s="14"/>
      <c r="Y21" s="14"/>
      <c r="Z21" s="14"/>
      <c r="AA21" s="14"/>
      <c r="AB21" s="14"/>
      <c r="AC21" s="14"/>
    </row>
    <row r="22">
      <c r="A22" s="30"/>
      <c r="B22" s="30"/>
      <c r="C22" s="3" t="s">
        <v>42</v>
      </c>
      <c r="D22" s="18">
        <v>41.0</v>
      </c>
      <c r="E22" s="19">
        <v>17.0</v>
      </c>
      <c r="F22" s="20">
        <v>254.0</v>
      </c>
      <c r="G22" s="21">
        <v>33.0</v>
      </c>
      <c r="H22" s="22">
        <f t="shared" si="1"/>
        <v>0.7068965517</v>
      </c>
      <c r="I22" s="23">
        <f t="shared" si="2"/>
        <v>0.8850174216</v>
      </c>
      <c r="J22" s="24">
        <f t="shared" si="3"/>
        <v>0.8550724638</v>
      </c>
      <c r="K22" s="25">
        <f t="shared" si="4"/>
        <v>0.8571810067</v>
      </c>
      <c r="L22" s="26">
        <f t="shared" si="5"/>
        <v>0.8825015837</v>
      </c>
      <c r="M22" s="14">
        <f t="shared" si="6"/>
        <v>4.948275862</v>
      </c>
      <c r="N22" s="14"/>
      <c r="O22" s="14"/>
      <c r="P22" s="14">
        <f t="shared" si="8"/>
        <v>21</v>
      </c>
      <c r="Q22" s="14">
        <f t="shared" si="7"/>
        <v>0.05540897098</v>
      </c>
      <c r="R22" s="22">
        <v>0.2578616352201258</v>
      </c>
      <c r="S22" s="23">
        <v>0.39465875370919884</v>
      </c>
      <c r="T22" s="27">
        <v>0.37606837606837606</v>
      </c>
      <c r="U22" s="14"/>
      <c r="V22" s="14"/>
      <c r="W22" s="14"/>
      <c r="X22" s="14"/>
      <c r="Y22" s="14"/>
      <c r="Z22" s="14"/>
      <c r="AA22" s="14"/>
      <c r="AB22" s="14"/>
      <c r="AC22" s="14"/>
    </row>
    <row r="23">
      <c r="A23" s="30"/>
      <c r="B23" s="30"/>
      <c r="C23" s="3" t="s">
        <v>43</v>
      </c>
      <c r="D23" s="18">
        <v>163.0</v>
      </c>
      <c r="E23" s="19">
        <v>82.0</v>
      </c>
      <c r="F23" s="20">
        <v>1610.0</v>
      </c>
      <c r="G23" s="21">
        <v>193.0</v>
      </c>
      <c r="H23" s="22">
        <f t="shared" si="1"/>
        <v>0.6653061224</v>
      </c>
      <c r="I23" s="23">
        <f t="shared" si="2"/>
        <v>0.8929561841</v>
      </c>
      <c r="J23" s="24">
        <f t="shared" si="3"/>
        <v>0.8657226563</v>
      </c>
      <c r="K23" s="25">
        <f t="shared" si="4"/>
        <v>0.8571013695</v>
      </c>
      <c r="L23" s="26">
        <f t="shared" si="5"/>
        <v>0.903242795</v>
      </c>
      <c r="M23" s="14">
        <f t="shared" si="6"/>
        <v>7.359183673</v>
      </c>
      <c r="N23" s="14"/>
      <c r="O23" s="14"/>
      <c r="P23" s="14">
        <f t="shared" si="8"/>
        <v>22</v>
      </c>
      <c r="Q23" s="14">
        <f t="shared" si="7"/>
        <v>0.0580474934</v>
      </c>
      <c r="R23" s="22">
        <v>0.3160377358490566</v>
      </c>
      <c r="S23" s="23">
        <v>0.4112646121147715</v>
      </c>
      <c r="T23" s="27">
        <v>0.39375542064180397</v>
      </c>
      <c r="U23" s="14"/>
      <c r="V23" s="14"/>
      <c r="W23" s="14"/>
      <c r="X23" s="14"/>
      <c r="Y23" s="14"/>
      <c r="Z23" s="14"/>
      <c r="AA23" s="14"/>
      <c r="AB23" s="14"/>
      <c r="AC23" s="14"/>
    </row>
    <row r="24">
      <c r="A24" s="30"/>
      <c r="B24" s="30"/>
      <c r="C24" s="3" t="s">
        <v>44</v>
      </c>
      <c r="D24" s="18">
        <v>86.0</v>
      </c>
      <c r="E24" s="19">
        <v>33.0</v>
      </c>
      <c r="F24" s="20">
        <v>887.0</v>
      </c>
      <c r="G24" s="21">
        <v>82.0</v>
      </c>
      <c r="H24" s="22">
        <f t="shared" si="1"/>
        <v>0.7226890756</v>
      </c>
      <c r="I24" s="23">
        <f t="shared" si="2"/>
        <v>0.915376677</v>
      </c>
      <c r="J24" s="24">
        <f t="shared" si="3"/>
        <v>0.8943014706</v>
      </c>
      <c r="K24" s="25">
        <f t="shared" si="4"/>
        <v>0.885182019</v>
      </c>
      <c r="L24" s="26">
        <f t="shared" si="5"/>
        <v>0.9262576804</v>
      </c>
      <c r="M24" s="14">
        <f t="shared" si="6"/>
        <v>8.142857143</v>
      </c>
      <c r="N24" s="14"/>
      <c r="O24" s="14"/>
      <c r="P24" s="14">
        <f t="shared" si="8"/>
        <v>23</v>
      </c>
      <c r="Q24" s="14">
        <f t="shared" si="7"/>
        <v>0.06068601583</v>
      </c>
      <c r="R24" s="22">
        <v>0.23202614379084968</v>
      </c>
      <c r="S24" s="23">
        <v>0.4159607668301382</v>
      </c>
      <c r="T24" s="27">
        <v>0.39387995292271477</v>
      </c>
      <c r="U24" s="14"/>
      <c r="V24" s="14"/>
      <c r="W24" s="14"/>
      <c r="X24" s="14"/>
      <c r="Y24" s="14"/>
      <c r="Z24" s="14"/>
      <c r="AA24" s="14"/>
      <c r="AB24" s="14"/>
      <c r="AC24" s="14"/>
    </row>
    <row r="25">
      <c r="A25" s="30"/>
      <c r="B25" s="30"/>
      <c r="C25" s="3" t="s">
        <v>45</v>
      </c>
      <c r="D25" s="18">
        <v>43.0</v>
      </c>
      <c r="E25" s="19">
        <v>25.0</v>
      </c>
      <c r="F25" s="20">
        <v>583.0</v>
      </c>
      <c r="G25" s="21">
        <v>92.0</v>
      </c>
      <c r="H25" s="22">
        <f t="shared" si="1"/>
        <v>0.6323529412</v>
      </c>
      <c r="I25" s="23">
        <f t="shared" si="2"/>
        <v>0.8637037037</v>
      </c>
      <c r="J25" s="24">
        <f t="shared" si="3"/>
        <v>0.8425302826</v>
      </c>
      <c r="K25" s="25">
        <f t="shared" si="4"/>
        <v>0.8272497738</v>
      </c>
      <c r="L25" s="26">
        <f t="shared" si="5"/>
        <v>0.8819358601</v>
      </c>
      <c r="M25" s="14">
        <f t="shared" si="6"/>
        <v>9.926470588</v>
      </c>
      <c r="N25" s="14"/>
      <c r="O25" s="14"/>
      <c r="P25" s="14">
        <f t="shared" si="8"/>
        <v>24</v>
      </c>
      <c r="Q25" s="14">
        <f t="shared" si="7"/>
        <v>0.06332453826</v>
      </c>
      <c r="R25" s="22">
        <v>0.31952662721893493</v>
      </c>
      <c r="S25" s="23">
        <v>0.4090909090909091</v>
      </c>
      <c r="T25" s="27">
        <v>0.3971631205673759</v>
      </c>
      <c r="U25" s="14"/>
      <c r="V25" s="14"/>
      <c r="W25" s="14"/>
      <c r="X25" s="14"/>
      <c r="Y25" s="14"/>
      <c r="Z25" s="14"/>
      <c r="AA25" s="14"/>
      <c r="AB25" s="14"/>
      <c r="AC25" s="14"/>
    </row>
    <row r="26">
      <c r="A26" s="30"/>
      <c r="B26" s="30"/>
      <c r="C26" s="3" t="s">
        <v>46</v>
      </c>
      <c r="D26" s="18">
        <v>167.0</v>
      </c>
      <c r="E26" s="19">
        <v>98.0</v>
      </c>
      <c r="F26" s="20">
        <v>1989.0</v>
      </c>
      <c r="G26" s="21">
        <v>375.0</v>
      </c>
      <c r="H26" s="22">
        <f t="shared" si="1"/>
        <v>0.6301886792</v>
      </c>
      <c r="I26" s="23">
        <f t="shared" si="2"/>
        <v>0.8413705584</v>
      </c>
      <c r="J26" s="24">
        <f t="shared" si="3"/>
        <v>0.820083682</v>
      </c>
      <c r="K26" s="25">
        <f t="shared" si="4"/>
        <v>0.8081818173</v>
      </c>
      <c r="L26" s="26">
        <f t="shared" si="5"/>
        <v>0.8555714374</v>
      </c>
      <c r="M26" s="14">
        <f t="shared" si="6"/>
        <v>8.920754717</v>
      </c>
      <c r="N26" s="14"/>
      <c r="O26" s="14"/>
      <c r="P26" s="14">
        <f t="shared" si="8"/>
        <v>25</v>
      </c>
      <c r="Q26" s="14">
        <f t="shared" si="7"/>
        <v>0.06596306069</v>
      </c>
      <c r="R26" s="22">
        <v>0.26666666666666666</v>
      </c>
      <c r="S26" s="23">
        <v>0.4236479321314952</v>
      </c>
      <c r="T26" s="27">
        <v>0.39761167624944715</v>
      </c>
      <c r="U26" s="14"/>
      <c r="V26" s="14"/>
      <c r="W26" s="14"/>
      <c r="X26" s="14"/>
      <c r="Y26" s="14"/>
      <c r="Z26" s="14"/>
      <c r="AA26" s="14"/>
      <c r="AB26" s="14"/>
      <c r="AC26" s="14"/>
    </row>
    <row r="27">
      <c r="A27" s="30"/>
      <c r="B27" s="30"/>
      <c r="C27" s="3" t="s">
        <v>47</v>
      </c>
      <c r="D27" s="18">
        <v>72.0</v>
      </c>
      <c r="E27" s="19">
        <v>24.0</v>
      </c>
      <c r="F27" s="20">
        <v>552.0</v>
      </c>
      <c r="G27" s="21">
        <v>79.0</v>
      </c>
      <c r="H27" s="22">
        <f t="shared" si="1"/>
        <v>0.75</v>
      </c>
      <c r="I27" s="23">
        <f t="shared" si="2"/>
        <v>0.8748019017</v>
      </c>
      <c r="J27" s="24">
        <f t="shared" si="3"/>
        <v>0.8583218707</v>
      </c>
      <c r="K27" s="25">
        <f t="shared" si="4"/>
        <v>0.8555974225</v>
      </c>
      <c r="L27" s="26">
        <f t="shared" si="5"/>
        <v>0.8780526159</v>
      </c>
      <c r="M27" s="14">
        <f t="shared" si="6"/>
        <v>6.572916667</v>
      </c>
      <c r="N27" s="14"/>
      <c r="O27" s="14"/>
      <c r="P27" s="14">
        <f t="shared" si="8"/>
        <v>26</v>
      </c>
      <c r="Q27" s="14">
        <f t="shared" si="7"/>
        <v>0.06860158311</v>
      </c>
      <c r="R27" s="22">
        <v>0.2384937238493724</v>
      </c>
      <c r="S27" s="23">
        <v>0.4192090395480226</v>
      </c>
      <c r="T27" s="27">
        <v>0.39771030363364857</v>
      </c>
      <c r="U27" s="14"/>
      <c r="V27" s="14"/>
      <c r="W27" s="14"/>
      <c r="X27" s="14"/>
      <c r="Y27" s="14"/>
      <c r="Z27" s="14"/>
      <c r="AA27" s="14"/>
      <c r="AB27" s="14"/>
      <c r="AC27" s="14"/>
    </row>
    <row r="28">
      <c r="A28" s="30"/>
      <c r="B28" s="30"/>
      <c r="C28" s="3" t="s">
        <v>48</v>
      </c>
      <c r="D28" s="18">
        <v>105.0</v>
      </c>
      <c r="E28" s="19">
        <v>44.0</v>
      </c>
      <c r="F28" s="20">
        <v>829.0</v>
      </c>
      <c r="G28" s="21">
        <v>140.0</v>
      </c>
      <c r="H28" s="22">
        <f t="shared" si="1"/>
        <v>0.7046979866</v>
      </c>
      <c r="I28" s="23">
        <f t="shared" si="2"/>
        <v>0.8555211558</v>
      </c>
      <c r="J28" s="24">
        <f t="shared" si="3"/>
        <v>0.8354203936</v>
      </c>
      <c r="K28" s="25">
        <f t="shared" si="4"/>
        <v>0.8321040311</v>
      </c>
      <c r="L28" s="26">
        <f t="shared" si="5"/>
        <v>0.8594781208</v>
      </c>
      <c r="M28" s="14">
        <f t="shared" si="6"/>
        <v>6.503355705</v>
      </c>
      <c r="N28" s="14"/>
      <c r="O28" s="14"/>
      <c r="P28" s="14">
        <f t="shared" si="8"/>
        <v>27</v>
      </c>
      <c r="Q28" s="14">
        <f t="shared" si="7"/>
        <v>0.07124010554</v>
      </c>
      <c r="R28" s="22">
        <v>0.31316725978647686</v>
      </c>
      <c r="S28" s="23">
        <v>0.4080553295362083</v>
      </c>
      <c r="T28" s="27">
        <v>0.398320554947061</v>
      </c>
      <c r="U28" s="14"/>
      <c r="V28" s="14"/>
      <c r="W28" s="14"/>
      <c r="X28" s="14"/>
      <c r="Y28" s="14"/>
      <c r="Z28" s="14"/>
      <c r="AA28" s="14"/>
      <c r="AB28" s="14"/>
      <c r="AC28" s="14"/>
    </row>
    <row r="29">
      <c r="A29" s="30"/>
      <c r="B29" s="30"/>
      <c r="C29" s="3" t="s">
        <v>49</v>
      </c>
      <c r="D29" s="18">
        <v>37.0</v>
      </c>
      <c r="E29" s="19">
        <v>14.0</v>
      </c>
      <c r="F29" s="20">
        <v>281.0</v>
      </c>
      <c r="G29" s="21">
        <v>17.0</v>
      </c>
      <c r="H29" s="22">
        <f t="shared" si="1"/>
        <v>0.7254901961</v>
      </c>
      <c r="I29" s="23">
        <f t="shared" si="2"/>
        <v>0.9429530201</v>
      </c>
      <c r="J29" s="24">
        <f t="shared" si="3"/>
        <v>0.9111747851</v>
      </c>
      <c r="K29" s="25">
        <f t="shared" si="4"/>
        <v>0.9087474419</v>
      </c>
      <c r="L29" s="26">
        <f t="shared" si="5"/>
        <v>0.9458492392</v>
      </c>
      <c r="M29" s="14">
        <f t="shared" si="6"/>
        <v>5.843137255</v>
      </c>
      <c r="N29" s="14"/>
      <c r="O29" s="14"/>
      <c r="P29" s="14">
        <f t="shared" si="8"/>
        <v>28</v>
      </c>
      <c r="Q29" s="14">
        <f t="shared" si="7"/>
        <v>0.07387862797</v>
      </c>
      <c r="R29" s="22">
        <v>0.3039647577092511</v>
      </c>
      <c r="S29" s="23">
        <v>0.4164364640883978</v>
      </c>
      <c r="T29" s="27">
        <v>0.40119402985074626</v>
      </c>
      <c r="U29" s="14"/>
      <c r="V29" s="14"/>
      <c r="W29" s="14"/>
      <c r="X29" s="14"/>
      <c r="Y29" s="14"/>
      <c r="Z29" s="14"/>
      <c r="AA29" s="14"/>
      <c r="AB29" s="14"/>
      <c r="AC29" s="14"/>
    </row>
    <row r="30">
      <c r="A30" s="30"/>
      <c r="B30" s="30"/>
      <c r="C30" s="3" t="s">
        <v>50</v>
      </c>
      <c r="D30" s="18">
        <v>48.0</v>
      </c>
      <c r="E30" s="19">
        <v>22.0</v>
      </c>
      <c r="F30" s="20">
        <v>374.0</v>
      </c>
      <c r="G30" s="21">
        <v>61.0</v>
      </c>
      <c r="H30" s="22">
        <f t="shared" si="1"/>
        <v>0.6857142857</v>
      </c>
      <c r="I30" s="23">
        <f t="shared" si="2"/>
        <v>0.8597701149</v>
      </c>
      <c r="J30" s="24">
        <f t="shared" si="3"/>
        <v>0.8356435644</v>
      </c>
      <c r="K30" s="25">
        <f t="shared" si="4"/>
        <v>0.8325917992</v>
      </c>
      <c r="L30" s="26">
        <f t="shared" si="5"/>
        <v>0.8634113719</v>
      </c>
      <c r="M30" s="14">
        <f t="shared" si="6"/>
        <v>6.214285714</v>
      </c>
      <c r="N30" s="14"/>
      <c r="O30" s="14"/>
      <c r="P30" s="14">
        <f t="shared" si="8"/>
        <v>29</v>
      </c>
      <c r="Q30" s="14">
        <f t="shared" si="7"/>
        <v>0.0765171504</v>
      </c>
      <c r="R30" s="22">
        <v>0.463855421686747</v>
      </c>
      <c r="S30" s="23">
        <v>0.40069686411149824</v>
      </c>
      <c r="T30" s="27">
        <v>0.40625</v>
      </c>
      <c r="U30" s="14"/>
      <c r="V30" s="14"/>
      <c r="W30" s="14"/>
      <c r="X30" s="14"/>
      <c r="Y30" s="14"/>
      <c r="Z30" s="14"/>
      <c r="AA30" s="14"/>
      <c r="AB30" s="14"/>
      <c r="AC30" s="14"/>
    </row>
    <row r="31">
      <c r="A31" s="30"/>
      <c r="B31" s="30"/>
      <c r="C31" s="3" t="s">
        <v>51</v>
      </c>
      <c r="D31" s="18">
        <v>146.0</v>
      </c>
      <c r="E31" s="19">
        <v>10.0</v>
      </c>
      <c r="F31" s="20">
        <v>387.0</v>
      </c>
      <c r="G31" s="21">
        <v>20.0</v>
      </c>
      <c r="H31" s="22">
        <f t="shared" si="1"/>
        <v>0.9358974359</v>
      </c>
      <c r="I31" s="23">
        <f t="shared" si="2"/>
        <v>0.9508599509</v>
      </c>
      <c r="J31" s="24">
        <f t="shared" si="3"/>
        <v>0.946714032</v>
      </c>
      <c r="K31" s="25">
        <f t="shared" si="4"/>
        <v>0.9494376334</v>
      </c>
      <c r="L31" s="26">
        <f t="shared" si="5"/>
        <v>0.9476102471</v>
      </c>
      <c r="M31" s="14">
        <f t="shared" si="6"/>
        <v>2.608974359</v>
      </c>
      <c r="N31" s="14"/>
      <c r="O31" s="14"/>
      <c r="P31" s="14">
        <f t="shared" si="8"/>
        <v>30</v>
      </c>
      <c r="Q31" s="14">
        <f t="shared" si="7"/>
        <v>0.07915567282</v>
      </c>
      <c r="R31" s="22">
        <v>0.19148936170212766</v>
      </c>
      <c r="S31" s="23">
        <v>0.4559386973180077</v>
      </c>
      <c r="T31" s="27">
        <v>0.4155844155844156</v>
      </c>
      <c r="U31" s="14"/>
      <c r="V31" s="14"/>
      <c r="W31" s="14"/>
      <c r="X31" s="14"/>
      <c r="Y31" s="14"/>
      <c r="Z31" s="14"/>
      <c r="AA31" s="14"/>
      <c r="AB31" s="14"/>
      <c r="AC31" s="14"/>
    </row>
    <row r="32">
      <c r="A32" s="30"/>
      <c r="B32" s="30"/>
      <c r="C32" s="3" t="s">
        <v>52</v>
      </c>
      <c r="D32" s="18">
        <v>52.0</v>
      </c>
      <c r="E32" s="19">
        <v>4.0</v>
      </c>
      <c r="F32" s="20">
        <v>101.0</v>
      </c>
      <c r="G32" s="21">
        <v>6.0</v>
      </c>
      <c r="H32" s="22">
        <f t="shared" si="1"/>
        <v>0.9285714286</v>
      </c>
      <c r="I32" s="23">
        <f t="shared" si="2"/>
        <v>0.9439252336</v>
      </c>
      <c r="J32" s="24">
        <f t="shared" si="3"/>
        <v>0.9386503067</v>
      </c>
      <c r="K32" s="25">
        <f t="shared" si="4"/>
        <v>0.9424395693</v>
      </c>
      <c r="L32" s="26">
        <f t="shared" si="5"/>
        <v>0.9394040211</v>
      </c>
      <c r="M32" s="14">
        <f t="shared" si="6"/>
        <v>1.910714286</v>
      </c>
      <c r="N32" s="14"/>
      <c r="O32" s="14"/>
      <c r="P32" s="14">
        <f t="shared" si="8"/>
        <v>31</v>
      </c>
      <c r="Q32" s="14">
        <f t="shared" si="7"/>
        <v>0.08179419525</v>
      </c>
      <c r="R32" s="22">
        <v>0.39622641509433965</v>
      </c>
      <c r="S32" s="23">
        <v>0.42353951890034364</v>
      </c>
      <c r="T32" s="27">
        <v>0.42025699168556313</v>
      </c>
      <c r="U32" s="14"/>
      <c r="V32" s="14"/>
      <c r="W32" s="14"/>
      <c r="X32" s="14"/>
      <c r="Y32" s="14"/>
      <c r="Z32" s="14"/>
      <c r="AA32" s="14"/>
      <c r="AB32" s="14"/>
      <c r="AC32" s="14"/>
    </row>
    <row r="33">
      <c r="A33" s="30"/>
      <c r="B33" s="30"/>
      <c r="C33" s="3" t="s">
        <v>53</v>
      </c>
      <c r="D33" s="18">
        <v>147.0</v>
      </c>
      <c r="E33" s="19">
        <v>8.0</v>
      </c>
      <c r="F33" s="20">
        <v>344.0</v>
      </c>
      <c r="G33" s="21">
        <v>9.0</v>
      </c>
      <c r="H33" s="22">
        <f t="shared" si="1"/>
        <v>0.9483870968</v>
      </c>
      <c r="I33" s="23">
        <f t="shared" si="2"/>
        <v>0.9745042493</v>
      </c>
      <c r="J33" s="24">
        <f t="shared" si="3"/>
        <v>0.9665354331</v>
      </c>
      <c r="K33" s="25">
        <f t="shared" si="4"/>
        <v>0.9712760808</v>
      </c>
      <c r="L33" s="26">
        <f t="shared" si="5"/>
        <v>0.968847878</v>
      </c>
      <c r="M33" s="14">
        <f t="shared" si="6"/>
        <v>2.277419355</v>
      </c>
      <c r="N33" s="14"/>
      <c r="O33" s="14"/>
      <c r="P33" s="14">
        <f t="shared" si="8"/>
        <v>32</v>
      </c>
      <c r="Q33" s="14">
        <f t="shared" si="7"/>
        <v>0.08443271768</v>
      </c>
      <c r="R33" s="22">
        <v>0.32903225806451614</v>
      </c>
      <c r="S33" s="23">
        <v>0.43305279265493496</v>
      </c>
      <c r="T33" s="27">
        <v>0.4220246238030096</v>
      </c>
      <c r="U33" s="14"/>
      <c r="V33" s="14"/>
      <c r="W33" s="14"/>
      <c r="X33" s="14"/>
      <c r="Y33" s="14"/>
      <c r="Z33" s="14"/>
      <c r="AA33" s="14"/>
      <c r="AB33" s="14"/>
      <c r="AC33" s="14"/>
    </row>
    <row r="34">
      <c r="A34" s="30"/>
      <c r="B34" s="30"/>
      <c r="C34" s="3" t="s">
        <v>54</v>
      </c>
      <c r="D34" s="18">
        <v>85.0</v>
      </c>
      <c r="E34" s="19">
        <v>9.0</v>
      </c>
      <c r="F34" s="20">
        <v>222.0</v>
      </c>
      <c r="G34" s="21">
        <v>10.0</v>
      </c>
      <c r="H34" s="22">
        <f t="shared" si="1"/>
        <v>0.9042553191</v>
      </c>
      <c r="I34" s="23">
        <f t="shared" si="2"/>
        <v>0.9568965517</v>
      </c>
      <c r="J34" s="24">
        <f t="shared" si="3"/>
        <v>0.9417177914</v>
      </c>
      <c r="K34" s="25">
        <f t="shared" si="4"/>
        <v>0.9493743363</v>
      </c>
      <c r="L34" s="26">
        <f t="shared" si="5"/>
        <v>0.9477610363</v>
      </c>
      <c r="M34" s="14">
        <f t="shared" si="6"/>
        <v>2.468085106</v>
      </c>
      <c r="N34" s="14"/>
      <c r="O34" s="14"/>
      <c r="P34" s="14">
        <f t="shared" si="8"/>
        <v>33</v>
      </c>
      <c r="Q34" s="14">
        <f t="shared" si="7"/>
        <v>0.08707124011</v>
      </c>
      <c r="R34" s="22">
        <v>0.3553299492385787</v>
      </c>
      <c r="S34" s="23">
        <v>0.43474347434743477</v>
      </c>
      <c r="T34" s="27">
        <v>0.422782874617737</v>
      </c>
      <c r="U34" s="14"/>
      <c r="V34" s="14"/>
      <c r="W34" s="14"/>
      <c r="X34" s="14"/>
      <c r="Y34" s="14"/>
      <c r="Z34" s="14"/>
      <c r="AA34" s="14"/>
      <c r="AB34" s="14"/>
      <c r="AC34" s="14"/>
    </row>
    <row r="35">
      <c r="A35" s="30"/>
      <c r="B35" s="30"/>
      <c r="C35" s="3" t="s">
        <v>55</v>
      </c>
      <c r="D35" s="18">
        <v>282.0</v>
      </c>
      <c r="E35" s="19">
        <v>33.0</v>
      </c>
      <c r="F35" s="20">
        <v>483.0</v>
      </c>
      <c r="G35" s="21">
        <v>23.0</v>
      </c>
      <c r="H35" s="22">
        <f t="shared" si="1"/>
        <v>0.8952380952</v>
      </c>
      <c r="I35" s="23">
        <f t="shared" si="2"/>
        <v>0.9545454545</v>
      </c>
      <c r="J35" s="24">
        <f t="shared" si="3"/>
        <v>0.9317904994</v>
      </c>
      <c r="K35" s="25">
        <f t="shared" si="4"/>
        <v>0.9459440439</v>
      </c>
      <c r="L35" s="26">
        <f t="shared" si="5"/>
        <v>0.9376579517</v>
      </c>
      <c r="M35" s="14">
        <f t="shared" si="6"/>
        <v>1.606349206</v>
      </c>
      <c r="N35" s="14"/>
      <c r="O35" s="14"/>
      <c r="P35" s="14">
        <f t="shared" si="8"/>
        <v>34</v>
      </c>
      <c r="Q35" s="14">
        <f t="shared" si="7"/>
        <v>0.08970976253</v>
      </c>
      <c r="R35" s="22">
        <v>0.3253588516746411</v>
      </c>
      <c r="S35" s="23">
        <v>0.43738080101716464</v>
      </c>
      <c r="T35" s="27">
        <v>0.42424242424242425</v>
      </c>
      <c r="U35" s="14"/>
      <c r="V35" s="14"/>
      <c r="W35" s="14"/>
      <c r="X35" s="14"/>
      <c r="Y35" s="14"/>
      <c r="Z35" s="14"/>
      <c r="AA35" s="14"/>
      <c r="AB35" s="14"/>
      <c r="AC35" s="14"/>
    </row>
    <row r="36">
      <c r="A36" s="30"/>
      <c r="B36" s="30"/>
      <c r="C36" s="3" t="s">
        <v>56</v>
      </c>
      <c r="D36" s="18">
        <v>113.0</v>
      </c>
      <c r="E36" s="19">
        <v>44.0</v>
      </c>
      <c r="F36" s="20">
        <v>779.0</v>
      </c>
      <c r="G36" s="21">
        <v>155.0</v>
      </c>
      <c r="H36" s="22">
        <f t="shared" si="1"/>
        <v>0.7197452229</v>
      </c>
      <c r="I36" s="23">
        <f t="shared" si="2"/>
        <v>0.8340471092</v>
      </c>
      <c r="J36" s="24">
        <f t="shared" si="3"/>
        <v>0.8175985335</v>
      </c>
      <c r="K36" s="25">
        <f t="shared" si="4"/>
        <v>0.8165425026</v>
      </c>
      <c r="L36" s="26">
        <f t="shared" si="5"/>
        <v>0.8353071274</v>
      </c>
      <c r="M36" s="14">
        <f t="shared" si="6"/>
        <v>5.949044586</v>
      </c>
      <c r="N36" s="14"/>
      <c r="O36" s="14"/>
      <c r="P36" s="14">
        <f t="shared" si="8"/>
        <v>35</v>
      </c>
      <c r="Q36" s="14">
        <f t="shared" si="7"/>
        <v>0.09234828496</v>
      </c>
      <c r="R36" s="22">
        <v>0.2916666666666667</v>
      </c>
      <c r="S36" s="23">
        <v>0.4418212478920742</v>
      </c>
      <c r="T36" s="27">
        <v>0.4255639097744361</v>
      </c>
      <c r="U36" s="14"/>
      <c r="V36" s="14"/>
      <c r="W36" s="14"/>
      <c r="X36" s="14"/>
      <c r="Y36" s="14"/>
      <c r="Z36" s="14"/>
      <c r="AA36" s="14"/>
      <c r="AB36" s="14"/>
      <c r="AC36" s="14"/>
    </row>
    <row r="37">
      <c r="A37" s="30"/>
      <c r="B37" s="30"/>
      <c r="C37" s="3" t="s">
        <v>57</v>
      </c>
      <c r="D37" s="18">
        <v>77.0</v>
      </c>
      <c r="E37" s="19">
        <v>6.0</v>
      </c>
      <c r="F37" s="20">
        <v>147.0</v>
      </c>
      <c r="G37" s="21">
        <v>6.0</v>
      </c>
      <c r="H37" s="22">
        <f t="shared" si="1"/>
        <v>0.9277108434</v>
      </c>
      <c r="I37" s="23">
        <f t="shared" si="2"/>
        <v>0.9607843137</v>
      </c>
      <c r="J37" s="24">
        <f t="shared" si="3"/>
        <v>0.9491525424</v>
      </c>
      <c r="K37" s="25">
        <f t="shared" si="4"/>
        <v>0.9564299703</v>
      </c>
      <c r="L37" s="26">
        <f t="shared" si="5"/>
        <v>0.9521011472</v>
      </c>
      <c r="M37" s="14">
        <f t="shared" si="6"/>
        <v>1.843373494</v>
      </c>
      <c r="N37" s="14"/>
      <c r="O37" s="14"/>
      <c r="P37" s="14">
        <f t="shared" si="8"/>
        <v>36</v>
      </c>
      <c r="Q37" s="14">
        <f t="shared" si="7"/>
        <v>0.09498680739</v>
      </c>
      <c r="R37" s="22">
        <v>0.38333333333333336</v>
      </c>
      <c r="S37" s="23">
        <v>0.43208430913348944</v>
      </c>
      <c r="T37" s="27">
        <v>0.4260780287474333</v>
      </c>
      <c r="U37" s="14"/>
      <c r="V37" s="14"/>
      <c r="W37" s="14"/>
      <c r="X37" s="14"/>
      <c r="Y37" s="14"/>
      <c r="Z37" s="14"/>
      <c r="AA37" s="14"/>
      <c r="AB37" s="14"/>
      <c r="AC37" s="14"/>
    </row>
    <row r="38">
      <c r="A38" s="30"/>
      <c r="B38" s="30"/>
      <c r="C38" s="3" t="s">
        <v>58</v>
      </c>
      <c r="D38" s="18">
        <v>77.0</v>
      </c>
      <c r="E38" s="19">
        <v>14.0</v>
      </c>
      <c r="F38" s="20">
        <v>213.0</v>
      </c>
      <c r="G38" s="21">
        <v>15.0</v>
      </c>
      <c r="H38" s="22">
        <f t="shared" si="1"/>
        <v>0.8461538462</v>
      </c>
      <c r="I38" s="23">
        <f t="shared" si="2"/>
        <v>0.9342105263</v>
      </c>
      <c r="J38" s="24">
        <f t="shared" si="3"/>
        <v>0.9090909091</v>
      </c>
      <c r="K38" s="25">
        <f t="shared" si="4"/>
        <v>0.9209548191</v>
      </c>
      <c r="L38" s="26">
        <f t="shared" si="5"/>
        <v>0.9200549334</v>
      </c>
      <c r="M38" s="14">
        <f t="shared" si="6"/>
        <v>2.505494505</v>
      </c>
      <c r="N38" s="14"/>
      <c r="O38" s="14"/>
      <c r="P38" s="14">
        <f t="shared" si="8"/>
        <v>37</v>
      </c>
      <c r="Q38" s="14">
        <f t="shared" si="7"/>
        <v>0.09762532982</v>
      </c>
      <c r="R38" s="22">
        <v>0.2801724137931034</v>
      </c>
      <c r="S38" s="23">
        <v>0.457286432160804</v>
      </c>
      <c r="T38" s="27">
        <v>0.432</v>
      </c>
      <c r="U38" s="14"/>
      <c r="V38" s="14"/>
      <c r="W38" s="14"/>
      <c r="X38" s="14"/>
      <c r="Y38" s="14"/>
      <c r="Z38" s="14"/>
      <c r="AA38" s="14"/>
      <c r="AB38" s="14"/>
      <c r="AC38" s="14"/>
    </row>
    <row r="39">
      <c r="A39" s="30"/>
      <c r="B39" s="30"/>
      <c r="C39" s="3" t="s">
        <v>59</v>
      </c>
      <c r="D39" s="18">
        <v>95.0</v>
      </c>
      <c r="E39" s="19">
        <v>25.0</v>
      </c>
      <c r="F39" s="20">
        <v>332.0</v>
      </c>
      <c r="G39" s="21">
        <v>44.0</v>
      </c>
      <c r="H39" s="22">
        <f t="shared" si="1"/>
        <v>0.7916666667</v>
      </c>
      <c r="I39" s="23">
        <f t="shared" si="2"/>
        <v>0.8829787234</v>
      </c>
      <c r="J39" s="24">
        <f t="shared" si="3"/>
        <v>0.8608870968</v>
      </c>
      <c r="K39" s="25">
        <f t="shared" si="4"/>
        <v>0.8691959955</v>
      </c>
      <c r="L39" s="26">
        <f t="shared" si="5"/>
        <v>0.8730648428</v>
      </c>
      <c r="M39" s="14">
        <f t="shared" si="6"/>
        <v>3.133333333</v>
      </c>
      <c r="N39" s="14"/>
      <c r="O39" s="14"/>
      <c r="P39" s="14">
        <f t="shared" si="8"/>
        <v>38</v>
      </c>
      <c r="Q39" s="14">
        <f t="shared" si="7"/>
        <v>0.1002638522</v>
      </c>
      <c r="R39" s="22">
        <v>0.2994011976047904</v>
      </c>
      <c r="S39" s="23">
        <v>0.4542829643888354</v>
      </c>
      <c r="T39" s="27">
        <v>0.43283582089552236</v>
      </c>
      <c r="U39" s="14"/>
      <c r="V39" s="14"/>
      <c r="W39" s="14"/>
      <c r="X39" s="14"/>
      <c r="Y39" s="14"/>
      <c r="Z39" s="14"/>
      <c r="AA39" s="14"/>
      <c r="AB39" s="14"/>
      <c r="AC39" s="14"/>
    </row>
    <row r="40">
      <c r="A40" s="30"/>
      <c r="B40" s="30"/>
      <c r="C40" s="3" t="s">
        <v>60</v>
      </c>
      <c r="D40" s="18">
        <v>66.0</v>
      </c>
      <c r="E40" s="19">
        <v>10.0</v>
      </c>
      <c r="F40" s="20">
        <v>98.0</v>
      </c>
      <c r="G40" s="21">
        <v>3.0</v>
      </c>
      <c r="H40" s="22">
        <f t="shared" si="1"/>
        <v>0.8684210526</v>
      </c>
      <c r="I40" s="23">
        <f t="shared" si="2"/>
        <v>0.9702970297</v>
      </c>
      <c r="J40" s="24">
        <f t="shared" si="3"/>
        <v>0.9265536723</v>
      </c>
      <c r="K40" s="25">
        <f t="shared" si="4"/>
        <v>0.9548040834</v>
      </c>
      <c r="L40" s="26">
        <f t="shared" si="5"/>
        <v>0.9365896501</v>
      </c>
      <c r="M40" s="14">
        <f t="shared" si="6"/>
        <v>1.328947368</v>
      </c>
      <c r="N40" s="14"/>
      <c r="O40" s="14"/>
      <c r="P40" s="14">
        <f t="shared" si="8"/>
        <v>39</v>
      </c>
      <c r="Q40" s="14">
        <f t="shared" si="7"/>
        <v>0.1029023747</v>
      </c>
      <c r="R40" s="22">
        <v>0.13333333333333333</v>
      </c>
      <c r="S40" s="23">
        <v>0.47413793103448276</v>
      </c>
      <c r="T40" s="27">
        <v>0.4351145038167939</v>
      </c>
      <c r="U40" s="14"/>
      <c r="V40" s="14"/>
      <c r="W40" s="14"/>
      <c r="X40" s="14"/>
      <c r="Y40" s="14"/>
      <c r="Z40" s="14"/>
      <c r="AA40" s="14"/>
      <c r="AB40" s="14"/>
      <c r="AC40" s="14"/>
    </row>
    <row r="41">
      <c r="A41" s="30"/>
      <c r="B41" s="30"/>
      <c r="C41" s="3" t="s">
        <v>61</v>
      </c>
      <c r="D41" s="18">
        <v>135.0</v>
      </c>
      <c r="E41" s="19">
        <v>50.0</v>
      </c>
      <c r="F41" s="20">
        <v>232.0</v>
      </c>
      <c r="G41" s="21">
        <v>33.0</v>
      </c>
      <c r="H41" s="22">
        <f t="shared" si="1"/>
        <v>0.7297297297</v>
      </c>
      <c r="I41" s="23">
        <f t="shared" si="2"/>
        <v>0.8754716981</v>
      </c>
      <c r="J41" s="24">
        <f t="shared" si="3"/>
        <v>0.8155555556</v>
      </c>
      <c r="K41" s="25">
        <f t="shared" si="4"/>
        <v>0.8528771812</v>
      </c>
      <c r="L41" s="26">
        <f t="shared" si="5"/>
        <v>0.8309408698</v>
      </c>
      <c r="M41" s="14">
        <f t="shared" si="6"/>
        <v>1.432432432</v>
      </c>
      <c r="N41" s="14"/>
      <c r="O41" s="14"/>
      <c r="P41" s="14">
        <f t="shared" si="8"/>
        <v>40</v>
      </c>
      <c r="Q41" s="14">
        <f t="shared" si="7"/>
        <v>0.1055408971</v>
      </c>
      <c r="R41" s="22">
        <v>0.23770491803278687</v>
      </c>
      <c r="S41" s="23">
        <v>0.45989847715736043</v>
      </c>
      <c r="T41" s="27">
        <v>0.43541102077687444</v>
      </c>
      <c r="U41" s="14"/>
      <c r="V41" s="14"/>
      <c r="W41" s="14"/>
      <c r="X41" s="14"/>
      <c r="Y41" s="14"/>
      <c r="Z41" s="14"/>
      <c r="AA41" s="14"/>
      <c r="AB41" s="14"/>
      <c r="AC41" s="14"/>
    </row>
    <row r="42">
      <c r="A42" s="30"/>
      <c r="B42" s="30"/>
      <c r="C42" s="3" t="s">
        <v>62</v>
      </c>
      <c r="D42" s="18">
        <v>228.0</v>
      </c>
      <c r="E42" s="19">
        <v>16.0</v>
      </c>
      <c r="F42" s="20">
        <v>461.0</v>
      </c>
      <c r="G42" s="21">
        <v>24.0</v>
      </c>
      <c r="H42" s="22">
        <f t="shared" si="1"/>
        <v>0.9344262295</v>
      </c>
      <c r="I42" s="23">
        <f t="shared" si="2"/>
        <v>0.9505154639</v>
      </c>
      <c r="J42" s="24">
        <f t="shared" si="3"/>
        <v>0.9451303155</v>
      </c>
      <c r="K42" s="25">
        <f t="shared" si="4"/>
        <v>0.9489107392</v>
      </c>
      <c r="L42" s="26">
        <f t="shared" si="5"/>
        <v>0.9460047977</v>
      </c>
      <c r="M42" s="14">
        <f t="shared" si="6"/>
        <v>1.987704918</v>
      </c>
      <c r="N42" s="14"/>
      <c r="O42" s="14"/>
      <c r="P42" s="14">
        <f t="shared" si="8"/>
        <v>41</v>
      </c>
      <c r="Q42" s="14">
        <f t="shared" si="7"/>
        <v>0.1081794195</v>
      </c>
      <c r="R42" s="22">
        <v>0.3701067615658363</v>
      </c>
      <c r="S42" s="23">
        <v>0.44711538461538464</v>
      </c>
      <c r="T42" s="27">
        <v>0.4359897172236504</v>
      </c>
      <c r="U42" s="14"/>
      <c r="V42" s="14"/>
      <c r="W42" s="14"/>
      <c r="X42" s="14"/>
      <c r="Y42" s="14"/>
      <c r="Z42" s="14"/>
      <c r="AA42" s="14"/>
      <c r="AB42" s="14"/>
      <c r="AC42" s="14"/>
    </row>
    <row r="43">
      <c r="A43" s="30"/>
      <c r="B43" s="30"/>
      <c r="C43" s="3" t="s">
        <v>63</v>
      </c>
      <c r="D43" s="18">
        <v>224.0</v>
      </c>
      <c r="E43" s="19">
        <v>79.0</v>
      </c>
      <c r="F43" s="20">
        <v>1346.0</v>
      </c>
      <c r="G43" s="21">
        <v>170.0</v>
      </c>
      <c r="H43" s="22">
        <f t="shared" si="1"/>
        <v>0.7392739274</v>
      </c>
      <c r="I43" s="23">
        <f t="shared" si="2"/>
        <v>0.8878627968</v>
      </c>
      <c r="J43" s="24">
        <f t="shared" si="3"/>
        <v>0.8631115998</v>
      </c>
      <c r="K43" s="25">
        <f t="shared" si="4"/>
        <v>0.8648073883</v>
      </c>
      <c r="L43" s="26">
        <f t="shared" si="5"/>
        <v>0.8858394426</v>
      </c>
      <c r="M43" s="14">
        <f t="shared" si="6"/>
        <v>5.00330033</v>
      </c>
      <c r="N43" s="14"/>
      <c r="O43" s="14"/>
      <c r="P43" s="14">
        <f t="shared" si="8"/>
        <v>42</v>
      </c>
      <c r="Q43" s="14">
        <f t="shared" si="7"/>
        <v>0.110817942</v>
      </c>
      <c r="R43" s="22">
        <v>0.40714285714285714</v>
      </c>
      <c r="S43" s="23">
        <v>0.4477077363896848</v>
      </c>
      <c r="T43" s="27">
        <v>0.4440104166666667</v>
      </c>
      <c r="U43" s="14"/>
      <c r="V43" s="14"/>
      <c r="W43" s="14"/>
      <c r="X43" s="14"/>
      <c r="Y43" s="14"/>
      <c r="Z43" s="14"/>
      <c r="AA43" s="14"/>
      <c r="AB43" s="14"/>
      <c r="AC43" s="14"/>
    </row>
    <row r="44">
      <c r="A44" s="30"/>
      <c r="B44" s="30"/>
      <c r="C44" s="3" t="s">
        <v>64</v>
      </c>
      <c r="D44" s="18">
        <v>94.0</v>
      </c>
      <c r="E44" s="19">
        <v>11.0</v>
      </c>
      <c r="F44" s="20">
        <v>210.0</v>
      </c>
      <c r="G44" s="21">
        <v>4.0</v>
      </c>
      <c r="H44" s="22">
        <f t="shared" si="1"/>
        <v>0.8952380952</v>
      </c>
      <c r="I44" s="23">
        <f t="shared" si="2"/>
        <v>0.9813084112</v>
      </c>
      <c r="J44" s="24">
        <f t="shared" si="3"/>
        <v>0.9529780564</v>
      </c>
      <c r="K44" s="25">
        <f t="shared" si="4"/>
        <v>0.9683742813</v>
      </c>
      <c r="L44" s="26">
        <f t="shared" si="5"/>
        <v>0.9629381866</v>
      </c>
      <c r="M44" s="14">
        <f t="shared" si="6"/>
        <v>2.038095238</v>
      </c>
      <c r="N44" s="14"/>
      <c r="O44" s="14"/>
      <c r="P44" s="14">
        <f t="shared" si="8"/>
        <v>43</v>
      </c>
      <c r="Q44" s="14">
        <f t="shared" si="7"/>
        <v>0.1134564644</v>
      </c>
      <c r="R44" s="22">
        <v>0.4189189189189189</v>
      </c>
      <c r="S44" s="23">
        <v>0.4464751958224543</v>
      </c>
      <c r="T44" s="27">
        <v>0.444047619047619</v>
      </c>
      <c r="U44" s="14"/>
      <c r="V44" s="14"/>
      <c r="W44" s="14"/>
      <c r="X44" s="14"/>
      <c r="Y44" s="14"/>
      <c r="Z44" s="14"/>
      <c r="AA44" s="14"/>
      <c r="AB44" s="14"/>
      <c r="AC44" s="14"/>
    </row>
    <row r="45">
      <c r="A45" s="30"/>
      <c r="B45" s="30"/>
      <c r="C45" s="3" t="s">
        <v>65</v>
      </c>
      <c r="D45" s="18">
        <v>142.0</v>
      </c>
      <c r="E45" s="19">
        <v>14.0</v>
      </c>
      <c r="F45" s="20">
        <v>501.0</v>
      </c>
      <c r="G45" s="21">
        <v>24.0</v>
      </c>
      <c r="H45" s="22">
        <f t="shared" si="1"/>
        <v>0.9102564103</v>
      </c>
      <c r="I45" s="23">
        <f t="shared" si="2"/>
        <v>0.9542857143</v>
      </c>
      <c r="J45" s="24">
        <f t="shared" si="3"/>
        <v>0.9441997063</v>
      </c>
      <c r="K45" s="25">
        <f t="shared" si="4"/>
        <v>0.9481577046</v>
      </c>
      <c r="L45" s="26">
        <f t="shared" si="5"/>
        <v>0.9495631723</v>
      </c>
      <c r="M45" s="14">
        <f t="shared" si="6"/>
        <v>3.365384615</v>
      </c>
      <c r="N45" s="14"/>
      <c r="O45" s="14"/>
      <c r="P45" s="14">
        <f t="shared" si="8"/>
        <v>44</v>
      </c>
      <c r="Q45" s="14">
        <f t="shared" si="7"/>
        <v>0.1160949868</v>
      </c>
      <c r="R45" s="22">
        <v>0.27925531914893614</v>
      </c>
      <c r="S45" s="23">
        <v>0.47795414462081126</v>
      </c>
      <c r="T45" s="27">
        <v>0.44969742813918306</v>
      </c>
      <c r="U45" s="14"/>
      <c r="V45" s="14"/>
      <c r="W45" s="14"/>
      <c r="X45" s="14"/>
      <c r="Y45" s="14"/>
      <c r="Z45" s="14"/>
      <c r="AA45" s="14"/>
      <c r="AB45" s="14"/>
      <c r="AC45" s="14"/>
    </row>
    <row r="46">
      <c r="A46" s="30"/>
      <c r="B46" s="30"/>
      <c r="C46" s="3" t="s">
        <v>66</v>
      </c>
      <c r="D46" s="18">
        <v>100.0</v>
      </c>
      <c r="E46" s="19">
        <v>4.0</v>
      </c>
      <c r="F46" s="20">
        <v>317.0</v>
      </c>
      <c r="G46" s="21">
        <v>11.0</v>
      </c>
      <c r="H46" s="22">
        <f t="shared" si="1"/>
        <v>0.9615384615</v>
      </c>
      <c r="I46" s="23">
        <f t="shared" si="2"/>
        <v>0.9664634146</v>
      </c>
      <c r="J46" s="24">
        <f t="shared" si="3"/>
        <v>0.9652777778</v>
      </c>
      <c r="K46" s="25">
        <f t="shared" si="4"/>
        <v>0.9666661022</v>
      </c>
      <c r="L46" s="26">
        <f t="shared" si="5"/>
        <v>0.9648069157</v>
      </c>
      <c r="M46" s="14">
        <f t="shared" si="6"/>
        <v>3.153846154</v>
      </c>
      <c r="N46" s="14"/>
      <c r="O46" s="14"/>
      <c r="P46" s="14">
        <f t="shared" si="8"/>
        <v>45</v>
      </c>
      <c r="Q46" s="14">
        <f t="shared" si="7"/>
        <v>0.1187335092</v>
      </c>
      <c r="R46" s="22">
        <v>0.42924528301886794</v>
      </c>
      <c r="S46" s="23">
        <v>0.5211267605633803</v>
      </c>
      <c r="T46" s="27">
        <v>0.45229681978798586</v>
      </c>
      <c r="U46" s="14"/>
      <c r="V46" s="14"/>
      <c r="W46" s="14"/>
      <c r="X46" s="14"/>
      <c r="Y46" s="14"/>
      <c r="Z46" s="14"/>
      <c r="AA46" s="14"/>
      <c r="AB46" s="14"/>
      <c r="AC46" s="14"/>
    </row>
    <row r="47">
      <c r="A47" s="30"/>
      <c r="B47" s="30"/>
      <c r="C47" s="3" t="s">
        <v>67</v>
      </c>
      <c r="D47" s="18">
        <v>117.0</v>
      </c>
      <c r="E47" s="19">
        <v>9.0</v>
      </c>
      <c r="F47" s="20">
        <v>419.0</v>
      </c>
      <c r="G47" s="21">
        <v>17.0</v>
      </c>
      <c r="H47" s="22">
        <f t="shared" si="1"/>
        <v>0.9285714286</v>
      </c>
      <c r="I47" s="23">
        <f t="shared" si="2"/>
        <v>0.9610091743</v>
      </c>
      <c r="J47" s="24">
        <f t="shared" si="3"/>
        <v>0.9537366548</v>
      </c>
      <c r="K47" s="25">
        <f t="shared" si="4"/>
        <v>0.9567577498</v>
      </c>
      <c r="L47" s="26">
        <f t="shared" si="5"/>
        <v>0.9574045118</v>
      </c>
      <c r="M47" s="14">
        <f t="shared" si="6"/>
        <v>3.46031746</v>
      </c>
      <c r="N47" s="14"/>
      <c r="O47" s="14"/>
      <c r="P47" s="14">
        <f t="shared" si="8"/>
        <v>46</v>
      </c>
      <c r="Q47" s="14">
        <f t="shared" si="7"/>
        <v>0.1213720317</v>
      </c>
      <c r="R47" s="22">
        <v>0.3181818181818182</v>
      </c>
      <c r="S47" s="23">
        <v>0.46742671009771986</v>
      </c>
      <c r="T47" s="27">
        <v>0.45294117647058824</v>
      </c>
      <c r="U47" s="14"/>
      <c r="V47" s="14"/>
      <c r="W47" s="14"/>
      <c r="X47" s="14"/>
      <c r="Y47" s="14"/>
      <c r="Z47" s="14"/>
      <c r="AA47" s="14"/>
      <c r="AB47" s="14"/>
      <c r="AC47" s="14"/>
    </row>
    <row r="48">
      <c r="A48" s="30"/>
      <c r="B48" s="30"/>
      <c r="C48" s="3" t="s">
        <v>68</v>
      </c>
      <c r="D48" s="18">
        <v>10.0</v>
      </c>
      <c r="E48" s="19">
        <v>1.0</v>
      </c>
      <c r="F48" s="20">
        <v>28.0</v>
      </c>
      <c r="G48" s="21">
        <v>0.0</v>
      </c>
      <c r="H48" s="22">
        <f t="shared" si="1"/>
        <v>0.9090909091</v>
      </c>
      <c r="I48" s="23">
        <f t="shared" si="2"/>
        <v>1</v>
      </c>
      <c r="J48" s="24">
        <f t="shared" si="3"/>
        <v>0.9743589744</v>
      </c>
      <c r="K48" s="25">
        <f t="shared" si="4"/>
        <v>0.9862825092</v>
      </c>
      <c r="L48" s="26">
        <f t="shared" si="5"/>
        <v>0.9857732649</v>
      </c>
      <c r="M48" s="14">
        <f t="shared" si="6"/>
        <v>2.545454545</v>
      </c>
      <c r="N48" s="14"/>
      <c r="O48" s="14"/>
      <c r="P48" s="14">
        <f t="shared" si="8"/>
        <v>47</v>
      </c>
      <c r="Q48" s="14">
        <f t="shared" si="7"/>
        <v>0.1240105541</v>
      </c>
      <c r="R48" s="22">
        <v>0.3798076923076923</v>
      </c>
      <c r="S48" s="23">
        <v>0.46701846965699206</v>
      </c>
      <c r="T48" s="27">
        <v>0.45353159851301117</v>
      </c>
      <c r="U48" s="14"/>
      <c r="V48" s="14"/>
      <c r="W48" s="14"/>
      <c r="X48" s="14"/>
      <c r="Y48" s="14"/>
      <c r="Z48" s="14"/>
      <c r="AA48" s="14"/>
      <c r="AB48" s="14"/>
      <c r="AC48" s="14"/>
    </row>
    <row r="49">
      <c r="A49" s="30"/>
      <c r="B49" s="30"/>
      <c r="C49" s="3" t="s">
        <v>69</v>
      </c>
      <c r="D49" s="18">
        <v>153.0</v>
      </c>
      <c r="E49" s="19">
        <v>11.0</v>
      </c>
      <c r="F49" s="20">
        <v>452.0</v>
      </c>
      <c r="G49" s="21">
        <v>18.0</v>
      </c>
      <c r="H49" s="22">
        <f t="shared" si="1"/>
        <v>0.9329268293</v>
      </c>
      <c r="I49" s="23">
        <f t="shared" si="2"/>
        <v>0.9617021277</v>
      </c>
      <c r="J49" s="24">
        <f t="shared" si="3"/>
        <v>0.9542586751</v>
      </c>
      <c r="K49" s="25">
        <f t="shared" si="4"/>
        <v>0.9580436256</v>
      </c>
      <c r="L49" s="26">
        <f t="shared" si="5"/>
        <v>0.9571860602</v>
      </c>
      <c r="M49" s="14">
        <f t="shared" si="6"/>
        <v>2.865853659</v>
      </c>
      <c r="N49" s="14"/>
      <c r="O49" s="14"/>
      <c r="P49" s="14">
        <f t="shared" si="8"/>
        <v>48</v>
      </c>
      <c r="Q49" s="14">
        <f t="shared" si="7"/>
        <v>0.1266490765</v>
      </c>
      <c r="R49" s="22">
        <v>0.356234096692112</v>
      </c>
      <c r="S49" s="23">
        <v>0.47321026564610535</v>
      </c>
      <c r="T49" s="27">
        <v>0.45562356541698545</v>
      </c>
      <c r="U49" s="14"/>
      <c r="V49" s="14"/>
      <c r="W49" s="14"/>
      <c r="X49" s="14"/>
      <c r="Y49" s="14"/>
      <c r="Z49" s="14"/>
      <c r="AA49" s="14"/>
      <c r="AB49" s="14"/>
      <c r="AC49" s="14"/>
    </row>
    <row r="50">
      <c r="A50" s="30"/>
      <c r="B50" s="30"/>
      <c r="C50" s="3" t="s">
        <v>70</v>
      </c>
      <c r="D50" s="18">
        <v>175.0</v>
      </c>
      <c r="E50" s="19">
        <v>31.0</v>
      </c>
      <c r="F50" s="20">
        <v>756.0</v>
      </c>
      <c r="G50" s="21">
        <v>69.0</v>
      </c>
      <c r="H50" s="22">
        <f t="shared" si="1"/>
        <v>0.8495145631</v>
      </c>
      <c r="I50" s="23">
        <f t="shared" si="2"/>
        <v>0.9163636364</v>
      </c>
      <c r="J50" s="24">
        <f t="shared" si="3"/>
        <v>0.9030067895</v>
      </c>
      <c r="K50" s="25">
        <f t="shared" si="4"/>
        <v>0.9065412795</v>
      </c>
      <c r="L50" s="26">
        <f t="shared" si="5"/>
        <v>0.9121464094</v>
      </c>
      <c r="M50" s="14">
        <f t="shared" si="6"/>
        <v>4.004854369</v>
      </c>
      <c r="N50" s="14"/>
      <c r="O50" s="14"/>
      <c r="P50" s="14">
        <f t="shared" si="8"/>
        <v>49</v>
      </c>
      <c r="Q50" s="14">
        <f t="shared" si="7"/>
        <v>0.1292875989</v>
      </c>
      <c r="R50" s="22">
        <v>0.3055555555555556</v>
      </c>
      <c r="S50" s="23">
        <v>0.46973365617433416</v>
      </c>
      <c r="T50" s="27">
        <v>0.45657015590200445</v>
      </c>
      <c r="U50" s="14"/>
      <c r="V50" s="14"/>
      <c r="W50" s="14"/>
      <c r="X50" s="14"/>
      <c r="Y50" s="14"/>
      <c r="Z50" s="14"/>
      <c r="AA50" s="14"/>
      <c r="AB50" s="14"/>
      <c r="AC50" s="14"/>
    </row>
    <row r="51">
      <c r="A51" s="30"/>
      <c r="B51" s="30"/>
      <c r="C51" s="3" t="s">
        <v>71</v>
      </c>
      <c r="D51" s="18">
        <v>113.0</v>
      </c>
      <c r="E51" s="19">
        <v>8.0</v>
      </c>
      <c r="F51" s="20">
        <v>196.0</v>
      </c>
      <c r="G51" s="21">
        <v>5.0</v>
      </c>
      <c r="H51" s="22">
        <f t="shared" si="1"/>
        <v>0.9338842975</v>
      </c>
      <c r="I51" s="23">
        <f t="shared" si="2"/>
        <v>0.9751243781</v>
      </c>
      <c r="J51" s="24">
        <f t="shared" si="3"/>
        <v>0.9596273292</v>
      </c>
      <c r="K51" s="25">
        <f t="shared" si="4"/>
        <v>0.9694479225</v>
      </c>
      <c r="L51" s="26">
        <f t="shared" si="5"/>
        <v>0.9634067975</v>
      </c>
      <c r="M51" s="14">
        <f t="shared" si="6"/>
        <v>1.661157025</v>
      </c>
      <c r="N51" s="14"/>
      <c r="O51" s="14"/>
      <c r="P51" s="14">
        <f t="shared" si="8"/>
        <v>50</v>
      </c>
      <c r="Q51" s="14">
        <f t="shared" si="7"/>
        <v>0.1319261214</v>
      </c>
      <c r="R51" s="22">
        <v>0.4172661870503597</v>
      </c>
      <c r="S51" s="23">
        <v>0.46611570247933887</v>
      </c>
      <c r="T51" s="27">
        <v>0.46108228317272054</v>
      </c>
      <c r="U51" s="14"/>
      <c r="V51" s="14"/>
      <c r="W51" s="14"/>
      <c r="X51" s="14"/>
      <c r="Y51" s="14"/>
      <c r="Z51" s="14"/>
      <c r="AA51" s="14"/>
      <c r="AB51" s="14"/>
      <c r="AC51" s="14"/>
    </row>
    <row r="52">
      <c r="A52" s="30"/>
      <c r="B52" s="30"/>
      <c r="C52" s="3" t="s">
        <v>72</v>
      </c>
      <c r="D52" s="18">
        <v>74.0</v>
      </c>
      <c r="E52" s="19">
        <v>13.0</v>
      </c>
      <c r="F52" s="20">
        <v>455.0</v>
      </c>
      <c r="G52" s="21">
        <v>35.0</v>
      </c>
      <c r="H52" s="22">
        <f t="shared" si="1"/>
        <v>0.8505747126</v>
      </c>
      <c r="I52" s="23">
        <f t="shared" si="2"/>
        <v>0.9285714286</v>
      </c>
      <c r="J52" s="24">
        <f t="shared" si="3"/>
        <v>0.9168110919</v>
      </c>
      <c r="K52" s="25">
        <f t="shared" si="4"/>
        <v>0.9169443531</v>
      </c>
      <c r="L52" s="26">
        <f t="shared" si="5"/>
        <v>0.928412426</v>
      </c>
      <c r="M52" s="14">
        <f t="shared" si="6"/>
        <v>5.632183908</v>
      </c>
      <c r="N52" s="14"/>
      <c r="O52" s="14"/>
      <c r="P52" s="14">
        <f t="shared" si="8"/>
        <v>51</v>
      </c>
      <c r="Q52" s="14">
        <f t="shared" si="7"/>
        <v>0.1345646438</v>
      </c>
      <c r="R52" s="22">
        <v>0.3202247191011236</v>
      </c>
      <c r="S52" s="23">
        <v>0.4762979683972912</v>
      </c>
      <c r="T52" s="27">
        <v>0.46205128205128204</v>
      </c>
      <c r="U52" s="14"/>
      <c r="V52" s="14"/>
      <c r="W52" s="14"/>
      <c r="X52" s="14"/>
      <c r="Y52" s="14"/>
      <c r="Z52" s="14"/>
      <c r="AA52" s="14"/>
      <c r="AB52" s="14"/>
      <c r="AC52" s="14"/>
    </row>
    <row r="53">
      <c r="A53" s="30"/>
      <c r="B53" s="30"/>
      <c r="C53" s="3" t="s">
        <v>73</v>
      </c>
      <c r="D53" s="18">
        <v>43.0</v>
      </c>
      <c r="E53" s="19">
        <v>5.0</v>
      </c>
      <c r="F53" s="20">
        <v>109.0</v>
      </c>
      <c r="G53" s="21">
        <v>2.0</v>
      </c>
      <c r="H53" s="22">
        <f t="shared" si="1"/>
        <v>0.8958333333</v>
      </c>
      <c r="I53" s="23">
        <f t="shared" si="2"/>
        <v>0.981981982</v>
      </c>
      <c r="J53" s="24">
        <f t="shared" si="3"/>
        <v>0.9559748428</v>
      </c>
      <c r="K53" s="25">
        <f t="shared" si="4"/>
        <v>0.9690351706</v>
      </c>
      <c r="L53" s="26">
        <f t="shared" si="5"/>
        <v>0.9663988662</v>
      </c>
      <c r="M53" s="14">
        <f t="shared" si="6"/>
        <v>2.3125</v>
      </c>
      <c r="N53" s="14"/>
      <c r="O53" s="14"/>
      <c r="P53" s="14">
        <f t="shared" si="8"/>
        <v>52</v>
      </c>
      <c r="Q53" s="14">
        <f t="shared" si="7"/>
        <v>0.1372031662</v>
      </c>
      <c r="R53" s="22">
        <v>0.2222222222222222</v>
      </c>
      <c r="S53" s="23">
        <v>0.49732620320855614</v>
      </c>
      <c r="T53" s="27">
        <v>0.46261682242990654</v>
      </c>
      <c r="U53" s="14"/>
      <c r="V53" s="14"/>
      <c r="W53" s="14"/>
      <c r="X53" s="14"/>
      <c r="Y53" s="14"/>
      <c r="Z53" s="14"/>
      <c r="AA53" s="14"/>
      <c r="AB53" s="14"/>
      <c r="AC53" s="14"/>
    </row>
    <row r="54">
      <c r="A54" s="30"/>
      <c r="B54" s="30"/>
      <c r="C54" s="3" t="s">
        <v>74</v>
      </c>
      <c r="D54" s="18">
        <v>184.0</v>
      </c>
      <c r="E54" s="19">
        <v>22.0</v>
      </c>
      <c r="F54" s="20">
        <v>717.0</v>
      </c>
      <c r="G54" s="21">
        <v>27.0</v>
      </c>
      <c r="H54" s="22">
        <f t="shared" si="1"/>
        <v>0.8932038835</v>
      </c>
      <c r="I54" s="23">
        <f t="shared" si="2"/>
        <v>0.9637096774</v>
      </c>
      <c r="J54" s="24">
        <f t="shared" si="3"/>
        <v>0.9484210526</v>
      </c>
      <c r="K54" s="25">
        <f t="shared" si="4"/>
        <v>0.9532953253</v>
      </c>
      <c r="L54" s="26">
        <f t="shared" si="5"/>
        <v>0.9578938697</v>
      </c>
      <c r="M54" s="14">
        <f t="shared" si="6"/>
        <v>3.611650485</v>
      </c>
      <c r="N54" s="14"/>
      <c r="O54" s="14"/>
      <c r="P54" s="14">
        <f t="shared" si="8"/>
        <v>53</v>
      </c>
      <c r="Q54" s="14">
        <f t="shared" si="7"/>
        <v>0.1398416887</v>
      </c>
      <c r="R54" s="22">
        <v>0.3575757575757576</v>
      </c>
      <c r="S54" s="23">
        <v>0.48662821185107497</v>
      </c>
      <c r="T54" s="27">
        <v>0.46759052302190435</v>
      </c>
      <c r="U54" s="14"/>
      <c r="V54" s="14"/>
      <c r="W54" s="14"/>
      <c r="X54" s="14"/>
      <c r="Y54" s="14"/>
      <c r="Z54" s="14"/>
      <c r="AA54" s="14"/>
      <c r="AB54" s="14"/>
      <c r="AC54" s="14"/>
    </row>
    <row r="55">
      <c r="A55" s="30"/>
      <c r="B55" s="30"/>
      <c r="C55" s="3" t="s">
        <v>75</v>
      </c>
      <c r="D55" s="18">
        <v>154.0</v>
      </c>
      <c r="E55" s="19">
        <v>23.0</v>
      </c>
      <c r="F55" s="20">
        <v>568.0</v>
      </c>
      <c r="G55" s="21">
        <v>22.0</v>
      </c>
      <c r="H55" s="22">
        <f t="shared" si="1"/>
        <v>0.8700564972</v>
      </c>
      <c r="I55" s="23">
        <f t="shared" si="2"/>
        <v>0.9627118644</v>
      </c>
      <c r="J55" s="24">
        <f t="shared" si="3"/>
        <v>0.9413298566</v>
      </c>
      <c r="K55" s="25">
        <f t="shared" si="4"/>
        <v>0.9487116647</v>
      </c>
      <c r="L55" s="26">
        <f t="shared" si="5"/>
        <v>0.9539041551</v>
      </c>
      <c r="M55" s="14">
        <f t="shared" si="6"/>
        <v>3.333333333</v>
      </c>
      <c r="N55" s="14"/>
      <c r="O55" s="14"/>
      <c r="P55" s="14">
        <f t="shared" si="8"/>
        <v>54</v>
      </c>
      <c r="Q55" s="14">
        <f t="shared" si="7"/>
        <v>0.1424802111</v>
      </c>
      <c r="R55" s="22">
        <v>0.41254125412541254</v>
      </c>
      <c r="S55" s="23">
        <v>0.4806791569086651</v>
      </c>
      <c r="T55" s="27">
        <v>0.47041272998508205</v>
      </c>
      <c r="U55" s="14"/>
      <c r="V55" s="14"/>
      <c r="W55" s="14"/>
      <c r="X55" s="14"/>
      <c r="Y55" s="14"/>
      <c r="Z55" s="14"/>
      <c r="AA55" s="14"/>
      <c r="AB55" s="14"/>
      <c r="AC55" s="14"/>
    </row>
    <row r="56">
      <c r="A56" s="30"/>
      <c r="B56" s="30"/>
      <c r="C56" s="3" t="s">
        <v>76</v>
      </c>
      <c r="D56" s="18">
        <v>101.0</v>
      </c>
      <c r="E56" s="19">
        <v>4.0</v>
      </c>
      <c r="F56" s="20">
        <v>154.0</v>
      </c>
      <c r="G56" s="21">
        <v>6.0</v>
      </c>
      <c r="H56" s="22">
        <f t="shared" si="1"/>
        <v>0.9619047619</v>
      </c>
      <c r="I56" s="23">
        <f t="shared" si="2"/>
        <v>0.9625</v>
      </c>
      <c r="J56" s="24">
        <f t="shared" si="3"/>
        <v>0.9622641509</v>
      </c>
      <c r="K56" s="25">
        <f t="shared" si="4"/>
        <v>0.9634036355</v>
      </c>
      <c r="L56" s="26">
        <f t="shared" si="5"/>
        <v>0.9611404078</v>
      </c>
      <c r="M56" s="14">
        <f t="shared" si="6"/>
        <v>1.523809524</v>
      </c>
      <c r="N56" s="14"/>
      <c r="O56" s="14"/>
      <c r="P56" s="14">
        <f t="shared" si="8"/>
        <v>55</v>
      </c>
      <c r="Q56" s="14">
        <f t="shared" si="7"/>
        <v>0.1451187335</v>
      </c>
      <c r="R56" s="22">
        <v>0.31958762886597936</v>
      </c>
      <c r="S56" s="23">
        <v>0.49257057949479943</v>
      </c>
      <c r="T56" s="27">
        <v>0.4707792207792208</v>
      </c>
      <c r="U56" s="14"/>
      <c r="V56" s="14"/>
      <c r="W56" s="14"/>
      <c r="X56" s="14"/>
      <c r="Y56" s="14"/>
      <c r="Z56" s="14"/>
      <c r="AA56" s="14"/>
      <c r="AB56" s="14"/>
      <c r="AC56" s="14"/>
    </row>
    <row r="57">
      <c r="A57" s="30"/>
      <c r="B57" s="30"/>
      <c r="C57" s="3" t="s">
        <v>77</v>
      </c>
      <c r="D57" s="18">
        <v>262.0</v>
      </c>
      <c r="E57" s="19">
        <v>20.0</v>
      </c>
      <c r="F57" s="20">
        <v>620.0</v>
      </c>
      <c r="G57" s="21">
        <v>16.0</v>
      </c>
      <c r="H57" s="22">
        <f t="shared" si="1"/>
        <v>0.9290780142</v>
      </c>
      <c r="I57" s="23">
        <f t="shared" si="2"/>
        <v>0.9748427673</v>
      </c>
      <c r="J57" s="24">
        <f t="shared" si="3"/>
        <v>0.9607843137</v>
      </c>
      <c r="K57" s="25">
        <f t="shared" si="4"/>
        <v>0.9684338016</v>
      </c>
      <c r="L57" s="26">
        <f t="shared" si="5"/>
        <v>0.965715672</v>
      </c>
      <c r="M57" s="14">
        <f t="shared" si="6"/>
        <v>2.255319149</v>
      </c>
      <c r="N57" s="14"/>
      <c r="O57" s="14"/>
      <c r="P57" s="14">
        <f t="shared" si="8"/>
        <v>56</v>
      </c>
      <c r="Q57" s="14">
        <f t="shared" si="7"/>
        <v>0.1477572559</v>
      </c>
      <c r="R57" s="22">
        <v>0.3903345724907063</v>
      </c>
      <c r="S57" s="23">
        <v>0.4835294117647059</v>
      </c>
      <c r="T57" s="27">
        <v>0.4707973590655155</v>
      </c>
      <c r="U57" s="14"/>
      <c r="V57" s="14"/>
      <c r="W57" s="14"/>
      <c r="X57" s="14"/>
      <c r="Y57" s="14"/>
      <c r="Z57" s="14"/>
      <c r="AA57" s="14"/>
      <c r="AB57" s="14"/>
      <c r="AC57" s="14"/>
    </row>
    <row r="58">
      <c r="A58" s="30"/>
      <c r="B58" s="30"/>
      <c r="C58" s="3" t="s">
        <v>78</v>
      </c>
      <c r="D58" s="18">
        <v>128.0</v>
      </c>
      <c r="E58" s="19">
        <v>11.0</v>
      </c>
      <c r="F58" s="20">
        <v>335.0</v>
      </c>
      <c r="G58" s="21">
        <v>21.0</v>
      </c>
      <c r="H58" s="22">
        <f t="shared" si="1"/>
        <v>0.9208633094</v>
      </c>
      <c r="I58" s="23">
        <f t="shared" si="2"/>
        <v>0.941011236</v>
      </c>
      <c r="J58" s="24">
        <f t="shared" si="3"/>
        <v>0.9353535354</v>
      </c>
      <c r="K58" s="25">
        <f t="shared" si="4"/>
        <v>0.9387494398</v>
      </c>
      <c r="L58" s="26">
        <f t="shared" si="5"/>
        <v>0.9369593643</v>
      </c>
      <c r="M58" s="14">
        <f t="shared" si="6"/>
        <v>2.561151079</v>
      </c>
      <c r="N58" s="14"/>
      <c r="O58" s="14"/>
      <c r="P58" s="14">
        <f t="shared" si="8"/>
        <v>57</v>
      </c>
      <c r="Q58" s="14">
        <f t="shared" si="7"/>
        <v>0.1503957784</v>
      </c>
      <c r="R58" s="22">
        <v>0.427536231884058</v>
      </c>
      <c r="S58" s="23">
        <v>0.4785788923719958</v>
      </c>
      <c r="T58" s="27">
        <v>0.47214611872146117</v>
      </c>
      <c r="U58" s="14"/>
      <c r="V58" s="14"/>
      <c r="W58" s="14"/>
      <c r="X58" s="14"/>
      <c r="Y58" s="14"/>
      <c r="Z58" s="14"/>
      <c r="AA58" s="14"/>
      <c r="AB58" s="14"/>
      <c r="AC58" s="14"/>
    </row>
    <row r="59">
      <c r="A59" s="30"/>
      <c r="B59" s="30"/>
      <c r="C59" s="3" t="s">
        <v>79</v>
      </c>
      <c r="D59" s="18">
        <v>349.0</v>
      </c>
      <c r="E59" s="19">
        <v>37.0</v>
      </c>
      <c r="F59" s="20">
        <v>699.0</v>
      </c>
      <c r="G59" s="21">
        <v>21.0</v>
      </c>
      <c r="H59" s="22">
        <f t="shared" si="1"/>
        <v>0.9041450777</v>
      </c>
      <c r="I59" s="23">
        <f t="shared" si="2"/>
        <v>0.9708333333</v>
      </c>
      <c r="J59" s="24">
        <f t="shared" si="3"/>
        <v>0.9475587703</v>
      </c>
      <c r="K59" s="25">
        <f t="shared" si="4"/>
        <v>0.9610370116</v>
      </c>
      <c r="L59" s="26">
        <f t="shared" si="5"/>
        <v>0.9547515781</v>
      </c>
      <c r="M59" s="14">
        <f t="shared" si="6"/>
        <v>1.865284974</v>
      </c>
      <c r="N59" s="14"/>
      <c r="O59" s="14"/>
      <c r="P59" s="14">
        <f t="shared" si="8"/>
        <v>58</v>
      </c>
      <c r="Q59" s="14">
        <f t="shared" si="7"/>
        <v>0.1530343008</v>
      </c>
      <c r="R59" s="22">
        <v>0.4094488188976378</v>
      </c>
      <c r="S59" s="23">
        <v>0.4806094182825485</v>
      </c>
      <c r="T59" s="27">
        <v>0.4748567791215786</v>
      </c>
      <c r="U59" s="14"/>
      <c r="V59" s="14"/>
      <c r="W59" s="14"/>
      <c r="X59" s="14"/>
      <c r="Y59" s="14"/>
      <c r="Z59" s="14"/>
      <c r="AA59" s="14"/>
      <c r="AB59" s="14"/>
      <c r="AC59" s="14"/>
    </row>
    <row r="60">
      <c r="A60" s="30"/>
      <c r="B60" s="30"/>
      <c r="C60" s="3" t="s">
        <v>80</v>
      </c>
      <c r="D60" s="18">
        <v>57.0</v>
      </c>
      <c r="E60" s="19">
        <v>0.0</v>
      </c>
      <c r="F60" s="20">
        <v>134.0</v>
      </c>
      <c r="G60" s="21">
        <v>0.0</v>
      </c>
      <c r="H60" s="22">
        <f t="shared" si="1"/>
        <v>1</v>
      </c>
      <c r="I60" s="23">
        <f t="shared" si="2"/>
        <v>1</v>
      </c>
      <c r="J60" s="24">
        <f t="shared" si="3"/>
        <v>1</v>
      </c>
      <c r="K60" s="25">
        <f t="shared" si="4"/>
        <v>1.001</v>
      </c>
      <c r="L60" s="26">
        <f t="shared" si="5"/>
        <v>0.9988068358</v>
      </c>
      <c r="M60" s="14">
        <f t="shared" si="6"/>
        <v>2.350877193</v>
      </c>
      <c r="N60" s="14"/>
      <c r="O60" s="14"/>
      <c r="P60" s="14">
        <f t="shared" si="8"/>
        <v>59</v>
      </c>
      <c r="Q60" s="14">
        <f t="shared" si="7"/>
        <v>0.1556728232</v>
      </c>
      <c r="R60" s="22">
        <v>0.4416058394160584</v>
      </c>
      <c r="S60" s="23">
        <v>0.48674911660777387</v>
      </c>
      <c r="T60" s="27">
        <v>0.4779516358463727</v>
      </c>
      <c r="U60" s="14"/>
      <c r="V60" s="14"/>
      <c r="W60" s="14"/>
      <c r="X60" s="14"/>
      <c r="Y60" s="14"/>
      <c r="Z60" s="14"/>
      <c r="AA60" s="14"/>
      <c r="AB60" s="14"/>
      <c r="AC60" s="14"/>
    </row>
    <row r="61">
      <c r="A61" s="30"/>
      <c r="B61" s="30"/>
      <c r="C61" s="3" t="s">
        <v>81</v>
      </c>
      <c r="D61" s="18">
        <v>153.0</v>
      </c>
      <c r="E61" s="19">
        <v>20.0</v>
      </c>
      <c r="F61" s="20">
        <v>607.0</v>
      </c>
      <c r="G61" s="21">
        <v>30.0</v>
      </c>
      <c r="H61" s="22">
        <f t="shared" si="1"/>
        <v>0.8843930636</v>
      </c>
      <c r="I61" s="23">
        <f t="shared" si="2"/>
        <v>0.9529042386</v>
      </c>
      <c r="J61" s="24">
        <f t="shared" si="3"/>
        <v>0.9382716049</v>
      </c>
      <c r="K61" s="25">
        <f t="shared" si="4"/>
        <v>0.9428128001</v>
      </c>
      <c r="L61" s="26">
        <f t="shared" si="5"/>
        <v>0.947485847</v>
      </c>
      <c r="M61" s="14">
        <f t="shared" si="6"/>
        <v>3.682080925</v>
      </c>
      <c r="N61" s="14"/>
      <c r="O61" s="14"/>
      <c r="P61" s="14">
        <f t="shared" si="8"/>
        <v>60</v>
      </c>
      <c r="Q61" s="14">
        <f t="shared" si="7"/>
        <v>0.1583113456</v>
      </c>
      <c r="R61" s="22">
        <v>0.3791469194312796</v>
      </c>
      <c r="S61" s="23">
        <v>0.49028317601332594</v>
      </c>
      <c r="T61" s="27">
        <v>0.47862823061630216</v>
      </c>
      <c r="U61" s="14"/>
      <c r="V61" s="14"/>
      <c r="W61" s="14"/>
      <c r="X61" s="14"/>
      <c r="Y61" s="14"/>
      <c r="Z61" s="14"/>
      <c r="AA61" s="14"/>
      <c r="AB61" s="14"/>
      <c r="AC61" s="14"/>
    </row>
    <row r="62">
      <c r="A62" s="30"/>
      <c r="B62" s="30"/>
      <c r="C62" s="3" t="s">
        <v>82</v>
      </c>
      <c r="D62" s="18">
        <v>53.0</v>
      </c>
      <c r="E62" s="19">
        <v>9.0</v>
      </c>
      <c r="F62" s="20">
        <v>227.0</v>
      </c>
      <c r="G62" s="21">
        <v>19.0</v>
      </c>
      <c r="H62" s="22">
        <f t="shared" si="1"/>
        <v>0.8548387097</v>
      </c>
      <c r="I62" s="23">
        <f t="shared" si="2"/>
        <v>0.9227642276</v>
      </c>
      <c r="J62" s="24">
        <f t="shared" si="3"/>
        <v>0.9090909091</v>
      </c>
      <c r="K62" s="25">
        <f t="shared" si="4"/>
        <v>0.9127676026</v>
      </c>
      <c r="L62" s="26">
        <f t="shared" si="5"/>
        <v>0.9183773285</v>
      </c>
      <c r="M62" s="14">
        <f t="shared" si="6"/>
        <v>3.967741935</v>
      </c>
      <c r="N62" s="14"/>
      <c r="O62" s="14"/>
      <c r="P62" s="14">
        <f t="shared" si="8"/>
        <v>61</v>
      </c>
      <c r="Q62" s="14">
        <f t="shared" si="7"/>
        <v>0.1609498681</v>
      </c>
      <c r="R62" s="22">
        <v>0.43023255813953487</v>
      </c>
      <c r="S62" s="23">
        <v>0.48469706433479076</v>
      </c>
      <c r="T62" s="27">
        <v>0.47941342357586014</v>
      </c>
      <c r="U62" s="14"/>
      <c r="V62" s="14"/>
      <c r="W62" s="14"/>
      <c r="X62" s="14"/>
      <c r="Y62" s="14"/>
      <c r="Z62" s="14"/>
      <c r="AA62" s="14"/>
      <c r="AB62" s="14"/>
      <c r="AC62" s="14"/>
    </row>
    <row r="63">
      <c r="A63" s="30"/>
      <c r="B63" s="30"/>
      <c r="C63" s="3" t="s">
        <v>83</v>
      </c>
      <c r="D63" s="18">
        <v>104.0</v>
      </c>
      <c r="E63" s="19">
        <v>46.0</v>
      </c>
      <c r="F63" s="20">
        <v>1239.0</v>
      </c>
      <c r="G63" s="21">
        <v>124.0</v>
      </c>
      <c r="H63" s="22">
        <f t="shared" si="1"/>
        <v>0.6933333333</v>
      </c>
      <c r="I63" s="23">
        <f t="shared" si="2"/>
        <v>0.9090242113</v>
      </c>
      <c r="J63" s="24">
        <f t="shared" si="3"/>
        <v>0.8876404494</v>
      </c>
      <c r="K63" s="25">
        <f t="shared" si="4"/>
        <v>0.8751054976</v>
      </c>
      <c r="L63" s="26">
        <f t="shared" si="5"/>
        <v>0.9239804673</v>
      </c>
      <c r="M63" s="14">
        <f t="shared" si="6"/>
        <v>9.086666667</v>
      </c>
      <c r="N63" s="14"/>
      <c r="O63" s="14"/>
      <c r="P63" s="14">
        <f t="shared" si="8"/>
        <v>62</v>
      </c>
      <c r="Q63" s="14">
        <f t="shared" si="7"/>
        <v>0.1635883905</v>
      </c>
      <c r="R63" s="22">
        <v>0.27450980392156865</v>
      </c>
      <c r="S63" s="23">
        <v>0.5144694533762058</v>
      </c>
      <c r="T63" s="27">
        <v>0.48066298342541436</v>
      </c>
      <c r="U63" s="14"/>
      <c r="V63" s="14"/>
      <c r="W63" s="14"/>
      <c r="X63" s="14"/>
      <c r="Y63" s="14"/>
      <c r="Z63" s="14"/>
      <c r="AA63" s="14"/>
      <c r="AB63" s="14"/>
      <c r="AC63" s="14"/>
    </row>
    <row r="64">
      <c r="A64" s="30"/>
      <c r="B64" s="30"/>
      <c r="C64" s="3" t="s">
        <v>84</v>
      </c>
      <c r="D64" s="18">
        <v>127.0</v>
      </c>
      <c r="E64" s="19">
        <v>37.0</v>
      </c>
      <c r="F64" s="20">
        <v>1421.0</v>
      </c>
      <c r="G64" s="21">
        <v>133.0</v>
      </c>
      <c r="H64" s="22">
        <f t="shared" si="1"/>
        <v>0.7743902439</v>
      </c>
      <c r="I64" s="23">
        <f t="shared" si="2"/>
        <v>0.9144144144</v>
      </c>
      <c r="J64" s="24">
        <f t="shared" si="3"/>
        <v>0.9010477299</v>
      </c>
      <c r="K64" s="25">
        <f t="shared" si="4"/>
        <v>0.8927455655</v>
      </c>
      <c r="L64" s="26">
        <f t="shared" si="5"/>
        <v>0.9243202599</v>
      </c>
      <c r="M64" s="14">
        <f t="shared" si="6"/>
        <v>9.475609756</v>
      </c>
      <c r="N64" s="14"/>
      <c r="O64" s="14"/>
      <c r="P64" s="14">
        <f t="shared" si="8"/>
        <v>63</v>
      </c>
      <c r="Q64" s="14">
        <f t="shared" si="7"/>
        <v>0.1662269129</v>
      </c>
      <c r="R64" s="22">
        <v>0.26229508196721313</v>
      </c>
      <c r="S64" s="23">
        <v>0.5112612612612613</v>
      </c>
      <c r="T64" s="27">
        <v>0.48118811881188117</v>
      </c>
      <c r="U64" s="14"/>
      <c r="V64" s="14"/>
      <c r="W64" s="14"/>
      <c r="X64" s="14"/>
      <c r="Y64" s="14"/>
      <c r="Z64" s="14"/>
      <c r="AA64" s="14"/>
      <c r="AB64" s="14"/>
      <c r="AC64" s="14"/>
    </row>
    <row r="65">
      <c r="A65" s="30"/>
      <c r="B65" s="30"/>
      <c r="C65" s="3" t="s">
        <v>85</v>
      </c>
      <c r="D65" s="18">
        <v>163.0</v>
      </c>
      <c r="E65" s="19">
        <v>24.0</v>
      </c>
      <c r="F65" s="20">
        <v>621.0</v>
      </c>
      <c r="G65" s="21">
        <v>27.0</v>
      </c>
      <c r="H65" s="22">
        <f t="shared" si="1"/>
        <v>0.871657754</v>
      </c>
      <c r="I65" s="23">
        <f t="shared" si="2"/>
        <v>0.9583333333</v>
      </c>
      <c r="J65" s="24">
        <f t="shared" si="3"/>
        <v>0.9389221557</v>
      </c>
      <c r="K65" s="25">
        <f t="shared" si="4"/>
        <v>0.9453012159</v>
      </c>
      <c r="L65" s="26">
        <f t="shared" si="5"/>
        <v>0.950722067</v>
      </c>
      <c r="M65" s="14">
        <f t="shared" si="6"/>
        <v>3.465240642</v>
      </c>
      <c r="N65" s="14"/>
      <c r="O65" s="14"/>
      <c r="P65" s="14">
        <f t="shared" si="8"/>
        <v>64</v>
      </c>
      <c r="Q65" s="14">
        <f t="shared" si="7"/>
        <v>0.1688654354</v>
      </c>
      <c r="R65" s="22">
        <v>0.5</v>
      </c>
      <c r="S65" s="23">
        <v>0.4838709677419355</v>
      </c>
      <c r="T65" s="27">
        <v>0.4857142857142857</v>
      </c>
      <c r="U65" s="14"/>
      <c r="V65" s="14"/>
      <c r="W65" s="14"/>
      <c r="X65" s="14"/>
      <c r="Y65" s="14"/>
      <c r="Z65" s="14"/>
      <c r="AA65" s="14"/>
      <c r="AB65" s="14"/>
      <c r="AC65" s="14"/>
    </row>
    <row r="66">
      <c r="A66" s="30"/>
      <c r="B66" s="30"/>
      <c r="C66" s="3" t="s">
        <v>86</v>
      </c>
      <c r="D66" s="18">
        <v>4.0</v>
      </c>
      <c r="E66" s="19">
        <v>1.0</v>
      </c>
      <c r="F66" s="20">
        <v>26.0</v>
      </c>
      <c r="G66" s="21">
        <v>3.0</v>
      </c>
      <c r="H66" s="22">
        <f t="shared" si="1"/>
        <v>0.8</v>
      </c>
      <c r="I66" s="23">
        <f t="shared" si="2"/>
        <v>0.8965517241</v>
      </c>
      <c r="J66" s="24">
        <f t="shared" si="3"/>
        <v>0.8823529412</v>
      </c>
      <c r="K66" s="25">
        <f t="shared" si="4"/>
        <v>0.8819207339</v>
      </c>
      <c r="L66" s="26">
        <f t="shared" si="5"/>
        <v>0.8970674184</v>
      </c>
      <c r="M66" s="14">
        <f t="shared" si="6"/>
        <v>5.8</v>
      </c>
      <c r="N66" s="14"/>
      <c r="O66" s="14"/>
      <c r="P66" s="14">
        <f t="shared" si="8"/>
        <v>65</v>
      </c>
      <c r="Q66" s="14">
        <f t="shared" si="7"/>
        <v>0.1715039578</v>
      </c>
      <c r="R66" s="22">
        <v>0.39661016949152544</v>
      </c>
      <c r="S66" s="23">
        <v>0.4982290436835891</v>
      </c>
      <c r="T66" s="27">
        <v>0.4876586741889986</v>
      </c>
      <c r="U66" s="14"/>
      <c r="V66" s="14"/>
      <c r="W66" s="14"/>
      <c r="X66" s="14"/>
      <c r="Y66" s="14"/>
      <c r="Z66" s="14"/>
      <c r="AA66" s="14"/>
      <c r="AB66" s="14"/>
      <c r="AC66" s="14"/>
    </row>
    <row r="67">
      <c r="A67" s="30"/>
      <c r="B67" s="30"/>
      <c r="C67" s="3" t="s">
        <v>87</v>
      </c>
      <c r="D67" s="18">
        <v>19.0</v>
      </c>
      <c r="E67" s="19">
        <v>4.0</v>
      </c>
      <c r="F67" s="20">
        <v>56.0</v>
      </c>
      <c r="G67" s="21">
        <v>2.0</v>
      </c>
      <c r="H67" s="22">
        <f t="shared" si="1"/>
        <v>0.8260869565</v>
      </c>
      <c r="I67" s="23">
        <f t="shared" si="2"/>
        <v>0.9655172414</v>
      </c>
      <c r="J67" s="24">
        <f t="shared" si="3"/>
        <v>0.9259259259</v>
      </c>
      <c r="K67" s="25">
        <f t="shared" si="4"/>
        <v>0.9439445381</v>
      </c>
      <c r="L67" s="26">
        <f t="shared" si="5"/>
        <v>0.9440180781</v>
      </c>
      <c r="M67" s="14">
        <f t="shared" si="6"/>
        <v>2.52173913</v>
      </c>
      <c r="N67" s="14"/>
      <c r="O67" s="14"/>
      <c r="P67" s="14">
        <f t="shared" si="8"/>
        <v>66</v>
      </c>
      <c r="Q67" s="14">
        <f t="shared" si="7"/>
        <v>0.1741424802</v>
      </c>
      <c r="R67" s="22">
        <v>0.5151515151515151</v>
      </c>
      <c r="S67" s="23">
        <v>0.48623853211009177</v>
      </c>
      <c r="T67" s="27">
        <v>0.4888888888888889</v>
      </c>
      <c r="U67" s="14"/>
      <c r="V67" s="14"/>
      <c r="W67" s="14"/>
      <c r="X67" s="14"/>
      <c r="Y67" s="14"/>
      <c r="Z67" s="14"/>
      <c r="AA67" s="14"/>
      <c r="AB67" s="14"/>
      <c r="AC67" s="14"/>
    </row>
    <row r="68">
      <c r="A68" s="30"/>
      <c r="B68" s="30"/>
      <c r="C68" s="3" t="s">
        <v>88</v>
      </c>
      <c r="D68" s="18">
        <v>20.0</v>
      </c>
      <c r="E68" s="19">
        <v>5.0</v>
      </c>
      <c r="F68" s="20">
        <v>85.0</v>
      </c>
      <c r="G68" s="21">
        <v>7.0</v>
      </c>
      <c r="H68" s="22">
        <f t="shared" si="1"/>
        <v>0.8</v>
      </c>
      <c r="I68" s="23">
        <f t="shared" si="2"/>
        <v>0.9239130435</v>
      </c>
      <c r="J68" s="24">
        <f t="shared" si="3"/>
        <v>0.8974358974</v>
      </c>
      <c r="K68" s="25">
        <f t="shared" si="4"/>
        <v>0.9048524636</v>
      </c>
      <c r="L68" s="26">
        <f t="shared" si="5"/>
        <v>0.9150638621</v>
      </c>
      <c r="M68" s="14">
        <f t="shared" si="6"/>
        <v>3.68</v>
      </c>
      <c r="N68" s="14"/>
      <c r="O68" s="14"/>
      <c r="P68" s="14">
        <f t="shared" si="8"/>
        <v>67</v>
      </c>
      <c r="Q68" s="14">
        <f t="shared" si="7"/>
        <v>0.1767810026</v>
      </c>
      <c r="R68" s="22">
        <v>0.2900763358778626</v>
      </c>
      <c r="S68" s="23">
        <v>0.5289617486338798</v>
      </c>
      <c r="T68" s="27">
        <v>0.49904397705544934</v>
      </c>
      <c r="U68" s="14"/>
      <c r="V68" s="14"/>
      <c r="W68" s="14"/>
      <c r="X68" s="14"/>
      <c r="Y68" s="14"/>
      <c r="Z68" s="14"/>
      <c r="AA68" s="14"/>
      <c r="AB68" s="14"/>
      <c r="AC68" s="14"/>
    </row>
    <row r="69">
      <c r="A69" s="30"/>
      <c r="B69" s="30"/>
      <c r="C69" s="3" t="s">
        <v>89</v>
      </c>
      <c r="D69" s="18">
        <v>33.0</v>
      </c>
      <c r="E69" s="19">
        <v>9.0</v>
      </c>
      <c r="F69" s="20">
        <v>262.0</v>
      </c>
      <c r="G69" s="21">
        <v>27.0</v>
      </c>
      <c r="H69" s="22">
        <f t="shared" si="1"/>
        <v>0.7857142857</v>
      </c>
      <c r="I69" s="23">
        <f t="shared" si="2"/>
        <v>0.9065743945</v>
      </c>
      <c r="J69" s="24">
        <f t="shared" si="3"/>
        <v>0.8912386707</v>
      </c>
      <c r="K69" s="25">
        <f t="shared" si="4"/>
        <v>0.8880080615</v>
      </c>
      <c r="L69" s="26">
        <f t="shared" si="5"/>
        <v>0.9104290417</v>
      </c>
      <c r="M69" s="14">
        <f t="shared" si="6"/>
        <v>6.880952381</v>
      </c>
      <c r="N69" s="14"/>
      <c r="O69" s="14"/>
      <c r="P69" s="14">
        <f t="shared" si="8"/>
        <v>68</v>
      </c>
      <c r="Q69" s="14">
        <f t="shared" si="7"/>
        <v>0.1794195251</v>
      </c>
      <c r="R69" s="22">
        <v>0.42696629213483145</v>
      </c>
      <c r="S69" s="23">
        <v>0.5073710073710074</v>
      </c>
      <c r="T69" s="27">
        <v>0.4994462901439646</v>
      </c>
      <c r="U69" s="14"/>
      <c r="V69" s="14"/>
      <c r="W69" s="14"/>
      <c r="X69" s="14"/>
      <c r="Y69" s="14"/>
      <c r="Z69" s="14"/>
      <c r="AA69" s="14"/>
      <c r="AB69" s="14"/>
      <c r="AC69" s="14"/>
    </row>
    <row r="70">
      <c r="A70" s="30"/>
      <c r="B70" s="30"/>
      <c r="C70" s="3" t="s">
        <v>90</v>
      </c>
      <c r="D70" s="18">
        <v>135.0</v>
      </c>
      <c r="E70" s="19">
        <v>25.0</v>
      </c>
      <c r="F70" s="20">
        <v>694.0</v>
      </c>
      <c r="G70" s="21">
        <v>68.0</v>
      </c>
      <c r="H70" s="22">
        <f t="shared" si="1"/>
        <v>0.84375</v>
      </c>
      <c r="I70" s="23">
        <f t="shared" si="2"/>
        <v>0.9107611549</v>
      </c>
      <c r="J70" s="24">
        <f t="shared" si="3"/>
        <v>0.899132321</v>
      </c>
      <c r="K70" s="25">
        <f t="shared" si="4"/>
        <v>0.9009125582</v>
      </c>
      <c r="L70" s="26">
        <f t="shared" si="5"/>
        <v>0.9086370395</v>
      </c>
      <c r="M70" s="14">
        <f t="shared" si="6"/>
        <v>4.7625</v>
      </c>
      <c r="N70" s="14"/>
      <c r="O70" s="14"/>
      <c r="P70" s="14">
        <f t="shared" si="8"/>
        <v>69</v>
      </c>
      <c r="Q70" s="14">
        <f t="shared" si="7"/>
        <v>0.1820580475</v>
      </c>
      <c r="R70" s="22" t="e">
        <v>#DIV/0!</v>
      </c>
      <c r="S70" s="23">
        <v>0.5</v>
      </c>
      <c r="T70" s="27">
        <v>0.5</v>
      </c>
      <c r="U70" s="14"/>
      <c r="V70" s="14"/>
      <c r="W70" s="14"/>
      <c r="X70" s="14"/>
      <c r="Y70" s="14"/>
      <c r="Z70" s="14"/>
      <c r="AA70" s="14"/>
      <c r="AB70" s="14"/>
      <c r="AC70" s="14"/>
    </row>
    <row r="71">
      <c r="A71" s="30"/>
      <c r="B71" s="30"/>
      <c r="C71" s="3" t="s">
        <v>91</v>
      </c>
      <c r="D71" s="18">
        <v>65.0</v>
      </c>
      <c r="E71" s="19">
        <v>51.0</v>
      </c>
      <c r="F71" s="20">
        <v>757.0</v>
      </c>
      <c r="G71" s="21">
        <v>129.0</v>
      </c>
      <c r="H71" s="22">
        <f t="shared" si="1"/>
        <v>0.5603448276</v>
      </c>
      <c r="I71" s="23">
        <f t="shared" si="2"/>
        <v>0.8544018059</v>
      </c>
      <c r="J71" s="24">
        <f t="shared" si="3"/>
        <v>0.8203592814</v>
      </c>
      <c r="K71" s="25">
        <f t="shared" si="4"/>
        <v>0.8077962162</v>
      </c>
      <c r="L71" s="26">
        <f t="shared" si="5"/>
        <v>0.8693916057</v>
      </c>
      <c r="M71" s="14">
        <f t="shared" si="6"/>
        <v>7.637931034</v>
      </c>
      <c r="N71" s="14"/>
      <c r="O71" s="14"/>
      <c r="P71" s="14">
        <f t="shared" si="8"/>
        <v>70</v>
      </c>
      <c r="Q71" s="14">
        <f t="shared" si="7"/>
        <v>0.1846965699</v>
      </c>
      <c r="R71" s="22">
        <v>0.3967391304347826</v>
      </c>
      <c r="S71" s="23">
        <v>0.5138794854434665</v>
      </c>
      <c r="T71" s="27">
        <v>0.5009030704394943</v>
      </c>
      <c r="U71" s="14"/>
      <c r="V71" s="14"/>
      <c r="W71" s="14"/>
      <c r="X71" s="14"/>
      <c r="Y71" s="14"/>
      <c r="Z71" s="14"/>
      <c r="AA71" s="14"/>
      <c r="AB71" s="14"/>
      <c r="AC71" s="14"/>
    </row>
    <row r="72">
      <c r="A72" s="30"/>
      <c r="B72" s="30"/>
      <c r="C72" s="3" t="s">
        <v>92</v>
      </c>
      <c r="D72" s="18">
        <v>273.0</v>
      </c>
      <c r="E72" s="19">
        <v>109.0</v>
      </c>
      <c r="F72" s="20">
        <v>2061.0</v>
      </c>
      <c r="G72" s="21">
        <v>472.0</v>
      </c>
      <c r="H72" s="22">
        <f t="shared" si="1"/>
        <v>0.7146596859</v>
      </c>
      <c r="I72" s="23">
        <f t="shared" si="2"/>
        <v>0.8136596921</v>
      </c>
      <c r="J72" s="24">
        <f t="shared" si="3"/>
        <v>0.8006861063</v>
      </c>
      <c r="K72" s="25">
        <f t="shared" si="4"/>
        <v>0.7986323436</v>
      </c>
      <c r="L72" s="26">
        <f t="shared" si="5"/>
        <v>0.8161101683</v>
      </c>
      <c r="M72" s="14">
        <f t="shared" si="6"/>
        <v>6.630890052</v>
      </c>
      <c r="N72" s="14"/>
      <c r="O72" s="14"/>
      <c r="P72" s="14">
        <f t="shared" si="8"/>
        <v>71</v>
      </c>
      <c r="Q72" s="14">
        <f t="shared" si="7"/>
        <v>0.1873350923</v>
      </c>
      <c r="R72" s="22">
        <v>0.4479768786127168</v>
      </c>
      <c r="S72" s="23">
        <v>0.5141206675224647</v>
      </c>
      <c r="T72" s="27">
        <v>0.5021008403361344</v>
      </c>
      <c r="U72" s="14"/>
      <c r="V72" s="14"/>
      <c r="W72" s="14"/>
      <c r="X72" s="14"/>
      <c r="Y72" s="14"/>
      <c r="Z72" s="14"/>
      <c r="AA72" s="14"/>
      <c r="AB72" s="14"/>
      <c r="AC72" s="14"/>
    </row>
    <row r="73">
      <c r="A73" s="30"/>
      <c r="B73" s="30"/>
      <c r="C73" s="3" t="s">
        <v>93</v>
      </c>
      <c r="D73" s="18">
        <v>55.0</v>
      </c>
      <c r="E73" s="19">
        <v>52.0</v>
      </c>
      <c r="F73" s="20">
        <v>954.0</v>
      </c>
      <c r="G73" s="21">
        <v>202.0</v>
      </c>
      <c r="H73" s="22">
        <f t="shared" si="1"/>
        <v>0.5140186916</v>
      </c>
      <c r="I73" s="23">
        <f t="shared" si="2"/>
        <v>0.8252595156</v>
      </c>
      <c r="J73" s="24">
        <f t="shared" si="3"/>
        <v>0.7988915281</v>
      </c>
      <c r="K73" s="25">
        <f t="shared" si="4"/>
        <v>0.7758719919</v>
      </c>
      <c r="L73" s="26">
        <f t="shared" si="5"/>
        <v>0.8527256025</v>
      </c>
      <c r="M73" s="14">
        <f t="shared" si="6"/>
        <v>10.80373832</v>
      </c>
      <c r="N73" s="14"/>
      <c r="O73" s="14"/>
      <c r="P73" s="14">
        <f t="shared" si="8"/>
        <v>72</v>
      </c>
      <c r="Q73" s="14">
        <f t="shared" si="7"/>
        <v>0.1899736148</v>
      </c>
      <c r="R73" s="22">
        <v>0.4152046783625731</v>
      </c>
      <c r="S73" s="23">
        <v>0.5201323772752344</v>
      </c>
      <c r="T73" s="27">
        <v>0.5034802784222738</v>
      </c>
      <c r="U73" s="14"/>
      <c r="V73" s="14"/>
      <c r="W73" s="14"/>
      <c r="X73" s="14"/>
      <c r="Y73" s="14"/>
      <c r="Z73" s="14"/>
      <c r="AA73" s="14"/>
      <c r="AB73" s="14"/>
      <c r="AC73" s="14"/>
    </row>
    <row r="74">
      <c r="A74" s="30"/>
      <c r="B74" s="30"/>
      <c r="C74" s="3" t="s">
        <v>94</v>
      </c>
      <c r="D74" s="18">
        <v>16.0</v>
      </c>
      <c r="E74" s="19">
        <v>16.0</v>
      </c>
      <c r="F74" s="20">
        <v>311.0</v>
      </c>
      <c r="G74" s="21">
        <v>80.0</v>
      </c>
      <c r="H74" s="22">
        <f t="shared" si="1"/>
        <v>0.5</v>
      </c>
      <c r="I74" s="23">
        <f t="shared" si="2"/>
        <v>0.7953964194</v>
      </c>
      <c r="J74" s="24">
        <f t="shared" si="3"/>
        <v>0.7730496454</v>
      </c>
      <c r="K74" s="25">
        <f t="shared" si="4"/>
        <v>0.7485739845</v>
      </c>
      <c r="L74" s="26">
        <f t="shared" si="5"/>
        <v>0.8245999023</v>
      </c>
      <c r="M74" s="14">
        <f t="shared" si="6"/>
        <v>12.21875</v>
      </c>
      <c r="N74" s="14"/>
      <c r="O74" s="14"/>
      <c r="P74" s="14">
        <f t="shared" si="8"/>
        <v>73</v>
      </c>
      <c r="Q74" s="14">
        <f t="shared" si="7"/>
        <v>0.1926121372</v>
      </c>
      <c r="R74" s="22">
        <v>0.4444444444444444</v>
      </c>
      <c r="S74" s="23">
        <v>0.510659395141299</v>
      </c>
      <c r="T74" s="27">
        <v>0.5042543663233319</v>
      </c>
      <c r="U74" s="14"/>
      <c r="V74" s="14"/>
      <c r="W74" s="14"/>
      <c r="X74" s="14"/>
      <c r="Y74" s="14"/>
      <c r="Z74" s="14"/>
      <c r="AA74" s="14"/>
      <c r="AB74" s="14"/>
      <c r="AC74" s="14"/>
    </row>
    <row r="75">
      <c r="A75" s="30"/>
      <c r="B75" s="30"/>
      <c r="C75" s="3" t="s">
        <v>95</v>
      </c>
      <c r="D75" s="18">
        <v>98.0</v>
      </c>
      <c r="E75" s="19">
        <v>50.0</v>
      </c>
      <c r="F75" s="20">
        <v>818.0</v>
      </c>
      <c r="G75" s="21">
        <v>153.0</v>
      </c>
      <c r="H75" s="22">
        <f t="shared" si="1"/>
        <v>0.6621621622</v>
      </c>
      <c r="I75" s="23">
        <f t="shared" si="2"/>
        <v>0.842430484</v>
      </c>
      <c r="J75" s="24">
        <f t="shared" si="3"/>
        <v>0.818588025</v>
      </c>
      <c r="K75" s="25">
        <f t="shared" si="4"/>
        <v>0.814246413</v>
      </c>
      <c r="L75" s="26">
        <f t="shared" si="5"/>
        <v>0.8476107402</v>
      </c>
      <c r="M75" s="14">
        <f t="shared" si="6"/>
        <v>6.560810811</v>
      </c>
      <c r="N75" s="14"/>
      <c r="O75" s="14"/>
      <c r="P75" s="14">
        <f t="shared" si="8"/>
        <v>74</v>
      </c>
      <c r="Q75" s="14">
        <f t="shared" si="7"/>
        <v>0.1952506596</v>
      </c>
      <c r="R75" s="22">
        <v>0.4578313253012048</v>
      </c>
      <c r="S75" s="23">
        <v>0.5161854768153981</v>
      </c>
      <c r="T75" s="27">
        <v>0.5057471264367817</v>
      </c>
      <c r="U75" s="14"/>
      <c r="V75" s="14"/>
      <c r="W75" s="14"/>
      <c r="X75" s="14"/>
      <c r="Y75" s="14"/>
      <c r="Z75" s="14"/>
      <c r="AA75" s="14"/>
      <c r="AB75" s="14"/>
      <c r="AC75" s="14"/>
    </row>
    <row r="76">
      <c r="A76" s="30"/>
      <c r="B76" s="30"/>
      <c r="C76" s="3" t="s">
        <v>96</v>
      </c>
      <c r="D76" s="18">
        <v>103.0</v>
      </c>
      <c r="E76" s="19">
        <v>41.0</v>
      </c>
      <c r="F76" s="20">
        <v>1100.0</v>
      </c>
      <c r="G76" s="21">
        <v>206.0</v>
      </c>
      <c r="H76" s="22">
        <f t="shared" si="1"/>
        <v>0.7152777778</v>
      </c>
      <c r="I76" s="23">
        <f t="shared" si="2"/>
        <v>0.8422664625</v>
      </c>
      <c r="J76" s="24">
        <f t="shared" si="3"/>
        <v>0.8296551724</v>
      </c>
      <c r="K76" s="25">
        <f t="shared" si="4"/>
        <v>0.8227079597</v>
      </c>
      <c r="L76" s="26">
        <f t="shared" si="5"/>
        <v>0.8505556281</v>
      </c>
      <c r="M76" s="14">
        <f t="shared" si="6"/>
        <v>9.069444444</v>
      </c>
      <c r="N76" s="14"/>
      <c r="O76" s="14"/>
      <c r="P76" s="14">
        <f t="shared" si="8"/>
        <v>75</v>
      </c>
      <c r="Q76" s="14">
        <f t="shared" si="7"/>
        <v>0.1978891821</v>
      </c>
      <c r="R76" s="22">
        <v>0.3564356435643564</v>
      </c>
      <c r="S76" s="23">
        <v>0.5260960334029228</v>
      </c>
      <c r="T76" s="27">
        <v>0.509915014164306</v>
      </c>
      <c r="U76" s="14"/>
      <c r="V76" s="14"/>
      <c r="W76" s="14"/>
      <c r="X76" s="14"/>
      <c r="Y76" s="14"/>
      <c r="Z76" s="14"/>
      <c r="AA76" s="14"/>
      <c r="AB76" s="14"/>
      <c r="AC76" s="14"/>
    </row>
    <row r="77">
      <c r="A77" s="30"/>
      <c r="B77" s="30"/>
      <c r="C77" s="3" t="s">
        <v>97</v>
      </c>
      <c r="D77" s="18">
        <v>14.0</v>
      </c>
      <c r="E77" s="19">
        <v>12.0</v>
      </c>
      <c r="F77" s="20">
        <v>217.0</v>
      </c>
      <c r="G77" s="21">
        <v>40.0</v>
      </c>
      <c r="H77" s="22">
        <f t="shared" si="1"/>
        <v>0.5384615385</v>
      </c>
      <c r="I77" s="23">
        <f t="shared" si="2"/>
        <v>0.8443579767</v>
      </c>
      <c r="J77" s="24">
        <f t="shared" si="3"/>
        <v>0.816254417</v>
      </c>
      <c r="K77" s="25">
        <f t="shared" si="4"/>
        <v>0.7958356684</v>
      </c>
      <c r="L77" s="26">
        <f t="shared" si="5"/>
        <v>0.8687208968</v>
      </c>
      <c r="M77" s="14">
        <f t="shared" si="6"/>
        <v>9.884615385</v>
      </c>
      <c r="N77" s="14"/>
      <c r="O77" s="14"/>
      <c r="P77" s="14">
        <f t="shared" si="8"/>
        <v>76</v>
      </c>
      <c r="Q77" s="14">
        <f t="shared" si="7"/>
        <v>0.2005277045</v>
      </c>
      <c r="R77" s="22">
        <v>0.5319148936170213</v>
      </c>
      <c r="S77" s="23">
        <v>0.5063663075416258</v>
      </c>
      <c r="T77" s="27">
        <v>0.5103391232423491</v>
      </c>
      <c r="U77" s="14"/>
      <c r="V77" s="14"/>
      <c r="W77" s="14"/>
      <c r="X77" s="14"/>
      <c r="Y77" s="14"/>
      <c r="Z77" s="14"/>
      <c r="AA77" s="14"/>
      <c r="AB77" s="14"/>
      <c r="AC77" s="14"/>
    </row>
    <row r="78">
      <c r="A78" s="30"/>
      <c r="B78" s="30"/>
      <c r="C78" s="3" t="s">
        <v>98</v>
      </c>
      <c r="D78" s="18">
        <v>243.0</v>
      </c>
      <c r="E78" s="19">
        <v>92.0</v>
      </c>
      <c r="F78" s="20">
        <v>1344.0</v>
      </c>
      <c r="G78" s="21">
        <v>177.0</v>
      </c>
      <c r="H78" s="22">
        <f t="shared" si="1"/>
        <v>0.7253731343</v>
      </c>
      <c r="I78" s="23">
        <f t="shared" si="2"/>
        <v>0.8836291913</v>
      </c>
      <c r="J78" s="24">
        <f t="shared" si="3"/>
        <v>0.8550646552</v>
      </c>
      <c r="K78" s="25">
        <f t="shared" si="4"/>
        <v>0.8590087386</v>
      </c>
      <c r="L78" s="26">
        <f t="shared" si="5"/>
        <v>0.8789232521</v>
      </c>
      <c r="M78" s="14">
        <f t="shared" si="6"/>
        <v>4.540298507</v>
      </c>
      <c r="N78" s="14"/>
      <c r="O78" s="14"/>
      <c r="P78" s="14">
        <f t="shared" si="8"/>
        <v>77</v>
      </c>
      <c r="Q78" s="14">
        <f t="shared" si="7"/>
        <v>0.2031662269</v>
      </c>
      <c r="R78" s="22">
        <v>0.414985590778098</v>
      </c>
      <c r="S78" s="23">
        <v>0.5271765271765272</v>
      </c>
      <c r="T78" s="27">
        <v>0.5111294311624073</v>
      </c>
      <c r="U78" s="14"/>
      <c r="V78" s="14"/>
      <c r="W78" s="14"/>
      <c r="X78" s="14"/>
      <c r="Y78" s="14"/>
      <c r="Z78" s="14"/>
      <c r="AA78" s="14"/>
      <c r="AB78" s="14"/>
      <c r="AC78" s="14"/>
    </row>
    <row r="79">
      <c r="A79" s="30"/>
      <c r="B79" s="30"/>
      <c r="C79" s="3" t="s">
        <v>99</v>
      </c>
      <c r="D79" s="18">
        <v>73.0</v>
      </c>
      <c r="E79" s="19">
        <v>46.0</v>
      </c>
      <c r="F79" s="20">
        <v>1036.0</v>
      </c>
      <c r="G79" s="21">
        <v>198.0</v>
      </c>
      <c r="H79" s="22">
        <f t="shared" si="1"/>
        <v>0.6134453782</v>
      </c>
      <c r="I79" s="23">
        <f t="shared" si="2"/>
        <v>0.8395461912</v>
      </c>
      <c r="J79" s="24">
        <f t="shared" si="3"/>
        <v>0.8196600148</v>
      </c>
      <c r="K79" s="25">
        <f t="shared" si="4"/>
        <v>0.8039421882</v>
      </c>
      <c r="L79" s="26">
        <f t="shared" si="5"/>
        <v>0.8583001395</v>
      </c>
      <c r="M79" s="14">
        <f t="shared" si="6"/>
        <v>10.3697479</v>
      </c>
      <c r="N79" s="14"/>
      <c r="O79" s="14"/>
      <c r="P79" s="14">
        <f t="shared" si="8"/>
        <v>78</v>
      </c>
      <c r="Q79" s="14">
        <f t="shared" si="7"/>
        <v>0.2058047493</v>
      </c>
      <c r="R79" s="22">
        <v>0.4631578947368421</v>
      </c>
      <c r="S79" s="23">
        <v>0.5251396648044693</v>
      </c>
      <c r="T79" s="27">
        <v>0.5158227848101266</v>
      </c>
      <c r="U79" s="14"/>
      <c r="V79" s="14"/>
      <c r="W79" s="14"/>
      <c r="X79" s="14"/>
      <c r="Y79" s="14"/>
      <c r="Z79" s="14"/>
      <c r="AA79" s="14"/>
      <c r="AB79" s="14"/>
      <c r="AC79" s="14"/>
    </row>
    <row r="80">
      <c r="A80" s="30"/>
      <c r="B80" s="30"/>
      <c r="C80" s="3" t="s">
        <v>100</v>
      </c>
      <c r="D80" s="18">
        <v>27.0</v>
      </c>
      <c r="E80" s="19">
        <v>24.0</v>
      </c>
      <c r="F80" s="20">
        <v>366.0</v>
      </c>
      <c r="G80" s="21">
        <v>96.0</v>
      </c>
      <c r="H80" s="22">
        <f t="shared" si="1"/>
        <v>0.5294117647</v>
      </c>
      <c r="I80" s="23">
        <f t="shared" si="2"/>
        <v>0.7922077922</v>
      </c>
      <c r="J80" s="24">
        <f t="shared" si="3"/>
        <v>0.7660818713</v>
      </c>
      <c r="K80" s="25">
        <f t="shared" si="4"/>
        <v>0.7506631129</v>
      </c>
      <c r="L80" s="26">
        <f t="shared" si="5"/>
        <v>0.8106049031</v>
      </c>
      <c r="M80" s="14">
        <f t="shared" si="6"/>
        <v>9.058823529</v>
      </c>
      <c r="N80" s="14"/>
      <c r="O80" s="14"/>
      <c r="P80" s="14">
        <f t="shared" si="8"/>
        <v>79</v>
      </c>
      <c r="Q80" s="14">
        <f t="shared" si="7"/>
        <v>0.2084432718</v>
      </c>
      <c r="R80" s="22">
        <v>0.4117647058823529</v>
      </c>
      <c r="S80" s="23">
        <v>0.5256637168141592</v>
      </c>
      <c r="T80" s="27">
        <v>0.5162337662337663</v>
      </c>
      <c r="U80" s="14"/>
      <c r="V80" s="14"/>
      <c r="W80" s="14"/>
      <c r="X80" s="14"/>
      <c r="Y80" s="14"/>
      <c r="Z80" s="14"/>
      <c r="AA80" s="14"/>
      <c r="AB80" s="14"/>
      <c r="AC80" s="14"/>
    </row>
    <row r="81">
      <c r="A81" s="30"/>
      <c r="B81" s="30"/>
      <c r="C81" s="3" t="s">
        <v>101</v>
      </c>
      <c r="D81" s="18">
        <v>18.0</v>
      </c>
      <c r="E81" s="19">
        <v>29.0</v>
      </c>
      <c r="F81" s="20">
        <v>247.0</v>
      </c>
      <c r="G81" s="21">
        <v>100.0</v>
      </c>
      <c r="H81" s="22">
        <f t="shared" si="1"/>
        <v>0.3829787234</v>
      </c>
      <c r="I81" s="23">
        <f t="shared" si="2"/>
        <v>0.711815562</v>
      </c>
      <c r="J81" s="24">
        <f t="shared" si="3"/>
        <v>0.6725888325</v>
      </c>
      <c r="K81" s="25">
        <f t="shared" si="4"/>
        <v>0.6595793773</v>
      </c>
      <c r="L81" s="26">
        <f t="shared" si="5"/>
        <v>0.7273379784</v>
      </c>
      <c r="M81" s="14">
        <f t="shared" si="6"/>
        <v>7.382978723</v>
      </c>
      <c r="N81" s="14"/>
      <c r="O81" s="14"/>
      <c r="P81" s="14">
        <f t="shared" si="8"/>
        <v>80</v>
      </c>
      <c r="Q81" s="14">
        <f t="shared" si="7"/>
        <v>0.2110817942</v>
      </c>
      <c r="R81" s="22">
        <v>0.42023346303501946</v>
      </c>
      <c r="S81" s="23">
        <v>0.5386178861788617</v>
      </c>
      <c r="T81" s="27">
        <v>0.5210617426428159</v>
      </c>
      <c r="U81" s="14"/>
      <c r="V81" s="14"/>
      <c r="W81" s="14"/>
      <c r="X81" s="14"/>
      <c r="Y81" s="14"/>
      <c r="Z81" s="14"/>
      <c r="AA81" s="14"/>
      <c r="AB81" s="14"/>
      <c r="AC81" s="14"/>
    </row>
    <row r="82">
      <c r="A82" s="30"/>
      <c r="B82" s="30"/>
      <c r="C82" s="3" t="s">
        <v>102</v>
      </c>
      <c r="D82" s="18">
        <v>63.0</v>
      </c>
      <c r="E82" s="19">
        <v>54.0</v>
      </c>
      <c r="F82" s="20">
        <v>448.0</v>
      </c>
      <c r="G82" s="21">
        <v>224.0</v>
      </c>
      <c r="H82" s="22">
        <f t="shared" si="1"/>
        <v>0.5384615385</v>
      </c>
      <c r="I82" s="23">
        <f t="shared" si="2"/>
        <v>0.6666666667</v>
      </c>
      <c r="J82" s="24">
        <f t="shared" si="3"/>
        <v>0.6476552598</v>
      </c>
      <c r="K82" s="25">
        <f t="shared" si="4"/>
        <v>0.6469112309</v>
      </c>
      <c r="L82" s="26">
        <f t="shared" si="5"/>
        <v>0.6675544154</v>
      </c>
      <c r="M82" s="14">
        <f t="shared" si="6"/>
        <v>5.743589744</v>
      </c>
      <c r="N82" s="14"/>
      <c r="O82" s="14"/>
      <c r="P82" s="14">
        <f t="shared" si="8"/>
        <v>81</v>
      </c>
      <c r="Q82" s="14">
        <f t="shared" si="7"/>
        <v>0.2137203166</v>
      </c>
      <c r="R82" s="22">
        <v>0.3475177304964539</v>
      </c>
      <c r="S82" s="23">
        <v>0.5397014925373135</v>
      </c>
      <c r="T82" s="27">
        <v>0.5247797356828194</v>
      </c>
      <c r="U82" s="14"/>
      <c r="V82" s="14"/>
      <c r="W82" s="14"/>
      <c r="X82" s="14"/>
      <c r="Y82" s="14"/>
      <c r="Z82" s="14"/>
      <c r="AA82" s="14"/>
      <c r="AB82" s="14"/>
      <c r="AC82" s="14"/>
    </row>
    <row r="83">
      <c r="A83" s="30"/>
      <c r="B83" s="30"/>
      <c r="C83" s="3" t="s">
        <v>103</v>
      </c>
      <c r="D83" s="18">
        <v>47.0</v>
      </c>
      <c r="E83" s="19">
        <v>7.0</v>
      </c>
      <c r="F83" s="20">
        <v>210.0</v>
      </c>
      <c r="G83" s="21">
        <v>8.0</v>
      </c>
      <c r="H83" s="22">
        <f t="shared" si="1"/>
        <v>0.8703703704</v>
      </c>
      <c r="I83" s="23">
        <f t="shared" si="2"/>
        <v>0.9633027523</v>
      </c>
      <c r="J83" s="24">
        <f t="shared" si="3"/>
        <v>0.9448529412</v>
      </c>
      <c r="K83" s="25">
        <f t="shared" si="4"/>
        <v>0.949257706</v>
      </c>
      <c r="L83" s="26">
        <f t="shared" si="5"/>
        <v>0.9580471445</v>
      </c>
      <c r="M83" s="14">
        <f t="shared" si="6"/>
        <v>4.037037037</v>
      </c>
      <c r="N83" s="14"/>
      <c r="O83" s="14"/>
      <c r="P83" s="14">
        <f t="shared" si="8"/>
        <v>82</v>
      </c>
      <c r="Q83" s="14">
        <f t="shared" si="7"/>
        <v>0.2163588391</v>
      </c>
      <c r="R83" s="22">
        <v>0.4857142857142857</v>
      </c>
      <c r="S83" s="23">
        <v>0.532972972972973</v>
      </c>
      <c r="T83" s="27">
        <v>0.5254545454545455</v>
      </c>
      <c r="U83" s="14"/>
      <c r="V83" s="14"/>
      <c r="W83" s="14"/>
      <c r="X83" s="14"/>
      <c r="Y83" s="14"/>
      <c r="Z83" s="14"/>
      <c r="AA83" s="14"/>
      <c r="AB83" s="14"/>
      <c r="AC83" s="14"/>
    </row>
    <row r="84">
      <c r="A84" s="30"/>
      <c r="B84" s="30"/>
      <c r="C84" s="3" t="s">
        <v>104</v>
      </c>
      <c r="D84" s="18">
        <v>50.0</v>
      </c>
      <c r="E84" s="19">
        <v>34.0</v>
      </c>
      <c r="F84" s="20">
        <v>651.0</v>
      </c>
      <c r="G84" s="21">
        <v>157.0</v>
      </c>
      <c r="H84" s="22">
        <f t="shared" si="1"/>
        <v>0.5952380952</v>
      </c>
      <c r="I84" s="23">
        <f t="shared" si="2"/>
        <v>0.8056930693</v>
      </c>
      <c r="J84" s="24">
        <f t="shared" si="3"/>
        <v>0.7858744395</v>
      </c>
      <c r="K84" s="25">
        <f t="shared" si="4"/>
        <v>0.7726220087</v>
      </c>
      <c r="L84" s="26">
        <f t="shared" si="5"/>
        <v>0.8215053955</v>
      </c>
      <c r="M84" s="14">
        <f t="shared" si="6"/>
        <v>9.619047619</v>
      </c>
      <c r="N84" s="14"/>
      <c r="O84" s="14"/>
      <c r="P84" s="14">
        <f t="shared" si="8"/>
        <v>83</v>
      </c>
      <c r="Q84" s="14">
        <f t="shared" si="7"/>
        <v>0.2189973615</v>
      </c>
      <c r="R84" s="22">
        <v>0.3760330578512397</v>
      </c>
      <c r="S84" s="23">
        <v>0.5609756097560976</v>
      </c>
      <c r="T84" s="27">
        <v>0.5342874180083482</v>
      </c>
      <c r="U84" s="14"/>
      <c r="V84" s="14"/>
      <c r="W84" s="14"/>
      <c r="X84" s="14"/>
      <c r="Y84" s="14"/>
      <c r="Z84" s="14"/>
      <c r="AA84" s="14"/>
      <c r="AB84" s="14"/>
      <c r="AC84" s="14"/>
    </row>
    <row r="85">
      <c r="A85" s="30"/>
      <c r="B85" s="30"/>
      <c r="C85" s="3" t="s">
        <v>105</v>
      </c>
      <c r="D85" s="18">
        <v>312.0</v>
      </c>
      <c r="E85" s="19">
        <v>334.0</v>
      </c>
      <c r="F85" s="20">
        <v>1842.0</v>
      </c>
      <c r="G85" s="21">
        <v>1262.0</v>
      </c>
      <c r="H85" s="22">
        <f t="shared" si="1"/>
        <v>0.4829721362</v>
      </c>
      <c r="I85" s="23">
        <f t="shared" si="2"/>
        <v>0.5934278351</v>
      </c>
      <c r="J85" s="24">
        <f t="shared" si="3"/>
        <v>0.5744</v>
      </c>
      <c r="K85" s="25">
        <f t="shared" si="4"/>
        <v>0.576545897</v>
      </c>
      <c r="L85" s="26">
        <f t="shared" si="5"/>
        <v>0.5908674275</v>
      </c>
      <c r="M85" s="14">
        <f t="shared" si="6"/>
        <v>4.80495356</v>
      </c>
      <c r="N85" s="14"/>
      <c r="O85" s="14"/>
      <c r="P85" s="14">
        <f t="shared" si="8"/>
        <v>84</v>
      </c>
      <c r="Q85" s="14">
        <f t="shared" si="7"/>
        <v>0.2216358839</v>
      </c>
      <c r="R85" s="22">
        <v>0.4406779661016949</v>
      </c>
      <c r="S85" s="23">
        <v>0.5539629005059022</v>
      </c>
      <c r="T85" s="27">
        <v>0.5351617440225035</v>
      </c>
      <c r="U85" s="14"/>
      <c r="V85" s="14"/>
      <c r="W85" s="14"/>
      <c r="X85" s="14"/>
      <c r="Y85" s="14"/>
      <c r="Z85" s="14"/>
      <c r="AA85" s="14"/>
      <c r="AB85" s="14"/>
      <c r="AC85" s="14"/>
    </row>
    <row r="86">
      <c r="A86" s="30"/>
      <c r="B86" s="30"/>
      <c r="C86" s="3" t="s">
        <v>106</v>
      </c>
      <c r="D86" s="18">
        <v>69.0</v>
      </c>
      <c r="E86" s="19">
        <v>158.0</v>
      </c>
      <c r="F86" s="20">
        <v>603.0</v>
      </c>
      <c r="G86" s="21">
        <v>845.0</v>
      </c>
      <c r="H86" s="22">
        <f t="shared" si="1"/>
        <v>0.3039647577</v>
      </c>
      <c r="I86" s="23">
        <f t="shared" si="2"/>
        <v>0.4164364641</v>
      </c>
      <c r="J86" s="24">
        <f t="shared" si="3"/>
        <v>0.4011940299</v>
      </c>
      <c r="K86" s="25">
        <f t="shared" si="4"/>
        <v>0.3992281497</v>
      </c>
      <c r="L86" s="26">
        <f t="shared" si="5"/>
        <v>0.4187820819</v>
      </c>
      <c r="M86" s="14">
        <f t="shared" si="6"/>
        <v>6.378854626</v>
      </c>
      <c r="N86" s="14"/>
      <c r="O86" s="14"/>
      <c r="P86" s="14">
        <f t="shared" si="8"/>
        <v>85</v>
      </c>
      <c r="Q86" s="14">
        <f t="shared" si="7"/>
        <v>0.2242744063</v>
      </c>
      <c r="R86" s="22">
        <v>0.3958333333333333</v>
      </c>
      <c r="S86" s="23">
        <v>0.5589383294301327</v>
      </c>
      <c r="T86" s="27">
        <v>0.5376782077393075</v>
      </c>
      <c r="U86" s="14"/>
      <c r="V86" s="14"/>
      <c r="W86" s="14"/>
      <c r="X86" s="14"/>
      <c r="Y86" s="14"/>
      <c r="Z86" s="14"/>
      <c r="AA86" s="14"/>
      <c r="AB86" s="14"/>
      <c r="AC86" s="14"/>
    </row>
    <row r="87">
      <c r="A87" s="30"/>
      <c r="B87" s="30"/>
      <c r="C87" s="3" t="s">
        <v>107</v>
      </c>
      <c r="D87" s="18">
        <v>141.0</v>
      </c>
      <c r="E87" s="19">
        <v>163.0</v>
      </c>
      <c r="F87" s="20">
        <v>928.0</v>
      </c>
      <c r="G87" s="21">
        <v>657.0</v>
      </c>
      <c r="H87" s="22">
        <f t="shared" si="1"/>
        <v>0.4638157895</v>
      </c>
      <c r="I87" s="23">
        <f t="shared" si="2"/>
        <v>0.585488959</v>
      </c>
      <c r="J87" s="24">
        <f t="shared" si="3"/>
        <v>0.5659078878</v>
      </c>
      <c r="K87" s="25">
        <f t="shared" si="4"/>
        <v>0.5667909977</v>
      </c>
      <c r="L87" s="26">
        <f t="shared" si="5"/>
        <v>0.5844352638</v>
      </c>
      <c r="M87" s="14">
        <f t="shared" si="6"/>
        <v>5.213815789</v>
      </c>
      <c r="N87" s="14"/>
      <c r="O87" s="14"/>
      <c r="P87" s="14">
        <f t="shared" si="8"/>
        <v>86</v>
      </c>
      <c r="Q87" s="14">
        <f t="shared" si="7"/>
        <v>0.2269129288</v>
      </c>
      <c r="R87" s="22">
        <v>0.5303030303030303</v>
      </c>
      <c r="S87" s="23">
        <v>0.543640897755611</v>
      </c>
      <c r="T87" s="27">
        <v>0.5417558886509636</v>
      </c>
      <c r="U87" s="14"/>
      <c r="V87" s="14"/>
      <c r="W87" s="14"/>
      <c r="X87" s="14"/>
      <c r="Y87" s="14"/>
      <c r="Z87" s="14"/>
      <c r="AA87" s="14"/>
      <c r="AB87" s="14"/>
      <c r="AC87" s="14"/>
    </row>
    <row r="88">
      <c r="A88" s="30"/>
      <c r="B88" s="30"/>
      <c r="C88" s="3" t="s">
        <v>108</v>
      </c>
      <c r="D88" s="18">
        <v>185.0</v>
      </c>
      <c r="E88" s="19">
        <v>188.0</v>
      </c>
      <c r="F88" s="20">
        <v>1228.0</v>
      </c>
      <c r="G88" s="21">
        <v>821.0</v>
      </c>
      <c r="H88" s="22">
        <f t="shared" si="1"/>
        <v>0.4959785523</v>
      </c>
      <c r="I88" s="23">
        <f t="shared" si="2"/>
        <v>0.5993167399</v>
      </c>
      <c r="J88" s="24">
        <f t="shared" si="3"/>
        <v>0.583402147</v>
      </c>
      <c r="K88" s="25">
        <f t="shared" si="4"/>
        <v>0.5835870728</v>
      </c>
      <c r="L88" s="26">
        <f t="shared" si="5"/>
        <v>0.599096093</v>
      </c>
      <c r="M88" s="14">
        <f t="shared" si="6"/>
        <v>5.493297587</v>
      </c>
      <c r="N88" s="14"/>
      <c r="O88" s="14"/>
      <c r="P88" s="14">
        <f t="shared" si="8"/>
        <v>87</v>
      </c>
      <c r="Q88" s="14">
        <f t="shared" si="7"/>
        <v>0.2295514512</v>
      </c>
      <c r="R88" s="22">
        <v>0.416</v>
      </c>
      <c r="S88" s="23">
        <v>0.5601145038167938</v>
      </c>
      <c r="T88" s="27">
        <v>0.5447570332480819</v>
      </c>
      <c r="U88" s="14"/>
      <c r="V88" s="14"/>
      <c r="W88" s="14"/>
      <c r="X88" s="14"/>
      <c r="Y88" s="14"/>
      <c r="Z88" s="14"/>
      <c r="AA88" s="14"/>
      <c r="AB88" s="14"/>
      <c r="AC88" s="14"/>
    </row>
    <row r="89">
      <c r="A89" s="30"/>
      <c r="B89" s="30"/>
      <c r="C89" s="3" t="s">
        <v>109</v>
      </c>
      <c r="D89" s="18">
        <v>48.0</v>
      </c>
      <c r="E89" s="19">
        <v>53.0</v>
      </c>
      <c r="F89" s="20">
        <v>614.0</v>
      </c>
      <c r="G89" s="21">
        <v>316.0</v>
      </c>
      <c r="H89" s="22">
        <f t="shared" si="1"/>
        <v>0.4752475248</v>
      </c>
      <c r="I89" s="23">
        <f t="shared" si="2"/>
        <v>0.6602150538</v>
      </c>
      <c r="J89" s="24">
        <f t="shared" si="3"/>
        <v>0.6420950533</v>
      </c>
      <c r="K89" s="25">
        <f t="shared" si="4"/>
        <v>0.6312702168</v>
      </c>
      <c r="L89" s="26">
        <f t="shared" si="5"/>
        <v>0.6731308614</v>
      </c>
      <c r="M89" s="14">
        <f t="shared" si="6"/>
        <v>9.207920792</v>
      </c>
      <c r="N89" s="14"/>
      <c r="O89" s="14"/>
      <c r="P89" s="14">
        <f t="shared" si="8"/>
        <v>88</v>
      </c>
      <c r="Q89" s="14">
        <f t="shared" si="7"/>
        <v>0.2321899736</v>
      </c>
      <c r="R89" s="22">
        <v>0.3384615384615385</v>
      </c>
      <c r="S89" s="23">
        <v>0.5700325732899023</v>
      </c>
      <c r="T89" s="27">
        <v>0.5478645066273933</v>
      </c>
      <c r="U89" s="14"/>
      <c r="V89" s="14"/>
      <c r="W89" s="14"/>
      <c r="X89" s="14"/>
      <c r="Y89" s="14"/>
      <c r="Z89" s="14"/>
      <c r="AA89" s="14"/>
      <c r="AB89" s="14"/>
      <c r="AC89" s="14"/>
    </row>
    <row r="90">
      <c r="A90" s="30"/>
      <c r="B90" s="30"/>
      <c r="C90" s="3" t="s">
        <v>110</v>
      </c>
      <c r="D90" s="18">
        <v>121.0</v>
      </c>
      <c r="E90" s="19">
        <v>157.0</v>
      </c>
      <c r="F90" s="20">
        <v>1051.0</v>
      </c>
      <c r="G90" s="21">
        <v>650.0</v>
      </c>
      <c r="H90" s="22">
        <f t="shared" si="1"/>
        <v>0.4352517986</v>
      </c>
      <c r="I90" s="23">
        <f t="shared" si="2"/>
        <v>0.6178718401</v>
      </c>
      <c r="J90" s="24">
        <f t="shared" si="3"/>
        <v>0.5922182921</v>
      </c>
      <c r="K90" s="25">
        <f t="shared" si="4"/>
        <v>0.5893070435</v>
      </c>
      <c r="L90" s="26">
        <f t="shared" si="5"/>
        <v>0.6213454377</v>
      </c>
      <c r="M90" s="14">
        <f t="shared" si="6"/>
        <v>6.118705036</v>
      </c>
      <c r="N90" s="14"/>
      <c r="O90" s="14"/>
      <c r="P90" s="14">
        <f t="shared" si="8"/>
        <v>89</v>
      </c>
      <c r="Q90" s="14">
        <f t="shared" si="7"/>
        <v>0.234828496</v>
      </c>
      <c r="R90" s="22">
        <v>0.23076923076923078</v>
      </c>
      <c r="S90" s="23">
        <v>0.6063348416289592</v>
      </c>
      <c r="T90" s="27">
        <v>0.55</v>
      </c>
      <c r="U90" s="14"/>
      <c r="V90" s="14"/>
      <c r="W90" s="14"/>
      <c r="X90" s="14"/>
      <c r="Y90" s="14"/>
      <c r="Z90" s="14"/>
      <c r="AA90" s="14"/>
      <c r="AB90" s="14"/>
      <c r="AC90" s="14"/>
    </row>
    <row r="91">
      <c r="A91" s="30"/>
      <c r="B91" s="30"/>
      <c r="C91" s="3" t="s">
        <v>111</v>
      </c>
      <c r="D91" s="18">
        <v>59.0</v>
      </c>
      <c r="E91" s="19">
        <v>87.0</v>
      </c>
      <c r="F91" s="20">
        <v>559.0</v>
      </c>
      <c r="G91" s="21">
        <v>402.0</v>
      </c>
      <c r="H91" s="22">
        <f t="shared" si="1"/>
        <v>0.404109589</v>
      </c>
      <c r="I91" s="23">
        <f t="shared" si="2"/>
        <v>0.581685744</v>
      </c>
      <c r="J91" s="24">
        <f t="shared" si="3"/>
        <v>0.5582655827</v>
      </c>
      <c r="K91" s="25">
        <f t="shared" si="4"/>
        <v>0.5539375143</v>
      </c>
      <c r="L91" s="26">
        <f t="shared" si="5"/>
        <v>0.5868498403</v>
      </c>
      <c r="M91" s="14">
        <f t="shared" si="6"/>
        <v>6.582191781</v>
      </c>
      <c r="N91" s="14"/>
      <c r="O91" s="14"/>
      <c r="P91" s="14">
        <f t="shared" si="8"/>
        <v>90</v>
      </c>
      <c r="Q91" s="14">
        <f t="shared" si="7"/>
        <v>0.2374670185</v>
      </c>
      <c r="R91" s="22">
        <v>0.38650306748466257</v>
      </c>
      <c r="S91" s="23">
        <v>0.5737847222222222</v>
      </c>
      <c r="T91" s="27">
        <v>0.5505703422053232</v>
      </c>
      <c r="U91" s="14"/>
      <c r="V91" s="14"/>
      <c r="W91" s="14"/>
      <c r="X91" s="14"/>
      <c r="Y91" s="14"/>
      <c r="Z91" s="14"/>
      <c r="AA91" s="14"/>
      <c r="AB91" s="14"/>
      <c r="AC91" s="14"/>
    </row>
    <row r="92">
      <c r="A92" s="30"/>
      <c r="B92" s="30"/>
      <c r="C92" s="3" t="s">
        <v>112</v>
      </c>
      <c r="D92" s="18">
        <v>118.0</v>
      </c>
      <c r="E92" s="19">
        <v>104.0</v>
      </c>
      <c r="F92" s="20">
        <v>904.0</v>
      </c>
      <c r="G92" s="21">
        <v>448.0</v>
      </c>
      <c r="H92" s="22">
        <f t="shared" si="1"/>
        <v>0.5315315315</v>
      </c>
      <c r="I92" s="23">
        <f t="shared" si="2"/>
        <v>0.6686390533</v>
      </c>
      <c r="J92" s="24">
        <f t="shared" si="3"/>
        <v>0.6493011436</v>
      </c>
      <c r="K92" s="25">
        <f t="shared" si="4"/>
        <v>0.6474423876</v>
      </c>
      <c r="L92" s="26">
        <f t="shared" si="5"/>
        <v>0.6708568543</v>
      </c>
      <c r="M92" s="14">
        <f t="shared" si="6"/>
        <v>6.09009009</v>
      </c>
      <c r="N92" s="14"/>
      <c r="O92" s="14"/>
      <c r="P92" s="14">
        <f t="shared" si="8"/>
        <v>91</v>
      </c>
      <c r="Q92" s="14">
        <f t="shared" si="7"/>
        <v>0.2401055409</v>
      </c>
      <c r="R92" s="22">
        <v>0.45491803278688525</v>
      </c>
      <c r="S92" s="23">
        <v>0.5726141078838174</v>
      </c>
      <c r="T92" s="27">
        <v>0.5556213017751479</v>
      </c>
      <c r="U92" s="14"/>
      <c r="V92" s="14"/>
      <c r="W92" s="14"/>
      <c r="X92" s="14"/>
      <c r="Y92" s="14"/>
      <c r="Z92" s="14"/>
      <c r="AA92" s="14"/>
      <c r="AB92" s="14"/>
      <c r="AC92" s="14"/>
    </row>
    <row r="93">
      <c r="A93" s="30"/>
      <c r="B93" s="30"/>
      <c r="C93" s="3" t="s">
        <v>113</v>
      </c>
      <c r="D93" s="18">
        <v>109.0</v>
      </c>
      <c r="E93" s="19">
        <v>71.0</v>
      </c>
      <c r="F93" s="20">
        <v>551.0</v>
      </c>
      <c r="G93" s="21">
        <v>295.0</v>
      </c>
      <c r="H93" s="22">
        <f t="shared" si="1"/>
        <v>0.6055555556</v>
      </c>
      <c r="I93" s="23">
        <f t="shared" si="2"/>
        <v>0.6513002364</v>
      </c>
      <c r="J93" s="24">
        <f t="shared" si="3"/>
        <v>0.6432748538</v>
      </c>
      <c r="K93" s="25">
        <f t="shared" si="4"/>
        <v>0.6448945203</v>
      </c>
      <c r="L93" s="26">
        <f t="shared" si="5"/>
        <v>0.6493677083</v>
      </c>
      <c r="M93" s="14">
        <f t="shared" si="6"/>
        <v>4.7</v>
      </c>
      <c r="N93" s="14"/>
      <c r="O93" s="14"/>
      <c r="P93" s="14">
        <f t="shared" si="8"/>
        <v>92</v>
      </c>
      <c r="Q93" s="14">
        <f t="shared" si="7"/>
        <v>0.2427440633</v>
      </c>
      <c r="R93" s="22">
        <v>0.494949494949495</v>
      </c>
      <c r="S93" s="23">
        <v>0.5636363636363636</v>
      </c>
      <c r="T93" s="27">
        <v>0.5558112773302647</v>
      </c>
      <c r="U93" s="14"/>
      <c r="V93" s="14"/>
      <c r="W93" s="14"/>
      <c r="X93" s="14"/>
      <c r="Y93" s="14"/>
      <c r="Z93" s="14"/>
      <c r="AA93" s="14"/>
      <c r="AB93" s="14"/>
      <c r="AC93" s="14"/>
    </row>
    <row r="94">
      <c r="A94" s="30"/>
      <c r="B94" s="30"/>
      <c r="C94" s="3" t="s">
        <v>114</v>
      </c>
      <c r="D94" s="18">
        <v>113.0</v>
      </c>
      <c r="E94" s="19">
        <v>39.0</v>
      </c>
      <c r="F94" s="20">
        <v>603.0</v>
      </c>
      <c r="G94" s="21">
        <v>133.0</v>
      </c>
      <c r="H94" s="22">
        <f t="shared" si="1"/>
        <v>0.7434210526</v>
      </c>
      <c r="I94" s="23">
        <f t="shared" si="2"/>
        <v>0.8192934783</v>
      </c>
      <c r="J94" s="24">
        <f t="shared" si="3"/>
        <v>0.8063063063</v>
      </c>
      <c r="K94" s="25">
        <f t="shared" si="4"/>
        <v>0.8080103093</v>
      </c>
      <c r="L94" s="26">
        <f t="shared" si="5"/>
        <v>0.8172603229</v>
      </c>
      <c r="M94" s="14">
        <f t="shared" si="6"/>
        <v>4.842105263</v>
      </c>
      <c r="N94" s="14"/>
      <c r="O94" s="14"/>
      <c r="P94" s="14">
        <f t="shared" si="8"/>
        <v>93</v>
      </c>
      <c r="Q94" s="14">
        <f t="shared" si="7"/>
        <v>0.2453825858</v>
      </c>
      <c r="R94" s="22">
        <v>0.4751131221719457</v>
      </c>
      <c r="S94" s="23">
        <v>0.575356415478615</v>
      </c>
      <c r="T94" s="27">
        <v>0.5569409808811305</v>
      </c>
      <c r="U94" s="14"/>
      <c r="V94" s="14"/>
      <c r="W94" s="14"/>
      <c r="X94" s="14"/>
      <c r="Y94" s="14"/>
      <c r="Z94" s="14"/>
      <c r="AA94" s="14"/>
      <c r="AB94" s="14"/>
      <c r="AC94" s="14"/>
    </row>
    <row r="95">
      <c r="A95" s="30"/>
      <c r="B95" s="30"/>
      <c r="C95" s="3" t="s">
        <v>115</v>
      </c>
      <c r="D95" s="18">
        <v>108.0</v>
      </c>
      <c r="E95" s="19">
        <v>149.0</v>
      </c>
      <c r="F95" s="20">
        <v>795.0</v>
      </c>
      <c r="G95" s="21">
        <v>681.0</v>
      </c>
      <c r="H95" s="22">
        <f t="shared" si="1"/>
        <v>0.420233463</v>
      </c>
      <c r="I95" s="23">
        <f t="shared" si="2"/>
        <v>0.5386178862</v>
      </c>
      <c r="J95" s="24">
        <f t="shared" si="3"/>
        <v>0.5210617426</v>
      </c>
      <c r="K95" s="25">
        <f t="shared" si="4"/>
        <v>0.5204523479</v>
      </c>
      <c r="L95" s="26">
        <f t="shared" si="5"/>
        <v>0.5393449942</v>
      </c>
      <c r="M95" s="14">
        <f t="shared" si="6"/>
        <v>5.743190661</v>
      </c>
      <c r="N95" s="14"/>
      <c r="O95" s="14"/>
      <c r="P95" s="14">
        <f t="shared" si="8"/>
        <v>94</v>
      </c>
      <c r="Q95" s="14">
        <f t="shared" si="7"/>
        <v>0.2480211082</v>
      </c>
      <c r="R95" s="22">
        <v>0.4041095890410959</v>
      </c>
      <c r="S95" s="23">
        <v>0.5816857440166493</v>
      </c>
      <c r="T95" s="27">
        <v>0.5582655826558266</v>
      </c>
      <c r="U95" s="14"/>
      <c r="V95" s="14"/>
      <c r="W95" s="14"/>
      <c r="X95" s="14"/>
      <c r="Y95" s="14"/>
      <c r="Z95" s="14"/>
      <c r="AA95" s="14"/>
      <c r="AB95" s="14"/>
      <c r="AC95" s="14"/>
    </row>
    <row r="96">
      <c r="A96" s="30"/>
      <c r="B96" s="30"/>
      <c r="C96" s="3" t="s">
        <v>116</v>
      </c>
      <c r="D96" s="18">
        <v>80.0</v>
      </c>
      <c r="E96" s="19">
        <v>131.0</v>
      </c>
      <c r="F96" s="20">
        <v>883.0</v>
      </c>
      <c r="G96" s="21">
        <v>918.0</v>
      </c>
      <c r="H96" s="22">
        <f t="shared" si="1"/>
        <v>0.3791469194</v>
      </c>
      <c r="I96" s="23">
        <f t="shared" si="2"/>
        <v>0.490283176</v>
      </c>
      <c r="J96" s="24">
        <f t="shared" si="3"/>
        <v>0.4786282306</v>
      </c>
      <c r="K96" s="25">
        <f t="shared" si="4"/>
        <v>0.4732910608</v>
      </c>
      <c r="L96" s="26">
        <f t="shared" si="5"/>
        <v>0.496651296</v>
      </c>
      <c r="M96" s="14">
        <f t="shared" si="6"/>
        <v>8.535545024</v>
      </c>
      <c r="N96" s="14"/>
      <c r="O96" s="14"/>
      <c r="P96" s="14">
        <f t="shared" si="8"/>
        <v>95</v>
      </c>
      <c r="Q96" s="14">
        <f t="shared" si="7"/>
        <v>0.2506596306</v>
      </c>
      <c r="R96" s="22">
        <v>0.5425531914893617</v>
      </c>
      <c r="S96" s="23">
        <v>0.5614886731391586</v>
      </c>
      <c r="T96" s="27">
        <v>0.5589887640449438</v>
      </c>
      <c r="U96" s="14"/>
      <c r="V96" s="14"/>
      <c r="W96" s="14"/>
      <c r="X96" s="14"/>
      <c r="Y96" s="14"/>
      <c r="Z96" s="14"/>
      <c r="AA96" s="14"/>
      <c r="AB96" s="14"/>
      <c r="AC96" s="14"/>
    </row>
    <row r="97">
      <c r="A97" s="30"/>
      <c r="B97" s="30"/>
      <c r="C97" s="3" t="s">
        <v>117</v>
      </c>
      <c r="D97" s="18">
        <v>26.0</v>
      </c>
      <c r="E97" s="19">
        <v>55.0</v>
      </c>
      <c r="F97" s="20">
        <v>281.0</v>
      </c>
      <c r="G97" s="21">
        <v>490.0</v>
      </c>
      <c r="H97" s="22">
        <f t="shared" si="1"/>
        <v>0.3209876543</v>
      </c>
      <c r="I97" s="23">
        <f t="shared" si="2"/>
        <v>0.364461738</v>
      </c>
      <c r="J97" s="24">
        <f t="shared" si="3"/>
        <v>0.3603286385</v>
      </c>
      <c r="K97" s="25">
        <f t="shared" si="4"/>
        <v>0.3584236143</v>
      </c>
      <c r="L97" s="26">
        <f t="shared" si="5"/>
        <v>0.3667347447</v>
      </c>
      <c r="M97" s="14">
        <f t="shared" si="6"/>
        <v>9.518518519</v>
      </c>
      <c r="N97" s="14"/>
      <c r="O97" s="14"/>
      <c r="P97" s="14">
        <f t="shared" si="8"/>
        <v>96</v>
      </c>
      <c r="Q97" s="14">
        <f t="shared" si="7"/>
        <v>0.253298153</v>
      </c>
      <c r="R97" s="22">
        <v>0.32</v>
      </c>
      <c r="S97" s="23">
        <v>0.5964391691394659</v>
      </c>
      <c r="T97" s="27">
        <v>0.5607235142118863</v>
      </c>
      <c r="U97" s="14"/>
      <c r="V97" s="14"/>
      <c r="W97" s="14"/>
      <c r="X97" s="14"/>
      <c r="Y97" s="14"/>
      <c r="Z97" s="14"/>
      <c r="AA97" s="14"/>
      <c r="AB97" s="14"/>
      <c r="AC97" s="14"/>
    </row>
    <row r="98">
      <c r="A98" s="30"/>
      <c r="B98" s="30"/>
      <c r="C98" s="3" t="s">
        <v>118</v>
      </c>
      <c r="D98" s="18">
        <v>8.0</v>
      </c>
      <c r="E98" s="19">
        <v>36.0</v>
      </c>
      <c r="F98" s="20">
        <v>191.0</v>
      </c>
      <c r="G98" s="21">
        <v>372.0</v>
      </c>
      <c r="H98" s="22">
        <f t="shared" si="1"/>
        <v>0.1818181818</v>
      </c>
      <c r="I98" s="23">
        <f t="shared" si="2"/>
        <v>0.3392539964</v>
      </c>
      <c r="J98" s="24">
        <f t="shared" si="3"/>
        <v>0.3278418451</v>
      </c>
      <c r="K98" s="25">
        <f t="shared" si="4"/>
        <v>0.3147663347</v>
      </c>
      <c r="L98" s="26">
        <f t="shared" si="5"/>
        <v>0.3548552276</v>
      </c>
      <c r="M98" s="14">
        <f t="shared" si="6"/>
        <v>12.79545455</v>
      </c>
      <c r="N98" s="14"/>
      <c r="O98" s="14"/>
      <c r="P98" s="14">
        <f t="shared" si="8"/>
        <v>97</v>
      </c>
      <c r="Q98" s="14">
        <f t="shared" si="7"/>
        <v>0.2559366755</v>
      </c>
      <c r="R98" s="22">
        <v>0.40869565217391307</v>
      </c>
      <c r="S98" s="23">
        <v>0.5898123324396782</v>
      </c>
      <c r="T98" s="27">
        <v>0.5656213704994193</v>
      </c>
      <c r="U98" s="14"/>
      <c r="V98" s="14"/>
      <c r="W98" s="14"/>
      <c r="X98" s="14"/>
      <c r="Y98" s="14"/>
      <c r="Z98" s="14"/>
      <c r="AA98" s="14"/>
      <c r="AB98" s="14"/>
      <c r="AC98" s="14"/>
    </row>
    <row r="99">
      <c r="A99" s="30"/>
      <c r="B99" s="30"/>
      <c r="C99" s="3" t="s">
        <v>119</v>
      </c>
      <c r="D99" s="18">
        <v>51.0</v>
      </c>
      <c r="E99" s="19">
        <v>104.0</v>
      </c>
      <c r="F99" s="20">
        <v>566.0</v>
      </c>
      <c r="G99" s="21">
        <v>741.0</v>
      </c>
      <c r="H99" s="22">
        <f t="shared" si="1"/>
        <v>0.3290322581</v>
      </c>
      <c r="I99" s="23">
        <f t="shared" si="2"/>
        <v>0.4330527927</v>
      </c>
      <c r="J99" s="24">
        <f t="shared" si="3"/>
        <v>0.4220246238</v>
      </c>
      <c r="K99" s="25">
        <f t="shared" si="4"/>
        <v>0.4172126588</v>
      </c>
      <c r="L99" s="26">
        <f t="shared" si="5"/>
        <v>0.4387942571</v>
      </c>
      <c r="M99" s="14">
        <f t="shared" si="6"/>
        <v>8.432258065</v>
      </c>
      <c r="N99" s="14"/>
      <c r="O99" s="14"/>
      <c r="P99" s="14">
        <f t="shared" si="8"/>
        <v>98</v>
      </c>
      <c r="Q99" s="14">
        <f t="shared" si="7"/>
        <v>0.2585751979</v>
      </c>
      <c r="R99" s="22">
        <v>0.46381578947368424</v>
      </c>
      <c r="S99" s="23">
        <v>0.5854889589905363</v>
      </c>
      <c r="T99" s="27">
        <v>0.5659078877713075</v>
      </c>
      <c r="U99" s="14"/>
      <c r="V99" s="14"/>
      <c r="W99" s="14"/>
      <c r="X99" s="14"/>
      <c r="Y99" s="14"/>
      <c r="Z99" s="14"/>
      <c r="AA99" s="14"/>
      <c r="AB99" s="14"/>
      <c r="AC99" s="14"/>
    </row>
    <row r="100">
      <c r="A100" s="30"/>
      <c r="B100" s="30"/>
      <c r="C100" s="3" t="s">
        <v>120</v>
      </c>
      <c r="D100" s="18">
        <v>42.0</v>
      </c>
      <c r="E100" s="19">
        <v>102.0</v>
      </c>
      <c r="F100" s="20">
        <v>524.0</v>
      </c>
      <c r="G100" s="21">
        <v>662.0</v>
      </c>
      <c r="H100" s="22">
        <f t="shared" si="1"/>
        <v>0.2916666667</v>
      </c>
      <c r="I100" s="23">
        <f t="shared" si="2"/>
        <v>0.4418212479</v>
      </c>
      <c r="J100" s="24">
        <f t="shared" si="3"/>
        <v>0.4255639098</v>
      </c>
      <c r="K100" s="25">
        <f t="shared" si="4"/>
        <v>0.4185123625</v>
      </c>
      <c r="L100" s="26">
        <f t="shared" si="5"/>
        <v>0.4502349018</v>
      </c>
      <c r="M100" s="14">
        <f t="shared" si="6"/>
        <v>8.236111111</v>
      </c>
      <c r="N100" s="14"/>
      <c r="O100" s="14"/>
      <c r="P100" s="14">
        <f t="shared" si="8"/>
        <v>99</v>
      </c>
      <c r="Q100" s="14">
        <f t="shared" si="7"/>
        <v>0.2612137203</v>
      </c>
      <c r="R100" s="22">
        <v>0.49504950495049505</v>
      </c>
      <c r="S100" s="23">
        <v>0.5867298578199052</v>
      </c>
      <c r="T100" s="27">
        <v>0.5719968178202068</v>
      </c>
      <c r="U100" s="14"/>
      <c r="V100" s="14"/>
      <c r="W100" s="14"/>
      <c r="X100" s="14"/>
      <c r="Y100" s="14"/>
      <c r="Z100" s="14"/>
      <c r="AA100" s="14"/>
      <c r="AB100" s="14"/>
      <c r="AC100" s="14"/>
    </row>
    <row r="101">
      <c r="A101" s="30"/>
      <c r="B101" s="30"/>
      <c r="C101" s="3" t="s">
        <v>121</v>
      </c>
      <c r="D101" s="18">
        <v>100.0</v>
      </c>
      <c r="E101" s="19">
        <v>102.0</v>
      </c>
      <c r="F101" s="20">
        <v>619.0</v>
      </c>
      <c r="G101" s="21">
        <v>436.0</v>
      </c>
      <c r="H101" s="22">
        <f t="shared" si="1"/>
        <v>0.495049505</v>
      </c>
      <c r="I101" s="23">
        <f t="shared" si="2"/>
        <v>0.5867298578</v>
      </c>
      <c r="J101" s="24">
        <f t="shared" si="3"/>
        <v>0.5719968178</v>
      </c>
      <c r="K101" s="25">
        <f t="shared" si="4"/>
        <v>0.5728875056</v>
      </c>
      <c r="L101" s="26">
        <f t="shared" si="5"/>
        <v>0.5856671211</v>
      </c>
      <c r="M101" s="14">
        <f t="shared" si="6"/>
        <v>5.222772277</v>
      </c>
      <c r="N101" s="14"/>
      <c r="O101" s="14"/>
      <c r="P101" s="14">
        <f t="shared" si="8"/>
        <v>100</v>
      </c>
      <c r="Q101" s="14">
        <f t="shared" si="7"/>
        <v>0.2638522427</v>
      </c>
      <c r="R101" s="22">
        <v>0.46357615894039733</v>
      </c>
      <c r="S101" s="23">
        <v>0.5953991880920162</v>
      </c>
      <c r="T101" s="27">
        <v>0.5730337078651685</v>
      </c>
      <c r="U101" s="14"/>
      <c r="V101" s="14"/>
      <c r="W101" s="14"/>
      <c r="X101" s="14"/>
      <c r="Y101" s="14"/>
      <c r="Z101" s="14"/>
      <c r="AA101" s="14"/>
      <c r="AB101" s="14"/>
      <c r="AC101" s="14"/>
    </row>
    <row r="102">
      <c r="A102" s="30"/>
      <c r="B102" s="30"/>
      <c r="C102" s="3" t="s">
        <v>122</v>
      </c>
      <c r="D102" s="18">
        <v>42.0</v>
      </c>
      <c r="E102" s="19">
        <v>90.0</v>
      </c>
      <c r="F102" s="20">
        <v>574.0</v>
      </c>
      <c r="G102" s="21">
        <v>654.0</v>
      </c>
      <c r="H102" s="22">
        <f t="shared" si="1"/>
        <v>0.3181818182</v>
      </c>
      <c r="I102" s="23">
        <f t="shared" si="2"/>
        <v>0.4674267101</v>
      </c>
      <c r="J102" s="24">
        <f t="shared" si="3"/>
        <v>0.4529411765</v>
      </c>
      <c r="K102" s="25">
        <f t="shared" si="4"/>
        <v>0.4442650965</v>
      </c>
      <c r="L102" s="26">
        <f t="shared" si="5"/>
        <v>0.4777786983</v>
      </c>
      <c r="M102" s="14">
        <f t="shared" si="6"/>
        <v>9.303030303</v>
      </c>
      <c r="N102" s="14"/>
      <c r="O102" s="14"/>
      <c r="P102" s="14">
        <f t="shared" si="8"/>
        <v>101</v>
      </c>
      <c r="Q102" s="14">
        <f t="shared" si="7"/>
        <v>0.2664907652</v>
      </c>
      <c r="R102" s="22">
        <v>0.48297213622291024</v>
      </c>
      <c r="S102" s="23">
        <v>0.5934278350515464</v>
      </c>
      <c r="T102" s="27">
        <v>0.5744</v>
      </c>
      <c r="U102" s="14"/>
      <c r="V102" s="14"/>
      <c r="W102" s="14"/>
      <c r="X102" s="14"/>
      <c r="Y102" s="14"/>
      <c r="Z102" s="14"/>
      <c r="AA102" s="14"/>
      <c r="AB102" s="14"/>
      <c r="AC102" s="14"/>
    </row>
    <row r="103">
      <c r="A103" s="30"/>
      <c r="B103" s="30"/>
      <c r="C103" s="3" t="s">
        <v>123</v>
      </c>
      <c r="D103" s="18">
        <v>106.0</v>
      </c>
      <c r="E103" s="19">
        <v>125.0</v>
      </c>
      <c r="F103" s="20">
        <v>1076.0</v>
      </c>
      <c r="G103" s="21">
        <v>648.0</v>
      </c>
      <c r="H103" s="22">
        <f t="shared" si="1"/>
        <v>0.4588744589</v>
      </c>
      <c r="I103" s="23">
        <f t="shared" si="2"/>
        <v>0.6241299304</v>
      </c>
      <c r="J103" s="24">
        <f t="shared" si="3"/>
        <v>0.6046035806</v>
      </c>
      <c r="K103" s="25">
        <f t="shared" si="4"/>
        <v>0.5983763257</v>
      </c>
      <c r="L103" s="26">
        <f t="shared" si="5"/>
        <v>0.6315600681</v>
      </c>
      <c r="M103" s="14">
        <f t="shared" si="6"/>
        <v>7.463203463</v>
      </c>
      <c r="N103" s="14"/>
      <c r="O103" s="14"/>
      <c r="P103" s="14">
        <f t="shared" si="8"/>
        <v>102</v>
      </c>
      <c r="Q103" s="14">
        <f t="shared" si="7"/>
        <v>0.2691292876</v>
      </c>
      <c r="R103" s="22">
        <v>0.41284403669724773</v>
      </c>
      <c r="S103" s="23">
        <v>0.6078536847767617</v>
      </c>
      <c r="T103" s="27">
        <v>0.5786825251601098</v>
      </c>
      <c r="U103" s="14"/>
      <c r="V103" s="14"/>
      <c r="W103" s="14"/>
      <c r="X103" s="14"/>
      <c r="Y103" s="14"/>
      <c r="Z103" s="14"/>
      <c r="AA103" s="14"/>
      <c r="AB103" s="14"/>
      <c r="AC103" s="14"/>
    </row>
    <row r="104">
      <c r="A104" s="30"/>
      <c r="B104" s="30"/>
      <c r="C104" s="3" t="s">
        <v>124</v>
      </c>
      <c r="D104" s="18">
        <v>40.0</v>
      </c>
      <c r="E104" s="19">
        <v>54.0</v>
      </c>
      <c r="F104" s="20">
        <v>330.0</v>
      </c>
      <c r="G104" s="21">
        <v>151.0</v>
      </c>
      <c r="H104" s="22">
        <f t="shared" si="1"/>
        <v>0.4255319149</v>
      </c>
      <c r="I104" s="23">
        <f t="shared" si="2"/>
        <v>0.6860706861</v>
      </c>
      <c r="J104" s="24">
        <f t="shared" si="3"/>
        <v>0.6434782609</v>
      </c>
      <c r="K104" s="25">
        <f t="shared" si="4"/>
        <v>0.6448914394</v>
      </c>
      <c r="L104" s="26">
        <f t="shared" si="5"/>
        <v>0.684384532</v>
      </c>
      <c r="M104" s="14">
        <f t="shared" si="6"/>
        <v>5.117021277</v>
      </c>
      <c r="N104" s="14"/>
      <c r="O104" s="14"/>
      <c r="P104" s="14">
        <f t="shared" si="8"/>
        <v>103</v>
      </c>
      <c r="Q104" s="14">
        <f t="shared" si="7"/>
        <v>0.27176781</v>
      </c>
      <c r="R104" s="22">
        <v>0.4959785522788204</v>
      </c>
      <c r="S104" s="23">
        <v>0.5993167398731089</v>
      </c>
      <c r="T104" s="27">
        <v>0.583402146985962</v>
      </c>
      <c r="U104" s="14"/>
      <c r="V104" s="14"/>
      <c r="W104" s="14"/>
      <c r="X104" s="14"/>
      <c r="Y104" s="14"/>
      <c r="Z104" s="14"/>
      <c r="AA104" s="14"/>
      <c r="AB104" s="14"/>
      <c r="AC104" s="14"/>
    </row>
    <row r="105">
      <c r="A105" s="30"/>
      <c r="B105" s="30"/>
      <c r="C105" s="3" t="s">
        <v>125</v>
      </c>
      <c r="D105" s="18">
        <v>158.0</v>
      </c>
      <c r="E105" s="19">
        <v>135.0</v>
      </c>
      <c r="F105" s="20">
        <v>1334.0</v>
      </c>
      <c r="G105" s="21">
        <v>607.0</v>
      </c>
      <c r="H105" s="22">
        <f t="shared" si="1"/>
        <v>0.5392491468</v>
      </c>
      <c r="I105" s="23">
        <f t="shared" si="2"/>
        <v>0.6872746007</v>
      </c>
      <c r="J105" s="24">
        <f t="shared" si="3"/>
        <v>0.6678603402</v>
      </c>
      <c r="K105" s="25">
        <f t="shared" si="4"/>
        <v>0.6643104049</v>
      </c>
      <c r="L105" s="26">
        <f t="shared" si="5"/>
        <v>0.6915102565</v>
      </c>
      <c r="M105" s="14">
        <f t="shared" si="6"/>
        <v>6.624573379</v>
      </c>
      <c r="N105" s="14"/>
      <c r="O105" s="14"/>
      <c r="P105" s="14">
        <f t="shared" si="8"/>
        <v>104</v>
      </c>
      <c r="Q105" s="14">
        <f t="shared" si="7"/>
        <v>0.2744063325</v>
      </c>
      <c r="R105" s="22">
        <v>0.545045045045045</v>
      </c>
      <c r="S105" s="23">
        <v>0.5939196525515744</v>
      </c>
      <c r="T105" s="27">
        <v>0.584426946631671</v>
      </c>
      <c r="U105" s="14"/>
      <c r="V105" s="14"/>
      <c r="W105" s="14"/>
      <c r="X105" s="14"/>
      <c r="Y105" s="14"/>
      <c r="Z105" s="14"/>
      <c r="AA105" s="14"/>
      <c r="AB105" s="14"/>
      <c r="AC105" s="14"/>
    </row>
    <row r="106">
      <c r="A106" s="30"/>
      <c r="B106" s="30"/>
      <c r="C106" s="3" t="s">
        <v>126</v>
      </c>
      <c r="D106" s="18">
        <v>70.0</v>
      </c>
      <c r="E106" s="19">
        <v>127.0</v>
      </c>
      <c r="F106" s="20">
        <v>483.0</v>
      </c>
      <c r="G106" s="21">
        <v>628.0</v>
      </c>
      <c r="H106" s="22">
        <f t="shared" si="1"/>
        <v>0.3553299492</v>
      </c>
      <c r="I106" s="23">
        <f t="shared" si="2"/>
        <v>0.4347434743</v>
      </c>
      <c r="J106" s="24">
        <f t="shared" si="3"/>
        <v>0.4227828746</v>
      </c>
      <c r="K106" s="25">
        <f t="shared" si="4"/>
        <v>0.4228870283</v>
      </c>
      <c r="L106" s="26">
        <f t="shared" si="5"/>
        <v>0.434619202</v>
      </c>
      <c r="M106" s="14">
        <f t="shared" si="6"/>
        <v>5.639593909</v>
      </c>
      <c r="N106" s="14"/>
      <c r="O106" s="14"/>
      <c r="P106" s="14">
        <f t="shared" si="8"/>
        <v>105</v>
      </c>
      <c r="Q106" s="14">
        <f t="shared" si="7"/>
        <v>0.2770448549</v>
      </c>
      <c r="R106" s="22">
        <v>0.5072463768115942</v>
      </c>
      <c r="S106" s="23">
        <v>0.5995670995670995</v>
      </c>
      <c r="T106" s="27">
        <v>0.5875706214689266</v>
      </c>
      <c r="U106" s="14"/>
      <c r="V106" s="14"/>
      <c r="W106" s="14"/>
      <c r="X106" s="14"/>
      <c r="Y106" s="14"/>
      <c r="Z106" s="14"/>
      <c r="AA106" s="14"/>
      <c r="AB106" s="14"/>
      <c r="AC106" s="14"/>
    </row>
    <row r="107">
      <c r="A107" s="30"/>
      <c r="B107" s="30"/>
      <c r="C107" s="3" t="s">
        <v>127</v>
      </c>
      <c r="D107" s="18">
        <v>11.0</v>
      </c>
      <c r="E107" s="19">
        <v>25.0</v>
      </c>
      <c r="F107" s="20">
        <v>194.0</v>
      </c>
      <c r="G107" s="21">
        <v>219.0</v>
      </c>
      <c r="H107" s="22">
        <f t="shared" si="1"/>
        <v>0.3055555556</v>
      </c>
      <c r="I107" s="23">
        <f t="shared" si="2"/>
        <v>0.4697336562</v>
      </c>
      <c r="J107" s="24">
        <f t="shared" si="3"/>
        <v>0.4565701559</v>
      </c>
      <c r="K107" s="25">
        <f t="shared" si="4"/>
        <v>0.4441544696</v>
      </c>
      <c r="L107" s="26">
        <f t="shared" si="5"/>
        <v>0.4845476088</v>
      </c>
      <c r="M107" s="14">
        <f t="shared" si="6"/>
        <v>11.47222222</v>
      </c>
      <c r="N107" s="14"/>
      <c r="O107" s="14"/>
      <c r="P107" s="14">
        <f t="shared" si="8"/>
        <v>106</v>
      </c>
      <c r="Q107" s="14">
        <f t="shared" si="7"/>
        <v>0.2796833773</v>
      </c>
      <c r="R107" s="22">
        <v>0.4482758620689655</v>
      </c>
      <c r="S107" s="23">
        <v>0.6096385542168675</v>
      </c>
      <c r="T107" s="27">
        <v>0.5898520084566596</v>
      </c>
      <c r="U107" s="14"/>
      <c r="V107" s="14"/>
      <c r="W107" s="14"/>
      <c r="X107" s="14"/>
      <c r="Y107" s="14"/>
      <c r="Z107" s="14"/>
      <c r="AA107" s="14"/>
      <c r="AB107" s="14"/>
      <c r="AC107" s="14"/>
    </row>
    <row r="108">
      <c r="A108" s="30"/>
      <c r="B108" s="30"/>
      <c r="C108" s="3" t="s">
        <v>128</v>
      </c>
      <c r="D108" s="18">
        <v>49.0</v>
      </c>
      <c r="E108" s="19">
        <v>44.0</v>
      </c>
      <c r="F108" s="20">
        <v>411.0</v>
      </c>
      <c r="G108" s="21">
        <v>271.0</v>
      </c>
      <c r="H108" s="22">
        <f t="shared" si="1"/>
        <v>0.5268817204</v>
      </c>
      <c r="I108" s="23">
        <f t="shared" si="2"/>
        <v>0.6026392962</v>
      </c>
      <c r="J108" s="24">
        <f t="shared" si="3"/>
        <v>0.5935483871</v>
      </c>
      <c r="K108" s="25">
        <f t="shared" si="4"/>
        <v>0.5913747205</v>
      </c>
      <c r="L108" s="26">
        <f t="shared" si="5"/>
        <v>0.6052328374</v>
      </c>
      <c r="M108" s="14">
        <f t="shared" si="6"/>
        <v>7.333333333</v>
      </c>
      <c r="N108" s="14"/>
      <c r="O108" s="14"/>
      <c r="P108" s="14">
        <f t="shared" si="8"/>
        <v>107</v>
      </c>
      <c r="Q108" s="14">
        <f t="shared" si="7"/>
        <v>0.2823218997</v>
      </c>
      <c r="R108" s="22">
        <v>0.44221105527638194</v>
      </c>
      <c r="S108" s="23">
        <v>0.6153846153846154</v>
      </c>
      <c r="T108" s="27">
        <v>0.5899705014749262</v>
      </c>
      <c r="U108" s="14"/>
      <c r="V108" s="14"/>
      <c r="W108" s="14"/>
      <c r="X108" s="14"/>
      <c r="Y108" s="14"/>
      <c r="Z108" s="14"/>
      <c r="AA108" s="14"/>
      <c r="AB108" s="14"/>
      <c r="AC108" s="14"/>
    </row>
    <row r="109">
      <c r="A109" s="30"/>
      <c r="B109" s="30"/>
      <c r="C109" s="3" t="s">
        <v>129</v>
      </c>
      <c r="D109" s="18">
        <v>108.0</v>
      </c>
      <c r="E109" s="19">
        <v>39.0</v>
      </c>
      <c r="F109" s="20">
        <v>608.0</v>
      </c>
      <c r="G109" s="21">
        <v>95.0</v>
      </c>
      <c r="H109" s="22">
        <f t="shared" si="1"/>
        <v>0.7346938776</v>
      </c>
      <c r="I109" s="23">
        <f t="shared" si="2"/>
        <v>0.8648648649</v>
      </c>
      <c r="J109" s="24">
        <f t="shared" si="3"/>
        <v>0.8423529412</v>
      </c>
      <c r="K109" s="25">
        <f t="shared" si="4"/>
        <v>0.8447911715</v>
      </c>
      <c r="L109" s="26">
        <f t="shared" si="5"/>
        <v>0.8619556557</v>
      </c>
      <c r="M109" s="14">
        <f t="shared" si="6"/>
        <v>4.782312925</v>
      </c>
      <c r="N109" s="14"/>
      <c r="O109" s="14"/>
      <c r="P109" s="14">
        <f t="shared" si="8"/>
        <v>108</v>
      </c>
      <c r="Q109" s="14">
        <f t="shared" si="7"/>
        <v>0.2849604222</v>
      </c>
      <c r="R109" s="22">
        <v>0.4352517985611511</v>
      </c>
      <c r="S109" s="23">
        <v>0.6178718400940623</v>
      </c>
      <c r="T109" s="27">
        <v>0.5922182920667004</v>
      </c>
      <c r="U109" s="14"/>
      <c r="V109" s="14"/>
      <c r="W109" s="14"/>
      <c r="X109" s="14"/>
      <c r="Y109" s="14"/>
      <c r="Z109" s="14"/>
      <c r="AA109" s="14"/>
      <c r="AB109" s="14"/>
      <c r="AC109" s="14"/>
    </row>
    <row r="110">
      <c r="A110" s="30"/>
      <c r="B110" s="30"/>
      <c r="C110" s="3" t="s">
        <v>130</v>
      </c>
      <c r="D110" s="18">
        <v>148.0</v>
      </c>
      <c r="E110" s="19">
        <v>73.0</v>
      </c>
      <c r="F110" s="20">
        <v>1367.0</v>
      </c>
      <c r="G110" s="21">
        <v>424.0</v>
      </c>
      <c r="H110" s="22">
        <f t="shared" si="1"/>
        <v>0.6696832579</v>
      </c>
      <c r="I110" s="23">
        <f t="shared" si="2"/>
        <v>0.7632607482</v>
      </c>
      <c r="J110" s="24">
        <f t="shared" si="3"/>
        <v>0.7529821074</v>
      </c>
      <c r="K110" s="25">
        <f t="shared" si="4"/>
        <v>0.7491112638</v>
      </c>
      <c r="L110" s="26">
        <f t="shared" si="5"/>
        <v>0.7678793002</v>
      </c>
      <c r="M110" s="14">
        <f t="shared" si="6"/>
        <v>8.104072398</v>
      </c>
      <c r="N110" s="14"/>
      <c r="O110" s="14"/>
      <c r="P110" s="14">
        <f t="shared" si="8"/>
        <v>109</v>
      </c>
      <c r="Q110" s="14">
        <f t="shared" si="7"/>
        <v>0.2875989446</v>
      </c>
      <c r="R110" s="22">
        <v>0.5333333333333333</v>
      </c>
      <c r="S110" s="23">
        <v>0.599250936329588</v>
      </c>
      <c r="T110" s="27">
        <v>0.5925925925925926</v>
      </c>
      <c r="U110" s="14"/>
      <c r="V110" s="14"/>
      <c r="W110" s="14"/>
      <c r="X110" s="14"/>
      <c r="Y110" s="14"/>
      <c r="Z110" s="14"/>
      <c r="AA110" s="14"/>
      <c r="AB110" s="14"/>
      <c r="AC110" s="14"/>
    </row>
    <row r="111">
      <c r="A111" s="30"/>
      <c r="B111" s="30"/>
      <c r="C111" s="3" t="s">
        <v>131</v>
      </c>
      <c r="D111" s="18">
        <v>27.0</v>
      </c>
      <c r="E111" s="19">
        <v>3.0</v>
      </c>
      <c r="F111" s="20">
        <v>80.0</v>
      </c>
      <c r="G111" s="21">
        <v>2.0</v>
      </c>
      <c r="H111" s="22">
        <f t="shared" si="1"/>
        <v>0.9</v>
      </c>
      <c r="I111" s="23">
        <f t="shared" si="2"/>
        <v>0.9756097561</v>
      </c>
      <c r="J111" s="24">
        <f t="shared" si="3"/>
        <v>0.9553571429</v>
      </c>
      <c r="K111" s="25">
        <f t="shared" si="4"/>
        <v>0.9643691113</v>
      </c>
      <c r="L111" s="26">
        <f t="shared" si="5"/>
        <v>0.9648569978</v>
      </c>
      <c r="M111" s="14">
        <f t="shared" si="6"/>
        <v>2.733333333</v>
      </c>
      <c r="N111" s="14"/>
      <c r="O111" s="14"/>
      <c r="P111" s="14">
        <f t="shared" si="8"/>
        <v>110</v>
      </c>
      <c r="Q111" s="14">
        <f t="shared" si="7"/>
        <v>0.290237467</v>
      </c>
      <c r="R111" s="22">
        <v>0.5268817204301075</v>
      </c>
      <c r="S111" s="23">
        <v>0.6026392961876833</v>
      </c>
      <c r="T111" s="27">
        <v>0.5935483870967742</v>
      </c>
      <c r="U111" s="14"/>
      <c r="V111" s="14"/>
      <c r="W111" s="14"/>
      <c r="X111" s="14"/>
      <c r="Y111" s="14"/>
      <c r="Z111" s="14"/>
      <c r="AA111" s="14"/>
      <c r="AB111" s="14"/>
      <c r="AC111" s="14"/>
    </row>
    <row r="112">
      <c r="A112" s="30"/>
      <c r="B112" s="30"/>
      <c r="C112" s="3" t="s">
        <v>132</v>
      </c>
      <c r="D112" s="18">
        <v>252.0</v>
      </c>
      <c r="E112" s="19">
        <v>18.0</v>
      </c>
      <c r="F112" s="20">
        <v>856.0</v>
      </c>
      <c r="G112" s="21">
        <v>37.0</v>
      </c>
      <c r="H112" s="22">
        <f t="shared" si="1"/>
        <v>0.9333333333</v>
      </c>
      <c r="I112" s="23">
        <f t="shared" si="2"/>
        <v>0.9585666293</v>
      </c>
      <c r="J112" s="24">
        <f t="shared" si="3"/>
        <v>0.9527085125</v>
      </c>
      <c r="K112" s="25">
        <f t="shared" si="4"/>
        <v>0.9554815505</v>
      </c>
      <c r="L112" s="26">
        <f t="shared" si="5"/>
        <v>0.9552579396</v>
      </c>
      <c r="M112" s="14">
        <f t="shared" si="6"/>
        <v>3.307407407</v>
      </c>
      <c r="N112" s="14"/>
      <c r="O112" s="14"/>
      <c r="P112" s="14">
        <f t="shared" si="8"/>
        <v>111</v>
      </c>
      <c r="Q112" s="14">
        <f t="shared" si="7"/>
        <v>0.2928759894</v>
      </c>
      <c r="R112" s="22">
        <v>0.5099337748344371</v>
      </c>
      <c r="S112" s="23">
        <v>0.6209866875489428</v>
      </c>
      <c r="T112" s="27">
        <v>0.5997466751108297</v>
      </c>
      <c r="U112" s="14"/>
      <c r="V112" s="14"/>
      <c r="W112" s="14"/>
      <c r="X112" s="14"/>
      <c r="Y112" s="14"/>
      <c r="Z112" s="14"/>
      <c r="AA112" s="14"/>
      <c r="AB112" s="14"/>
      <c r="AC112" s="14"/>
    </row>
    <row r="113">
      <c r="A113" s="30"/>
      <c r="B113" s="30"/>
      <c r="C113" s="3" t="s">
        <v>133</v>
      </c>
      <c r="D113" s="18">
        <v>213.0</v>
      </c>
      <c r="E113" s="19">
        <v>13.0</v>
      </c>
      <c r="F113" s="20">
        <v>437.0</v>
      </c>
      <c r="G113" s="21">
        <v>17.0</v>
      </c>
      <c r="H113" s="22">
        <f t="shared" si="1"/>
        <v>0.9424778761</v>
      </c>
      <c r="I113" s="23">
        <f t="shared" si="2"/>
        <v>0.9625550661</v>
      </c>
      <c r="J113" s="24">
        <f t="shared" si="3"/>
        <v>0.9558823529</v>
      </c>
      <c r="K113" s="25">
        <f t="shared" si="4"/>
        <v>0.9603047216</v>
      </c>
      <c r="L113" s="26">
        <f t="shared" si="5"/>
        <v>0.957278454</v>
      </c>
      <c r="M113" s="14">
        <f t="shared" si="6"/>
        <v>2.008849558</v>
      </c>
      <c r="N113" s="14"/>
      <c r="O113" s="14"/>
      <c r="P113" s="14">
        <f t="shared" si="8"/>
        <v>112</v>
      </c>
      <c r="Q113" s="14">
        <f t="shared" si="7"/>
        <v>0.2955145119</v>
      </c>
      <c r="R113" s="22">
        <v>0.5096525096525096</v>
      </c>
      <c r="S113" s="23">
        <v>0.6186887716654107</v>
      </c>
      <c r="T113" s="27">
        <v>0.6008827238335435</v>
      </c>
      <c r="U113" s="14"/>
      <c r="V113" s="14"/>
      <c r="W113" s="14"/>
      <c r="X113" s="14"/>
      <c r="Y113" s="14"/>
      <c r="Z113" s="14"/>
      <c r="AA113" s="14"/>
      <c r="AB113" s="14"/>
      <c r="AC113" s="14"/>
    </row>
    <row r="114">
      <c r="A114" s="30"/>
      <c r="B114" s="30"/>
      <c r="C114" s="3" t="s">
        <v>134</v>
      </c>
      <c r="D114" s="18">
        <v>249.0</v>
      </c>
      <c r="E114" s="19">
        <v>26.0</v>
      </c>
      <c r="F114" s="20">
        <v>931.0</v>
      </c>
      <c r="G114" s="21">
        <v>75.0</v>
      </c>
      <c r="H114" s="22">
        <f t="shared" si="1"/>
        <v>0.9054545455</v>
      </c>
      <c r="I114" s="23">
        <f t="shared" si="2"/>
        <v>0.9254473161</v>
      </c>
      <c r="J114" s="24">
        <f t="shared" si="3"/>
        <v>0.9211553474</v>
      </c>
      <c r="K114" s="25">
        <f t="shared" si="4"/>
        <v>0.9232106385</v>
      </c>
      <c r="L114" s="26">
        <f t="shared" si="5"/>
        <v>0.9229950163</v>
      </c>
      <c r="M114" s="14">
        <f t="shared" si="6"/>
        <v>3.658181818</v>
      </c>
      <c r="N114" s="14"/>
      <c r="O114" s="14"/>
      <c r="P114" s="14">
        <f t="shared" si="8"/>
        <v>113</v>
      </c>
      <c r="Q114" s="14">
        <f t="shared" si="7"/>
        <v>0.2981530343</v>
      </c>
      <c r="R114" s="22">
        <v>0.5735294117647058</v>
      </c>
      <c r="S114" s="23">
        <v>0.6081081081081081</v>
      </c>
      <c r="T114" s="27">
        <v>0.6016483516483516</v>
      </c>
      <c r="U114" s="14"/>
      <c r="V114" s="14"/>
      <c r="W114" s="14"/>
      <c r="X114" s="14"/>
      <c r="Y114" s="14"/>
      <c r="Z114" s="14"/>
      <c r="AA114" s="14"/>
      <c r="AB114" s="14"/>
      <c r="AC114" s="14"/>
    </row>
    <row r="115">
      <c r="A115" s="30"/>
      <c r="B115" s="30"/>
      <c r="C115" s="3" t="s">
        <v>135</v>
      </c>
      <c r="D115" s="18">
        <v>112.0</v>
      </c>
      <c r="E115" s="19">
        <v>113.0</v>
      </c>
      <c r="F115" s="20">
        <v>1170.0</v>
      </c>
      <c r="G115" s="21">
        <v>708.0</v>
      </c>
      <c r="H115" s="22">
        <f t="shared" si="1"/>
        <v>0.4977777778</v>
      </c>
      <c r="I115" s="23">
        <f t="shared" si="2"/>
        <v>0.6230031949</v>
      </c>
      <c r="J115" s="24">
        <f t="shared" si="3"/>
        <v>0.6096053257</v>
      </c>
      <c r="K115" s="25">
        <f t="shared" si="4"/>
        <v>0.6037301517</v>
      </c>
      <c r="L115" s="26">
        <f t="shared" si="5"/>
        <v>0.6300132423</v>
      </c>
      <c r="M115" s="14">
        <f t="shared" si="6"/>
        <v>8.346666667</v>
      </c>
      <c r="N115" s="14"/>
      <c r="O115" s="14"/>
      <c r="P115" s="14">
        <f t="shared" si="8"/>
        <v>114</v>
      </c>
      <c r="Q115" s="14">
        <f t="shared" si="7"/>
        <v>0.3007915567</v>
      </c>
      <c r="R115" s="22">
        <v>0.4588744588744589</v>
      </c>
      <c r="S115" s="23">
        <v>0.6241299303944315</v>
      </c>
      <c r="T115" s="27">
        <v>0.6046035805626598</v>
      </c>
      <c r="U115" s="14"/>
      <c r="V115" s="14"/>
      <c r="W115" s="14"/>
      <c r="X115" s="14"/>
      <c r="Y115" s="14"/>
      <c r="Z115" s="14"/>
      <c r="AA115" s="14"/>
      <c r="AB115" s="14"/>
      <c r="AC115" s="14"/>
    </row>
    <row r="116">
      <c r="A116" s="30"/>
      <c r="B116" s="30"/>
      <c r="C116" s="3" t="s">
        <v>136</v>
      </c>
      <c r="D116" s="18">
        <v>186.0</v>
      </c>
      <c r="E116" s="19">
        <v>115.0</v>
      </c>
      <c r="F116" s="20">
        <v>1406.0</v>
      </c>
      <c r="G116" s="21">
        <v>306.0</v>
      </c>
      <c r="H116" s="22">
        <f t="shared" si="1"/>
        <v>0.6179401993</v>
      </c>
      <c r="I116" s="23">
        <f t="shared" si="2"/>
        <v>0.8212616822</v>
      </c>
      <c r="J116" s="24">
        <f t="shared" si="3"/>
        <v>0.7908594138</v>
      </c>
      <c r="K116" s="25">
        <f t="shared" si="4"/>
        <v>0.7893454796</v>
      </c>
      <c r="L116" s="26">
        <f t="shared" si="5"/>
        <v>0.8230680544</v>
      </c>
      <c r="M116" s="14">
        <f t="shared" si="6"/>
        <v>5.687707641</v>
      </c>
      <c r="N116" s="14"/>
      <c r="O116" s="14"/>
      <c r="P116" s="14">
        <f t="shared" si="8"/>
        <v>115</v>
      </c>
      <c r="Q116" s="14">
        <f t="shared" si="7"/>
        <v>0.3034300792</v>
      </c>
      <c r="R116" s="22">
        <v>0.49777777777777776</v>
      </c>
      <c r="S116" s="23">
        <v>0.6230031948881789</v>
      </c>
      <c r="T116" s="27">
        <v>0.6096053257251546</v>
      </c>
      <c r="U116" s="14"/>
      <c r="V116" s="14"/>
      <c r="W116" s="14"/>
      <c r="X116" s="14"/>
      <c r="Y116" s="14"/>
      <c r="Z116" s="14"/>
      <c r="AA116" s="14"/>
      <c r="AB116" s="14"/>
      <c r="AC116" s="14"/>
    </row>
    <row r="117">
      <c r="A117" s="30"/>
      <c r="B117" s="30"/>
      <c r="C117" s="3" t="s">
        <v>137</v>
      </c>
      <c r="D117" s="18">
        <v>68.0</v>
      </c>
      <c r="E117" s="19">
        <v>16.0</v>
      </c>
      <c r="F117" s="20">
        <v>396.0</v>
      </c>
      <c r="G117" s="21">
        <v>43.0</v>
      </c>
      <c r="H117" s="22">
        <f t="shared" si="1"/>
        <v>0.8095238095</v>
      </c>
      <c r="I117" s="23">
        <f t="shared" si="2"/>
        <v>0.9020501139</v>
      </c>
      <c r="J117" s="24">
        <f t="shared" si="3"/>
        <v>0.8871892925</v>
      </c>
      <c r="K117" s="25">
        <f t="shared" si="4"/>
        <v>0.8880708085</v>
      </c>
      <c r="L117" s="26">
        <f t="shared" si="5"/>
        <v>0.9009983206</v>
      </c>
      <c r="M117" s="14">
        <f t="shared" si="6"/>
        <v>5.226190476</v>
      </c>
      <c r="N117" s="14"/>
      <c r="O117" s="14"/>
      <c r="P117" s="14">
        <f t="shared" si="8"/>
        <v>116</v>
      </c>
      <c r="Q117" s="14">
        <f t="shared" si="7"/>
        <v>0.3060686016</v>
      </c>
      <c r="R117" s="22">
        <v>0.4304932735426009</v>
      </c>
      <c r="S117" s="23">
        <v>0.6533996683250415</v>
      </c>
      <c r="T117" s="27">
        <v>0.6186144156752974</v>
      </c>
      <c r="U117" s="14"/>
      <c r="V117" s="14"/>
      <c r="W117" s="14"/>
      <c r="X117" s="14"/>
      <c r="Y117" s="14"/>
      <c r="Z117" s="14"/>
      <c r="AA117" s="14"/>
      <c r="AB117" s="14"/>
      <c r="AC117" s="14"/>
    </row>
    <row r="118">
      <c r="A118" s="30"/>
      <c r="B118" s="30"/>
      <c r="C118" s="3" t="s">
        <v>138</v>
      </c>
      <c r="D118" s="18">
        <v>132.0</v>
      </c>
      <c r="E118" s="19">
        <v>14.0</v>
      </c>
      <c r="F118" s="20">
        <v>255.0</v>
      </c>
      <c r="G118" s="21">
        <v>16.0</v>
      </c>
      <c r="H118" s="22">
        <f t="shared" si="1"/>
        <v>0.904109589</v>
      </c>
      <c r="I118" s="23">
        <f t="shared" si="2"/>
        <v>0.9409594096</v>
      </c>
      <c r="J118" s="24">
        <f t="shared" si="3"/>
        <v>0.928057554</v>
      </c>
      <c r="K118" s="25">
        <f t="shared" si="4"/>
        <v>0.9359937037</v>
      </c>
      <c r="L118" s="26">
        <f t="shared" si="5"/>
        <v>0.9314902796</v>
      </c>
      <c r="M118" s="14">
        <f t="shared" si="6"/>
        <v>1.856164384</v>
      </c>
      <c r="N118" s="14"/>
      <c r="O118" s="14"/>
      <c r="P118" s="14">
        <f t="shared" si="8"/>
        <v>117</v>
      </c>
      <c r="Q118" s="14">
        <f t="shared" si="7"/>
        <v>0.308707124</v>
      </c>
      <c r="R118" s="22">
        <v>0.4444444444444444</v>
      </c>
      <c r="S118" s="23">
        <v>0.6642857142857143</v>
      </c>
      <c r="T118" s="27">
        <v>0.6193181818181818</v>
      </c>
      <c r="U118" s="14"/>
      <c r="V118" s="14"/>
      <c r="W118" s="14"/>
      <c r="X118" s="14"/>
      <c r="Y118" s="14"/>
      <c r="Z118" s="14"/>
      <c r="AA118" s="14"/>
      <c r="AB118" s="14"/>
      <c r="AC118" s="14"/>
    </row>
    <row r="119">
      <c r="A119" s="30"/>
      <c r="B119" s="30"/>
      <c r="C119" s="3" t="s">
        <v>139</v>
      </c>
      <c r="D119" s="18">
        <v>251.0</v>
      </c>
      <c r="E119" s="19">
        <v>22.0</v>
      </c>
      <c r="F119" s="20">
        <v>858.0</v>
      </c>
      <c r="G119" s="21">
        <v>53.0</v>
      </c>
      <c r="H119" s="22">
        <f t="shared" si="1"/>
        <v>0.9194139194</v>
      </c>
      <c r="I119" s="23">
        <f t="shared" si="2"/>
        <v>0.9418221734</v>
      </c>
      <c r="J119" s="24">
        <f t="shared" si="3"/>
        <v>0.9366554054</v>
      </c>
      <c r="K119" s="25">
        <f t="shared" si="4"/>
        <v>0.9391944474</v>
      </c>
      <c r="L119" s="26">
        <f t="shared" si="5"/>
        <v>0.9387926793</v>
      </c>
      <c r="M119" s="14">
        <f t="shared" si="6"/>
        <v>3.336996337</v>
      </c>
      <c r="N119" s="14"/>
      <c r="O119" s="14"/>
      <c r="P119" s="14">
        <f t="shared" si="8"/>
        <v>118</v>
      </c>
      <c r="Q119" s="14">
        <f t="shared" si="7"/>
        <v>0.3113456464</v>
      </c>
      <c r="R119" s="22">
        <v>0.3076923076923077</v>
      </c>
      <c r="S119" s="23">
        <v>0.6620689655172414</v>
      </c>
      <c r="T119" s="27">
        <v>0.6329113924050633</v>
      </c>
      <c r="U119" s="14"/>
      <c r="V119" s="14"/>
      <c r="W119" s="14"/>
      <c r="X119" s="14"/>
      <c r="Y119" s="14"/>
      <c r="Z119" s="14"/>
      <c r="AA119" s="14"/>
      <c r="AB119" s="14"/>
      <c r="AC119" s="14"/>
    </row>
    <row r="120">
      <c r="A120" s="30"/>
      <c r="B120" s="30"/>
      <c r="C120" s="3" t="s">
        <v>140</v>
      </c>
      <c r="D120" s="18">
        <v>102.0</v>
      </c>
      <c r="E120" s="19">
        <v>10.0</v>
      </c>
      <c r="F120" s="20">
        <v>309.0</v>
      </c>
      <c r="G120" s="21">
        <v>19.0</v>
      </c>
      <c r="H120" s="22">
        <f t="shared" si="1"/>
        <v>0.9107142857</v>
      </c>
      <c r="I120" s="23">
        <f t="shared" si="2"/>
        <v>0.9420731707</v>
      </c>
      <c r="J120" s="24">
        <f t="shared" si="3"/>
        <v>0.9340909091</v>
      </c>
      <c r="K120" s="25">
        <f t="shared" si="4"/>
        <v>0.9379964056</v>
      </c>
      <c r="L120" s="26">
        <f t="shared" si="5"/>
        <v>0.937413272</v>
      </c>
      <c r="M120" s="14">
        <f t="shared" si="6"/>
        <v>2.928571429</v>
      </c>
      <c r="N120" s="14"/>
      <c r="O120" s="14"/>
      <c r="P120" s="14">
        <f t="shared" si="8"/>
        <v>119</v>
      </c>
      <c r="Q120" s="14">
        <f t="shared" si="7"/>
        <v>0.3139841689</v>
      </c>
      <c r="R120" s="22">
        <v>0.5830903790087464</v>
      </c>
      <c r="S120" s="23">
        <v>0.6432432432432432</v>
      </c>
      <c r="T120" s="27">
        <v>0.6345668629100084</v>
      </c>
      <c r="U120" s="14"/>
      <c r="V120" s="14"/>
      <c r="W120" s="14"/>
      <c r="X120" s="14"/>
      <c r="Y120" s="14"/>
      <c r="Z120" s="14"/>
      <c r="AA120" s="14"/>
      <c r="AB120" s="14"/>
      <c r="AC120" s="14"/>
    </row>
    <row r="121">
      <c r="A121" s="30"/>
      <c r="B121" s="30"/>
      <c r="C121" s="3" t="s">
        <v>141</v>
      </c>
      <c r="D121" s="18">
        <v>89.0</v>
      </c>
      <c r="E121" s="19">
        <v>35.0</v>
      </c>
      <c r="F121" s="20">
        <v>1148.0</v>
      </c>
      <c r="G121" s="21">
        <v>201.0</v>
      </c>
      <c r="H121" s="22">
        <f t="shared" si="1"/>
        <v>0.7177419355</v>
      </c>
      <c r="I121" s="23">
        <f t="shared" si="2"/>
        <v>0.8510007413</v>
      </c>
      <c r="J121" s="24">
        <f t="shared" si="3"/>
        <v>0.8397827563</v>
      </c>
      <c r="K121" s="25">
        <f t="shared" si="4"/>
        <v>0.8304271535</v>
      </c>
      <c r="L121" s="26">
        <f t="shared" si="5"/>
        <v>0.8621635117</v>
      </c>
      <c r="M121" s="14">
        <f t="shared" si="6"/>
        <v>10.87903226</v>
      </c>
      <c r="N121" s="14"/>
      <c r="O121" s="14"/>
      <c r="P121" s="14">
        <f t="shared" si="8"/>
        <v>120</v>
      </c>
      <c r="Q121" s="14">
        <f t="shared" si="7"/>
        <v>0.3166226913</v>
      </c>
      <c r="R121" s="22">
        <v>0.5964912280701754</v>
      </c>
      <c r="S121" s="23">
        <v>0.6487835308796007</v>
      </c>
      <c r="T121" s="27">
        <v>0.6395886889460154</v>
      </c>
      <c r="U121" s="14"/>
      <c r="V121" s="14"/>
      <c r="W121" s="14"/>
      <c r="X121" s="14"/>
      <c r="Y121" s="14"/>
      <c r="Z121" s="14"/>
      <c r="AA121" s="14"/>
      <c r="AB121" s="14"/>
      <c r="AC121" s="14"/>
    </row>
    <row r="122">
      <c r="A122" s="30"/>
      <c r="B122" s="30"/>
      <c r="C122" s="3" t="s">
        <v>142</v>
      </c>
      <c r="D122" s="18">
        <v>231.0</v>
      </c>
      <c r="E122" s="19">
        <v>15.0</v>
      </c>
      <c r="F122" s="20">
        <v>948.0</v>
      </c>
      <c r="G122" s="21">
        <v>39.0</v>
      </c>
      <c r="H122" s="22">
        <f t="shared" si="1"/>
        <v>0.9390243902</v>
      </c>
      <c r="I122" s="23">
        <f t="shared" si="2"/>
        <v>0.9604863222</v>
      </c>
      <c r="J122" s="24">
        <f t="shared" si="3"/>
        <v>0.9562043796</v>
      </c>
      <c r="K122" s="25">
        <f t="shared" si="4"/>
        <v>0.9580117985</v>
      </c>
      <c r="L122" s="26">
        <f t="shared" si="5"/>
        <v>0.9583297745</v>
      </c>
      <c r="M122" s="14">
        <f t="shared" si="6"/>
        <v>4.012195122</v>
      </c>
      <c r="N122" s="14"/>
      <c r="O122" s="14"/>
      <c r="P122" s="14">
        <f t="shared" si="8"/>
        <v>121</v>
      </c>
      <c r="Q122" s="14">
        <f t="shared" si="7"/>
        <v>0.3192612137</v>
      </c>
      <c r="R122" s="22">
        <v>0.6312292358803987</v>
      </c>
      <c r="S122" s="23">
        <v>0.643756050338819</v>
      </c>
      <c r="T122" s="27">
        <v>0.6409295352323838</v>
      </c>
      <c r="U122" s="14"/>
      <c r="V122" s="14"/>
      <c r="W122" s="14"/>
      <c r="X122" s="14"/>
      <c r="Y122" s="14"/>
      <c r="Z122" s="14"/>
      <c r="AA122" s="14"/>
      <c r="AB122" s="14"/>
      <c r="AC122" s="14"/>
    </row>
    <row r="123">
      <c r="A123" s="30"/>
      <c r="B123" s="30"/>
      <c r="C123" s="3" t="s">
        <v>143</v>
      </c>
      <c r="D123" s="18">
        <v>215.0</v>
      </c>
      <c r="E123" s="19">
        <v>25.0</v>
      </c>
      <c r="F123" s="20">
        <v>1478.0</v>
      </c>
      <c r="G123" s="21">
        <v>44.0</v>
      </c>
      <c r="H123" s="22">
        <f t="shared" si="1"/>
        <v>0.8958333333</v>
      </c>
      <c r="I123" s="23">
        <f t="shared" si="2"/>
        <v>0.9710906702</v>
      </c>
      <c r="J123" s="24">
        <f t="shared" si="3"/>
        <v>0.9608399546</v>
      </c>
      <c r="K123" s="25">
        <f t="shared" si="4"/>
        <v>0.9599070794</v>
      </c>
      <c r="L123" s="26">
        <f t="shared" si="5"/>
        <v>0.9722037435</v>
      </c>
      <c r="M123" s="14">
        <f t="shared" si="6"/>
        <v>6.341666667</v>
      </c>
      <c r="N123" s="14"/>
      <c r="O123" s="14"/>
      <c r="P123" s="14">
        <f t="shared" si="8"/>
        <v>122</v>
      </c>
      <c r="Q123" s="14">
        <f t="shared" si="7"/>
        <v>0.3218997361</v>
      </c>
      <c r="R123" s="22">
        <v>0.4752475247524752</v>
      </c>
      <c r="S123" s="23">
        <v>0.6602150537634408</v>
      </c>
      <c r="T123" s="27">
        <v>0.6420950533462657</v>
      </c>
      <c r="U123" s="14"/>
      <c r="V123" s="14"/>
      <c r="W123" s="14"/>
      <c r="X123" s="14"/>
      <c r="Y123" s="14"/>
      <c r="Z123" s="14"/>
      <c r="AA123" s="14"/>
      <c r="AB123" s="14"/>
      <c r="AC123" s="14"/>
    </row>
    <row r="124">
      <c r="A124" s="30"/>
      <c r="B124" s="30"/>
      <c r="C124" s="3" t="s">
        <v>144</v>
      </c>
      <c r="D124" s="18">
        <v>121.0</v>
      </c>
      <c r="E124" s="19">
        <v>19.0</v>
      </c>
      <c r="F124" s="20">
        <v>698.0</v>
      </c>
      <c r="G124" s="21">
        <v>18.0</v>
      </c>
      <c r="H124" s="22">
        <f t="shared" si="1"/>
        <v>0.8642857143</v>
      </c>
      <c r="I124" s="23">
        <f t="shared" si="2"/>
        <v>0.9748603352</v>
      </c>
      <c r="J124" s="24">
        <f t="shared" si="3"/>
        <v>0.9567757009</v>
      </c>
      <c r="K124" s="25">
        <f t="shared" si="4"/>
        <v>0.9579591446</v>
      </c>
      <c r="L124" s="26">
        <f t="shared" si="5"/>
        <v>0.9734482926</v>
      </c>
      <c r="M124" s="14">
        <f t="shared" si="6"/>
        <v>5.114285714</v>
      </c>
      <c r="N124" s="14"/>
      <c r="O124" s="14"/>
      <c r="P124" s="14">
        <f t="shared" si="8"/>
        <v>123</v>
      </c>
      <c r="Q124" s="14">
        <f t="shared" si="7"/>
        <v>0.3245382586</v>
      </c>
      <c r="R124" s="22">
        <v>0.528169014084507</v>
      </c>
      <c r="S124" s="23">
        <v>0.6626809314033983</v>
      </c>
      <c r="T124" s="27">
        <v>0.6422851041110518</v>
      </c>
      <c r="U124" s="14"/>
      <c r="V124" s="14"/>
      <c r="W124" s="14"/>
      <c r="X124" s="14"/>
      <c r="Y124" s="14"/>
      <c r="Z124" s="14"/>
      <c r="AA124" s="14"/>
      <c r="AB124" s="14"/>
      <c r="AC124" s="14"/>
    </row>
    <row r="125">
      <c r="A125" s="30"/>
      <c r="B125" s="30"/>
      <c r="C125" s="3" t="s">
        <v>145</v>
      </c>
      <c r="D125" s="18">
        <v>280.0</v>
      </c>
      <c r="E125" s="19">
        <v>44.0</v>
      </c>
      <c r="F125" s="20">
        <v>1146.0</v>
      </c>
      <c r="G125" s="21">
        <v>39.0</v>
      </c>
      <c r="H125" s="22">
        <f t="shared" si="1"/>
        <v>0.8641975309</v>
      </c>
      <c r="I125" s="23">
        <f t="shared" si="2"/>
        <v>0.9670886076</v>
      </c>
      <c r="J125" s="24">
        <f t="shared" si="3"/>
        <v>0.9449966865</v>
      </c>
      <c r="K125" s="25">
        <f t="shared" si="4"/>
        <v>0.9514313244</v>
      </c>
      <c r="L125" s="26">
        <f t="shared" si="5"/>
        <v>0.959411028</v>
      </c>
      <c r="M125" s="14">
        <f t="shared" si="6"/>
        <v>3.657407407</v>
      </c>
      <c r="N125" s="14"/>
      <c r="O125" s="14"/>
      <c r="P125" s="14">
        <f t="shared" si="8"/>
        <v>124</v>
      </c>
      <c r="Q125" s="14">
        <f t="shared" si="7"/>
        <v>0.327176781</v>
      </c>
      <c r="R125" s="22">
        <v>0.6363636363636364</v>
      </c>
      <c r="S125" s="23">
        <v>0.6443768996960486</v>
      </c>
      <c r="T125" s="27">
        <v>0.6432291666666666</v>
      </c>
      <c r="U125" s="14"/>
      <c r="V125" s="14"/>
      <c r="W125" s="14"/>
      <c r="X125" s="14"/>
      <c r="Y125" s="14"/>
      <c r="Z125" s="14"/>
      <c r="AA125" s="14"/>
      <c r="AB125" s="14"/>
      <c r="AC125" s="14"/>
    </row>
    <row r="126">
      <c r="A126" s="30"/>
      <c r="B126" s="30"/>
      <c r="C126" s="3" t="s">
        <v>146</v>
      </c>
      <c r="D126" s="18">
        <v>92.0</v>
      </c>
      <c r="E126" s="19">
        <v>6.0</v>
      </c>
      <c r="F126" s="20">
        <v>291.0</v>
      </c>
      <c r="G126" s="21">
        <v>18.0</v>
      </c>
      <c r="H126" s="22">
        <f t="shared" si="1"/>
        <v>0.9387755102</v>
      </c>
      <c r="I126" s="23">
        <f t="shared" si="2"/>
        <v>0.9417475728</v>
      </c>
      <c r="J126" s="24">
        <f t="shared" si="3"/>
        <v>0.941031941</v>
      </c>
      <c r="K126" s="25">
        <f t="shared" si="4"/>
        <v>0.9422664185</v>
      </c>
      <c r="L126" s="26">
        <f t="shared" si="5"/>
        <v>0.9402746385</v>
      </c>
      <c r="M126" s="14">
        <f t="shared" si="6"/>
        <v>3.153061224</v>
      </c>
      <c r="N126" s="14"/>
      <c r="O126" s="14"/>
      <c r="P126" s="14">
        <f t="shared" si="8"/>
        <v>125</v>
      </c>
      <c r="Q126" s="14">
        <f t="shared" si="7"/>
        <v>0.3298153034</v>
      </c>
      <c r="R126" s="22">
        <v>0.6055555555555555</v>
      </c>
      <c r="S126" s="23">
        <v>0.6513002364066194</v>
      </c>
      <c r="T126" s="27">
        <v>0.6432748538011696</v>
      </c>
      <c r="U126" s="14"/>
      <c r="V126" s="14"/>
      <c r="W126" s="14"/>
      <c r="X126" s="14"/>
      <c r="Y126" s="14"/>
      <c r="Z126" s="14"/>
      <c r="AA126" s="14"/>
      <c r="AB126" s="14"/>
      <c r="AC126" s="14"/>
    </row>
    <row r="127">
      <c r="A127" s="30"/>
      <c r="B127" s="30"/>
      <c r="C127" s="3" t="s">
        <v>147</v>
      </c>
      <c r="D127" s="18">
        <v>121.0</v>
      </c>
      <c r="E127" s="19">
        <v>10.0</v>
      </c>
      <c r="F127" s="20">
        <v>300.0</v>
      </c>
      <c r="G127" s="21">
        <v>16.0</v>
      </c>
      <c r="H127" s="22">
        <f t="shared" si="1"/>
        <v>0.9236641221</v>
      </c>
      <c r="I127" s="23">
        <f t="shared" si="2"/>
        <v>0.9493670886</v>
      </c>
      <c r="J127" s="24">
        <f t="shared" si="3"/>
        <v>0.9418344519</v>
      </c>
      <c r="K127" s="25">
        <f t="shared" si="4"/>
        <v>0.9462059737</v>
      </c>
      <c r="L127" s="26">
        <f t="shared" si="5"/>
        <v>0.9441511452</v>
      </c>
      <c r="M127" s="14">
        <f t="shared" si="6"/>
        <v>2.41221374</v>
      </c>
      <c r="N127" s="14"/>
      <c r="O127" s="14"/>
      <c r="P127" s="14">
        <f t="shared" si="8"/>
        <v>126</v>
      </c>
      <c r="Q127" s="14">
        <f t="shared" si="7"/>
        <v>0.3324538259</v>
      </c>
      <c r="R127" s="22">
        <v>0.425531914893617</v>
      </c>
      <c r="S127" s="23">
        <v>0.6860706860706861</v>
      </c>
      <c r="T127" s="27">
        <v>0.6434782608695652</v>
      </c>
      <c r="U127" s="14"/>
      <c r="V127" s="14"/>
      <c r="W127" s="14"/>
      <c r="X127" s="14"/>
      <c r="Y127" s="14"/>
      <c r="Z127" s="14"/>
      <c r="AA127" s="14"/>
      <c r="AB127" s="14"/>
      <c r="AC127" s="14"/>
    </row>
    <row r="128">
      <c r="A128" s="30"/>
      <c r="B128" s="30"/>
      <c r="C128" s="3" t="s">
        <v>148</v>
      </c>
      <c r="D128" s="18">
        <v>94.0</v>
      </c>
      <c r="E128" s="19">
        <v>10.0</v>
      </c>
      <c r="F128" s="20">
        <v>508.0</v>
      </c>
      <c r="G128" s="21">
        <v>18.0</v>
      </c>
      <c r="H128" s="22">
        <f t="shared" si="1"/>
        <v>0.9038461538</v>
      </c>
      <c r="I128" s="23">
        <f t="shared" si="2"/>
        <v>0.9657794677</v>
      </c>
      <c r="J128" s="24">
        <f t="shared" si="3"/>
        <v>0.9555555556</v>
      </c>
      <c r="K128" s="25">
        <f t="shared" si="4"/>
        <v>0.9567529349</v>
      </c>
      <c r="L128" s="26">
        <f t="shared" si="5"/>
        <v>0.9643507975</v>
      </c>
      <c r="M128" s="14">
        <f t="shared" si="6"/>
        <v>5.057692308</v>
      </c>
      <c r="N128" s="14"/>
      <c r="O128" s="14"/>
      <c r="P128" s="14">
        <f t="shared" si="8"/>
        <v>127</v>
      </c>
      <c r="Q128" s="14">
        <f t="shared" si="7"/>
        <v>0.3350923483</v>
      </c>
      <c r="R128" s="22">
        <v>0.5384615384615384</v>
      </c>
      <c r="S128" s="23">
        <v>0.6666666666666666</v>
      </c>
      <c r="T128" s="27">
        <v>0.6476552598225602</v>
      </c>
      <c r="U128" s="14"/>
      <c r="V128" s="14"/>
      <c r="W128" s="14"/>
      <c r="X128" s="14"/>
      <c r="Y128" s="14"/>
      <c r="Z128" s="14"/>
      <c r="AA128" s="14"/>
      <c r="AB128" s="14"/>
      <c r="AC128" s="14"/>
    </row>
    <row r="129">
      <c r="A129" s="30"/>
      <c r="B129" s="30"/>
      <c r="C129" s="3" t="s">
        <v>149</v>
      </c>
      <c r="D129" s="18">
        <v>23.0</v>
      </c>
      <c r="E129" s="19">
        <v>3.0</v>
      </c>
      <c r="F129" s="20">
        <v>154.0</v>
      </c>
      <c r="G129" s="21">
        <v>2.0</v>
      </c>
      <c r="H129" s="22">
        <f t="shared" si="1"/>
        <v>0.8846153846</v>
      </c>
      <c r="I129" s="23">
        <f t="shared" si="2"/>
        <v>0.9871794872</v>
      </c>
      <c r="J129" s="24">
        <f t="shared" si="3"/>
        <v>0.9725274725</v>
      </c>
      <c r="K129" s="25">
        <f t="shared" si="4"/>
        <v>0.9715751386</v>
      </c>
      <c r="L129" s="26">
        <f t="shared" si="5"/>
        <v>0.988315778</v>
      </c>
      <c r="M129" s="14">
        <f t="shared" si="6"/>
        <v>6</v>
      </c>
      <c r="N129" s="14"/>
      <c r="O129" s="14"/>
      <c r="P129" s="14">
        <f t="shared" si="8"/>
        <v>128</v>
      </c>
      <c r="Q129" s="14">
        <f t="shared" si="7"/>
        <v>0.3377308707</v>
      </c>
      <c r="R129" s="22">
        <v>0.5315315315315315</v>
      </c>
      <c r="S129" s="23">
        <v>0.6686390532544378</v>
      </c>
      <c r="T129" s="27">
        <v>0.6493011435832274</v>
      </c>
      <c r="U129" s="14"/>
      <c r="V129" s="14"/>
      <c r="W129" s="14"/>
      <c r="X129" s="14"/>
      <c r="Y129" s="14"/>
      <c r="Z129" s="14"/>
      <c r="AA129" s="14"/>
      <c r="AB129" s="14"/>
      <c r="AC129" s="14"/>
    </row>
    <row r="130">
      <c r="A130" s="30"/>
      <c r="B130" s="30"/>
      <c r="C130" s="3" t="s">
        <v>150</v>
      </c>
      <c r="D130" s="18">
        <v>163.0</v>
      </c>
      <c r="E130" s="19">
        <v>14.0</v>
      </c>
      <c r="F130" s="20">
        <v>556.0</v>
      </c>
      <c r="G130" s="21">
        <v>24.0</v>
      </c>
      <c r="H130" s="22">
        <f t="shared" si="1"/>
        <v>0.9209039548</v>
      </c>
      <c r="I130" s="23">
        <f t="shared" si="2"/>
        <v>0.9586206897</v>
      </c>
      <c r="J130" s="24">
        <f t="shared" si="3"/>
        <v>0.9498018494</v>
      </c>
      <c r="K130" s="25">
        <f t="shared" si="4"/>
        <v>0.953514637</v>
      </c>
      <c r="L130" s="26">
        <f t="shared" si="5"/>
        <v>0.9541907244</v>
      </c>
      <c r="M130" s="14">
        <f t="shared" si="6"/>
        <v>3.276836158</v>
      </c>
      <c r="N130" s="14"/>
      <c r="O130" s="14"/>
      <c r="P130" s="14">
        <f t="shared" si="8"/>
        <v>129</v>
      </c>
      <c r="Q130" s="14">
        <f t="shared" si="7"/>
        <v>0.3403693931</v>
      </c>
      <c r="R130" s="22">
        <v>0.45</v>
      </c>
      <c r="S130" s="23">
        <v>0.6815068493150684</v>
      </c>
      <c r="T130" s="27">
        <v>0.6536144578313253</v>
      </c>
      <c r="U130" s="14"/>
      <c r="V130" s="14"/>
      <c r="W130" s="14"/>
      <c r="X130" s="14"/>
      <c r="Y130" s="14"/>
      <c r="Z130" s="14"/>
      <c r="AA130" s="14"/>
      <c r="AB130" s="14"/>
      <c r="AC130" s="14"/>
    </row>
    <row r="131">
      <c r="A131" s="30"/>
      <c r="B131" s="30"/>
      <c r="C131" s="3" t="s">
        <v>151</v>
      </c>
      <c r="D131" s="18">
        <v>13.0</v>
      </c>
      <c r="E131" s="19">
        <v>4.0</v>
      </c>
      <c r="F131" s="20">
        <v>159.0</v>
      </c>
      <c r="G131" s="21">
        <v>6.0</v>
      </c>
      <c r="H131" s="22">
        <f t="shared" si="1"/>
        <v>0.7647058824</v>
      </c>
      <c r="I131" s="23">
        <f t="shared" si="2"/>
        <v>0.9636363636</v>
      </c>
      <c r="J131" s="24">
        <f t="shared" si="3"/>
        <v>0.9450549451</v>
      </c>
      <c r="K131" s="25">
        <f t="shared" si="4"/>
        <v>0.9324310308</v>
      </c>
      <c r="L131" s="26">
        <f t="shared" si="5"/>
        <v>0.9786987664</v>
      </c>
      <c r="M131" s="14">
        <f t="shared" si="6"/>
        <v>9.705882353</v>
      </c>
      <c r="N131" s="14"/>
      <c r="O131" s="14"/>
      <c r="P131" s="14">
        <f t="shared" si="8"/>
        <v>130</v>
      </c>
      <c r="Q131" s="14">
        <f t="shared" si="7"/>
        <v>0.3430079156</v>
      </c>
      <c r="R131" s="22">
        <v>0.49246231155778897</v>
      </c>
      <c r="S131" s="23">
        <v>0.6998827667057445</v>
      </c>
      <c r="T131" s="27">
        <v>0.6606463878326996</v>
      </c>
      <c r="U131" s="14"/>
      <c r="V131" s="14"/>
      <c r="W131" s="14"/>
      <c r="X131" s="14"/>
      <c r="Y131" s="14"/>
      <c r="Z131" s="14"/>
      <c r="AA131" s="14"/>
      <c r="AB131" s="14"/>
      <c r="AC131" s="14"/>
    </row>
    <row r="132">
      <c r="A132" s="30"/>
      <c r="B132" s="30"/>
      <c r="C132" s="3" t="s">
        <v>152</v>
      </c>
      <c r="D132" s="18">
        <v>146.0</v>
      </c>
      <c r="E132" s="19">
        <v>10.0</v>
      </c>
      <c r="F132" s="20">
        <v>191.0</v>
      </c>
      <c r="G132" s="21">
        <v>6.0</v>
      </c>
      <c r="H132" s="22">
        <f t="shared" si="1"/>
        <v>0.9358974359</v>
      </c>
      <c r="I132" s="23">
        <f t="shared" si="2"/>
        <v>0.9695431472</v>
      </c>
      <c r="J132" s="24">
        <f t="shared" si="3"/>
        <v>0.954674221</v>
      </c>
      <c r="K132" s="25">
        <f t="shared" si="4"/>
        <v>0.9650961623</v>
      </c>
      <c r="L132" s="26">
        <f t="shared" si="5"/>
        <v>0.9571080597</v>
      </c>
      <c r="M132" s="14">
        <f t="shared" si="6"/>
        <v>1.262820513</v>
      </c>
      <c r="N132" s="14"/>
      <c r="O132" s="14"/>
      <c r="P132" s="14">
        <f t="shared" si="8"/>
        <v>131</v>
      </c>
      <c r="Q132" s="14">
        <f t="shared" si="7"/>
        <v>0.345646438</v>
      </c>
      <c r="R132" s="22">
        <v>0.6701570680628273</v>
      </c>
      <c r="S132" s="23">
        <v>0.6651532349602725</v>
      </c>
      <c r="T132" s="27">
        <v>0.6660447761194029</v>
      </c>
      <c r="U132" s="14"/>
      <c r="V132" s="14"/>
      <c r="W132" s="14"/>
      <c r="X132" s="14"/>
      <c r="Y132" s="14"/>
      <c r="Z132" s="14"/>
      <c r="AA132" s="14"/>
      <c r="AB132" s="14"/>
      <c r="AC132" s="14"/>
    </row>
    <row r="133">
      <c r="A133" s="30"/>
      <c r="B133" s="30"/>
      <c r="C133" s="3" t="s">
        <v>153</v>
      </c>
      <c r="D133" s="18">
        <v>97.0</v>
      </c>
      <c r="E133" s="19">
        <v>13.0</v>
      </c>
      <c r="F133" s="20">
        <v>560.0</v>
      </c>
      <c r="G133" s="21">
        <v>30.0</v>
      </c>
      <c r="H133" s="22">
        <f t="shared" si="1"/>
        <v>0.8818181818</v>
      </c>
      <c r="I133" s="23">
        <f t="shared" si="2"/>
        <v>0.9491525424</v>
      </c>
      <c r="J133" s="24">
        <f t="shared" si="3"/>
        <v>0.9385714286</v>
      </c>
      <c r="K133" s="25">
        <f t="shared" si="4"/>
        <v>0.9392516212</v>
      </c>
      <c r="L133" s="26">
        <f t="shared" si="5"/>
        <v>0.9483409609</v>
      </c>
      <c r="M133" s="14">
        <f t="shared" si="6"/>
        <v>5.363636364</v>
      </c>
      <c r="N133" s="14"/>
      <c r="O133" s="14"/>
      <c r="P133" s="14">
        <f t="shared" si="8"/>
        <v>132</v>
      </c>
      <c r="Q133" s="14">
        <f t="shared" si="7"/>
        <v>0.3482849604</v>
      </c>
      <c r="R133" s="22">
        <v>0.5865384615384616</v>
      </c>
      <c r="S133" s="23">
        <v>0.6934984520123839</v>
      </c>
      <c r="T133" s="27">
        <v>0.667447306791569</v>
      </c>
      <c r="U133" s="14"/>
      <c r="V133" s="14"/>
      <c r="W133" s="14"/>
      <c r="X133" s="14"/>
      <c r="Y133" s="14"/>
      <c r="Z133" s="14"/>
      <c r="AA133" s="14"/>
      <c r="AB133" s="14"/>
      <c r="AC133" s="14"/>
    </row>
    <row r="134">
      <c r="A134" s="30"/>
      <c r="B134" s="30"/>
      <c r="C134" s="3" t="s">
        <v>154</v>
      </c>
      <c r="D134" s="18">
        <v>232.0</v>
      </c>
      <c r="E134" s="19">
        <v>14.0</v>
      </c>
      <c r="F134" s="20">
        <v>857.0</v>
      </c>
      <c r="G134" s="21">
        <v>32.0</v>
      </c>
      <c r="H134" s="22">
        <f t="shared" si="1"/>
        <v>0.9430894309</v>
      </c>
      <c r="I134" s="23">
        <f t="shared" si="2"/>
        <v>0.9640044994</v>
      </c>
      <c r="J134" s="24">
        <f t="shared" si="3"/>
        <v>0.9594713656</v>
      </c>
      <c r="K134" s="25">
        <f t="shared" si="4"/>
        <v>0.9616185088</v>
      </c>
      <c r="L134" s="26">
        <f t="shared" si="5"/>
        <v>0.961442605</v>
      </c>
      <c r="M134" s="14">
        <f t="shared" si="6"/>
        <v>3.613821138</v>
      </c>
      <c r="N134" s="14"/>
      <c r="O134" s="14"/>
      <c r="P134" s="14">
        <f t="shared" si="8"/>
        <v>133</v>
      </c>
      <c r="Q134" s="14">
        <f t="shared" si="7"/>
        <v>0.3509234828</v>
      </c>
      <c r="R134" s="22">
        <v>0.5392491467576792</v>
      </c>
      <c r="S134" s="23">
        <v>0.6872746007212777</v>
      </c>
      <c r="T134" s="27">
        <v>0.6678603401969562</v>
      </c>
      <c r="U134" s="14"/>
      <c r="V134" s="14"/>
      <c r="W134" s="14"/>
      <c r="X134" s="14"/>
      <c r="Y134" s="14"/>
      <c r="Z134" s="14"/>
      <c r="AA134" s="14"/>
      <c r="AB134" s="14"/>
      <c r="AC134" s="14"/>
    </row>
    <row r="135">
      <c r="A135" s="30"/>
      <c r="B135" s="30"/>
      <c r="C135" s="3" t="s">
        <v>155</v>
      </c>
      <c r="D135" s="18">
        <v>140.0</v>
      </c>
      <c r="E135" s="19">
        <v>11.0</v>
      </c>
      <c r="F135" s="20">
        <v>336.0</v>
      </c>
      <c r="G135" s="21">
        <v>12.0</v>
      </c>
      <c r="H135" s="22">
        <f t="shared" si="1"/>
        <v>0.9271523179</v>
      </c>
      <c r="I135" s="23">
        <f t="shared" si="2"/>
        <v>0.9655172414</v>
      </c>
      <c r="J135" s="24">
        <f t="shared" si="3"/>
        <v>0.9539078156</v>
      </c>
      <c r="K135" s="25">
        <f t="shared" si="4"/>
        <v>0.9603062519</v>
      </c>
      <c r="L135" s="26">
        <f t="shared" si="5"/>
        <v>0.9578828562</v>
      </c>
      <c r="M135" s="14">
        <f t="shared" si="6"/>
        <v>2.304635762</v>
      </c>
      <c r="N135" s="14"/>
      <c r="O135" s="14"/>
      <c r="P135" s="14">
        <f t="shared" si="8"/>
        <v>134</v>
      </c>
      <c r="Q135" s="14">
        <f t="shared" si="7"/>
        <v>0.3535620053</v>
      </c>
      <c r="R135" s="22">
        <v>0.3829787234042553</v>
      </c>
      <c r="S135" s="23">
        <v>0.7118155619596542</v>
      </c>
      <c r="T135" s="27">
        <v>0.6725888324873096</v>
      </c>
      <c r="U135" s="14"/>
      <c r="V135" s="14"/>
      <c r="W135" s="14"/>
      <c r="X135" s="14"/>
      <c r="Y135" s="14"/>
      <c r="Z135" s="14"/>
      <c r="AA135" s="14"/>
      <c r="AB135" s="14"/>
      <c r="AC135" s="14"/>
    </row>
    <row r="136">
      <c r="A136" s="30"/>
      <c r="B136" s="30"/>
      <c r="C136" s="3" t="s">
        <v>156</v>
      </c>
      <c r="D136" s="18">
        <v>96.0</v>
      </c>
      <c r="E136" s="19">
        <v>6.0</v>
      </c>
      <c r="F136" s="20">
        <v>193.0</v>
      </c>
      <c r="G136" s="21">
        <v>13.0</v>
      </c>
      <c r="H136" s="22">
        <f t="shared" si="1"/>
        <v>0.9411764706</v>
      </c>
      <c r="I136" s="23">
        <f t="shared" si="2"/>
        <v>0.9368932039</v>
      </c>
      <c r="J136" s="24">
        <f t="shared" si="3"/>
        <v>0.9383116883</v>
      </c>
      <c r="K136" s="25">
        <f t="shared" si="4"/>
        <v>0.9385866322</v>
      </c>
      <c r="L136" s="26">
        <f t="shared" si="5"/>
        <v>0.9365651507</v>
      </c>
      <c r="M136" s="14">
        <f t="shared" si="6"/>
        <v>2.019607843</v>
      </c>
      <c r="N136" s="14"/>
      <c r="O136" s="14"/>
      <c r="P136" s="14">
        <f t="shared" si="8"/>
        <v>135</v>
      </c>
      <c r="Q136" s="14">
        <f t="shared" si="7"/>
        <v>0.3562005277</v>
      </c>
      <c r="R136" s="22">
        <v>0.5544554455445545</v>
      </c>
      <c r="S136" s="23">
        <v>0.6924315619967794</v>
      </c>
      <c r="T136" s="27">
        <v>0.6731301939058172</v>
      </c>
      <c r="U136" s="14"/>
      <c r="V136" s="14"/>
      <c r="W136" s="14"/>
      <c r="X136" s="14"/>
      <c r="Y136" s="14"/>
      <c r="Z136" s="14"/>
      <c r="AA136" s="14"/>
      <c r="AB136" s="14"/>
      <c r="AC136" s="14"/>
    </row>
    <row r="137">
      <c r="A137" s="30"/>
      <c r="B137" s="30"/>
      <c r="C137" s="3" t="s">
        <v>157</v>
      </c>
      <c r="D137" s="18">
        <v>331.0</v>
      </c>
      <c r="E137" s="19">
        <v>19.0</v>
      </c>
      <c r="F137" s="20">
        <v>1344.0</v>
      </c>
      <c r="G137" s="21">
        <v>34.0</v>
      </c>
      <c r="H137" s="22">
        <f t="shared" si="1"/>
        <v>0.9457142857</v>
      </c>
      <c r="I137" s="23">
        <f t="shared" si="2"/>
        <v>0.9753265602</v>
      </c>
      <c r="J137" s="24">
        <f t="shared" si="3"/>
        <v>0.9693287037</v>
      </c>
      <c r="K137" s="25">
        <f t="shared" si="4"/>
        <v>0.9715325581</v>
      </c>
      <c r="L137" s="26">
        <f t="shared" si="5"/>
        <v>0.9726970001</v>
      </c>
      <c r="M137" s="14">
        <f t="shared" si="6"/>
        <v>3.937142857</v>
      </c>
      <c r="N137" s="14"/>
      <c r="O137" s="14"/>
      <c r="P137" s="14">
        <f t="shared" si="8"/>
        <v>136</v>
      </c>
      <c r="Q137" s="14">
        <f t="shared" si="7"/>
        <v>0.3588390501</v>
      </c>
      <c r="R137" s="22">
        <v>0.6153846153846154</v>
      </c>
      <c r="S137" s="23">
        <v>0.6956521739130435</v>
      </c>
      <c r="T137" s="27">
        <v>0.68</v>
      </c>
      <c r="U137" s="14"/>
      <c r="V137" s="14"/>
      <c r="W137" s="14"/>
      <c r="X137" s="14"/>
      <c r="Y137" s="14"/>
      <c r="Z137" s="14"/>
      <c r="AA137" s="14"/>
      <c r="AB137" s="14"/>
      <c r="AC137" s="14"/>
    </row>
    <row r="138">
      <c r="A138" s="30"/>
      <c r="B138" s="30"/>
      <c r="C138" s="3" t="s">
        <v>158</v>
      </c>
      <c r="D138" s="18">
        <v>66.0</v>
      </c>
      <c r="E138" s="19">
        <v>12.0</v>
      </c>
      <c r="F138" s="20">
        <v>291.0</v>
      </c>
      <c r="G138" s="21">
        <v>10.0</v>
      </c>
      <c r="H138" s="22">
        <f t="shared" si="1"/>
        <v>0.8461538462</v>
      </c>
      <c r="I138" s="23">
        <f t="shared" si="2"/>
        <v>0.9667774086</v>
      </c>
      <c r="J138" s="24">
        <f t="shared" si="3"/>
        <v>0.9419525066</v>
      </c>
      <c r="K138" s="25">
        <f t="shared" si="4"/>
        <v>0.9482493707</v>
      </c>
      <c r="L138" s="26">
        <f t="shared" si="5"/>
        <v>0.9592642157</v>
      </c>
      <c r="M138" s="14">
        <f t="shared" si="6"/>
        <v>3.858974359</v>
      </c>
      <c r="N138" s="14"/>
      <c r="O138" s="14"/>
      <c r="P138" s="14">
        <f t="shared" si="8"/>
        <v>137</v>
      </c>
      <c r="Q138" s="14">
        <f t="shared" si="7"/>
        <v>0.3614775726</v>
      </c>
      <c r="R138" s="22">
        <v>0.5380434782608695</v>
      </c>
      <c r="S138" s="23">
        <v>0.7229813664596273</v>
      </c>
      <c r="T138" s="27">
        <v>0.6885743174924166</v>
      </c>
      <c r="U138" s="14"/>
      <c r="V138" s="14"/>
      <c r="W138" s="14"/>
      <c r="X138" s="14"/>
      <c r="Y138" s="14"/>
      <c r="Z138" s="14"/>
      <c r="AA138" s="14"/>
      <c r="AB138" s="14"/>
      <c r="AC138" s="14"/>
    </row>
    <row r="139">
      <c r="A139" s="30"/>
      <c r="B139" s="30"/>
      <c r="C139" s="3" t="s">
        <v>159</v>
      </c>
      <c r="D139" s="18">
        <v>156.0</v>
      </c>
      <c r="E139" s="19">
        <v>13.0</v>
      </c>
      <c r="F139" s="20">
        <v>1338.0</v>
      </c>
      <c r="G139" s="21">
        <v>31.0</v>
      </c>
      <c r="H139" s="22">
        <f t="shared" si="1"/>
        <v>0.9230769231</v>
      </c>
      <c r="I139" s="23">
        <f t="shared" si="2"/>
        <v>0.9773557341</v>
      </c>
      <c r="J139" s="24">
        <f t="shared" si="3"/>
        <v>0.9713914174</v>
      </c>
      <c r="K139" s="25">
        <f t="shared" si="4"/>
        <v>0.9695684072</v>
      </c>
      <c r="L139" s="26">
        <f t="shared" si="5"/>
        <v>0.9795308847</v>
      </c>
      <c r="M139" s="14">
        <f t="shared" si="6"/>
        <v>8.100591716</v>
      </c>
      <c r="N139" s="14"/>
      <c r="O139" s="14"/>
      <c r="P139" s="14">
        <f t="shared" si="8"/>
        <v>138</v>
      </c>
      <c r="Q139" s="14">
        <f t="shared" si="7"/>
        <v>0.364116095</v>
      </c>
      <c r="R139" s="22">
        <v>0.5081967213114754</v>
      </c>
      <c r="S139" s="23">
        <v>0.7464454976303317</v>
      </c>
      <c r="T139" s="27">
        <v>0.6930147058823529</v>
      </c>
      <c r="U139" s="14"/>
      <c r="V139" s="14"/>
      <c r="W139" s="14"/>
      <c r="X139" s="14"/>
      <c r="Y139" s="14"/>
      <c r="Z139" s="14"/>
      <c r="AA139" s="14"/>
      <c r="AB139" s="14"/>
      <c r="AC139" s="14"/>
    </row>
    <row r="140">
      <c r="A140" s="30"/>
      <c r="B140" s="30"/>
      <c r="C140" s="3" t="s">
        <v>160</v>
      </c>
      <c r="D140" s="18">
        <v>110.0</v>
      </c>
      <c r="E140" s="19">
        <v>17.0</v>
      </c>
      <c r="F140" s="20">
        <v>394.0</v>
      </c>
      <c r="G140" s="21">
        <v>13.0</v>
      </c>
      <c r="H140" s="22">
        <f t="shared" si="1"/>
        <v>0.8661417323</v>
      </c>
      <c r="I140" s="23">
        <f t="shared" si="2"/>
        <v>0.9680589681</v>
      </c>
      <c r="J140" s="24">
        <f t="shared" si="3"/>
        <v>0.9438202247</v>
      </c>
      <c r="K140" s="25">
        <f t="shared" si="4"/>
        <v>0.9525593423</v>
      </c>
      <c r="L140" s="26">
        <f t="shared" si="5"/>
        <v>0.9576317657</v>
      </c>
      <c r="M140" s="14">
        <f t="shared" si="6"/>
        <v>3.204724409</v>
      </c>
      <c r="N140" s="14"/>
      <c r="O140" s="14"/>
      <c r="P140" s="14">
        <f t="shared" si="8"/>
        <v>139</v>
      </c>
      <c r="Q140" s="14">
        <f t="shared" si="7"/>
        <v>0.3667546174</v>
      </c>
      <c r="R140" s="22">
        <v>0.6923076923076923</v>
      </c>
      <c r="S140" s="23">
        <v>0.7083333333333334</v>
      </c>
      <c r="T140" s="27">
        <v>0.7027027027027027</v>
      </c>
      <c r="U140" s="14"/>
      <c r="V140" s="14"/>
      <c r="W140" s="14"/>
      <c r="X140" s="14"/>
      <c r="Y140" s="14"/>
      <c r="Z140" s="14"/>
      <c r="AA140" s="14"/>
      <c r="AB140" s="14"/>
      <c r="AC140" s="14"/>
    </row>
    <row r="141">
      <c r="A141" s="30"/>
      <c r="B141" s="30"/>
      <c r="C141" s="3" t="s">
        <v>161</v>
      </c>
      <c r="D141" s="18">
        <v>73.0</v>
      </c>
      <c r="E141" s="19">
        <v>10.0</v>
      </c>
      <c r="F141" s="20">
        <v>344.0</v>
      </c>
      <c r="G141" s="21">
        <v>10.0</v>
      </c>
      <c r="H141" s="22">
        <f t="shared" si="1"/>
        <v>0.8795180723</v>
      </c>
      <c r="I141" s="23">
        <f t="shared" si="2"/>
        <v>0.9717514124</v>
      </c>
      <c r="J141" s="24">
        <f t="shared" si="3"/>
        <v>0.9542334096</v>
      </c>
      <c r="K141" s="25">
        <f t="shared" si="4"/>
        <v>0.9578195357</v>
      </c>
      <c r="L141" s="26">
        <f t="shared" si="5"/>
        <v>0.9674725751</v>
      </c>
      <c r="M141" s="14">
        <f t="shared" si="6"/>
        <v>4.265060241</v>
      </c>
      <c r="N141" s="14"/>
      <c r="O141" s="14"/>
      <c r="P141" s="14">
        <f t="shared" si="8"/>
        <v>140</v>
      </c>
      <c r="Q141" s="14">
        <f t="shared" si="7"/>
        <v>0.3693931398</v>
      </c>
      <c r="R141" s="22">
        <v>0.7213114754098361</v>
      </c>
      <c r="S141" s="23">
        <v>0.6984732824427481</v>
      </c>
      <c r="T141" s="27">
        <v>0.7027863777089783</v>
      </c>
      <c r="U141" s="14"/>
      <c r="V141" s="14"/>
      <c r="W141" s="14"/>
      <c r="X141" s="14"/>
      <c r="Y141" s="14"/>
      <c r="Z141" s="14"/>
      <c r="AA141" s="14"/>
      <c r="AB141" s="14"/>
      <c r="AC141" s="14"/>
    </row>
    <row r="142">
      <c r="A142" s="30"/>
      <c r="B142" s="30"/>
      <c r="C142" s="3" t="s">
        <v>162</v>
      </c>
      <c r="D142" s="18">
        <v>260.0</v>
      </c>
      <c r="E142" s="19">
        <v>19.0</v>
      </c>
      <c r="F142" s="20">
        <v>1361.0</v>
      </c>
      <c r="G142" s="21">
        <v>35.0</v>
      </c>
      <c r="H142" s="22">
        <f t="shared" si="1"/>
        <v>0.9318996416</v>
      </c>
      <c r="I142" s="23">
        <f t="shared" si="2"/>
        <v>0.9749283668</v>
      </c>
      <c r="J142" s="24">
        <f t="shared" si="3"/>
        <v>0.967761194</v>
      </c>
      <c r="K142" s="25">
        <f t="shared" si="4"/>
        <v>0.9689623432</v>
      </c>
      <c r="L142" s="26">
        <f t="shared" si="5"/>
        <v>0.9734951985</v>
      </c>
      <c r="M142" s="14">
        <f t="shared" si="6"/>
        <v>5.003584229</v>
      </c>
      <c r="N142" s="14"/>
      <c r="O142" s="14"/>
      <c r="P142" s="14">
        <f t="shared" si="8"/>
        <v>141</v>
      </c>
      <c r="Q142" s="14">
        <f t="shared" si="7"/>
        <v>0.3720316623</v>
      </c>
      <c r="R142" s="22">
        <v>0.6666666666666666</v>
      </c>
      <c r="S142" s="23">
        <v>0.7142857142857143</v>
      </c>
      <c r="T142" s="27">
        <v>0.7058823529411765</v>
      </c>
      <c r="U142" s="14"/>
      <c r="V142" s="14"/>
      <c r="W142" s="14"/>
      <c r="X142" s="14"/>
      <c r="Y142" s="14"/>
      <c r="Z142" s="14"/>
      <c r="AA142" s="14"/>
      <c r="AB142" s="14"/>
      <c r="AC142" s="14"/>
    </row>
    <row r="143">
      <c r="A143" s="30"/>
      <c r="B143" s="30"/>
      <c r="C143" s="3" t="s">
        <v>163</v>
      </c>
      <c r="D143" s="18">
        <v>114.0</v>
      </c>
      <c r="E143" s="19">
        <v>8.0</v>
      </c>
      <c r="F143" s="20">
        <v>495.0</v>
      </c>
      <c r="G143" s="21">
        <v>26.0</v>
      </c>
      <c r="H143" s="22">
        <f t="shared" si="1"/>
        <v>0.9344262295</v>
      </c>
      <c r="I143" s="23">
        <f t="shared" si="2"/>
        <v>0.9500959693</v>
      </c>
      <c r="J143" s="24">
        <f t="shared" si="3"/>
        <v>0.9471228616</v>
      </c>
      <c r="K143" s="25">
        <f t="shared" si="4"/>
        <v>0.9485591575</v>
      </c>
      <c r="L143" s="26">
        <f t="shared" si="5"/>
        <v>0.9483822324</v>
      </c>
      <c r="M143" s="14">
        <f t="shared" si="6"/>
        <v>4.270491803</v>
      </c>
      <c r="N143" s="14"/>
      <c r="O143" s="14"/>
      <c r="P143" s="14">
        <f t="shared" si="8"/>
        <v>142</v>
      </c>
      <c r="Q143" s="14">
        <f t="shared" si="7"/>
        <v>0.3746701847</v>
      </c>
      <c r="R143" s="22">
        <v>0.6549295774647887</v>
      </c>
      <c r="S143" s="23">
        <v>0.7255676209279368</v>
      </c>
      <c r="T143" s="27">
        <v>0.7168831168831169</v>
      </c>
      <c r="U143" s="14"/>
      <c r="V143" s="14"/>
      <c r="W143" s="14"/>
      <c r="X143" s="14"/>
      <c r="Y143" s="14"/>
      <c r="Z143" s="14"/>
      <c r="AA143" s="14"/>
      <c r="AB143" s="14"/>
      <c r="AC143" s="14"/>
    </row>
    <row r="144">
      <c r="A144" s="30"/>
      <c r="B144" s="30"/>
      <c r="C144" s="3" t="s">
        <v>164</v>
      </c>
      <c r="D144" s="18">
        <v>46.0</v>
      </c>
      <c r="E144" s="19">
        <v>9.0</v>
      </c>
      <c r="F144" s="20">
        <v>185.0</v>
      </c>
      <c r="G144" s="21">
        <v>8.0</v>
      </c>
      <c r="H144" s="22">
        <f t="shared" si="1"/>
        <v>0.8363636364</v>
      </c>
      <c r="I144" s="23">
        <f t="shared" si="2"/>
        <v>0.9585492228</v>
      </c>
      <c r="J144" s="24">
        <f t="shared" si="3"/>
        <v>0.9314516129</v>
      </c>
      <c r="K144" s="25">
        <f t="shared" si="4"/>
        <v>0.9397683051</v>
      </c>
      <c r="L144" s="26">
        <f t="shared" si="5"/>
        <v>0.9486260433</v>
      </c>
      <c r="M144" s="14">
        <f t="shared" si="6"/>
        <v>3.509090909</v>
      </c>
      <c r="N144" s="14"/>
      <c r="O144" s="14"/>
      <c r="P144" s="14">
        <f t="shared" si="8"/>
        <v>143</v>
      </c>
      <c r="Q144" s="14">
        <f t="shared" si="7"/>
        <v>0.3773087071</v>
      </c>
      <c r="R144" s="22">
        <v>0.391304347826087</v>
      </c>
      <c r="S144" s="23">
        <v>0.7769230769230769</v>
      </c>
      <c r="T144" s="27">
        <v>0.7189542483660131</v>
      </c>
      <c r="U144" s="14"/>
      <c r="V144" s="14"/>
      <c r="W144" s="14"/>
      <c r="X144" s="14"/>
      <c r="Y144" s="14"/>
      <c r="Z144" s="14"/>
      <c r="AA144" s="14"/>
      <c r="AB144" s="14"/>
      <c r="AC144" s="14"/>
    </row>
    <row r="145">
      <c r="A145" s="30"/>
      <c r="B145" s="30"/>
      <c r="C145" s="3" t="s">
        <v>165</v>
      </c>
      <c r="D145" s="18">
        <v>174.0</v>
      </c>
      <c r="E145" s="19">
        <v>17.0</v>
      </c>
      <c r="F145" s="20">
        <v>523.0</v>
      </c>
      <c r="G145" s="21">
        <v>14.0</v>
      </c>
      <c r="H145" s="22">
        <f t="shared" si="1"/>
        <v>0.9109947644</v>
      </c>
      <c r="I145" s="23">
        <f t="shared" si="2"/>
        <v>0.9739292365</v>
      </c>
      <c r="J145" s="24">
        <f t="shared" si="3"/>
        <v>0.9574175824</v>
      </c>
      <c r="K145" s="25">
        <f t="shared" si="4"/>
        <v>0.9647406238</v>
      </c>
      <c r="L145" s="26">
        <f t="shared" si="5"/>
        <v>0.9651916455</v>
      </c>
      <c r="M145" s="14">
        <f t="shared" si="6"/>
        <v>2.811518325</v>
      </c>
      <c r="N145" s="14"/>
      <c r="O145" s="14"/>
      <c r="P145" s="14">
        <f t="shared" si="8"/>
        <v>144</v>
      </c>
      <c r="Q145" s="14">
        <f t="shared" si="7"/>
        <v>0.3799472296</v>
      </c>
      <c r="R145" s="22">
        <v>0.6367924528301887</v>
      </c>
      <c r="S145" s="23">
        <v>0.7491666666666666</v>
      </c>
      <c r="T145" s="27">
        <v>0.7198275862068966</v>
      </c>
      <c r="U145" s="14"/>
      <c r="V145" s="14"/>
      <c r="W145" s="14"/>
      <c r="X145" s="14"/>
      <c r="Y145" s="14"/>
      <c r="Z145" s="14"/>
      <c r="AA145" s="14"/>
      <c r="AB145" s="14"/>
      <c r="AC145" s="14"/>
    </row>
    <row r="146">
      <c r="A146" s="30"/>
      <c r="B146" s="30"/>
      <c r="C146" s="3" t="s">
        <v>166</v>
      </c>
      <c r="D146" s="18">
        <v>132.0</v>
      </c>
      <c r="E146" s="19">
        <v>13.0</v>
      </c>
      <c r="F146" s="20">
        <v>621.0</v>
      </c>
      <c r="G146" s="21">
        <v>25.0</v>
      </c>
      <c r="H146" s="22">
        <f t="shared" si="1"/>
        <v>0.9103448276</v>
      </c>
      <c r="I146" s="23">
        <f t="shared" si="2"/>
        <v>0.9613003096</v>
      </c>
      <c r="J146" s="24">
        <f t="shared" si="3"/>
        <v>0.9519595449</v>
      </c>
      <c r="K146" s="25">
        <f t="shared" si="4"/>
        <v>0.9540510044</v>
      </c>
      <c r="L146" s="26">
        <f t="shared" si="5"/>
        <v>0.958804855</v>
      </c>
      <c r="M146" s="14">
        <f t="shared" si="6"/>
        <v>4.455172414</v>
      </c>
      <c r="N146" s="14"/>
      <c r="O146" s="14"/>
      <c r="P146" s="14">
        <f t="shared" si="8"/>
        <v>145</v>
      </c>
      <c r="Q146" s="14">
        <f t="shared" si="7"/>
        <v>0.382585752</v>
      </c>
      <c r="R146" s="22">
        <v>0.5641025641025641</v>
      </c>
      <c r="S146" s="23">
        <v>0.7473867595818815</v>
      </c>
      <c r="T146" s="27">
        <v>0.7254601226993865</v>
      </c>
      <c r="U146" s="14"/>
      <c r="V146" s="14"/>
      <c r="W146" s="14"/>
      <c r="X146" s="14"/>
      <c r="Y146" s="14"/>
      <c r="Z146" s="14"/>
      <c r="AA146" s="14"/>
      <c r="AB146" s="14"/>
      <c r="AC146" s="14"/>
    </row>
    <row r="147">
      <c r="A147" s="30"/>
      <c r="B147" s="30"/>
      <c r="C147" s="3" t="s">
        <v>167</v>
      </c>
      <c r="D147" s="18">
        <v>95.0</v>
      </c>
      <c r="E147" s="19">
        <v>13.0</v>
      </c>
      <c r="F147" s="20">
        <v>568.0</v>
      </c>
      <c r="G147" s="21">
        <v>12.0</v>
      </c>
      <c r="H147" s="22">
        <f t="shared" si="1"/>
        <v>0.8796296296</v>
      </c>
      <c r="I147" s="23">
        <f t="shared" si="2"/>
        <v>0.9793103448</v>
      </c>
      <c r="J147" s="24">
        <f t="shared" si="3"/>
        <v>0.9636627907</v>
      </c>
      <c r="K147" s="25">
        <f t="shared" si="4"/>
        <v>0.9641727947</v>
      </c>
      <c r="L147" s="26">
        <f t="shared" si="5"/>
        <v>0.9787018263</v>
      </c>
      <c r="M147" s="14">
        <f t="shared" si="6"/>
        <v>5.37037037</v>
      </c>
      <c r="N147" s="14"/>
      <c r="O147" s="14"/>
      <c r="P147" s="14">
        <f t="shared" si="8"/>
        <v>146</v>
      </c>
      <c r="Q147" s="14">
        <f t="shared" si="7"/>
        <v>0.3852242744</v>
      </c>
      <c r="R147" s="22">
        <v>0.7692307692307693</v>
      </c>
      <c r="S147" s="23">
        <v>0.7337278106508875</v>
      </c>
      <c r="T147" s="27">
        <v>0.7384615384615385</v>
      </c>
      <c r="U147" s="14"/>
      <c r="V147" s="14"/>
      <c r="W147" s="14"/>
      <c r="X147" s="14"/>
      <c r="Y147" s="14"/>
      <c r="Z147" s="14"/>
      <c r="AA147" s="14"/>
      <c r="AB147" s="14"/>
      <c r="AC147" s="14"/>
    </row>
    <row r="148">
      <c r="A148" s="30"/>
      <c r="B148" s="30"/>
      <c r="C148" s="3" t="s">
        <v>168</v>
      </c>
      <c r="D148" s="18">
        <v>132.0</v>
      </c>
      <c r="E148" s="19">
        <v>11.0</v>
      </c>
      <c r="F148" s="20">
        <v>520.0</v>
      </c>
      <c r="G148" s="21">
        <v>26.0</v>
      </c>
      <c r="H148" s="22">
        <f t="shared" si="1"/>
        <v>0.9230769231</v>
      </c>
      <c r="I148" s="23">
        <f t="shared" si="2"/>
        <v>0.9523809524</v>
      </c>
      <c r="J148" s="24">
        <f t="shared" si="3"/>
        <v>0.946298984</v>
      </c>
      <c r="K148" s="25">
        <f t="shared" si="4"/>
        <v>0.9486368528</v>
      </c>
      <c r="L148" s="26">
        <f t="shared" si="5"/>
        <v>0.9495914911</v>
      </c>
      <c r="M148" s="14">
        <f t="shared" si="6"/>
        <v>3.818181818</v>
      </c>
      <c r="N148" s="14"/>
      <c r="O148" s="14"/>
      <c r="P148" s="14">
        <f t="shared" si="8"/>
        <v>147</v>
      </c>
      <c r="Q148" s="14">
        <f t="shared" si="7"/>
        <v>0.3878627968</v>
      </c>
      <c r="R148" s="22">
        <v>0.7129186602870813</v>
      </c>
      <c r="S148" s="23">
        <v>0.7454407294832827</v>
      </c>
      <c r="T148" s="27">
        <v>0.740983606557377</v>
      </c>
      <c r="U148" s="14"/>
      <c r="V148" s="14"/>
      <c r="W148" s="14"/>
      <c r="X148" s="14"/>
      <c r="Y148" s="14"/>
      <c r="Z148" s="14"/>
      <c r="AA148" s="14"/>
      <c r="AB148" s="14"/>
      <c r="AC148" s="14"/>
    </row>
    <row r="149">
      <c r="A149" s="30"/>
      <c r="B149" s="30"/>
      <c r="C149" s="3" t="s">
        <v>169</v>
      </c>
      <c r="D149" s="18">
        <v>182.0</v>
      </c>
      <c r="E149" s="19">
        <v>18.0</v>
      </c>
      <c r="F149" s="20">
        <v>812.0</v>
      </c>
      <c r="G149" s="21">
        <v>28.0</v>
      </c>
      <c r="H149" s="22">
        <f t="shared" si="1"/>
        <v>0.91</v>
      </c>
      <c r="I149" s="23">
        <f t="shared" si="2"/>
        <v>0.9666666667</v>
      </c>
      <c r="J149" s="24">
        <f t="shared" si="3"/>
        <v>0.9557692308</v>
      </c>
      <c r="K149" s="25">
        <f t="shared" si="4"/>
        <v>0.9584927641</v>
      </c>
      <c r="L149" s="26">
        <f t="shared" si="5"/>
        <v>0.9634170442</v>
      </c>
      <c r="M149" s="14">
        <f t="shared" si="6"/>
        <v>4.2</v>
      </c>
      <c r="N149" s="14"/>
      <c r="O149" s="14"/>
      <c r="P149" s="14">
        <f t="shared" si="8"/>
        <v>148</v>
      </c>
      <c r="Q149" s="14">
        <f t="shared" si="7"/>
        <v>0.3905013193</v>
      </c>
      <c r="R149" s="22">
        <v>0.7019230769230769</v>
      </c>
      <c r="S149" s="23">
        <v>0.7695473251028807</v>
      </c>
      <c r="T149" s="27">
        <v>0.7492795389048992</v>
      </c>
      <c r="U149" s="14"/>
      <c r="V149" s="14"/>
      <c r="W149" s="14"/>
      <c r="X149" s="14"/>
      <c r="Y149" s="14"/>
      <c r="Z149" s="14"/>
      <c r="AA149" s="14"/>
      <c r="AB149" s="14"/>
      <c r="AC149" s="14"/>
    </row>
    <row r="150">
      <c r="A150" s="30"/>
      <c r="B150" s="30"/>
      <c r="C150" s="3" t="s">
        <v>170</v>
      </c>
      <c r="D150" s="18">
        <v>128.0</v>
      </c>
      <c r="E150" s="19">
        <v>7.0</v>
      </c>
      <c r="F150" s="20">
        <v>550.0</v>
      </c>
      <c r="G150" s="21">
        <v>20.0</v>
      </c>
      <c r="H150" s="22">
        <f t="shared" si="1"/>
        <v>0.9481481481</v>
      </c>
      <c r="I150" s="23">
        <f t="shared" si="2"/>
        <v>0.9649122807</v>
      </c>
      <c r="J150" s="24">
        <f t="shared" si="3"/>
        <v>0.9617021277</v>
      </c>
      <c r="K150" s="25">
        <f t="shared" si="4"/>
        <v>0.9631982951</v>
      </c>
      <c r="L150" s="26">
        <f t="shared" si="5"/>
        <v>0.9631271073</v>
      </c>
      <c r="M150" s="14">
        <f t="shared" si="6"/>
        <v>4.222222222</v>
      </c>
      <c r="N150" s="14"/>
      <c r="O150" s="14"/>
      <c r="P150" s="14">
        <f t="shared" si="8"/>
        <v>149</v>
      </c>
      <c r="Q150" s="14">
        <f t="shared" si="7"/>
        <v>0.3931398417</v>
      </c>
      <c r="R150" s="22">
        <v>1.0</v>
      </c>
      <c r="S150" s="23">
        <v>0.5</v>
      </c>
      <c r="T150" s="27">
        <v>0.75</v>
      </c>
      <c r="U150" s="14"/>
      <c r="V150" s="14"/>
      <c r="W150" s="14"/>
      <c r="X150" s="14"/>
      <c r="Y150" s="14"/>
      <c r="Z150" s="14"/>
      <c r="AA150" s="14"/>
      <c r="AB150" s="14"/>
      <c r="AC150" s="14"/>
    </row>
    <row r="151">
      <c r="A151" s="30"/>
      <c r="B151" s="30"/>
      <c r="C151" s="3" t="s">
        <v>171</v>
      </c>
      <c r="D151" s="18">
        <v>118.0</v>
      </c>
      <c r="E151" s="19">
        <v>8.0</v>
      </c>
      <c r="F151" s="20">
        <v>451.0</v>
      </c>
      <c r="G151" s="21">
        <v>22.0</v>
      </c>
      <c r="H151" s="22">
        <f t="shared" si="1"/>
        <v>0.9365079365</v>
      </c>
      <c r="I151" s="23">
        <f t="shared" si="2"/>
        <v>0.9534883721</v>
      </c>
      <c r="J151" s="24">
        <f t="shared" si="3"/>
        <v>0.9499165275</v>
      </c>
      <c r="K151" s="25">
        <f t="shared" si="4"/>
        <v>0.9517393686</v>
      </c>
      <c r="L151" s="26">
        <f t="shared" si="5"/>
        <v>0.9513134233</v>
      </c>
      <c r="M151" s="14">
        <f t="shared" si="6"/>
        <v>3.753968254</v>
      </c>
      <c r="N151" s="14"/>
      <c r="O151" s="14"/>
      <c r="P151" s="14">
        <f t="shared" si="8"/>
        <v>150</v>
      </c>
      <c r="Q151" s="14">
        <f t="shared" si="7"/>
        <v>0.3957783641</v>
      </c>
      <c r="R151" s="22">
        <v>0.669683257918552</v>
      </c>
      <c r="S151" s="23">
        <v>0.7632607481853713</v>
      </c>
      <c r="T151" s="27">
        <v>0.7529821073558648</v>
      </c>
      <c r="U151" s="14"/>
      <c r="V151" s="14"/>
      <c r="W151" s="14"/>
      <c r="X151" s="14"/>
      <c r="Y151" s="14"/>
      <c r="Z151" s="14"/>
      <c r="AA151" s="14"/>
      <c r="AB151" s="14"/>
      <c r="AC151" s="14"/>
    </row>
    <row r="152">
      <c r="A152" s="30"/>
      <c r="B152" s="30"/>
      <c r="C152" s="3" t="s">
        <v>172</v>
      </c>
      <c r="D152" s="18">
        <v>272.0</v>
      </c>
      <c r="E152" s="19">
        <v>44.0</v>
      </c>
      <c r="F152" s="20">
        <v>1610.0</v>
      </c>
      <c r="G152" s="21">
        <v>97.0</v>
      </c>
      <c r="H152" s="22">
        <f t="shared" si="1"/>
        <v>0.8607594937</v>
      </c>
      <c r="I152" s="23">
        <f t="shared" si="2"/>
        <v>0.9431751611</v>
      </c>
      <c r="J152" s="24">
        <f t="shared" si="3"/>
        <v>0.9303015324</v>
      </c>
      <c r="K152" s="25">
        <f t="shared" si="4"/>
        <v>0.930832691</v>
      </c>
      <c r="L152" s="26">
        <f t="shared" si="5"/>
        <v>0.9425414017</v>
      </c>
      <c r="M152" s="14">
        <f t="shared" si="6"/>
        <v>5.401898734</v>
      </c>
      <c r="N152" s="14"/>
      <c r="O152" s="14"/>
      <c r="P152" s="14">
        <f t="shared" si="8"/>
        <v>151</v>
      </c>
      <c r="Q152" s="14">
        <f t="shared" si="7"/>
        <v>0.3984168865</v>
      </c>
      <c r="R152" s="22">
        <v>0.5294117647058824</v>
      </c>
      <c r="S152" s="23">
        <v>0.7922077922077922</v>
      </c>
      <c r="T152" s="27">
        <v>0.7660818713450293</v>
      </c>
      <c r="U152" s="14"/>
      <c r="V152" s="14"/>
      <c r="W152" s="14"/>
      <c r="X152" s="14"/>
      <c r="Y152" s="14"/>
      <c r="Z152" s="14"/>
      <c r="AA152" s="14"/>
      <c r="AB152" s="14"/>
      <c r="AC152" s="14"/>
    </row>
    <row r="153">
      <c r="A153" s="30"/>
      <c r="B153" s="30"/>
      <c r="C153" s="3" t="s">
        <v>173</v>
      </c>
      <c r="D153" s="18">
        <v>35.0</v>
      </c>
      <c r="E153" s="19">
        <v>8.0</v>
      </c>
      <c r="F153" s="20">
        <v>308.0</v>
      </c>
      <c r="G153" s="21">
        <v>8.0</v>
      </c>
      <c r="H153" s="22">
        <f t="shared" si="1"/>
        <v>0.8139534884</v>
      </c>
      <c r="I153" s="23">
        <f t="shared" si="2"/>
        <v>0.9746835443</v>
      </c>
      <c r="J153" s="24">
        <f t="shared" si="3"/>
        <v>0.9554317549</v>
      </c>
      <c r="K153" s="25">
        <f t="shared" si="4"/>
        <v>0.94966257</v>
      </c>
      <c r="L153" s="26">
        <f t="shared" si="5"/>
        <v>0.9815671293</v>
      </c>
      <c r="M153" s="14">
        <f t="shared" si="6"/>
        <v>7.348837209</v>
      </c>
      <c r="N153" s="14"/>
      <c r="O153" s="14"/>
      <c r="P153" s="14">
        <f t="shared" si="8"/>
        <v>152</v>
      </c>
      <c r="Q153" s="14">
        <f t="shared" si="7"/>
        <v>0.401055409</v>
      </c>
      <c r="R153" s="22">
        <v>0.6470588235294118</v>
      </c>
      <c r="S153" s="23">
        <v>0.8387096774193549</v>
      </c>
      <c r="T153" s="27">
        <v>0.7708333333333334</v>
      </c>
      <c r="U153" s="14"/>
      <c r="V153" s="14"/>
      <c r="W153" s="14"/>
      <c r="X153" s="14"/>
      <c r="Y153" s="14"/>
      <c r="Z153" s="14"/>
      <c r="AA153" s="14"/>
      <c r="AB153" s="14"/>
      <c r="AC153" s="14"/>
    </row>
    <row r="154">
      <c r="A154" s="30"/>
      <c r="B154" s="30"/>
      <c r="C154" s="3" t="s">
        <v>174</v>
      </c>
      <c r="D154" s="18">
        <v>98.0</v>
      </c>
      <c r="E154" s="19">
        <v>10.0</v>
      </c>
      <c r="F154" s="20">
        <v>345.0</v>
      </c>
      <c r="G154" s="21">
        <v>15.0</v>
      </c>
      <c r="H154" s="22">
        <f t="shared" si="1"/>
        <v>0.9074074074</v>
      </c>
      <c r="I154" s="23">
        <f t="shared" si="2"/>
        <v>0.9583333333</v>
      </c>
      <c r="J154" s="24">
        <f t="shared" si="3"/>
        <v>0.9465811966</v>
      </c>
      <c r="K154" s="25">
        <f t="shared" si="4"/>
        <v>0.951088813</v>
      </c>
      <c r="L154" s="26">
        <f t="shared" si="5"/>
        <v>0.9529550067</v>
      </c>
      <c r="M154" s="14">
        <f t="shared" si="6"/>
        <v>3.333333333</v>
      </c>
      <c r="N154" s="14"/>
      <c r="O154" s="14"/>
      <c r="P154" s="14">
        <f t="shared" si="8"/>
        <v>153</v>
      </c>
      <c r="Q154" s="14">
        <f t="shared" si="7"/>
        <v>0.4036939314</v>
      </c>
      <c r="R154" s="22">
        <v>0.5</v>
      </c>
      <c r="S154" s="23">
        <v>0.7953964194373402</v>
      </c>
      <c r="T154" s="27">
        <v>0.7730496453900709</v>
      </c>
      <c r="U154" s="14"/>
      <c r="V154" s="14"/>
      <c r="W154" s="14"/>
      <c r="X154" s="14"/>
      <c r="Y154" s="14"/>
      <c r="Z154" s="14"/>
      <c r="AA154" s="14"/>
      <c r="AB154" s="14"/>
      <c r="AC154" s="14"/>
    </row>
    <row r="155">
      <c r="A155" s="30"/>
      <c r="B155" s="30"/>
      <c r="C155" s="3" t="s">
        <v>175</v>
      </c>
      <c r="D155" s="18">
        <v>122.0</v>
      </c>
      <c r="E155" s="19">
        <v>9.0</v>
      </c>
      <c r="F155" s="20">
        <v>299.0</v>
      </c>
      <c r="G155" s="21">
        <v>25.0</v>
      </c>
      <c r="H155" s="22">
        <f t="shared" si="1"/>
        <v>0.9312977099</v>
      </c>
      <c r="I155" s="23">
        <f t="shared" si="2"/>
        <v>0.9228395062</v>
      </c>
      <c r="J155" s="24">
        <f t="shared" si="3"/>
        <v>0.9252747253</v>
      </c>
      <c r="K155" s="25">
        <f t="shared" si="4"/>
        <v>0.9252088251</v>
      </c>
      <c r="L155" s="26">
        <f t="shared" si="5"/>
        <v>0.9229181359</v>
      </c>
      <c r="M155" s="14">
        <f t="shared" si="6"/>
        <v>2.473282443</v>
      </c>
      <c r="N155" s="14"/>
      <c r="O155" s="14"/>
      <c r="P155" s="14">
        <f t="shared" si="8"/>
        <v>154</v>
      </c>
      <c r="Q155" s="14">
        <f t="shared" si="7"/>
        <v>0.4063324538</v>
      </c>
      <c r="R155" s="22">
        <v>0.5952380952380952</v>
      </c>
      <c r="S155" s="23">
        <v>0.8056930693069307</v>
      </c>
      <c r="T155" s="27">
        <v>0.7858744394618834</v>
      </c>
      <c r="U155" s="14"/>
      <c r="V155" s="14"/>
      <c r="W155" s="14"/>
      <c r="X155" s="14"/>
      <c r="Y155" s="14"/>
      <c r="Z155" s="14"/>
      <c r="AA155" s="14"/>
      <c r="AB155" s="14"/>
      <c r="AC155" s="14"/>
    </row>
    <row r="156">
      <c r="A156" s="30"/>
      <c r="B156" s="30"/>
      <c r="C156" s="3" t="s">
        <v>176</v>
      </c>
      <c r="D156" s="18">
        <v>108.0</v>
      </c>
      <c r="E156" s="19">
        <v>10.0</v>
      </c>
      <c r="F156" s="20">
        <v>294.0</v>
      </c>
      <c r="G156" s="21">
        <v>15.0</v>
      </c>
      <c r="H156" s="22">
        <f t="shared" si="1"/>
        <v>0.9152542373</v>
      </c>
      <c r="I156" s="23">
        <f t="shared" si="2"/>
        <v>0.9514563107</v>
      </c>
      <c r="J156" s="24">
        <f t="shared" si="3"/>
        <v>0.9414519906</v>
      </c>
      <c r="K156" s="25">
        <f t="shared" si="4"/>
        <v>0.9465954702</v>
      </c>
      <c r="L156" s="26">
        <f t="shared" si="5"/>
        <v>0.9453192949</v>
      </c>
      <c r="M156" s="14">
        <f t="shared" si="6"/>
        <v>2.618644068</v>
      </c>
      <c r="N156" s="14"/>
      <c r="O156" s="14"/>
      <c r="P156" s="14">
        <f t="shared" si="8"/>
        <v>155</v>
      </c>
      <c r="Q156" s="14">
        <f t="shared" si="7"/>
        <v>0.4089709763</v>
      </c>
      <c r="R156" s="22">
        <v>0.6578947368421053</v>
      </c>
      <c r="S156" s="23">
        <v>0.8017751479289941</v>
      </c>
      <c r="T156" s="27">
        <v>0.7872340425531915</v>
      </c>
      <c r="U156" s="14"/>
      <c r="V156" s="14"/>
      <c r="W156" s="14"/>
      <c r="X156" s="14"/>
      <c r="Y156" s="14"/>
      <c r="Z156" s="14"/>
      <c r="AA156" s="14"/>
      <c r="AB156" s="14"/>
      <c r="AC156" s="14"/>
    </row>
    <row r="157">
      <c r="A157" s="30"/>
      <c r="B157" s="30"/>
      <c r="C157" s="3" t="s">
        <v>177</v>
      </c>
      <c r="D157" s="18">
        <v>58.0</v>
      </c>
      <c r="E157" s="19">
        <v>4.0</v>
      </c>
      <c r="F157" s="20">
        <v>188.0</v>
      </c>
      <c r="G157" s="21">
        <v>8.0</v>
      </c>
      <c r="H157" s="22">
        <f t="shared" si="1"/>
        <v>0.935483871</v>
      </c>
      <c r="I157" s="23">
        <f t="shared" si="2"/>
        <v>0.9591836735</v>
      </c>
      <c r="J157" s="24">
        <f t="shared" si="3"/>
        <v>0.9534883721</v>
      </c>
      <c r="K157" s="25">
        <f t="shared" si="4"/>
        <v>0.9563468556</v>
      </c>
      <c r="L157" s="26">
        <f t="shared" si="5"/>
        <v>0.9557730332</v>
      </c>
      <c r="M157" s="14">
        <f t="shared" si="6"/>
        <v>3.161290323</v>
      </c>
      <c r="N157" s="14"/>
      <c r="O157" s="14"/>
      <c r="P157" s="14">
        <f t="shared" si="8"/>
        <v>156</v>
      </c>
      <c r="Q157" s="14">
        <f t="shared" si="7"/>
        <v>0.4116094987</v>
      </c>
      <c r="R157" s="22">
        <v>0.7577092511013216</v>
      </c>
      <c r="S157" s="23">
        <v>0.7941445562671546</v>
      </c>
      <c r="T157" s="27">
        <v>0.7878787878787878</v>
      </c>
      <c r="U157" s="14"/>
      <c r="V157" s="14"/>
      <c r="W157" s="14"/>
      <c r="X157" s="14"/>
      <c r="Y157" s="14"/>
      <c r="Z157" s="14"/>
      <c r="AA157" s="14"/>
      <c r="AB157" s="14"/>
      <c r="AC157" s="14"/>
    </row>
    <row r="158">
      <c r="A158" s="30"/>
      <c r="B158" s="30"/>
      <c r="C158" s="3" t="s">
        <v>178</v>
      </c>
      <c r="D158" s="18">
        <v>91.0</v>
      </c>
      <c r="E158" s="19">
        <v>10.0</v>
      </c>
      <c r="F158" s="20">
        <v>169.0</v>
      </c>
      <c r="G158" s="21">
        <v>12.0</v>
      </c>
      <c r="H158" s="22">
        <f t="shared" si="1"/>
        <v>0.900990099</v>
      </c>
      <c r="I158" s="23">
        <f t="shared" si="2"/>
        <v>0.9337016575</v>
      </c>
      <c r="J158" s="24">
        <f t="shared" si="3"/>
        <v>0.9219858156</v>
      </c>
      <c r="K158" s="25">
        <f t="shared" si="4"/>
        <v>0.9294059048</v>
      </c>
      <c r="L158" s="26">
        <f t="shared" si="5"/>
        <v>0.9248482726</v>
      </c>
      <c r="M158" s="14">
        <f t="shared" si="6"/>
        <v>1.792079208</v>
      </c>
      <c r="N158" s="14"/>
      <c r="O158" s="14"/>
      <c r="P158" s="14">
        <f t="shared" si="8"/>
        <v>157</v>
      </c>
      <c r="Q158" s="14">
        <f t="shared" si="7"/>
        <v>0.4142480211</v>
      </c>
      <c r="R158" s="22">
        <v>0.6179401993355482</v>
      </c>
      <c r="S158" s="23">
        <v>0.8212616822429907</v>
      </c>
      <c r="T158" s="27">
        <v>0.7908594138102335</v>
      </c>
      <c r="U158" s="14"/>
      <c r="V158" s="14"/>
      <c r="W158" s="14"/>
      <c r="X158" s="14"/>
      <c r="Y158" s="14"/>
      <c r="Z158" s="14"/>
      <c r="AA158" s="14"/>
      <c r="AB158" s="14"/>
      <c r="AC158" s="14"/>
    </row>
    <row r="159">
      <c r="A159" s="30"/>
      <c r="B159" s="30"/>
      <c r="C159" s="3" t="s">
        <v>179</v>
      </c>
      <c r="D159" s="18">
        <v>276.0</v>
      </c>
      <c r="E159" s="19">
        <v>13.0</v>
      </c>
      <c r="F159" s="20">
        <v>702.0</v>
      </c>
      <c r="G159" s="21">
        <v>20.0</v>
      </c>
      <c r="H159" s="22">
        <f t="shared" si="1"/>
        <v>0.955017301</v>
      </c>
      <c r="I159" s="23">
        <f t="shared" si="2"/>
        <v>0.972299169</v>
      </c>
      <c r="J159" s="24">
        <f t="shared" si="3"/>
        <v>0.9673590504</v>
      </c>
      <c r="K159" s="25">
        <f t="shared" si="4"/>
        <v>0.9705013659</v>
      </c>
      <c r="L159" s="26">
        <f t="shared" si="5"/>
        <v>0.9685498706</v>
      </c>
      <c r="M159" s="14">
        <f t="shared" si="6"/>
        <v>2.498269896</v>
      </c>
      <c r="N159" s="14"/>
      <c r="O159" s="14"/>
      <c r="P159" s="14">
        <f t="shared" si="8"/>
        <v>158</v>
      </c>
      <c r="Q159" s="14">
        <f t="shared" si="7"/>
        <v>0.4168865435</v>
      </c>
      <c r="R159" s="22">
        <v>0.6227272727272727</v>
      </c>
      <c r="S159" s="23">
        <v>0.8082319925163705</v>
      </c>
      <c r="T159" s="27">
        <v>0.7909245122985581</v>
      </c>
      <c r="U159" s="14"/>
      <c r="V159" s="14"/>
      <c r="W159" s="14"/>
      <c r="X159" s="14"/>
      <c r="Y159" s="14"/>
      <c r="Z159" s="14"/>
      <c r="AA159" s="14"/>
      <c r="AB159" s="14"/>
      <c r="AC159" s="14"/>
    </row>
    <row r="160">
      <c r="A160" s="30"/>
      <c r="B160" s="30"/>
      <c r="C160" s="3" t="s">
        <v>180</v>
      </c>
      <c r="D160" s="18">
        <v>54.0</v>
      </c>
      <c r="E160" s="19">
        <v>8.0</v>
      </c>
      <c r="F160" s="20">
        <v>242.0</v>
      </c>
      <c r="G160" s="21">
        <v>8.0</v>
      </c>
      <c r="H160" s="22">
        <f t="shared" si="1"/>
        <v>0.8709677419</v>
      </c>
      <c r="I160" s="23">
        <f t="shared" si="2"/>
        <v>0.968</v>
      </c>
      <c r="J160" s="24">
        <f t="shared" si="3"/>
        <v>0.9487179487</v>
      </c>
      <c r="K160" s="25">
        <f t="shared" si="4"/>
        <v>0.953291215</v>
      </c>
      <c r="L160" s="26">
        <f t="shared" si="5"/>
        <v>0.9625433424</v>
      </c>
      <c r="M160" s="14">
        <f t="shared" si="6"/>
        <v>4.032258065</v>
      </c>
      <c r="N160" s="14"/>
      <c r="O160" s="14"/>
      <c r="P160" s="14">
        <f t="shared" si="8"/>
        <v>159</v>
      </c>
      <c r="Q160" s="14">
        <f t="shared" si="7"/>
        <v>0.419525066</v>
      </c>
      <c r="R160" s="22">
        <v>0.7676767676767676</v>
      </c>
      <c r="S160" s="23">
        <v>0.8043478260869565</v>
      </c>
      <c r="T160" s="27">
        <v>0.7978533094812165</v>
      </c>
      <c r="U160" s="14"/>
      <c r="V160" s="14"/>
      <c r="W160" s="14"/>
      <c r="X160" s="14"/>
      <c r="Y160" s="14"/>
      <c r="Z160" s="14"/>
      <c r="AA160" s="14"/>
      <c r="AB160" s="14"/>
      <c r="AC160" s="14"/>
    </row>
    <row r="161">
      <c r="A161" s="30"/>
      <c r="B161" s="30"/>
      <c r="C161" s="3" t="s">
        <v>181</v>
      </c>
      <c r="D161" s="18">
        <v>243.0</v>
      </c>
      <c r="E161" s="19">
        <v>27.0</v>
      </c>
      <c r="F161" s="20">
        <v>708.0</v>
      </c>
      <c r="G161" s="21">
        <v>37.0</v>
      </c>
      <c r="H161" s="22">
        <f t="shared" si="1"/>
        <v>0.9</v>
      </c>
      <c r="I161" s="23">
        <f t="shared" si="2"/>
        <v>0.9503355705</v>
      </c>
      <c r="J161" s="24">
        <f t="shared" si="3"/>
        <v>0.9369458128</v>
      </c>
      <c r="K161" s="25">
        <f t="shared" si="4"/>
        <v>0.9431866242</v>
      </c>
      <c r="L161" s="26">
        <f t="shared" si="5"/>
        <v>0.9428892576</v>
      </c>
      <c r="M161" s="14">
        <f t="shared" si="6"/>
        <v>2.759259259</v>
      </c>
      <c r="N161" s="14"/>
      <c r="O161" s="14"/>
      <c r="P161" s="14">
        <f t="shared" si="8"/>
        <v>160</v>
      </c>
      <c r="Q161" s="14">
        <f t="shared" si="7"/>
        <v>0.4221635884</v>
      </c>
      <c r="R161" s="22">
        <v>0.514018691588785</v>
      </c>
      <c r="S161" s="23">
        <v>0.8252595155709342</v>
      </c>
      <c r="T161" s="27">
        <v>0.7988915281076802</v>
      </c>
      <c r="U161" s="14"/>
      <c r="V161" s="14"/>
      <c r="W161" s="14"/>
      <c r="X161" s="14"/>
      <c r="Y161" s="14"/>
      <c r="Z161" s="14"/>
      <c r="AA161" s="14"/>
      <c r="AB161" s="14"/>
      <c r="AC161" s="14"/>
    </row>
    <row r="162">
      <c r="A162" s="30"/>
      <c r="B162" s="30"/>
      <c r="C162" s="3" t="s">
        <v>182</v>
      </c>
      <c r="D162" s="18">
        <v>190.0</v>
      </c>
      <c r="E162" s="19">
        <v>17.0</v>
      </c>
      <c r="F162" s="20">
        <v>942.0</v>
      </c>
      <c r="G162" s="21">
        <v>60.0</v>
      </c>
      <c r="H162" s="22">
        <f t="shared" si="1"/>
        <v>0.9178743961</v>
      </c>
      <c r="I162" s="23">
        <f t="shared" si="2"/>
        <v>0.9401197605</v>
      </c>
      <c r="J162" s="24">
        <f t="shared" si="3"/>
        <v>0.9363110008</v>
      </c>
      <c r="K162" s="25">
        <f t="shared" si="4"/>
        <v>0.9375184051</v>
      </c>
      <c r="L162" s="26">
        <f t="shared" si="5"/>
        <v>0.9386791289</v>
      </c>
      <c r="M162" s="14">
        <f t="shared" si="6"/>
        <v>4.84057971</v>
      </c>
      <c r="N162" s="14"/>
      <c r="O162" s="14"/>
      <c r="P162" s="14">
        <f t="shared" si="8"/>
        <v>161</v>
      </c>
      <c r="Q162" s="14">
        <f t="shared" si="7"/>
        <v>0.4248021108</v>
      </c>
      <c r="R162" s="22">
        <v>0.7146596858638743</v>
      </c>
      <c r="S162" s="23">
        <v>0.8136596920647453</v>
      </c>
      <c r="T162" s="27">
        <v>0.8006861063464837</v>
      </c>
      <c r="U162" s="14"/>
      <c r="V162" s="14"/>
      <c r="W162" s="14"/>
      <c r="X162" s="14"/>
      <c r="Y162" s="14"/>
      <c r="Z162" s="14"/>
      <c r="AA162" s="14"/>
      <c r="AB162" s="14"/>
      <c r="AC162" s="14"/>
    </row>
    <row r="163">
      <c r="A163" s="30"/>
      <c r="B163" s="30"/>
      <c r="C163" s="3" t="s">
        <v>183</v>
      </c>
      <c r="D163" s="18">
        <v>57.0</v>
      </c>
      <c r="E163" s="19">
        <v>2.0</v>
      </c>
      <c r="F163" s="20">
        <v>137.0</v>
      </c>
      <c r="G163" s="21">
        <v>10.0</v>
      </c>
      <c r="H163" s="22">
        <f t="shared" si="1"/>
        <v>0.9661016949</v>
      </c>
      <c r="I163" s="23">
        <f t="shared" si="2"/>
        <v>0.9319727891</v>
      </c>
      <c r="J163" s="24">
        <f t="shared" si="3"/>
        <v>0.9417475728</v>
      </c>
      <c r="K163" s="25">
        <f t="shared" si="4"/>
        <v>0.9384979995</v>
      </c>
      <c r="L163" s="26">
        <f t="shared" si="5"/>
        <v>0.9358500637</v>
      </c>
      <c r="M163" s="14">
        <f t="shared" si="6"/>
        <v>2.491525424</v>
      </c>
      <c r="N163" s="14"/>
      <c r="O163" s="14"/>
      <c r="P163" s="14">
        <f t="shared" si="8"/>
        <v>162</v>
      </c>
      <c r="Q163" s="14">
        <f t="shared" si="7"/>
        <v>0.4274406332</v>
      </c>
      <c r="R163" s="22">
        <v>0.743421052631579</v>
      </c>
      <c r="S163" s="23">
        <v>0.8192934782608695</v>
      </c>
      <c r="T163" s="27">
        <v>0.8063063063063063</v>
      </c>
      <c r="U163" s="14"/>
      <c r="V163" s="14"/>
      <c r="W163" s="14"/>
      <c r="X163" s="14"/>
      <c r="Y163" s="14"/>
      <c r="Z163" s="14"/>
      <c r="AA163" s="14"/>
      <c r="AB163" s="14"/>
      <c r="AC163" s="14"/>
    </row>
    <row r="164">
      <c r="A164" s="30"/>
      <c r="B164" s="30"/>
      <c r="C164" s="3" t="s">
        <v>184</v>
      </c>
      <c r="D164" s="18">
        <v>345.0</v>
      </c>
      <c r="E164" s="19">
        <v>35.0</v>
      </c>
      <c r="F164" s="20">
        <v>635.0</v>
      </c>
      <c r="G164" s="21">
        <v>22.0</v>
      </c>
      <c r="H164" s="22">
        <f t="shared" si="1"/>
        <v>0.9078947368</v>
      </c>
      <c r="I164" s="23">
        <f t="shared" si="2"/>
        <v>0.9665144597</v>
      </c>
      <c r="J164" s="24">
        <f t="shared" si="3"/>
        <v>0.9450337512</v>
      </c>
      <c r="K164" s="25">
        <f t="shared" si="4"/>
        <v>0.9580243721</v>
      </c>
      <c r="L164" s="26">
        <f t="shared" si="5"/>
        <v>0.9510145156</v>
      </c>
      <c r="M164" s="14">
        <f t="shared" si="6"/>
        <v>1.728947368</v>
      </c>
      <c r="N164" s="14"/>
      <c r="O164" s="14"/>
      <c r="P164" s="14">
        <f t="shared" si="8"/>
        <v>163</v>
      </c>
      <c r="Q164" s="14">
        <f t="shared" si="7"/>
        <v>0.4300791557</v>
      </c>
      <c r="R164" s="22">
        <v>0.7297297297297297</v>
      </c>
      <c r="S164" s="23">
        <v>0.8754716981132076</v>
      </c>
      <c r="T164" s="27">
        <v>0.8155555555555556</v>
      </c>
      <c r="U164" s="14"/>
      <c r="V164" s="14"/>
      <c r="W164" s="14"/>
      <c r="X164" s="14"/>
      <c r="Y164" s="14"/>
      <c r="Z164" s="14"/>
      <c r="AA164" s="14"/>
      <c r="AB164" s="14"/>
      <c r="AC164" s="14"/>
    </row>
    <row r="165">
      <c r="A165" s="30"/>
      <c r="B165" s="30"/>
      <c r="C165" s="3" t="s">
        <v>185</v>
      </c>
      <c r="D165" s="18">
        <v>89.0</v>
      </c>
      <c r="E165" s="19">
        <v>6.0</v>
      </c>
      <c r="F165" s="20">
        <v>216.0</v>
      </c>
      <c r="G165" s="21">
        <v>7.0</v>
      </c>
      <c r="H165" s="22">
        <f t="shared" si="1"/>
        <v>0.9368421053</v>
      </c>
      <c r="I165" s="23">
        <f t="shared" si="2"/>
        <v>0.9686098655</v>
      </c>
      <c r="J165" s="24">
        <f t="shared" si="3"/>
        <v>0.9591194969</v>
      </c>
      <c r="K165" s="25">
        <f t="shared" si="4"/>
        <v>0.9644669066</v>
      </c>
      <c r="L165" s="26">
        <f t="shared" si="5"/>
        <v>0.9622295276</v>
      </c>
      <c r="M165" s="14">
        <f t="shared" si="6"/>
        <v>2.347368421</v>
      </c>
      <c r="N165" s="14"/>
      <c r="O165" s="14"/>
      <c r="P165" s="14">
        <f t="shared" si="8"/>
        <v>164</v>
      </c>
      <c r="Q165" s="14">
        <f t="shared" si="7"/>
        <v>0.4327176781</v>
      </c>
      <c r="R165" s="22">
        <v>0.5384615384615384</v>
      </c>
      <c r="S165" s="23">
        <v>0.8443579766536965</v>
      </c>
      <c r="T165" s="27">
        <v>0.8162544169611308</v>
      </c>
      <c r="U165" s="14"/>
      <c r="V165" s="14"/>
      <c r="W165" s="14"/>
      <c r="X165" s="14"/>
      <c r="Y165" s="14"/>
      <c r="Z165" s="14"/>
      <c r="AA165" s="14"/>
      <c r="AB165" s="14"/>
      <c r="AC165" s="14"/>
    </row>
    <row r="166">
      <c r="A166" s="30"/>
      <c r="B166" s="30"/>
      <c r="C166" s="3" t="s">
        <v>186</v>
      </c>
      <c r="D166" s="18">
        <v>162.0</v>
      </c>
      <c r="E166" s="19">
        <v>14.0</v>
      </c>
      <c r="F166" s="20">
        <v>575.0</v>
      </c>
      <c r="G166" s="21">
        <v>16.0</v>
      </c>
      <c r="H166" s="22">
        <f t="shared" si="1"/>
        <v>0.9204545455</v>
      </c>
      <c r="I166" s="23">
        <f t="shared" si="2"/>
        <v>0.972927242</v>
      </c>
      <c r="J166" s="24">
        <f t="shared" si="3"/>
        <v>0.9608865711</v>
      </c>
      <c r="K166" s="25">
        <f t="shared" si="4"/>
        <v>0.9654323112</v>
      </c>
      <c r="L166" s="26">
        <f t="shared" si="5"/>
        <v>0.9675034274</v>
      </c>
      <c r="M166" s="14">
        <f t="shared" si="6"/>
        <v>3.357954545</v>
      </c>
      <c r="N166" s="14"/>
      <c r="O166" s="14"/>
      <c r="P166" s="14">
        <f t="shared" si="8"/>
        <v>165</v>
      </c>
      <c r="Q166" s="14">
        <f t="shared" si="7"/>
        <v>0.4353562005</v>
      </c>
      <c r="R166" s="22">
        <v>0.7197452229299363</v>
      </c>
      <c r="S166" s="23">
        <v>0.8340471092077087</v>
      </c>
      <c r="T166" s="27">
        <v>0.8175985334555453</v>
      </c>
      <c r="U166" s="14"/>
      <c r="V166" s="14"/>
      <c r="W166" s="14"/>
      <c r="X166" s="14"/>
      <c r="Y166" s="14"/>
      <c r="Z166" s="14"/>
      <c r="AA166" s="14"/>
      <c r="AB166" s="14"/>
      <c r="AC166" s="14"/>
    </row>
    <row r="167">
      <c r="A167" s="30"/>
      <c r="B167" s="30"/>
      <c r="C167" s="3" t="s">
        <v>187</v>
      </c>
      <c r="D167" s="18">
        <v>117.0</v>
      </c>
      <c r="E167" s="19">
        <v>178.0</v>
      </c>
      <c r="F167" s="20">
        <v>1266.0</v>
      </c>
      <c r="G167" s="21">
        <v>1275.0</v>
      </c>
      <c r="H167" s="22">
        <f t="shared" si="1"/>
        <v>0.3966101695</v>
      </c>
      <c r="I167" s="23">
        <f t="shared" si="2"/>
        <v>0.4982290437</v>
      </c>
      <c r="J167" s="24">
        <f t="shared" si="3"/>
        <v>0.4876586742</v>
      </c>
      <c r="K167" s="25">
        <f t="shared" si="4"/>
        <v>0.4827777204</v>
      </c>
      <c r="L167" s="26">
        <f t="shared" si="5"/>
        <v>0.5040528231</v>
      </c>
      <c r="M167" s="14">
        <f t="shared" si="6"/>
        <v>8.613559322</v>
      </c>
      <c r="N167" s="14"/>
      <c r="O167" s="14"/>
      <c r="P167" s="14">
        <f t="shared" si="8"/>
        <v>166</v>
      </c>
      <c r="Q167" s="14">
        <f t="shared" si="7"/>
        <v>0.437994723</v>
      </c>
      <c r="R167" s="22">
        <v>0.6621621621621622</v>
      </c>
      <c r="S167" s="23">
        <v>0.8424304840370752</v>
      </c>
      <c r="T167" s="27">
        <v>0.8185880250223414</v>
      </c>
      <c r="U167" s="14"/>
      <c r="V167" s="14"/>
      <c r="W167" s="14"/>
      <c r="X167" s="14"/>
      <c r="Y167" s="14"/>
      <c r="Z167" s="14"/>
      <c r="AA167" s="14"/>
      <c r="AB167" s="14"/>
      <c r="AC167" s="14"/>
    </row>
    <row r="168">
      <c r="A168" s="30"/>
      <c r="B168" s="30"/>
      <c r="C168" s="3" t="s">
        <v>188</v>
      </c>
      <c r="D168" s="18">
        <v>44.0</v>
      </c>
      <c r="E168" s="19">
        <v>51.0</v>
      </c>
      <c r="F168" s="20">
        <v>282.0</v>
      </c>
      <c r="G168" s="21">
        <v>255.0</v>
      </c>
      <c r="H168" s="22">
        <f t="shared" si="1"/>
        <v>0.4631578947</v>
      </c>
      <c r="I168" s="23">
        <f t="shared" si="2"/>
        <v>0.5251396648</v>
      </c>
      <c r="J168" s="24">
        <f t="shared" si="3"/>
        <v>0.5158227848</v>
      </c>
      <c r="K168" s="25">
        <f t="shared" si="4"/>
        <v>0.5161052874</v>
      </c>
      <c r="L168" s="26">
        <f t="shared" si="5"/>
        <v>0.5248025929</v>
      </c>
      <c r="M168" s="14">
        <f t="shared" si="6"/>
        <v>5.652631579</v>
      </c>
      <c r="N168" s="14"/>
      <c r="O168" s="14"/>
      <c r="P168" s="14">
        <f t="shared" si="8"/>
        <v>167</v>
      </c>
      <c r="Q168" s="14">
        <f t="shared" si="7"/>
        <v>0.4406332454</v>
      </c>
      <c r="R168" s="22">
        <v>0.6134453781512605</v>
      </c>
      <c r="S168" s="23">
        <v>0.839546191247974</v>
      </c>
      <c r="T168" s="27">
        <v>0.819660014781966</v>
      </c>
      <c r="U168" s="14"/>
      <c r="V168" s="14"/>
      <c r="W168" s="14"/>
      <c r="X168" s="14"/>
      <c r="Y168" s="14"/>
      <c r="Z168" s="14"/>
      <c r="AA168" s="14"/>
      <c r="AB168" s="14"/>
      <c r="AC168" s="14"/>
    </row>
    <row r="169">
      <c r="A169" s="30"/>
      <c r="B169" s="30"/>
      <c r="C169" s="3" t="s">
        <v>189</v>
      </c>
      <c r="D169" s="18">
        <v>58.0</v>
      </c>
      <c r="E169" s="19">
        <v>81.0</v>
      </c>
      <c r="F169" s="20">
        <v>564.0</v>
      </c>
      <c r="G169" s="21">
        <v>646.0</v>
      </c>
      <c r="H169" s="22">
        <f t="shared" si="1"/>
        <v>0.4172661871</v>
      </c>
      <c r="I169" s="23">
        <f t="shared" si="2"/>
        <v>0.4661157025</v>
      </c>
      <c r="J169" s="24">
        <f t="shared" si="3"/>
        <v>0.4610822832</v>
      </c>
      <c r="K169" s="25">
        <f t="shared" si="4"/>
        <v>0.4592073372</v>
      </c>
      <c r="L169" s="26">
        <f t="shared" si="5"/>
        <v>0.4683528209</v>
      </c>
      <c r="M169" s="14">
        <f t="shared" si="6"/>
        <v>8.705035971</v>
      </c>
      <c r="N169" s="14"/>
      <c r="O169" s="14"/>
      <c r="P169" s="14">
        <f t="shared" si="8"/>
        <v>168</v>
      </c>
      <c r="Q169" s="14">
        <f t="shared" si="7"/>
        <v>0.4432717678</v>
      </c>
      <c r="R169" s="22">
        <v>0.630188679245283</v>
      </c>
      <c r="S169" s="23">
        <v>0.8413705583756346</v>
      </c>
      <c r="T169" s="27">
        <v>0.8200836820083682</v>
      </c>
      <c r="U169" s="14"/>
      <c r="V169" s="14"/>
      <c r="W169" s="14"/>
      <c r="X169" s="14"/>
      <c r="Y169" s="14"/>
      <c r="Z169" s="14"/>
      <c r="AA169" s="14"/>
      <c r="AB169" s="14"/>
      <c r="AC169" s="14"/>
    </row>
    <row r="170">
      <c r="A170" s="30"/>
      <c r="B170" s="30"/>
      <c r="C170" s="3" t="s">
        <v>190</v>
      </c>
      <c r="D170" s="18">
        <v>35.0</v>
      </c>
      <c r="E170" s="19">
        <v>31.0</v>
      </c>
      <c r="F170" s="20">
        <v>218.0</v>
      </c>
      <c r="G170" s="21">
        <v>183.0</v>
      </c>
      <c r="H170" s="22">
        <f t="shared" si="1"/>
        <v>0.5303030303</v>
      </c>
      <c r="I170" s="23">
        <f t="shared" si="2"/>
        <v>0.5436408978</v>
      </c>
      <c r="J170" s="24">
        <f t="shared" si="3"/>
        <v>0.5417558887</v>
      </c>
      <c r="K170" s="25">
        <f t="shared" si="4"/>
        <v>0.5424815984</v>
      </c>
      <c r="L170" s="26">
        <f t="shared" si="5"/>
        <v>0.5427750069</v>
      </c>
      <c r="M170" s="14">
        <f t="shared" si="6"/>
        <v>6.075757576</v>
      </c>
      <c r="N170" s="14"/>
      <c r="O170" s="14"/>
      <c r="P170" s="14">
        <f t="shared" si="8"/>
        <v>169</v>
      </c>
      <c r="Q170" s="14">
        <f t="shared" si="7"/>
        <v>0.4459102902</v>
      </c>
      <c r="R170" s="22">
        <v>0.5603448275862069</v>
      </c>
      <c r="S170" s="23">
        <v>0.8544018058690744</v>
      </c>
      <c r="T170" s="27">
        <v>0.8203592814371258</v>
      </c>
      <c r="U170" s="14"/>
      <c r="V170" s="14"/>
      <c r="W170" s="14"/>
      <c r="X170" s="14"/>
      <c r="Y170" s="14"/>
      <c r="Z170" s="14"/>
      <c r="AA170" s="14"/>
      <c r="AB170" s="14"/>
      <c r="AC170" s="14"/>
    </row>
    <row r="171">
      <c r="A171" s="30"/>
      <c r="B171" s="30"/>
      <c r="C171" s="3" t="s">
        <v>191</v>
      </c>
      <c r="D171" s="18">
        <v>105.0</v>
      </c>
      <c r="E171" s="19">
        <v>164.0</v>
      </c>
      <c r="F171" s="20">
        <v>822.0</v>
      </c>
      <c r="G171" s="21">
        <v>878.0</v>
      </c>
      <c r="H171" s="22">
        <f t="shared" si="1"/>
        <v>0.3903345725</v>
      </c>
      <c r="I171" s="23">
        <f t="shared" si="2"/>
        <v>0.4835294118</v>
      </c>
      <c r="J171" s="24">
        <f t="shared" si="3"/>
        <v>0.4707973591</v>
      </c>
      <c r="K171" s="25">
        <f t="shared" si="4"/>
        <v>0.4694418757</v>
      </c>
      <c r="L171" s="26">
        <f t="shared" si="5"/>
        <v>0.4851467261</v>
      </c>
      <c r="M171" s="14">
        <f t="shared" si="6"/>
        <v>6.319702602</v>
      </c>
      <c r="N171" s="14"/>
      <c r="O171" s="14"/>
      <c r="P171" s="14">
        <f t="shared" si="8"/>
        <v>170</v>
      </c>
      <c r="Q171" s="14">
        <f t="shared" si="7"/>
        <v>0.4485488127</v>
      </c>
      <c r="R171" s="22">
        <v>0.8138686131386861</v>
      </c>
      <c r="S171" s="23">
        <v>0.8232428670842032</v>
      </c>
      <c r="T171" s="27">
        <v>0.8217416715371128</v>
      </c>
      <c r="U171" s="14"/>
      <c r="V171" s="14"/>
      <c r="W171" s="14"/>
      <c r="X171" s="14"/>
      <c r="Y171" s="14"/>
      <c r="Z171" s="14"/>
      <c r="AA171" s="14"/>
      <c r="AB171" s="14"/>
      <c r="AC171" s="14"/>
    </row>
    <row r="172">
      <c r="A172" s="30"/>
      <c r="B172" s="30"/>
      <c r="C172" s="3" t="s">
        <v>192</v>
      </c>
      <c r="D172" s="18">
        <v>100.0</v>
      </c>
      <c r="E172" s="19">
        <v>88.0</v>
      </c>
      <c r="F172" s="20">
        <v>517.0</v>
      </c>
      <c r="G172" s="21">
        <v>504.0</v>
      </c>
      <c r="H172" s="22">
        <f t="shared" si="1"/>
        <v>0.5319148936</v>
      </c>
      <c r="I172" s="23">
        <f t="shared" si="2"/>
        <v>0.5063663075</v>
      </c>
      <c r="J172" s="24">
        <f t="shared" si="3"/>
        <v>0.5103391232</v>
      </c>
      <c r="K172" s="25">
        <f t="shared" si="4"/>
        <v>0.5115024294</v>
      </c>
      <c r="L172" s="26">
        <f t="shared" si="5"/>
        <v>0.5049782922</v>
      </c>
      <c r="M172" s="14">
        <f t="shared" si="6"/>
        <v>5.430851064</v>
      </c>
      <c r="N172" s="14"/>
      <c r="O172" s="14"/>
      <c r="P172" s="14">
        <f t="shared" si="8"/>
        <v>171</v>
      </c>
      <c r="Q172" s="14">
        <f t="shared" si="7"/>
        <v>0.4511873351</v>
      </c>
      <c r="R172" s="22">
        <v>0.7932489451476793</v>
      </c>
      <c r="S172" s="23">
        <v>0.8391752577319588</v>
      </c>
      <c r="T172" s="27">
        <v>0.8240997229916898</v>
      </c>
      <c r="U172" s="14"/>
      <c r="V172" s="14"/>
      <c r="W172" s="14"/>
      <c r="X172" s="14"/>
      <c r="Y172" s="14"/>
      <c r="Z172" s="14"/>
      <c r="AA172" s="14"/>
      <c r="AB172" s="14"/>
      <c r="AC172" s="14"/>
    </row>
    <row r="173">
      <c r="A173" s="30"/>
      <c r="B173" s="30"/>
      <c r="C173" s="3" t="s">
        <v>193</v>
      </c>
      <c r="D173" s="18">
        <v>9.0</v>
      </c>
      <c r="E173" s="19">
        <v>30.0</v>
      </c>
      <c r="F173" s="20">
        <v>134.0</v>
      </c>
      <c r="G173" s="21">
        <v>87.0</v>
      </c>
      <c r="H173" s="22">
        <f t="shared" si="1"/>
        <v>0.2307692308</v>
      </c>
      <c r="I173" s="23">
        <f t="shared" si="2"/>
        <v>0.6063348416</v>
      </c>
      <c r="J173" s="24">
        <f t="shared" si="3"/>
        <v>0.55</v>
      </c>
      <c r="K173" s="25">
        <f t="shared" si="4"/>
        <v>0.5465336239</v>
      </c>
      <c r="L173" s="26">
        <f t="shared" si="5"/>
        <v>0.6104707975</v>
      </c>
      <c r="M173" s="14">
        <f t="shared" si="6"/>
        <v>5.666666667</v>
      </c>
      <c r="N173" s="14"/>
      <c r="O173" s="14"/>
      <c r="P173" s="14">
        <f t="shared" si="8"/>
        <v>172</v>
      </c>
      <c r="Q173" s="14">
        <f t="shared" si="7"/>
        <v>0.4538258575</v>
      </c>
      <c r="R173" s="22">
        <v>0.8235294117647058</v>
      </c>
      <c r="S173" s="23">
        <v>0.8253968253968254</v>
      </c>
      <c r="T173" s="27">
        <v>0.825</v>
      </c>
      <c r="U173" s="14"/>
      <c r="V173" s="14"/>
      <c r="W173" s="14"/>
      <c r="X173" s="14"/>
      <c r="Y173" s="14"/>
      <c r="Z173" s="14"/>
      <c r="AA173" s="14"/>
      <c r="AB173" s="14"/>
      <c r="AC173" s="14"/>
    </row>
    <row r="174">
      <c r="A174" s="30"/>
      <c r="B174" s="30"/>
      <c r="C174" s="3" t="s">
        <v>194</v>
      </c>
      <c r="D174" s="18">
        <v>73.0</v>
      </c>
      <c r="E174" s="19">
        <v>31.0</v>
      </c>
      <c r="F174" s="20">
        <v>187.0</v>
      </c>
      <c r="G174" s="21">
        <v>56.0</v>
      </c>
      <c r="H174" s="22">
        <f t="shared" si="1"/>
        <v>0.7019230769</v>
      </c>
      <c r="I174" s="23">
        <f t="shared" si="2"/>
        <v>0.7695473251</v>
      </c>
      <c r="J174" s="24">
        <f t="shared" si="3"/>
        <v>0.7492795389</v>
      </c>
      <c r="K174" s="25">
        <f t="shared" si="4"/>
        <v>0.7595994733</v>
      </c>
      <c r="L174" s="26">
        <f t="shared" si="5"/>
        <v>0.7572339486</v>
      </c>
      <c r="M174" s="14">
        <f t="shared" si="6"/>
        <v>2.336538462</v>
      </c>
      <c r="N174" s="14"/>
      <c r="O174" s="14"/>
      <c r="P174" s="14">
        <f t="shared" si="8"/>
        <v>173</v>
      </c>
      <c r="Q174" s="14">
        <f t="shared" si="7"/>
        <v>0.4564643799</v>
      </c>
      <c r="R174" s="22">
        <v>0.7152777777777778</v>
      </c>
      <c r="S174" s="23">
        <v>0.8422664624808576</v>
      </c>
      <c r="T174" s="27">
        <v>0.829655172413793</v>
      </c>
      <c r="U174" s="14"/>
      <c r="V174" s="14"/>
      <c r="W174" s="14"/>
      <c r="X174" s="14"/>
      <c r="Y174" s="14"/>
      <c r="Z174" s="14"/>
      <c r="AA174" s="14"/>
      <c r="AB174" s="14"/>
      <c r="AC174" s="14"/>
    </row>
    <row r="175">
      <c r="A175" s="30"/>
      <c r="B175" s="30"/>
      <c r="C175" s="3" t="s">
        <v>195</v>
      </c>
      <c r="D175" s="18">
        <v>46.0</v>
      </c>
      <c r="E175" s="19">
        <v>74.0</v>
      </c>
      <c r="F175" s="20">
        <v>369.0</v>
      </c>
      <c r="G175" s="21">
        <v>485.0</v>
      </c>
      <c r="H175" s="22">
        <f t="shared" si="1"/>
        <v>0.3833333333</v>
      </c>
      <c r="I175" s="23">
        <f t="shared" si="2"/>
        <v>0.4320843091</v>
      </c>
      <c r="J175" s="24">
        <f t="shared" si="3"/>
        <v>0.4260780287</v>
      </c>
      <c r="K175" s="25">
        <f t="shared" si="4"/>
        <v>0.4251918967</v>
      </c>
      <c r="L175" s="26">
        <f t="shared" si="5"/>
        <v>0.4331416102</v>
      </c>
      <c r="M175" s="14">
        <f t="shared" si="6"/>
        <v>7.116666667</v>
      </c>
      <c r="N175" s="14"/>
      <c r="O175" s="14"/>
      <c r="P175" s="14">
        <f t="shared" si="8"/>
        <v>174</v>
      </c>
      <c r="Q175" s="14">
        <f t="shared" si="7"/>
        <v>0.4591029024</v>
      </c>
      <c r="R175" s="22">
        <v>0.9080459770114943</v>
      </c>
      <c r="S175" s="23">
        <v>0.8202995008319468</v>
      </c>
      <c r="T175" s="27">
        <v>0.8313953488372093</v>
      </c>
      <c r="U175" s="14"/>
      <c r="V175" s="14"/>
      <c r="W175" s="14"/>
      <c r="X175" s="14"/>
      <c r="Y175" s="14"/>
      <c r="Z175" s="14"/>
      <c r="AA175" s="14"/>
      <c r="AB175" s="14"/>
      <c r="AC175" s="14"/>
    </row>
    <row r="176">
      <c r="A176" s="30"/>
      <c r="B176" s="30"/>
      <c r="C176" s="3" t="s">
        <v>196</v>
      </c>
      <c r="D176" s="18">
        <v>9.0</v>
      </c>
      <c r="E176" s="19">
        <v>38.0</v>
      </c>
      <c r="F176" s="20">
        <v>119.0</v>
      </c>
      <c r="G176" s="21">
        <v>142.0</v>
      </c>
      <c r="H176" s="22">
        <f t="shared" si="1"/>
        <v>0.1914893617</v>
      </c>
      <c r="I176" s="23">
        <f t="shared" si="2"/>
        <v>0.4559386973</v>
      </c>
      <c r="J176" s="24">
        <f t="shared" si="3"/>
        <v>0.4155844156</v>
      </c>
      <c r="K176" s="25">
        <f t="shared" si="4"/>
        <v>0.41412636</v>
      </c>
      <c r="L176" s="26">
        <f t="shared" si="5"/>
        <v>0.4576783971</v>
      </c>
      <c r="M176" s="14">
        <f t="shared" si="6"/>
        <v>5.553191489</v>
      </c>
      <c r="N176" s="14"/>
      <c r="O176" s="14"/>
      <c r="P176" s="14">
        <f t="shared" si="8"/>
        <v>175</v>
      </c>
      <c r="Q176" s="14">
        <f t="shared" si="7"/>
        <v>0.4617414248</v>
      </c>
      <c r="R176" s="22">
        <v>0.7617328519855595</v>
      </c>
      <c r="S176" s="23">
        <v>0.8543478260869565</v>
      </c>
      <c r="T176" s="27">
        <v>0.8329156223893066</v>
      </c>
      <c r="U176" s="14"/>
      <c r="V176" s="14"/>
      <c r="W176" s="14"/>
      <c r="X176" s="14"/>
      <c r="Y176" s="14"/>
      <c r="Z176" s="14"/>
      <c r="AA176" s="14"/>
      <c r="AB176" s="14"/>
      <c r="AC176" s="14"/>
    </row>
    <row r="177">
      <c r="A177" s="30"/>
      <c r="B177" s="30"/>
      <c r="C177" s="3" t="s">
        <v>197</v>
      </c>
      <c r="D177" s="18">
        <v>105.0</v>
      </c>
      <c r="E177" s="19">
        <v>271.0</v>
      </c>
      <c r="F177" s="20">
        <v>1084.0</v>
      </c>
      <c r="G177" s="21">
        <v>1184.0</v>
      </c>
      <c r="H177" s="22">
        <f t="shared" si="1"/>
        <v>0.2792553191</v>
      </c>
      <c r="I177" s="23">
        <f t="shared" si="2"/>
        <v>0.4779541446</v>
      </c>
      <c r="J177" s="24">
        <f t="shared" si="3"/>
        <v>0.4496974281</v>
      </c>
      <c r="K177" s="25">
        <f t="shared" si="4"/>
        <v>0.4467863151</v>
      </c>
      <c r="L177" s="26">
        <f t="shared" si="5"/>
        <v>0.4814275805</v>
      </c>
      <c r="M177" s="14">
        <f t="shared" si="6"/>
        <v>6.031914894</v>
      </c>
      <c r="N177" s="14"/>
      <c r="O177" s="14"/>
      <c r="P177" s="14">
        <f t="shared" si="8"/>
        <v>176</v>
      </c>
      <c r="Q177" s="14">
        <f t="shared" si="7"/>
        <v>0.4643799472</v>
      </c>
      <c r="R177" s="22">
        <v>0.7046979865771812</v>
      </c>
      <c r="S177" s="23">
        <v>0.8555211558307534</v>
      </c>
      <c r="T177" s="27">
        <v>0.8354203935599285</v>
      </c>
      <c r="U177" s="14"/>
      <c r="V177" s="14"/>
      <c r="W177" s="14"/>
      <c r="X177" s="14"/>
      <c r="Y177" s="14"/>
      <c r="Z177" s="14"/>
      <c r="AA177" s="14"/>
      <c r="AB177" s="14"/>
      <c r="AC177" s="14"/>
    </row>
    <row r="178">
      <c r="A178" s="30"/>
      <c r="B178" s="30"/>
      <c r="C178" s="3" t="s">
        <v>198</v>
      </c>
      <c r="D178" s="18">
        <v>41.0</v>
      </c>
      <c r="E178" s="19">
        <v>118.0</v>
      </c>
      <c r="F178" s="20">
        <v>399.0</v>
      </c>
      <c r="G178" s="21">
        <v>612.0</v>
      </c>
      <c r="H178" s="22">
        <f t="shared" si="1"/>
        <v>0.2578616352</v>
      </c>
      <c r="I178" s="23">
        <f t="shared" si="2"/>
        <v>0.3946587537</v>
      </c>
      <c r="J178" s="24">
        <f t="shared" si="3"/>
        <v>0.3760683761</v>
      </c>
      <c r="K178" s="25">
        <f t="shared" si="4"/>
        <v>0.37351234</v>
      </c>
      <c r="L178" s="26">
        <f t="shared" si="5"/>
        <v>0.3977085245</v>
      </c>
      <c r="M178" s="14">
        <f t="shared" si="6"/>
        <v>6.358490566</v>
      </c>
      <c r="N178" s="14"/>
      <c r="O178" s="14"/>
      <c r="P178" s="14">
        <f t="shared" si="8"/>
        <v>177</v>
      </c>
      <c r="Q178" s="14">
        <f t="shared" si="7"/>
        <v>0.4670184697</v>
      </c>
      <c r="R178" s="22">
        <v>0.6857142857142857</v>
      </c>
      <c r="S178" s="23">
        <v>0.8597701149425288</v>
      </c>
      <c r="T178" s="27">
        <v>0.8356435643564356</v>
      </c>
      <c r="U178" s="14"/>
      <c r="V178" s="14"/>
      <c r="W178" s="14"/>
      <c r="X178" s="14"/>
      <c r="Y178" s="14"/>
      <c r="Z178" s="14"/>
      <c r="AA178" s="14"/>
      <c r="AB178" s="14"/>
      <c r="AC178" s="14"/>
    </row>
    <row r="179">
      <c r="A179" s="30"/>
      <c r="B179" s="30"/>
      <c r="C179" s="3" t="s">
        <v>199</v>
      </c>
      <c r="D179" s="18">
        <v>125.0</v>
      </c>
      <c r="E179" s="19">
        <v>178.0</v>
      </c>
      <c r="F179" s="20">
        <v>821.0</v>
      </c>
      <c r="G179" s="21">
        <v>887.0</v>
      </c>
      <c r="H179" s="22">
        <f t="shared" si="1"/>
        <v>0.4125412541</v>
      </c>
      <c r="I179" s="23">
        <f t="shared" si="2"/>
        <v>0.4806791569</v>
      </c>
      <c r="J179" s="24">
        <f t="shared" si="3"/>
        <v>0.47041273</v>
      </c>
      <c r="K179" s="25">
        <f t="shared" si="4"/>
        <v>0.4706481484</v>
      </c>
      <c r="L179" s="26">
        <f t="shared" si="5"/>
        <v>0.4803982641</v>
      </c>
      <c r="M179" s="14">
        <f t="shared" si="6"/>
        <v>5.636963696</v>
      </c>
      <c r="N179" s="14"/>
      <c r="O179" s="14"/>
      <c r="P179" s="14">
        <f t="shared" si="8"/>
        <v>178</v>
      </c>
      <c r="Q179" s="14">
        <f t="shared" si="7"/>
        <v>0.4696569921</v>
      </c>
      <c r="R179" s="22">
        <v>0.717741935483871</v>
      </c>
      <c r="S179" s="23">
        <v>0.8510007412898444</v>
      </c>
      <c r="T179" s="27">
        <v>0.8397827562797013</v>
      </c>
      <c r="U179" s="14"/>
      <c r="V179" s="14"/>
      <c r="W179" s="14"/>
      <c r="X179" s="14"/>
      <c r="Y179" s="14"/>
      <c r="Z179" s="14"/>
      <c r="AA179" s="14"/>
      <c r="AB179" s="14"/>
      <c r="AC179" s="14"/>
    </row>
    <row r="180">
      <c r="A180" s="30"/>
      <c r="B180" s="30"/>
      <c r="C180" s="3" t="s">
        <v>200</v>
      </c>
      <c r="D180" s="18">
        <v>59.0</v>
      </c>
      <c r="E180" s="19">
        <v>79.0</v>
      </c>
      <c r="F180" s="20">
        <v>458.0</v>
      </c>
      <c r="G180" s="21">
        <v>499.0</v>
      </c>
      <c r="H180" s="22">
        <f t="shared" si="1"/>
        <v>0.4275362319</v>
      </c>
      <c r="I180" s="23">
        <f t="shared" si="2"/>
        <v>0.4785788924</v>
      </c>
      <c r="J180" s="24">
        <f t="shared" si="3"/>
        <v>0.4721461187</v>
      </c>
      <c r="K180" s="25">
        <f t="shared" si="4"/>
        <v>0.4713154736</v>
      </c>
      <c r="L180" s="26">
        <f t="shared" si="5"/>
        <v>0.4795699884</v>
      </c>
      <c r="M180" s="14">
        <f t="shared" si="6"/>
        <v>6.934782609</v>
      </c>
      <c r="N180" s="14"/>
      <c r="O180" s="14"/>
      <c r="P180" s="14">
        <f t="shared" si="8"/>
        <v>179</v>
      </c>
      <c r="Q180" s="14">
        <f t="shared" si="7"/>
        <v>0.4722955145</v>
      </c>
      <c r="R180" s="22">
        <v>0.7346938775510204</v>
      </c>
      <c r="S180" s="23">
        <v>0.8648648648648649</v>
      </c>
      <c r="T180" s="27">
        <v>0.8423529411764706</v>
      </c>
      <c r="U180" s="14"/>
      <c r="V180" s="14"/>
      <c r="W180" s="14"/>
      <c r="X180" s="14"/>
      <c r="Y180" s="14"/>
      <c r="Z180" s="14"/>
      <c r="AA180" s="14"/>
      <c r="AB180" s="14"/>
      <c r="AC180" s="14"/>
    </row>
    <row r="181">
      <c r="A181" s="30"/>
      <c r="B181" s="30"/>
      <c r="C181" s="3" t="s">
        <v>201</v>
      </c>
      <c r="D181" s="18">
        <v>144.0</v>
      </c>
      <c r="E181" s="19">
        <v>203.0</v>
      </c>
      <c r="F181" s="20">
        <v>1096.0</v>
      </c>
      <c r="G181" s="21">
        <v>983.0</v>
      </c>
      <c r="H181" s="22">
        <f t="shared" si="1"/>
        <v>0.4149855908</v>
      </c>
      <c r="I181" s="23">
        <f t="shared" si="2"/>
        <v>0.5271765272</v>
      </c>
      <c r="J181" s="24">
        <f t="shared" si="3"/>
        <v>0.5111294312</v>
      </c>
      <c r="K181" s="25">
        <f t="shared" si="4"/>
        <v>0.5100136673</v>
      </c>
      <c r="L181" s="26">
        <f t="shared" si="5"/>
        <v>0.5285078166</v>
      </c>
      <c r="M181" s="14">
        <f t="shared" si="6"/>
        <v>5.991354467</v>
      </c>
      <c r="N181" s="14"/>
      <c r="O181" s="14"/>
      <c r="P181" s="14">
        <f t="shared" si="8"/>
        <v>180</v>
      </c>
      <c r="Q181" s="14">
        <f t="shared" si="7"/>
        <v>0.4749340369</v>
      </c>
      <c r="R181" s="22">
        <v>0.6323529411764706</v>
      </c>
      <c r="S181" s="23">
        <v>0.8637037037037038</v>
      </c>
      <c r="T181" s="27">
        <v>0.8425302826379543</v>
      </c>
      <c r="U181" s="14"/>
      <c r="V181" s="14"/>
      <c r="W181" s="14"/>
      <c r="X181" s="14"/>
      <c r="Y181" s="14"/>
      <c r="Z181" s="14"/>
      <c r="AA181" s="14"/>
      <c r="AB181" s="14"/>
      <c r="AC181" s="14"/>
    </row>
    <row r="182">
      <c r="A182" s="30"/>
      <c r="B182" s="30"/>
      <c r="C182" s="3" t="s">
        <v>202</v>
      </c>
      <c r="D182" s="18">
        <v>26.0</v>
      </c>
      <c r="E182" s="19">
        <v>32.0</v>
      </c>
      <c r="F182" s="20">
        <v>253.0</v>
      </c>
      <c r="G182" s="21">
        <v>162.0</v>
      </c>
      <c r="H182" s="22">
        <f t="shared" si="1"/>
        <v>0.4482758621</v>
      </c>
      <c r="I182" s="23">
        <f t="shared" si="2"/>
        <v>0.6096385542</v>
      </c>
      <c r="J182" s="24">
        <f t="shared" si="3"/>
        <v>0.5898520085</v>
      </c>
      <c r="K182" s="25">
        <f t="shared" si="4"/>
        <v>0.5845151609</v>
      </c>
      <c r="L182" s="26">
        <f t="shared" si="5"/>
        <v>0.6160062898</v>
      </c>
      <c r="M182" s="14">
        <f t="shared" si="6"/>
        <v>7.155172414</v>
      </c>
      <c r="N182" s="14"/>
      <c r="O182" s="14"/>
      <c r="P182" s="14">
        <f t="shared" si="8"/>
        <v>181</v>
      </c>
      <c r="Q182" s="14">
        <f t="shared" si="7"/>
        <v>0.4775725594</v>
      </c>
      <c r="R182" s="22">
        <v>0.7088607594936709</v>
      </c>
      <c r="S182" s="23">
        <v>0.8691026827012026</v>
      </c>
      <c r="T182" s="27">
        <v>0.8486682808716707</v>
      </c>
      <c r="U182" s="14"/>
      <c r="V182" s="14"/>
      <c r="W182" s="14"/>
      <c r="X182" s="14"/>
      <c r="Y182" s="14"/>
      <c r="Z182" s="14"/>
      <c r="AA182" s="14"/>
      <c r="AB182" s="14"/>
      <c r="AC182" s="14"/>
    </row>
    <row r="183">
      <c r="A183" s="30"/>
      <c r="B183" s="30"/>
      <c r="C183" s="3" t="s">
        <v>203</v>
      </c>
      <c r="D183" s="18">
        <v>25.0</v>
      </c>
      <c r="E183" s="19">
        <v>46.0</v>
      </c>
      <c r="F183" s="20">
        <v>190.0</v>
      </c>
      <c r="G183" s="21">
        <v>323.0</v>
      </c>
      <c r="H183" s="22">
        <f t="shared" si="1"/>
        <v>0.3521126761</v>
      </c>
      <c r="I183" s="23">
        <f t="shared" si="2"/>
        <v>0.3703703704</v>
      </c>
      <c r="J183" s="24">
        <f t="shared" si="3"/>
        <v>0.3681506849</v>
      </c>
      <c r="K183" s="25">
        <f t="shared" si="4"/>
        <v>0.3684145884</v>
      </c>
      <c r="L183" s="26">
        <f t="shared" si="5"/>
        <v>0.3700554901</v>
      </c>
      <c r="M183" s="14">
        <f t="shared" si="6"/>
        <v>7.225352113</v>
      </c>
      <c r="N183" s="14"/>
      <c r="O183" s="14"/>
      <c r="P183" s="14">
        <f t="shared" si="8"/>
        <v>182</v>
      </c>
      <c r="Q183" s="14">
        <f t="shared" si="7"/>
        <v>0.4802110818</v>
      </c>
      <c r="R183" s="22">
        <v>0.6666666666666666</v>
      </c>
      <c r="S183" s="23">
        <v>0.8672985781990521</v>
      </c>
      <c r="T183" s="27">
        <v>0.8491379310344828</v>
      </c>
      <c r="U183" s="14"/>
      <c r="V183" s="14"/>
      <c r="W183" s="14"/>
      <c r="X183" s="14"/>
      <c r="Y183" s="14"/>
      <c r="Z183" s="14"/>
      <c r="AA183" s="14"/>
      <c r="AB183" s="14"/>
      <c r="AC183" s="14"/>
    </row>
    <row r="184">
      <c r="A184" s="30"/>
      <c r="B184" s="30"/>
      <c r="C184" s="3" t="s">
        <v>204</v>
      </c>
      <c r="D184" s="18">
        <v>39.0</v>
      </c>
      <c r="E184" s="19">
        <v>29.0</v>
      </c>
      <c r="F184" s="20">
        <v>180.0</v>
      </c>
      <c r="G184" s="21">
        <v>116.0</v>
      </c>
      <c r="H184" s="22">
        <f t="shared" si="1"/>
        <v>0.5735294118</v>
      </c>
      <c r="I184" s="23">
        <f t="shared" si="2"/>
        <v>0.6081081081</v>
      </c>
      <c r="J184" s="24">
        <f t="shared" si="3"/>
        <v>0.6016483516</v>
      </c>
      <c r="K184" s="25">
        <f t="shared" si="4"/>
        <v>0.60351008</v>
      </c>
      <c r="L184" s="26">
        <f t="shared" si="5"/>
        <v>0.6058867605</v>
      </c>
      <c r="M184" s="14">
        <f t="shared" si="6"/>
        <v>4.352941176</v>
      </c>
      <c r="N184" s="14"/>
      <c r="O184" s="14"/>
      <c r="P184" s="14">
        <f t="shared" si="8"/>
        <v>183</v>
      </c>
      <c r="Q184" s="14">
        <f t="shared" si="7"/>
        <v>0.4828496042</v>
      </c>
      <c r="R184" s="22">
        <v>0.7253731343283583</v>
      </c>
      <c r="S184" s="23">
        <v>0.883629191321499</v>
      </c>
      <c r="T184" s="27">
        <v>0.8550646551724138</v>
      </c>
      <c r="U184" s="14"/>
      <c r="V184" s="14"/>
      <c r="W184" s="14"/>
      <c r="X184" s="14"/>
      <c r="Y184" s="14"/>
      <c r="Z184" s="14"/>
      <c r="AA184" s="14"/>
      <c r="AB184" s="14"/>
      <c r="AC184" s="14"/>
    </row>
    <row r="185">
      <c r="A185" s="30"/>
      <c r="B185" s="30"/>
      <c r="C185" s="3" t="s">
        <v>205</v>
      </c>
      <c r="D185" s="18">
        <v>48.0</v>
      </c>
      <c r="E185" s="19">
        <v>30.0</v>
      </c>
      <c r="F185" s="20">
        <v>224.0</v>
      </c>
      <c r="G185" s="21">
        <v>98.0</v>
      </c>
      <c r="H185" s="22">
        <f t="shared" si="1"/>
        <v>0.6153846154</v>
      </c>
      <c r="I185" s="23">
        <f t="shared" si="2"/>
        <v>0.6956521739</v>
      </c>
      <c r="J185" s="24">
        <f t="shared" si="3"/>
        <v>0.68</v>
      </c>
      <c r="K185" s="25">
        <f t="shared" si="4"/>
        <v>0.6836574663</v>
      </c>
      <c r="L185" s="26">
        <f t="shared" si="5"/>
        <v>0.691288216</v>
      </c>
      <c r="M185" s="14">
        <f t="shared" si="6"/>
        <v>4.128205128</v>
      </c>
      <c r="N185" s="14"/>
      <c r="O185" s="14"/>
      <c r="P185" s="14">
        <f t="shared" si="8"/>
        <v>184</v>
      </c>
      <c r="Q185" s="14">
        <f t="shared" si="7"/>
        <v>0.4854881266</v>
      </c>
      <c r="R185" s="22">
        <v>0.7068965517241379</v>
      </c>
      <c r="S185" s="23">
        <v>0.8850174216027874</v>
      </c>
      <c r="T185" s="27">
        <v>0.855072463768116</v>
      </c>
      <c r="U185" s="14"/>
      <c r="V185" s="14"/>
      <c r="W185" s="14"/>
      <c r="X185" s="14"/>
      <c r="Y185" s="14"/>
      <c r="Z185" s="14"/>
      <c r="AA185" s="14"/>
      <c r="AB185" s="14"/>
      <c r="AC185" s="14"/>
    </row>
    <row r="186">
      <c r="A186" s="30"/>
      <c r="B186" s="30"/>
      <c r="C186" s="3" t="s">
        <v>206</v>
      </c>
      <c r="D186" s="18">
        <v>63.0</v>
      </c>
      <c r="E186" s="19">
        <v>96.0</v>
      </c>
      <c r="F186" s="20">
        <v>493.0</v>
      </c>
      <c r="G186" s="21">
        <v>671.0</v>
      </c>
      <c r="H186" s="22">
        <f t="shared" si="1"/>
        <v>0.3962264151</v>
      </c>
      <c r="I186" s="23">
        <f t="shared" si="2"/>
        <v>0.4235395189</v>
      </c>
      <c r="J186" s="24">
        <f t="shared" si="3"/>
        <v>0.4202569917</v>
      </c>
      <c r="K186" s="25">
        <f t="shared" si="4"/>
        <v>0.420117735</v>
      </c>
      <c r="L186" s="26">
        <f t="shared" si="5"/>
        <v>0.423705675</v>
      </c>
      <c r="M186" s="14">
        <f t="shared" si="6"/>
        <v>7.320754717</v>
      </c>
      <c r="N186" s="14"/>
      <c r="O186" s="14"/>
      <c r="P186" s="14">
        <f t="shared" si="8"/>
        <v>185</v>
      </c>
      <c r="Q186" s="14">
        <f t="shared" si="7"/>
        <v>0.4881266491</v>
      </c>
      <c r="R186" s="22">
        <v>0.8118811881188119</v>
      </c>
      <c r="S186" s="23">
        <v>0.8619718309859155</v>
      </c>
      <c r="T186" s="27">
        <v>0.8557336621454994</v>
      </c>
      <c r="U186" s="14"/>
      <c r="V186" s="14"/>
      <c r="W186" s="14"/>
      <c r="X186" s="14"/>
      <c r="Y186" s="14"/>
      <c r="Z186" s="14"/>
      <c r="AA186" s="14"/>
      <c r="AB186" s="14"/>
      <c r="AC186" s="14"/>
    </row>
    <row r="187">
      <c r="A187" s="30"/>
      <c r="B187" s="30"/>
      <c r="C187" s="3" t="s">
        <v>207</v>
      </c>
      <c r="D187" s="18">
        <v>74.0</v>
      </c>
      <c r="E187" s="19">
        <v>98.0</v>
      </c>
      <c r="F187" s="20">
        <v>776.0</v>
      </c>
      <c r="G187" s="21">
        <v>825.0</v>
      </c>
      <c r="H187" s="22">
        <f t="shared" si="1"/>
        <v>0.4302325581</v>
      </c>
      <c r="I187" s="23">
        <f t="shared" si="2"/>
        <v>0.4846970643</v>
      </c>
      <c r="J187" s="24">
        <f t="shared" si="3"/>
        <v>0.4794134236</v>
      </c>
      <c r="K187" s="25">
        <f t="shared" si="4"/>
        <v>0.4768796748</v>
      </c>
      <c r="L187" s="26">
        <f t="shared" si="5"/>
        <v>0.4877202427</v>
      </c>
      <c r="M187" s="14">
        <f t="shared" si="6"/>
        <v>9.308139535</v>
      </c>
      <c r="N187" s="14"/>
      <c r="O187" s="14"/>
      <c r="P187" s="14">
        <f t="shared" si="8"/>
        <v>186</v>
      </c>
      <c r="Q187" s="14">
        <f t="shared" si="7"/>
        <v>0.4907651715</v>
      </c>
      <c r="R187" s="22">
        <v>0.75</v>
      </c>
      <c r="S187" s="23">
        <v>0.8748019017432647</v>
      </c>
      <c r="T187" s="27">
        <v>0.8583218707015131</v>
      </c>
      <c r="U187" s="14"/>
      <c r="V187" s="14"/>
      <c r="W187" s="14"/>
      <c r="X187" s="14"/>
      <c r="Y187" s="14"/>
      <c r="Z187" s="14"/>
      <c r="AA187" s="14"/>
      <c r="AB187" s="14"/>
      <c r="AC187" s="14"/>
    </row>
    <row r="188">
      <c r="A188" s="30"/>
      <c r="B188" s="30"/>
      <c r="C188" s="3" t="s">
        <v>208</v>
      </c>
      <c r="D188" s="18">
        <v>9.0</v>
      </c>
      <c r="E188" s="19">
        <v>14.0</v>
      </c>
      <c r="F188" s="20">
        <v>101.0</v>
      </c>
      <c r="G188" s="21">
        <v>29.0</v>
      </c>
      <c r="H188" s="22">
        <f t="shared" si="1"/>
        <v>0.3913043478</v>
      </c>
      <c r="I188" s="23">
        <f t="shared" si="2"/>
        <v>0.7769230769</v>
      </c>
      <c r="J188" s="24">
        <f t="shared" si="3"/>
        <v>0.7189542484</v>
      </c>
      <c r="K188" s="25">
        <f t="shared" si="4"/>
        <v>0.7154943358</v>
      </c>
      <c r="L188" s="26">
        <f t="shared" si="5"/>
        <v>0.7810513208</v>
      </c>
      <c r="M188" s="14">
        <f t="shared" si="6"/>
        <v>5.652173913</v>
      </c>
      <c r="N188" s="14"/>
      <c r="O188" s="14"/>
      <c r="P188" s="14">
        <f t="shared" si="8"/>
        <v>187</v>
      </c>
      <c r="Q188" s="14">
        <f t="shared" si="7"/>
        <v>0.4934036939</v>
      </c>
      <c r="R188" s="22">
        <v>0.8379888268156425</v>
      </c>
      <c r="S188" s="23">
        <v>0.8663028649386084</v>
      </c>
      <c r="T188" s="27">
        <v>0.8607456140350878</v>
      </c>
      <c r="U188" s="14"/>
      <c r="V188" s="14"/>
      <c r="W188" s="14"/>
      <c r="X188" s="14"/>
      <c r="Y188" s="14"/>
      <c r="Z188" s="14"/>
      <c r="AA188" s="14"/>
      <c r="AB188" s="14"/>
      <c r="AC188" s="14"/>
    </row>
    <row r="189">
      <c r="A189" s="30"/>
      <c r="B189" s="30"/>
      <c r="C189" s="3" t="s">
        <v>209</v>
      </c>
      <c r="D189" s="18">
        <v>14.0</v>
      </c>
      <c r="E189" s="19">
        <v>34.0</v>
      </c>
      <c r="F189" s="20">
        <v>50.0</v>
      </c>
      <c r="G189" s="21">
        <v>80.0</v>
      </c>
      <c r="H189" s="22">
        <f t="shared" si="1"/>
        <v>0.2916666667</v>
      </c>
      <c r="I189" s="23">
        <f t="shared" si="2"/>
        <v>0.3846153846</v>
      </c>
      <c r="J189" s="24">
        <f t="shared" si="3"/>
        <v>0.3595505618</v>
      </c>
      <c r="K189" s="25">
        <f t="shared" si="4"/>
        <v>0.3705676937</v>
      </c>
      <c r="L189" s="26">
        <f t="shared" si="5"/>
        <v>0.3714701371</v>
      </c>
      <c r="M189" s="14">
        <f t="shared" si="6"/>
        <v>2.708333333</v>
      </c>
      <c r="N189" s="14"/>
      <c r="O189" s="14"/>
      <c r="P189" s="14">
        <f t="shared" si="8"/>
        <v>188</v>
      </c>
      <c r="Q189" s="14">
        <f t="shared" si="7"/>
        <v>0.4960422164</v>
      </c>
      <c r="R189" s="22">
        <v>0.7916666666666666</v>
      </c>
      <c r="S189" s="23">
        <v>0.8829787234042553</v>
      </c>
      <c r="T189" s="27">
        <v>0.8608870967741935</v>
      </c>
      <c r="U189" s="14"/>
      <c r="V189" s="14"/>
      <c r="W189" s="14"/>
      <c r="X189" s="14"/>
      <c r="Y189" s="14"/>
      <c r="Z189" s="14"/>
      <c r="AA189" s="14"/>
      <c r="AB189" s="14"/>
      <c r="AC189" s="14"/>
    </row>
    <row r="190">
      <c r="A190" s="30"/>
      <c r="B190" s="30"/>
      <c r="C190" s="3" t="s">
        <v>210</v>
      </c>
      <c r="D190" s="18">
        <v>13.0</v>
      </c>
      <c r="E190" s="19">
        <v>54.0</v>
      </c>
      <c r="F190" s="20">
        <v>62.0</v>
      </c>
      <c r="G190" s="21">
        <v>118.0</v>
      </c>
      <c r="H190" s="22">
        <f t="shared" si="1"/>
        <v>0.1940298507</v>
      </c>
      <c r="I190" s="23">
        <f t="shared" si="2"/>
        <v>0.3444444444</v>
      </c>
      <c r="J190" s="24">
        <f t="shared" si="3"/>
        <v>0.3036437247</v>
      </c>
      <c r="K190" s="25">
        <f t="shared" si="4"/>
        <v>0.321093465</v>
      </c>
      <c r="L190" s="26">
        <f t="shared" si="5"/>
        <v>0.3236240387</v>
      </c>
      <c r="M190" s="14">
        <f t="shared" si="6"/>
        <v>2.686567164</v>
      </c>
      <c r="N190" s="14"/>
      <c r="O190" s="14"/>
      <c r="P190" s="14">
        <f t="shared" si="8"/>
        <v>189</v>
      </c>
      <c r="Q190" s="14">
        <f t="shared" si="7"/>
        <v>0.4986807388</v>
      </c>
      <c r="R190" s="22">
        <v>0.782608695652174</v>
      </c>
      <c r="S190" s="23">
        <v>0.8763636363636363</v>
      </c>
      <c r="T190" s="27">
        <v>0.8629283489096573</v>
      </c>
      <c r="U190" s="14"/>
      <c r="V190" s="14"/>
      <c r="W190" s="14"/>
      <c r="X190" s="14"/>
      <c r="Y190" s="14"/>
      <c r="Z190" s="14"/>
      <c r="AA190" s="14"/>
      <c r="AB190" s="14"/>
      <c r="AC190" s="14"/>
    </row>
    <row r="191">
      <c r="A191" s="30"/>
      <c r="B191" s="30"/>
      <c r="C191" s="3" t="s">
        <v>211</v>
      </c>
      <c r="D191" s="18">
        <v>16.0</v>
      </c>
      <c r="E191" s="19">
        <v>45.0</v>
      </c>
      <c r="F191" s="20">
        <v>227.0</v>
      </c>
      <c r="G191" s="21">
        <v>217.0</v>
      </c>
      <c r="H191" s="22">
        <f t="shared" si="1"/>
        <v>0.262295082</v>
      </c>
      <c r="I191" s="23">
        <f t="shared" si="2"/>
        <v>0.5112612613</v>
      </c>
      <c r="J191" s="24">
        <f t="shared" si="3"/>
        <v>0.4811881188</v>
      </c>
      <c r="K191" s="25">
        <f t="shared" si="4"/>
        <v>0.4719555292</v>
      </c>
      <c r="L191" s="26">
        <f t="shared" si="5"/>
        <v>0.5222772568</v>
      </c>
      <c r="M191" s="14">
        <f t="shared" si="6"/>
        <v>7.278688525</v>
      </c>
      <c r="N191" s="14"/>
      <c r="O191" s="14"/>
      <c r="P191" s="14">
        <f t="shared" si="8"/>
        <v>190</v>
      </c>
      <c r="Q191" s="14">
        <f t="shared" si="7"/>
        <v>0.5013192612</v>
      </c>
      <c r="R191" s="22">
        <v>0.7392739273927392</v>
      </c>
      <c r="S191" s="23">
        <v>0.8878627968337731</v>
      </c>
      <c r="T191" s="27">
        <v>0.863111599780099</v>
      </c>
      <c r="U191" s="14"/>
      <c r="V191" s="14"/>
      <c r="W191" s="14"/>
      <c r="X191" s="14"/>
      <c r="Y191" s="14"/>
      <c r="Z191" s="14"/>
      <c r="AA191" s="14"/>
      <c r="AB191" s="14"/>
      <c r="AC191" s="14"/>
    </row>
    <row r="192">
      <c r="A192" s="30"/>
      <c r="B192" s="30"/>
      <c r="C192" s="3" t="s">
        <v>212</v>
      </c>
      <c r="D192" s="18">
        <v>8.0</v>
      </c>
      <c r="E192" s="19">
        <v>47.0</v>
      </c>
      <c r="F192" s="20">
        <v>46.0</v>
      </c>
      <c r="G192" s="21">
        <v>142.0</v>
      </c>
      <c r="H192" s="22">
        <f t="shared" si="1"/>
        <v>0.1454545455</v>
      </c>
      <c r="I192" s="23">
        <f t="shared" si="2"/>
        <v>0.2446808511</v>
      </c>
      <c r="J192" s="24">
        <f t="shared" si="3"/>
        <v>0.2222222222</v>
      </c>
      <c r="K192" s="25">
        <f t="shared" si="4"/>
        <v>0.2296168664</v>
      </c>
      <c r="L192" s="26">
        <f t="shared" si="5"/>
        <v>0.2358578262</v>
      </c>
      <c r="M192" s="14">
        <f t="shared" si="6"/>
        <v>3.418181818</v>
      </c>
      <c r="N192" s="14"/>
      <c r="O192" s="14"/>
      <c r="P192" s="14">
        <f t="shared" si="8"/>
        <v>191</v>
      </c>
      <c r="Q192" s="14">
        <f t="shared" si="7"/>
        <v>0.5039577836</v>
      </c>
      <c r="R192" s="22">
        <v>0.6653061224489796</v>
      </c>
      <c r="S192" s="23">
        <v>0.8929561841375485</v>
      </c>
      <c r="T192" s="27">
        <v>0.86572265625</v>
      </c>
      <c r="U192" s="14"/>
      <c r="V192" s="14"/>
      <c r="W192" s="14"/>
      <c r="X192" s="14"/>
      <c r="Y192" s="14"/>
      <c r="Z192" s="14"/>
      <c r="AA192" s="14"/>
      <c r="AB192" s="14"/>
      <c r="AC192" s="14"/>
    </row>
    <row r="193">
      <c r="A193" s="30"/>
      <c r="B193" s="30"/>
      <c r="C193" s="3" t="s">
        <v>213</v>
      </c>
      <c r="D193" s="18">
        <v>76.0</v>
      </c>
      <c r="E193" s="19">
        <v>23.0</v>
      </c>
      <c r="F193" s="20">
        <v>370.0</v>
      </c>
      <c r="G193" s="21">
        <v>90.0</v>
      </c>
      <c r="H193" s="22">
        <f t="shared" si="1"/>
        <v>0.7676767677</v>
      </c>
      <c r="I193" s="23">
        <f t="shared" si="2"/>
        <v>0.8043478261</v>
      </c>
      <c r="J193" s="24">
        <f t="shared" si="3"/>
        <v>0.7978533095</v>
      </c>
      <c r="K193" s="25">
        <f t="shared" si="4"/>
        <v>0.7994110605</v>
      </c>
      <c r="L193" s="26">
        <f t="shared" si="5"/>
        <v>0.8024891733</v>
      </c>
      <c r="M193" s="14">
        <f t="shared" si="6"/>
        <v>4.646464646</v>
      </c>
      <c r="N193" s="14"/>
      <c r="O193" s="14"/>
      <c r="P193" s="14">
        <f t="shared" si="8"/>
        <v>192</v>
      </c>
      <c r="Q193" s="14">
        <f t="shared" si="7"/>
        <v>0.5065963061</v>
      </c>
      <c r="R193" s="22">
        <v>0.706766917293233</v>
      </c>
      <c r="S193" s="23">
        <v>0.884968242766408</v>
      </c>
      <c r="T193" s="27">
        <v>0.8696774193548387</v>
      </c>
      <c r="U193" s="14"/>
      <c r="V193" s="14"/>
      <c r="W193" s="14"/>
      <c r="X193" s="14"/>
      <c r="Y193" s="14"/>
      <c r="Z193" s="14"/>
      <c r="AA193" s="14"/>
      <c r="AB193" s="14"/>
      <c r="AC193" s="14"/>
    </row>
    <row r="194">
      <c r="A194" s="30"/>
      <c r="B194" s="30"/>
      <c r="C194" s="3" t="s">
        <v>214</v>
      </c>
      <c r="D194" s="18">
        <v>79.0</v>
      </c>
      <c r="E194" s="19">
        <v>8.0</v>
      </c>
      <c r="F194" s="20">
        <v>493.0</v>
      </c>
      <c r="G194" s="21">
        <v>108.0</v>
      </c>
      <c r="H194" s="22">
        <f t="shared" si="1"/>
        <v>0.908045977</v>
      </c>
      <c r="I194" s="23">
        <f t="shared" si="2"/>
        <v>0.8202995008</v>
      </c>
      <c r="J194" s="24">
        <f t="shared" si="3"/>
        <v>0.8313953488</v>
      </c>
      <c r="K194" s="25">
        <f t="shared" si="4"/>
        <v>0.8355049884</v>
      </c>
      <c r="L194" s="26">
        <f t="shared" si="5"/>
        <v>0.815396026</v>
      </c>
      <c r="M194" s="14">
        <f t="shared" si="6"/>
        <v>6.908045977</v>
      </c>
      <c r="N194" s="14"/>
      <c r="O194" s="14"/>
      <c r="P194" s="14">
        <f t="shared" si="8"/>
        <v>193</v>
      </c>
      <c r="Q194" s="14">
        <f t="shared" si="7"/>
        <v>0.5092348285</v>
      </c>
      <c r="R194" s="22">
        <v>0.8023255813953488</v>
      </c>
      <c r="S194" s="23">
        <v>0.8863636363636364</v>
      </c>
      <c r="T194" s="27">
        <v>0.8713692946058091</v>
      </c>
      <c r="U194" s="14"/>
      <c r="V194" s="14"/>
      <c r="W194" s="14"/>
      <c r="X194" s="14"/>
      <c r="Y194" s="14"/>
      <c r="Z194" s="14"/>
      <c r="AA194" s="14"/>
      <c r="AB194" s="14"/>
      <c r="AC194" s="14"/>
    </row>
    <row r="195">
      <c r="A195" s="30"/>
      <c r="B195" s="30"/>
      <c r="C195" s="3" t="s">
        <v>215</v>
      </c>
      <c r="D195" s="18">
        <v>20.0</v>
      </c>
      <c r="E195" s="19">
        <v>6.0</v>
      </c>
      <c r="F195" s="20">
        <v>124.0</v>
      </c>
      <c r="G195" s="21">
        <v>45.0</v>
      </c>
      <c r="H195" s="22">
        <f t="shared" si="1"/>
        <v>0.7692307692</v>
      </c>
      <c r="I195" s="23">
        <f t="shared" si="2"/>
        <v>0.7337278107</v>
      </c>
      <c r="J195" s="24">
        <f t="shared" si="3"/>
        <v>0.7384615385</v>
      </c>
      <c r="K195" s="25">
        <f t="shared" si="4"/>
        <v>0.7404754698</v>
      </c>
      <c r="L195" s="26">
        <f t="shared" si="5"/>
        <v>0.7313248599</v>
      </c>
      <c r="M195" s="14">
        <f t="shared" si="6"/>
        <v>6.5</v>
      </c>
      <c r="N195" s="14"/>
      <c r="O195" s="14"/>
      <c r="P195" s="14">
        <f t="shared" si="8"/>
        <v>194</v>
      </c>
      <c r="Q195" s="14">
        <f t="shared" si="7"/>
        <v>0.5118733509</v>
      </c>
      <c r="R195" s="22">
        <v>0.8208955223880597</v>
      </c>
      <c r="S195" s="23">
        <v>0.8883720930232558</v>
      </c>
      <c r="T195" s="27">
        <v>0.8755890669180019</v>
      </c>
      <c r="U195" s="14"/>
      <c r="V195" s="14"/>
      <c r="W195" s="14"/>
      <c r="X195" s="14"/>
      <c r="Y195" s="14"/>
      <c r="Z195" s="14"/>
      <c r="AA195" s="14"/>
      <c r="AB195" s="14"/>
      <c r="AC195" s="14"/>
    </row>
    <row r="196">
      <c r="A196" s="30"/>
      <c r="B196" s="30"/>
      <c r="C196" s="3" t="s">
        <v>216</v>
      </c>
      <c r="D196" s="18">
        <v>69.0</v>
      </c>
      <c r="E196" s="19">
        <v>17.0</v>
      </c>
      <c r="F196" s="20">
        <v>351.0</v>
      </c>
      <c r="G196" s="21">
        <v>45.0</v>
      </c>
      <c r="H196" s="22">
        <f t="shared" si="1"/>
        <v>0.8023255814</v>
      </c>
      <c r="I196" s="23">
        <f t="shared" si="2"/>
        <v>0.8863636364</v>
      </c>
      <c r="J196" s="24">
        <f t="shared" si="3"/>
        <v>0.8713692946</v>
      </c>
      <c r="K196" s="25">
        <f t="shared" si="4"/>
        <v>0.873758514</v>
      </c>
      <c r="L196" s="26">
        <f t="shared" si="5"/>
        <v>0.8835129052</v>
      </c>
      <c r="M196" s="14">
        <f t="shared" si="6"/>
        <v>4.604651163</v>
      </c>
      <c r="N196" s="14"/>
      <c r="O196" s="14"/>
      <c r="P196" s="14">
        <f t="shared" si="8"/>
        <v>195</v>
      </c>
      <c r="Q196" s="14">
        <f t="shared" si="7"/>
        <v>0.5145118734</v>
      </c>
      <c r="R196" s="22">
        <v>0.8068181818181818</v>
      </c>
      <c r="S196" s="23">
        <v>0.8875399361022365</v>
      </c>
      <c r="T196" s="27">
        <v>0.8758884636413341</v>
      </c>
      <c r="U196" s="14"/>
      <c r="V196" s="14"/>
      <c r="W196" s="14"/>
      <c r="X196" s="14"/>
      <c r="Y196" s="14"/>
      <c r="Z196" s="14"/>
      <c r="AA196" s="14"/>
      <c r="AB196" s="14"/>
      <c r="AC196" s="14"/>
    </row>
    <row r="197">
      <c r="A197" s="30"/>
      <c r="B197" s="30"/>
      <c r="C197" s="3" t="s">
        <v>217</v>
      </c>
      <c r="D197" s="18">
        <v>2.0</v>
      </c>
      <c r="E197" s="19">
        <v>0.0</v>
      </c>
      <c r="F197" s="20">
        <v>7.0</v>
      </c>
      <c r="G197" s="21">
        <v>1.0</v>
      </c>
      <c r="H197" s="22">
        <f t="shared" si="1"/>
        <v>1</v>
      </c>
      <c r="I197" s="23">
        <f t="shared" si="2"/>
        <v>0.875</v>
      </c>
      <c r="J197" s="24">
        <f t="shared" si="3"/>
        <v>0.9</v>
      </c>
      <c r="K197" s="25">
        <f t="shared" si="4"/>
        <v>0.8962365499</v>
      </c>
      <c r="L197" s="26">
        <f t="shared" si="5"/>
        <v>0.879490414</v>
      </c>
      <c r="M197" s="14">
        <f t="shared" si="6"/>
        <v>4</v>
      </c>
      <c r="N197" s="14"/>
      <c r="O197" s="14"/>
      <c r="P197" s="14">
        <f t="shared" si="8"/>
        <v>196</v>
      </c>
      <c r="Q197" s="14">
        <f t="shared" si="7"/>
        <v>0.5171503958</v>
      </c>
      <c r="R197" s="22">
        <v>0.75</v>
      </c>
      <c r="S197" s="23">
        <v>0.8979591836734694</v>
      </c>
      <c r="T197" s="27">
        <v>0.8771929824561403</v>
      </c>
      <c r="U197" s="14"/>
      <c r="V197" s="14"/>
      <c r="W197" s="14"/>
      <c r="X197" s="14"/>
      <c r="Y197" s="14"/>
      <c r="Z197" s="14"/>
      <c r="AA197" s="14"/>
      <c r="AB197" s="14"/>
      <c r="AC197" s="14"/>
    </row>
    <row r="198">
      <c r="A198" s="30"/>
      <c r="B198" s="30"/>
      <c r="C198" s="3" t="s">
        <v>218</v>
      </c>
      <c r="D198" s="18">
        <v>140.0</v>
      </c>
      <c r="E198" s="19">
        <v>11.0</v>
      </c>
      <c r="F198" s="20">
        <v>526.0</v>
      </c>
      <c r="G198" s="21">
        <v>24.0</v>
      </c>
      <c r="H198" s="22">
        <f t="shared" si="1"/>
        <v>0.9271523179</v>
      </c>
      <c r="I198" s="23">
        <f t="shared" si="2"/>
        <v>0.9563636364</v>
      </c>
      <c r="J198" s="24">
        <f t="shared" si="3"/>
        <v>0.9500713267</v>
      </c>
      <c r="K198" s="25">
        <f t="shared" si="4"/>
        <v>0.9526345459</v>
      </c>
      <c r="L198" s="26">
        <f t="shared" si="5"/>
        <v>0.9533052949</v>
      </c>
      <c r="M198" s="14">
        <f t="shared" si="6"/>
        <v>3.642384106</v>
      </c>
      <c r="N198" s="14"/>
      <c r="O198" s="14"/>
      <c r="P198" s="14">
        <f t="shared" si="8"/>
        <v>197</v>
      </c>
      <c r="Q198" s="14">
        <f t="shared" si="7"/>
        <v>0.5197889182</v>
      </c>
      <c r="R198" s="22">
        <v>0.8195488721804511</v>
      </c>
      <c r="S198" s="23">
        <v>0.8884462151394422</v>
      </c>
      <c r="T198" s="27">
        <v>0.8803869832893579</v>
      </c>
      <c r="U198" s="14"/>
      <c r="V198" s="14"/>
      <c r="W198" s="14"/>
      <c r="X198" s="14"/>
      <c r="Y198" s="14"/>
      <c r="Z198" s="14"/>
      <c r="AA198" s="14"/>
      <c r="AB198" s="14"/>
      <c r="AC198" s="14"/>
    </row>
    <row r="199">
      <c r="A199" s="30"/>
      <c r="B199" s="30"/>
      <c r="C199" s="3" t="s">
        <v>219</v>
      </c>
      <c r="D199" s="18">
        <v>18.0</v>
      </c>
      <c r="E199" s="19">
        <v>2.0</v>
      </c>
      <c r="F199" s="20">
        <v>40.0</v>
      </c>
      <c r="G199" s="21">
        <v>2.0</v>
      </c>
      <c r="H199" s="22">
        <f t="shared" si="1"/>
        <v>0.9</v>
      </c>
      <c r="I199" s="23">
        <f t="shared" si="2"/>
        <v>0.9523809524</v>
      </c>
      <c r="J199" s="24">
        <f t="shared" si="3"/>
        <v>0.935483871</v>
      </c>
      <c r="K199" s="25">
        <f t="shared" si="4"/>
        <v>0.9449008743</v>
      </c>
      <c r="L199" s="26">
        <f t="shared" si="5"/>
        <v>0.9411449209</v>
      </c>
      <c r="M199" s="14">
        <f t="shared" si="6"/>
        <v>2.1</v>
      </c>
      <c r="N199" s="14"/>
      <c r="O199" s="14"/>
      <c r="P199" s="14">
        <f t="shared" si="8"/>
        <v>198</v>
      </c>
      <c r="Q199" s="14">
        <f t="shared" si="7"/>
        <v>0.5224274406</v>
      </c>
      <c r="R199" s="22">
        <v>0.8</v>
      </c>
      <c r="S199" s="23">
        <v>0.896551724137931</v>
      </c>
      <c r="T199" s="27">
        <v>0.8823529411764706</v>
      </c>
      <c r="U199" s="14"/>
      <c r="V199" s="14"/>
      <c r="W199" s="14"/>
      <c r="X199" s="14"/>
      <c r="Y199" s="14"/>
      <c r="Z199" s="14"/>
      <c r="AA199" s="14"/>
      <c r="AB199" s="14"/>
      <c r="AC199" s="14"/>
    </row>
    <row r="200">
      <c r="A200" s="30"/>
      <c r="B200" s="30"/>
      <c r="C200" s="3" t="s">
        <v>220</v>
      </c>
      <c r="D200" s="18">
        <v>48.0</v>
      </c>
      <c r="E200" s="19">
        <v>4.0</v>
      </c>
      <c r="F200" s="20">
        <v>130.0</v>
      </c>
      <c r="G200" s="21">
        <v>6.0</v>
      </c>
      <c r="H200" s="22">
        <f t="shared" si="1"/>
        <v>0.9230769231</v>
      </c>
      <c r="I200" s="23">
        <f t="shared" si="2"/>
        <v>0.9558823529</v>
      </c>
      <c r="J200" s="24">
        <f t="shared" si="3"/>
        <v>0.9468085106</v>
      </c>
      <c r="K200" s="25">
        <f t="shared" si="4"/>
        <v>0.9515714032</v>
      </c>
      <c r="L200" s="26">
        <f t="shared" si="5"/>
        <v>0.95019944</v>
      </c>
      <c r="M200" s="14">
        <f t="shared" si="6"/>
        <v>2.615384615</v>
      </c>
      <c r="N200" s="14"/>
      <c r="O200" s="14"/>
      <c r="P200" s="14">
        <f t="shared" si="8"/>
        <v>199</v>
      </c>
      <c r="Q200" s="14">
        <f t="shared" si="7"/>
        <v>0.5250659631</v>
      </c>
      <c r="R200" s="22">
        <v>0.7653061224489796</v>
      </c>
      <c r="S200" s="23">
        <v>0.9018324607329843</v>
      </c>
      <c r="T200" s="27">
        <v>0.8863109048723898</v>
      </c>
      <c r="U200" s="14"/>
      <c r="V200" s="14"/>
      <c r="W200" s="14"/>
      <c r="X200" s="14"/>
      <c r="Y200" s="14"/>
      <c r="Z200" s="14"/>
      <c r="AA200" s="14"/>
      <c r="AB200" s="14"/>
      <c r="AC200" s="14"/>
    </row>
    <row r="201">
      <c r="A201" s="30"/>
      <c r="B201" s="30"/>
      <c r="C201" s="3" t="s">
        <v>221</v>
      </c>
      <c r="D201" s="18">
        <v>2.0</v>
      </c>
      <c r="E201" s="19">
        <v>0.0</v>
      </c>
      <c r="F201" s="20">
        <v>1.0</v>
      </c>
      <c r="G201" s="21">
        <v>1.0</v>
      </c>
      <c r="H201" s="22">
        <f t="shared" si="1"/>
        <v>1</v>
      </c>
      <c r="I201" s="23">
        <f t="shared" si="2"/>
        <v>0.5</v>
      </c>
      <c r="J201" s="24">
        <f t="shared" si="3"/>
        <v>0.75</v>
      </c>
      <c r="K201" s="25">
        <f t="shared" si="4"/>
        <v>0.5819461995</v>
      </c>
      <c r="L201" s="26">
        <f t="shared" si="5"/>
        <v>0.7005157814</v>
      </c>
      <c r="M201" s="14">
        <f t="shared" si="6"/>
        <v>1</v>
      </c>
      <c r="N201" s="14"/>
      <c r="O201" s="14"/>
      <c r="P201" s="14">
        <f t="shared" si="8"/>
        <v>200</v>
      </c>
      <c r="Q201" s="14">
        <f t="shared" si="7"/>
        <v>0.5277044855</v>
      </c>
      <c r="R201" s="22">
        <v>0.8095238095238095</v>
      </c>
      <c r="S201" s="23">
        <v>0.9020501138952164</v>
      </c>
      <c r="T201" s="27">
        <v>0.887189292543021</v>
      </c>
      <c r="U201" s="14"/>
      <c r="V201" s="14"/>
      <c r="W201" s="14"/>
      <c r="X201" s="14"/>
      <c r="Y201" s="14"/>
      <c r="Z201" s="14"/>
      <c r="AA201" s="14"/>
      <c r="AB201" s="14"/>
      <c r="AC201" s="14"/>
    </row>
    <row r="202">
      <c r="A202" s="30"/>
      <c r="B202" s="30"/>
      <c r="C202" s="3" t="s">
        <v>222</v>
      </c>
      <c r="D202" s="18">
        <v>18.0</v>
      </c>
      <c r="E202" s="19">
        <v>0.0</v>
      </c>
      <c r="F202" s="20">
        <v>43.0</v>
      </c>
      <c r="G202" s="21">
        <v>1.0</v>
      </c>
      <c r="H202" s="22">
        <f t="shared" si="1"/>
        <v>1</v>
      </c>
      <c r="I202" s="23">
        <f t="shared" si="2"/>
        <v>0.9772727273</v>
      </c>
      <c r="J202" s="24">
        <f t="shared" si="3"/>
        <v>0.9838709677</v>
      </c>
      <c r="K202" s="25">
        <f t="shared" si="4"/>
        <v>0.9819521</v>
      </c>
      <c r="L202" s="26">
        <f t="shared" si="5"/>
        <v>0.9795622516</v>
      </c>
      <c r="M202" s="14">
        <f t="shared" si="6"/>
        <v>2.444444444</v>
      </c>
      <c r="N202" s="14"/>
      <c r="O202" s="14"/>
      <c r="P202" s="14">
        <f t="shared" si="8"/>
        <v>201</v>
      </c>
      <c r="Q202" s="14">
        <f t="shared" si="7"/>
        <v>0.5303430079</v>
      </c>
      <c r="R202" s="22">
        <v>0.6933333333333334</v>
      </c>
      <c r="S202" s="23">
        <v>0.909024211298606</v>
      </c>
      <c r="T202" s="27">
        <v>0.8876404494382022</v>
      </c>
      <c r="U202" s="14"/>
      <c r="V202" s="14"/>
      <c r="W202" s="14"/>
      <c r="X202" s="14"/>
      <c r="Y202" s="14"/>
      <c r="Z202" s="14"/>
      <c r="AA202" s="14"/>
      <c r="AB202" s="14"/>
      <c r="AC202" s="14"/>
    </row>
    <row r="203">
      <c r="A203" s="30"/>
      <c r="B203" s="30"/>
      <c r="C203" s="3" t="s">
        <v>223</v>
      </c>
      <c r="D203" s="18">
        <v>60.0</v>
      </c>
      <c r="E203" s="19">
        <v>4.0</v>
      </c>
      <c r="F203" s="20">
        <v>128.0</v>
      </c>
      <c r="G203" s="21">
        <v>4.0</v>
      </c>
      <c r="H203" s="22">
        <f t="shared" si="1"/>
        <v>0.9375</v>
      </c>
      <c r="I203" s="23">
        <f t="shared" si="2"/>
        <v>0.9696969697</v>
      </c>
      <c r="J203" s="24">
        <f t="shared" si="3"/>
        <v>0.9591836735</v>
      </c>
      <c r="K203" s="25">
        <f t="shared" si="4"/>
        <v>0.965484525</v>
      </c>
      <c r="L203" s="26">
        <f t="shared" si="5"/>
        <v>0.9621790191</v>
      </c>
      <c r="M203" s="14">
        <f t="shared" si="6"/>
        <v>2.0625</v>
      </c>
      <c r="N203" s="14"/>
      <c r="O203" s="14"/>
      <c r="P203" s="14">
        <f t="shared" si="8"/>
        <v>202</v>
      </c>
      <c r="Q203" s="14">
        <f t="shared" si="7"/>
        <v>0.5329815303</v>
      </c>
      <c r="R203" s="22">
        <v>1.0</v>
      </c>
      <c r="S203" s="23">
        <v>0.875</v>
      </c>
      <c r="T203" s="27">
        <v>0.8888888888888888</v>
      </c>
      <c r="U203" s="14"/>
      <c r="V203" s="14"/>
      <c r="W203" s="14"/>
      <c r="X203" s="14"/>
      <c r="Y203" s="14"/>
      <c r="Z203" s="14"/>
      <c r="AA203" s="14"/>
      <c r="AB203" s="14"/>
      <c r="AC203" s="14"/>
    </row>
    <row r="204">
      <c r="A204" s="30"/>
      <c r="B204" s="30"/>
      <c r="C204" s="3" t="s">
        <v>224</v>
      </c>
      <c r="D204" s="18">
        <v>19.0</v>
      </c>
      <c r="E204" s="19">
        <v>0.0</v>
      </c>
      <c r="F204" s="20">
        <v>19.0</v>
      </c>
      <c r="G204" s="21">
        <v>1.0</v>
      </c>
      <c r="H204" s="22">
        <f t="shared" si="1"/>
        <v>1</v>
      </c>
      <c r="I204" s="23">
        <f t="shared" si="2"/>
        <v>0.95</v>
      </c>
      <c r="J204" s="24">
        <f t="shared" si="3"/>
        <v>0.9743589744</v>
      </c>
      <c r="K204" s="25">
        <f t="shared" si="4"/>
        <v>0.9590946199</v>
      </c>
      <c r="L204" s="26">
        <f t="shared" si="5"/>
        <v>0.9682128815</v>
      </c>
      <c r="M204" s="14">
        <f t="shared" si="6"/>
        <v>1.052631579</v>
      </c>
      <c r="N204" s="14"/>
      <c r="O204" s="14"/>
      <c r="P204" s="14">
        <f t="shared" si="8"/>
        <v>203</v>
      </c>
      <c r="Q204" s="14">
        <f t="shared" si="7"/>
        <v>0.5356200528</v>
      </c>
      <c r="R204" s="22">
        <v>0.7163120567375887</v>
      </c>
      <c r="S204" s="23">
        <v>0.90324449594438</v>
      </c>
      <c r="T204" s="27">
        <v>0.8891269416175683</v>
      </c>
      <c r="U204" s="14"/>
      <c r="V204" s="14"/>
      <c r="W204" s="14"/>
      <c r="X204" s="14"/>
      <c r="Y204" s="14"/>
      <c r="Z204" s="14"/>
      <c r="AA204" s="14"/>
      <c r="AB204" s="14"/>
      <c r="AC204" s="14"/>
    </row>
    <row r="205">
      <c r="A205" s="30"/>
      <c r="B205" s="30"/>
      <c r="C205" s="3" t="s">
        <v>225</v>
      </c>
      <c r="D205" s="18">
        <v>23.0</v>
      </c>
      <c r="E205" s="19">
        <v>0.0</v>
      </c>
      <c r="F205" s="20">
        <v>35.0</v>
      </c>
      <c r="G205" s="21">
        <v>2.0</v>
      </c>
      <c r="H205" s="22">
        <f t="shared" si="1"/>
        <v>1</v>
      </c>
      <c r="I205" s="23">
        <f t="shared" si="2"/>
        <v>0.9459459459</v>
      </c>
      <c r="J205" s="24">
        <f t="shared" si="3"/>
        <v>0.9666666667</v>
      </c>
      <c r="K205" s="25">
        <f t="shared" si="4"/>
        <v>0.9556968864</v>
      </c>
      <c r="L205" s="26">
        <f t="shared" si="5"/>
        <v>0.9590346952</v>
      </c>
      <c r="M205" s="14">
        <f t="shared" si="6"/>
        <v>1.608695652</v>
      </c>
      <c r="N205" s="14"/>
      <c r="O205" s="14"/>
      <c r="P205" s="14">
        <f t="shared" si="8"/>
        <v>204</v>
      </c>
      <c r="Q205" s="14">
        <f t="shared" si="7"/>
        <v>0.5382585752</v>
      </c>
      <c r="R205" s="22">
        <v>0.7857142857142857</v>
      </c>
      <c r="S205" s="23">
        <v>0.9065743944636678</v>
      </c>
      <c r="T205" s="27">
        <v>0.8912386706948641</v>
      </c>
      <c r="U205" s="14"/>
      <c r="V205" s="14"/>
      <c r="W205" s="14"/>
      <c r="X205" s="14"/>
      <c r="Y205" s="14"/>
      <c r="Z205" s="14"/>
      <c r="AA205" s="14"/>
      <c r="AB205" s="14"/>
      <c r="AC205" s="14"/>
    </row>
    <row r="206">
      <c r="A206" s="30"/>
      <c r="B206" s="30"/>
      <c r="C206" s="3" t="s">
        <v>226</v>
      </c>
      <c r="D206" s="18">
        <v>31.0</v>
      </c>
      <c r="E206" s="19">
        <v>6.0</v>
      </c>
      <c r="F206" s="20">
        <v>54.0</v>
      </c>
      <c r="G206" s="21">
        <v>1.0</v>
      </c>
      <c r="H206" s="22">
        <f t="shared" si="1"/>
        <v>0.8378378378</v>
      </c>
      <c r="I206" s="23">
        <f t="shared" si="2"/>
        <v>0.9818181818</v>
      </c>
      <c r="J206" s="24">
        <f t="shared" si="3"/>
        <v>0.9239130435</v>
      </c>
      <c r="K206" s="25">
        <f t="shared" si="4"/>
        <v>0.9595088585</v>
      </c>
      <c r="L206" s="26">
        <f t="shared" si="5"/>
        <v>0.939346529</v>
      </c>
      <c r="M206" s="14">
        <f t="shared" si="6"/>
        <v>1.486486486</v>
      </c>
      <c r="N206" s="14"/>
      <c r="O206" s="14"/>
      <c r="P206" s="14">
        <f t="shared" si="8"/>
        <v>205</v>
      </c>
      <c r="Q206" s="14">
        <f t="shared" si="7"/>
        <v>0.5408970976</v>
      </c>
      <c r="R206" s="22">
        <v>0.7226890756302521</v>
      </c>
      <c r="S206" s="23">
        <v>0.9153766769865841</v>
      </c>
      <c r="T206" s="27">
        <v>0.8943014705882353</v>
      </c>
      <c r="U206" s="14"/>
      <c r="V206" s="14"/>
      <c r="W206" s="14"/>
      <c r="X206" s="14"/>
      <c r="Y206" s="14"/>
      <c r="Z206" s="14"/>
      <c r="AA206" s="14"/>
      <c r="AB206" s="14"/>
      <c r="AC206" s="14"/>
    </row>
    <row r="207">
      <c r="A207" s="30"/>
      <c r="B207" s="30"/>
      <c r="C207" s="3" t="s">
        <v>227</v>
      </c>
      <c r="D207" s="18">
        <v>13.0</v>
      </c>
      <c r="E207" s="19">
        <v>0.0</v>
      </c>
      <c r="F207" s="20">
        <v>20.0</v>
      </c>
      <c r="G207" s="21">
        <v>0.0</v>
      </c>
      <c r="H207" s="22">
        <f t="shared" si="1"/>
        <v>1</v>
      </c>
      <c r="I207" s="23">
        <f t="shared" si="2"/>
        <v>1</v>
      </c>
      <c r="J207" s="24">
        <f t="shared" si="3"/>
        <v>1</v>
      </c>
      <c r="K207" s="25">
        <f t="shared" si="4"/>
        <v>1.001</v>
      </c>
      <c r="L207" s="26">
        <f t="shared" si="5"/>
        <v>0.9988068358</v>
      </c>
      <c r="M207" s="14">
        <f t="shared" si="6"/>
        <v>1.538461538</v>
      </c>
      <c r="N207" s="14"/>
      <c r="O207" s="14"/>
      <c r="P207" s="14">
        <f t="shared" si="8"/>
        <v>206</v>
      </c>
      <c r="Q207" s="14">
        <f t="shared" si="7"/>
        <v>0.5435356201</v>
      </c>
      <c r="R207" s="22">
        <v>0.8391959798994975</v>
      </c>
      <c r="S207" s="23">
        <v>0.9083011583011583</v>
      </c>
      <c r="T207" s="27">
        <v>0.897165991902834</v>
      </c>
      <c r="U207" s="14"/>
      <c r="V207" s="14"/>
      <c r="W207" s="14"/>
      <c r="X207" s="14"/>
      <c r="Y207" s="14"/>
      <c r="Z207" s="14"/>
      <c r="AA207" s="14"/>
      <c r="AB207" s="14"/>
      <c r="AC207" s="14"/>
    </row>
    <row r="208">
      <c r="A208" s="30"/>
      <c r="B208" s="30"/>
      <c r="C208" s="3" t="s">
        <v>228</v>
      </c>
      <c r="D208" s="18">
        <v>62.0</v>
      </c>
      <c r="E208" s="19">
        <v>5.0</v>
      </c>
      <c r="F208" s="20">
        <v>86.0</v>
      </c>
      <c r="G208" s="21">
        <v>1.0</v>
      </c>
      <c r="H208" s="22">
        <f t="shared" si="1"/>
        <v>0.9253731343</v>
      </c>
      <c r="I208" s="23">
        <f t="shared" si="2"/>
        <v>0.9885057471</v>
      </c>
      <c r="J208" s="24">
        <f t="shared" si="3"/>
        <v>0.961038961</v>
      </c>
      <c r="K208" s="25">
        <f t="shared" si="4"/>
        <v>0.979285057</v>
      </c>
      <c r="L208" s="26">
        <f t="shared" si="5"/>
        <v>0.9667351583</v>
      </c>
      <c r="M208" s="14">
        <f t="shared" si="6"/>
        <v>1.298507463</v>
      </c>
      <c r="N208" s="14"/>
      <c r="O208" s="14"/>
      <c r="P208" s="14">
        <f t="shared" si="8"/>
        <v>207</v>
      </c>
      <c r="Q208" s="14">
        <f t="shared" si="7"/>
        <v>0.5461741425</v>
      </c>
      <c r="R208" s="22">
        <v>0.8</v>
      </c>
      <c r="S208" s="23">
        <v>0.9239130434782609</v>
      </c>
      <c r="T208" s="27">
        <v>0.8974358974358975</v>
      </c>
      <c r="U208" s="14"/>
      <c r="V208" s="14"/>
      <c r="W208" s="14"/>
      <c r="X208" s="14"/>
      <c r="Y208" s="14"/>
      <c r="Z208" s="14"/>
      <c r="AA208" s="14"/>
      <c r="AB208" s="14"/>
      <c r="AC208" s="14"/>
    </row>
    <row r="209">
      <c r="A209" s="30"/>
      <c r="B209" s="30"/>
      <c r="C209" s="3" t="s">
        <v>229</v>
      </c>
      <c r="D209" s="18">
        <v>167.0</v>
      </c>
      <c r="E209" s="19">
        <v>32.0</v>
      </c>
      <c r="F209" s="20">
        <v>941.0</v>
      </c>
      <c r="G209" s="21">
        <v>95.0</v>
      </c>
      <c r="H209" s="22">
        <f t="shared" si="1"/>
        <v>0.8391959799</v>
      </c>
      <c r="I209" s="23">
        <f t="shared" si="2"/>
        <v>0.9083011583</v>
      </c>
      <c r="J209" s="24">
        <f t="shared" si="3"/>
        <v>0.8971659919</v>
      </c>
      <c r="K209" s="25">
        <f t="shared" si="4"/>
        <v>0.8981135552</v>
      </c>
      <c r="L209" s="26">
        <f t="shared" si="5"/>
        <v>0.9071705597</v>
      </c>
      <c r="M209" s="14">
        <f t="shared" si="6"/>
        <v>5.206030151</v>
      </c>
      <c r="N209" s="14"/>
      <c r="O209" s="14"/>
      <c r="P209" s="14">
        <f t="shared" si="8"/>
        <v>208</v>
      </c>
      <c r="Q209" s="14">
        <f t="shared" si="7"/>
        <v>0.5488126649</v>
      </c>
      <c r="R209" s="22">
        <v>0.7538940809968847</v>
      </c>
      <c r="S209" s="23">
        <v>0.9205397301349325</v>
      </c>
      <c r="T209" s="27">
        <v>0.8975021533161068</v>
      </c>
      <c r="U209" s="14"/>
      <c r="V209" s="14"/>
      <c r="W209" s="14"/>
      <c r="X209" s="14"/>
      <c r="Y209" s="14"/>
      <c r="Z209" s="14"/>
      <c r="AA209" s="14"/>
      <c r="AB209" s="14"/>
      <c r="AC209" s="14"/>
    </row>
    <row r="210">
      <c r="A210" s="30"/>
      <c r="B210" s="30"/>
      <c r="C210" s="3" t="s">
        <v>230</v>
      </c>
      <c r="D210" s="18">
        <v>194.0</v>
      </c>
      <c r="E210" s="19">
        <v>32.0</v>
      </c>
      <c r="F210" s="20">
        <v>933.0</v>
      </c>
      <c r="G210" s="21">
        <v>79.0</v>
      </c>
      <c r="H210" s="22">
        <f t="shared" si="1"/>
        <v>0.8584070796</v>
      </c>
      <c r="I210" s="23">
        <f t="shared" si="2"/>
        <v>0.9219367589</v>
      </c>
      <c r="J210" s="24">
        <f t="shared" si="3"/>
        <v>0.9103392569</v>
      </c>
      <c r="K210" s="25">
        <f t="shared" si="4"/>
        <v>0.9126517867</v>
      </c>
      <c r="L210" s="26">
        <f t="shared" si="5"/>
        <v>0.919177531</v>
      </c>
      <c r="M210" s="14">
        <f t="shared" si="6"/>
        <v>4.477876106</v>
      </c>
      <c r="N210" s="14"/>
      <c r="O210" s="14"/>
      <c r="P210" s="14">
        <f t="shared" si="8"/>
        <v>209</v>
      </c>
      <c r="Q210" s="14">
        <f t="shared" si="7"/>
        <v>0.5514511873</v>
      </c>
      <c r="R210" s="22">
        <v>0.84375</v>
      </c>
      <c r="S210" s="23">
        <v>0.910761154855643</v>
      </c>
      <c r="T210" s="27">
        <v>0.8991323210412148</v>
      </c>
      <c r="U210" s="14"/>
      <c r="V210" s="14"/>
      <c r="W210" s="14"/>
      <c r="X210" s="14"/>
      <c r="Y210" s="14"/>
      <c r="Z210" s="14"/>
      <c r="AA210" s="14"/>
      <c r="AB210" s="14"/>
      <c r="AC210" s="14"/>
    </row>
    <row r="211">
      <c r="A211" s="30"/>
      <c r="B211" s="30"/>
      <c r="C211" s="3" t="s">
        <v>231</v>
      </c>
      <c r="D211" s="18">
        <v>157.0</v>
      </c>
      <c r="E211" s="19">
        <v>12.0</v>
      </c>
      <c r="F211" s="20">
        <v>551.0</v>
      </c>
      <c r="G211" s="21">
        <v>37.0</v>
      </c>
      <c r="H211" s="22">
        <f t="shared" si="1"/>
        <v>0.9289940828</v>
      </c>
      <c r="I211" s="23">
        <f t="shared" si="2"/>
        <v>0.9370748299</v>
      </c>
      <c r="J211" s="24">
        <f t="shared" si="3"/>
        <v>0.9352708058</v>
      </c>
      <c r="K211" s="25">
        <f t="shared" si="4"/>
        <v>0.9367666184</v>
      </c>
      <c r="L211" s="26">
        <f t="shared" si="5"/>
        <v>0.9352900799</v>
      </c>
      <c r="M211" s="14">
        <f t="shared" si="6"/>
        <v>3.479289941</v>
      </c>
      <c r="N211" s="14"/>
      <c r="O211" s="14"/>
      <c r="P211" s="14">
        <f t="shared" si="8"/>
        <v>210</v>
      </c>
      <c r="Q211" s="14">
        <f t="shared" si="7"/>
        <v>0.5540897098</v>
      </c>
      <c r="R211" s="22">
        <v>1.0</v>
      </c>
      <c r="S211" s="23">
        <v>0.875</v>
      </c>
      <c r="T211" s="27">
        <v>0.9</v>
      </c>
      <c r="U211" s="14"/>
      <c r="V211" s="14"/>
      <c r="W211" s="14"/>
      <c r="X211" s="14"/>
      <c r="Y211" s="14"/>
      <c r="Z211" s="14"/>
      <c r="AA211" s="14"/>
      <c r="AB211" s="14"/>
      <c r="AC211" s="14"/>
    </row>
    <row r="212">
      <c r="A212" s="30"/>
      <c r="B212" s="30"/>
      <c r="C212" s="3" t="s">
        <v>232</v>
      </c>
      <c r="D212" s="18">
        <v>82.0</v>
      </c>
      <c r="E212" s="19">
        <v>19.0</v>
      </c>
      <c r="F212" s="20">
        <v>612.0</v>
      </c>
      <c r="G212" s="21">
        <v>98.0</v>
      </c>
      <c r="H212" s="22">
        <f t="shared" si="1"/>
        <v>0.8118811881</v>
      </c>
      <c r="I212" s="23">
        <f t="shared" si="2"/>
        <v>0.861971831</v>
      </c>
      <c r="J212" s="24">
        <f t="shared" si="3"/>
        <v>0.8557336621</v>
      </c>
      <c r="K212" s="25">
        <f t="shared" si="4"/>
        <v>0.8548625366</v>
      </c>
      <c r="L212" s="26">
        <f t="shared" si="5"/>
        <v>0.8630112268</v>
      </c>
      <c r="M212" s="14">
        <f t="shared" si="6"/>
        <v>7.02970297</v>
      </c>
      <c r="N212" s="14"/>
      <c r="O212" s="14"/>
      <c r="P212" s="14">
        <f t="shared" si="8"/>
        <v>211</v>
      </c>
      <c r="Q212" s="14">
        <f t="shared" si="7"/>
        <v>0.5567282322</v>
      </c>
      <c r="R212" s="22">
        <v>0.75</v>
      </c>
      <c r="S212" s="23">
        <v>0.9130434782608695</v>
      </c>
      <c r="T212" s="27">
        <v>0.9</v>
      </c>
      <c r="U212" s="14"/>
      <c r="V212" s="14"/>
      <c r="W212" s="14"/>
      <c r="X212" s="14"/>
      <c r="Y212" s="14"/>
      <c r="Z212" s="14"/>
      <c r="AA212" s="14"/>
      <c r="AB212" s="14"/>
      <c r="AC212" s="14"/>
    </row>
    <row r="213">
      <c r="A213" s="30"/>
      <c r="B213" s="30"/>
      <c r="C213" s="3" t="s">
        <v>233</v>
      </c>
      <c r="D213" s="18">
        <v>14.0</v>
      </c>
      <c r="E213" s="19">
        <v>7.0</v>
      </c>
      <c r="F213" s="20">
        <v>183.0</v>
      </c>
      <c r="G213" s="21">
        <v>28.0</v>
      </c>
      <c r="H213" s="22">
        <f t="shared" si="1"/>
        <v>0.6666666667</v>
      </c>
      <c r="I213" s="23">
        <f t="shared" si="2"/>
        <v>0.8672985782</v>
      </c>
      <c r="J213" s="24">
        <f t="shared" si="3"/>
        <v>0.849137931</v>
      </c>
      <c r="K213" s="25">
        <f t="shared" si="4"/>
        <v>0.8358177967</v>
      </c>
      <c r="L213" s="26">
        <f t="shared" si="5"/>
        <v>0.8831916858</v>
      </c>
      <c r="M213" s="14">
        <f t="shared" si="6"/>
        <v>10.04761905</v>
      </c>
      <c r="N213" s="14"/>
      <c r="O213" s="14"/>
      <c r="P213" s="14">
        <f t="shared" si="8"/>
        <v>212</v>
      </c>
      <c r="Q213" s="14">
        <f t="shared" si="7"/>
        <v>0.5593667546</v>
      </c>
      <c r="R213" s="22">
        <v>0.7286821705426356</v>
      </c>
      <c r="S213" s="23">
        <v>0.9233954451345756</v>
      </c>
      <c r="T213" s="27">
        <v>0.9004566210045662</v>
      </c>
      <c r="U213" s="14"/>
      <c r="V213" s="14"/>
      <c r="W213" s="14"/>
      <c r="X213" s="14"/>
      <c r="Y213" s="14"/>
      <c r="Z213" s="14"/>
      <c r="AA213" s="14"/>
      <c r="AB213" s="14"/>
      <c r="AC213" s="14"/>
    </row>
    <row r="214">
      <c r="A214" s="30"/>
      <c r="B214" s="30"/>
      <c r="C214" s="3" t="s">
        <v>234</v>
      </c>
      <c r="D214" s="18">
        <v>29.0</v>
      </c>
      <c r="E214" s="19">
        <v>3.0</v>
      </c>
      <c r="F214" s="20">
        <v>155.0</v>
      </c>
      <c r="G214" s="21">
        <v>6.0</v>
      </c>
      <c r="H214" s="22">
        <f t="shared" si="1"/>
        <v>0.90625</v>
      </c>
      <c r="I214" s="23">
        <f t="shared" si="2"/>
        <v>0.9627329193</v>
      </c>
      <c r="J214" s="24">
        <f t="shared" si="3"/>
        <v>0.9533678756</v>
      </c>
      <c r="K214" s="25">
        <f t="shared" si="4"/>
        <v>0.954588764</v>
      </c>
      <c r="L214" s="26">
        <f t="shared" si="5"/>
        <v>0.961276199</v>
      </c>
      <c r="M214" s="14">
        <f t="shared" si="6"/>
        <v>5.03125</v>
      </c>
      <c r="N214" s="14"/>
      <c r="O214" s="14"/>
      <c r="P214" s="14">
        <f t="shared" si="8"/>
        <v>213</v>
      </c>
      <c r="Q214" s="14">
        <f t="shared" si="7"/>
        <v>0.562005277</v>
      </c>
      <c r="R214" s="22">
        <v>0.774390243902439</v>
      </c>
      <c r="S214" s="23">
        <v>0.9144144144144144</v>
      </c>
      <c r="T214" s="27">
        <v>0.9010477299185099</v>
      </c>
      <c r="U214" s="14"/>
      <c r="V214" s="14"/>
      <c r="W214" s="14"/>
      <c r="X214" s="14"/>
      <c r="Y214" s="14"/>
      <c r="Z214" s="14"/>
      <c r="AA214" s="14"/>
      <c r="AB214" s="14"/>
      <c r="AC214" s="14"/>
    </row>
    <row r="215">
      <c r="A215" s="30"/>
      <c r="B215" s="30"/>
      <c r="C215" s="3" t="s">
        <v>235</v>
      </c>
      <c r="D215" s="18">
        <v>103.0</v>
      </c>
      <c r="E215" s="19">
        <v>6.0</v>
      </c>
      <c r="F215" s="20">
        <v>429.0</v>
      </c>
      <c r="G215" s="21">
        <v>35.0</v>
      </c>
      <c r="H215" s="22">
        <f t="shared" si="1"/>
        <v>0.9449541284</v>
      </c>
      <c r="I215" s="23">
        <f t="shared" si="2"/>
        <v>0.9245689655</v>
      </c>
      <c r="J215" s="24">
        <f t="shared" si="3"/>
        <v>0.9284467714</v>
      </c>
      <c r="K215" s="25">
        <f t="shared" si="4"/>
        <v>0.9288691684</v>
      </c>
      <c r="L215" s="26">
        <f t="shared" si="5"/>
        <v>0.9240649765</v>
      </c>
      <c r="M215" s="14">
        <f t="shared" si="6"/>
        <v>4.256880734</v>
      </c>
      <c r="N215" s="14"/>
      <c r="O215" s="14"/>
      <c r="P215" s="14">
        <f t="shared" si="8"/>
        <v>214</v>
      </c>
      <c r="Q215" s="14">
        <f t="shared" si="7"/>
        <v>0.5646437995</v>
      </c>
      <c r="R215" s="22">
        <v>0.8495145631067961</v>
      </c>
      <c r="S215" s="23">
        <v>0.9163636363636364</v>
      </c>
      <c r="T215" s="27">
        <v>0.9030067895247332</v>
      </c>
      <c r="U215" s="14"/>
      <c r="V215" s="14"/>
      <c r="W215" s="14"/>
      <c r="X215" s="14"/>
      <c r="Y215" s="14"/>
      <c r="Z215" s="14"/>
      <c r="AA215" s="14"/>
      <c r="AB215" s="14"/>
      <c r="AC215" s="14"/>
    </row>
    <row r="216">
      <c r="A216" s="30"/>
      <c r="B216" s="30"/>
      <c r="C216" s="3" t="s">
        <v>236</v>
      </c>
      <c r="D216" s="18">
        <v>291.0</v>
      </c>
      <c r="E216" s="19">
        <v>48.0</v>
      </c>
      <c r="F216" s="20">
        <v>1544.0</v>
      </c>
      <c r="G216" s="21">
        <v>75.0</v>
      </c>
      <c r="H216" s="22">
        <f t="shared" si="1"/>
        <v>0.8584070796</v>
      </c>
      <c r="I216" s="23">
        <f t="shared" si="2"/>
        <v>0.9536751081</v>
      </c>
      <c r="J216" s="24">
        <f t="shared" si="3"/>
        <v>0.9371807967</v>
      </c>
      <c r="K216" s="25">
        <f t="shared" si="4"/>
        <v>0.9392519384</v>
      </c>
      <c r="L216" s="26">
        <f t="shared" si="5"/>
        <v>0.9512038959</v>
      </c>
      <c r="M216" s="14">
        <f t="shared" si="6"/>
        <v>4.775811209</v>
      </c>
      <c r="N216" s="14"/>
      <c r="O216" s="14"/>
      <c r="P216" s="14">
        <f t="shared" si="8"/>
        <v>215</v>
      </c>
      <c r="Q216" s="14">
        <f t="shared" si="7"/>
        <v>0.5672823219</v>
      </c>
      <c r="R216" s="22">
        <v>0.8709677419354839</v>
      </c>
      <c r="S216" s="23">
        <v>0.9041989400733795</v>
      </c>
      <c r="T216" s="27">
        <v>0.9037842190016103</v>
      </c>
      <c r="U216" s="14"/>
      <c r="V216" s="14"/>
      <c r="W216" s="14"/>
      <c r="X216" s="14"/>
      <c r="Y216" s="14"/>
      <c r="Z216" s="14"/>
      <c r="AA216" s="14"/>
      <c r="AB216" s="14"/>
      <c r="AC216" s="14"/>
    </row>
    <row r="217">
      <c r="A217" s="30"/>
      <c r="B217" s="30"/>
      <c r="C217" s="3" t="s">
        <v>237</v>
      </c>
      <c r="D217" s="18">
        <v>69.0</v>
      </c>
      <c r="E217" s="19">
        <v>9.0</v>
      </c>
      <c r="F217" s="20">
        <v>596.0</v>
      </c>
      <c r="G217" s="21">
        <v>42.0</v>
      </c>
      <c r="H217" s="22">
        <f t="shared" si="1"/>
        <v>0.8846153846</v>
      </c>
      <c r="I217" s="23">
        <f t="shared" si="2"/>
        <v>0.934169279</v>
      </c>
      <c r="J217" s="24">
        <f t="shared" si="3"/>
        <v>0.9287709497</v>
      </c>
      <c r="K217" s="25">
        <f t="shared" si="4"/>
        <v>0.9271468802</v>
      </c>
      <c r="L217" s="26">
        <f t="shared" si="5"/>
        <v>0.9361070607</v>
      </c>
      <c r="M217" s="14">
        <f t="shared" si="6"/>
        <v>8.179487179</v>
      </c>
      <c r="N217" s="14"/>
      <c r="O217" s="14"/>
      <c r="P217" s="14">
        <f t="shared" si="8"/>
        <v>216</v>
      </c>
      <c r="Q217" s="14">
        <f t="shared" si="7"/>
        <v>0.5699208443</v>
      </c>
      <c r="R217" s="22">
        <v>0.7960199004975125</v>
      </c>
      <c r="S217" s="23">
        <v>0.9197565024903155</v>
      </c>
      <c r="T217" s="27">
        <v>0.9073705179282868</v>
      </c>
      <c r="U217" s="14"/>
      <c r="V217" s="14"/>
      <c r="W217" s="14"/>
      <c r="X217" s="14"/>
      <c r="Y217" s="14"/>
      <c r="Z217" s="14"/>
      <c r="AA217" s="14"/>
      <c r="AB217" s="14"/>
      <c r="AC217" s="14"/>
    </row>
    <row r="218">
      <c r="A218" s="30"/>
      <c r="B218" s="30"/>
      <c r="C218" s="3" t="s">
        <v>238</v>
      </c>
      <c r="D218" s="18">
        <v>506.0</v>
      </c>
      <c r="E218" s="19">
        <v>35.0</v>
      </c>
      <c r="F218" s="20">
        <v>1330.0</v>
      </c>
      <c r="G218" s="21">
        <v>42.0</v>
      </c>
      <c r="H218" s="22">
        <f t="shared" si="1"/>
        <v>0.9353049908</v>
      </c>
      <c r="I218" s="23">
        <f t="shared" si="2"/>
        <v>0.9693877551</v>
      </c>
      <c r="J218" s="24">
        <f t="shared" si="3"/>
        <v>0.9597490852</v>
      </c>
      <c r="K218" s="25">
        <f t="shared" si="4"/>
        <v>0.9648700146</v>
      </c>
      <c r="L218" s="26">
        <f t="shared" si="5"/>
        <v>0.9632776454</v>
      </c>
      <c r="M218" s="14">
        <f t="shared" si="6"/>
        <v>2.536044362</v>
      </c>
      <c r="N218" s="14"/>
      <c r="O218" s="14"/>
      <c r="P218" s="14">
        <f t="shared" si="8"/>
        <v>217</v>
      </c>
      <c r="Q218" s="14">
        <f t="shared" si="7"/>
        <v>0.5725593668</v>
      </c>
      <c r="R218" s="22">
        <v>0.8461538461538461</v>
      </c>
      <c r="S218" s="23">
        <v>0.9342105263157895</v>
      </c>
      <c r="T218" s="27">
        <v>0.9090909090909091</v>
      </c>
      <c r="U218" s="14"/>
      <c r="V218" s="14"/>
      <c r="W218" s="14"/>
      <c r="X218" s="14"/>
      <c r="Y218" s="14"/>
      <c r="Z218" s="14"/>
      <c r="AA218" s="14"/>
      <c r="AB218" s="14"/>
      <c r="AC218" s="14"/>
    </row>
    <row r="219">
      <c r="A219" s="30"/>
      <c r="B219" s="30"/>
      <c r="C219" s="3" t="s">
        <v>239</v>
      </c>
      <c r="D219" s="18">
        <v>147.0</v>
      </c>
      <c r="E219" s="19">
        <v>13.0</v>
      </c>
      <c r="F219" s="20">
        <v>1059.0</v>
      </c>
      <c r="G219" s="21">
        <v>32.0</v>
      </c>
      <c r="H219" s="22">
        <f t="shared" si="1"/>
        <v>0.91875</v>
      </c>
      <c r="I219" s="23">
        <f t="shared" si="2"/>
        <v>0.9706691109</v>
      </c>
      <c r="J219" s="24">
        <f t="shared" si="3"/>
        <v>0.964028777</v>
      </c>
      <c r="K219" s="25">
        <f t="shared" si="4"/>
        <v>0.9632638015</v>
      </c>
      <c r="L219" s="26">
        <f t="shared" si="5"/>
        <v>0.9715818523</v>
      </c>
      <c r="M219" s="14">
        <f t="shared" si="6"/>
        <v>6.81875</v>
      </c>
      <c r="N219" s="14"/>
      <c r="O219" s="14"/>
      <c r="P219" s="14">
        <f t="shared" si="8"/>
        <v>218</v>
      </c>
      <c r="Q219" s="14">
        <f t="shared" si="7"/>
        <v>0.5751978892</v>
      </c>
      <c r="R219" s="22">
        <v>0.8548387096774194</v>
      </c>
      <c r="S219" s="23">
        <v>0.9227642276422764</v>
      </c>
      <c r="T219" s="27">
        <v>0.9090909090909091</v>
      </c>
      <c r="U219" s="14"/>
      <c r="V219" s="14"/>
      <c r="W219" s="14"/>
      <c r="X219" s="14"/>
      <c r="Y219" s="14"/>
      <c r="Z219" s="14"/>
      <c r="AA219" s="14"/>
      <c r="AB219" s="14"/>
      <c r="AC219" s="14"/>
    </row>
    <row r="220">
      <c r="A220" s="30"/>
      <c r="B220" s="30"/>
      <c r="C220" s="3" t="s">
        <v>240</v>
      </c>
      <c r="D220" s="18">
        <v>0.0</v>
      </c>
      <c r="E220" s="19">
        <v>0.0</v>
      </c>
      <c r="F220" s="20">
        <v>395.0</v>
      </c>
      <c r="G220" s="21">
        <v>14.0</v>
      </c>
      <c r="H220" s="22" t="str">
        <f t="shared" si="1"/>
        <v>#DIV/0!</v>
      </c>
      <c r="I220" s="23">
        <f t="shared" si="2"/>
        <v>0.9657701711</v>
      </c>
      <c r="J220" s="24">
        <f t="shared" si="3"/>
        <v>0.9657701711</v>
      </c>
      <c r="K220" s="25" t="str">
        <f t="shared" si="4"/>
        <v>#DIV/0!</v>
      </c>
      <c r="L220" s="26" t="str">
        <f t="shared" si="5"/>
        <v>#DIV/0!</v>
      </c>
      <c r="M220" s="14" t="str">
        <f t="shared" si="6"/>
        <v>#DIV/0!</v>
      </c>
      <c r="N220" s="14"/>
      <c r="O220" s="14"/>
      <c r="P220" s="14">
        <f t="shared" si="8"/>
        <v>219</v>
      </c>
      <c r="Q220" s="14">
        <f t="shared" si="7"/>
        <v>0.5778364116</v>
      </c>
      <c r="R220" s="22">
        <v>0.8584070796460177</v>
      </c>
      <c r="S220" s="23">
        <v>0.9219367588932806</v>
      </c>
      <c r="T220" s="27">
        <v>0.9103392568659128</v>
      </c>
      <c r="U220" s="14"/>
      <c r="V220" s="14"/>
      <c r="W220" s="14"/>
      <c r="X220" s="14"/>
      <c r="Y220" s="14"/>
      <c r="Z220" s="14"/>
      <c r="AA220" s="14"/>
      <c r="AB220" s="14"/>
      <c r="AC220" s="14"/>
    </row>
    <row r="221">
      <c r="A221" s="30"/>
      <c r="B221" s="30"/>
      <c r="C221" s="3" t="s">
        <v>241</v>
      </c>
      <c r="D221" s="18">
        <v>213.0</v>
      </c>
      <c r="E221" s="19">
        <v>51.0</v>
      </c>
      <c r="F221" s="20">
        <v>1389.0</v>
      </c>
      <c r="G221" s="21">
        <v>176.0</v>
      </c>
      <c r="H221" s="22">
        <f t="shared" si="1"/>
        <v>0.8068181818</v>
      </c>
      <c r="I221" s="23">
        <f t="shared" si="2"/>
        <v>0.8875399361</v>
      </c>
      <c r="J221" s="24">
        <f t="shared" si="3"/>
        <v>0.8758884636</v>
      </c>
      <c r="K221" s="25">
        <f t="shared" si="4"/>
        <v>0.8754716977</v>
      </c>
      <c r="L221" s="26">
        <f t="shared" si="5"/>
        <v>0.8880372064</v>
      </c>
      <c r="M221" s="14">
        <f t="shared" si="6"/>
        <v>5.928030303</v>
      </c>
      <c r="N221" s="14"/>
      <c r="O221" s="14"/>
      <c r="P221" s="14">
        <f t="shared" si="8"/>
        <v>220</v>
      </c>
      <c r="Q221" s="14">
        <f t="shared" si="7"/>
        <v>0.580474934</v>
      </c>
      <c r="R221" s="22">
        <v>0.7254901960784313</v>
      </c>
      <c r="S221" s="23">
        <v>0.9429530201342282</v>
      </c>
      <c r="T221" s="27">
        <v>0.9111747851002865</v>
      </c>
      <c r="U221" s="14"/>
      <c r="V221" s="14"/>
      <c r="W221" s="14"/>
      <c r="X221" s="14"/>
      <c r="Y221" s="14"/>
      <c r="Z221" s="14"/>
      <c r="AA221" s="14"/>
      <c r="AB221" s="14"/>
      <c r="AC221" s="14"/>
    </row>
    <row r="222">
      <c r="A222" s="30"/>
      <c r="B222" s="30"/>
      <c r="C222" s="3" t="s">
        <v>242</v>
      </c>
      <c r="D222" s="18">
        <v>27.0</v>
      </c>
      <c r="E222" s="19">
        <v>4.0</v>
      </c>
      <c r="F222" s="20">
        <v>2218.0</v>
      </c>
      <c r="G222" s="21">
        <v>235.0</v>
      </c>
      <c r="H222" s="22">
        <f t="shared" si="1"/>
        <v>0.8709677419</v>
      </c>
      <c r="I222" s="23">
        <f t="shared" si="2"/>
        <v>0.9041989401</v>
      </c>
      <c r="J222" s="24">
        <f t="shared" si="3"/>
        <v>0.903784219</v>
      </c>
      <c r="K222" s="25">
        <f t="shared" si="4"/>
        <v>0.8998190617</v>
      </c>
      <c r="L222" s="26">
        <f t="shared" si="5"/>
        <v>0.9089300239</v>
      </c>
      <c r="M222" s="14">
        <f t="shared" si="6"/>
        <v>79.12903226</v>
      </c>
      <c r="N222" s="14"/>
      <c r="O222" s="14"/>
      <c r="P222" s="14">
        <f t="shared" si="8"/>
        <v>221</v>
      </c>
      <c r="Q222" s="14">
        <f t="shared" si="7"/>
        <v>0.5831134565</v>
      </c>
      <c r="R222" s="22">
        <v>0.8505747126436781</v>
      </c>
      <c r="S222" s="23">
        <v>0.9285714285714286</v>
      </c>
      <c r="T222" s="27">
        <v>0.9168110918544194</v>
      </c>
      <c r="U222" s="14"/>
      <c r="V222" s="14"/>
      <c r="W222" s="14"/>
      <c r="X222" s="14"/>
      <c r="Y222" s="14"/>
      <c r="Z222" s="14"/>
      <c r="AA222" s="14"/>
      <c r="AB222" s="14"/>
      <c r="AC222" s="14"/>
    </row>
    <row r="223">
      <c r="A223" s="30"/>
      <c r="B223" s="30"/>
      <c r="C223" s="3" t="s">
        <v>243</v>
      </c>
      <c r="D223" s="18">
        <v>59.0</v>
      </c>
      <c r="E223" s="19">
        <v>6.0</v>
      </c>
      <c r="F223" s="20">
        <v>279.0</v>
      </c>
      <c r="G223" s="21">
        <v>20.0</v>
      </c>
      <c r="H223" s="22">
        <f t="shared" si="1"/>
        <v>0.9076923077</v>
      </c>
      <c r="I223" s="23">
        <f t="shared" si="2"/>
        <v>0.9331103679</v>
      </c>
      <c r="J223" s="24">
        <f t="shared" si="3"/>
        <v>0.9285714286</v>
      </c>
      <c r="K223" s="25">
        <f t="shared" si="4"/>
        <v>0.9299953772</v>
      </c>
      <c r="L223" s="26">
        <f t="shared" si="5"/>
        <v>0.9314113634</v>
      </c>
      <c r="M223" s="14">
        <f t="shared" si="6"/>
        <v>4.6</v>
      </c>
      <c r="N223" s="14"/>
      <c r="O223" s="14"/>
      <c r="P223" s="14">
        <f t="shared" si="8"/>
        <v>222</v>
      </c>
      <c r="Q223" s="14">
        <f t="shared" si="7"/>
        <v>0.5857519789</v>
      </c>
      <c r="R223" s="22">
        <v>0.9054545454545454</v>
      </c>
      <c r="S223" s="23">
        <v>0.9254473161033797</v>
      </c>
      <c r="T223" s="27">
        <v>0.9211553473848556</v>
      </c>
      <c r="U223" s="14"/>
      <c r="V223" s="14"/>
      <c r="W223" s="14"/>
      <c r="X223" s="14"/>
      <c r="Y223" s="14"/>
      <c r="Z223" s="14"/>
      <c r="AA223" s="14"/>
      <c r="AB223" s="14"/>
      <c r="AC223" s="14"/>
    </row>
    <row r="224">
      <c r="A224" s="30"/>
      <c r="B224" s="30"/>
      <c r="C224" s="3" t="s">
        <v>244</v>
      </c>
      <c r="D224" s="18">
        <v>19.0</v>
      </c>
      <c r="E224" s="19">
        <v>2.0</v>
      </c>
      <c r="F224" s="20">
        <v>121.0</v>
      </c>
      <c r="G224" s="21">
        <v>9.0</v>
      </c>
      <c r="H224" s="22">
        <f t="shared" si="1"/>
        <v>0.9047619048</v>
      </c>
      <c r="I224" s="23">
        <f t="shared" si="2"/>
        <v>0.9307692308</v>
      </c>
      <c r="J224" s="24">
        <f t="shared" si="3"/>
        <v>0.9271523179</v>
      </c>
      <c r="K224" s="25">
        <f t="shared" si="4"/>
        <v>0.9275588424</v>
      </c>
      <c r="L224" s="26">
        <f t="shared" si="5"/>
        <v>0.9302841803</v>
      </c>
      <c r="M224" s="14">
        <f t="shared" si="6"/>
        <v>6.19047619</v>
      </c>
      <c r="N224" s="14"/>
      <c r="O224" s="14"/>
      <c r="P224" s="14">
        <f t="shared" si="8"/>
        <v>223</v>
      </c>
      <c r="Q224" s="14">
        <f t="shared" si="7"/>
        <v>0.5883905013</v>
      </c>
      <c r="R224" s="22">
        <v>0.8524590163934426</v>
      </c>
      <c r="S224" s="23">
        <v>0.9474747474747475</v>
      </c>
      <c r="T224" s="27">
        <v>0.9218289085545722</v>
      </c>
      <c r="U224" s="14"/>
      <c r="V224" s="14"/>
      <c r="W224" s="14"/>
      <c r="X224" s="14"/>
      <c r="Y224" s="14"/>
      <c r="Z224" s="14"/>
      <c r="AA224" s="14"/>
      <c r="AB224" s="14"/>
      <c r="AC224" s="14"/>
    </row>
    <row r="225">
      <c r="A225" s="30"/>
      <c r="B225" s="30"/>
      <c r="C225" s="3" t="s">
        <v>245</v>
      </c>
      <c r="D225" s="18">
        <v>20.0</v>
      </c>
      <c r="E225" s="19">
        <v>4.0</v>
      </c>
      <c r="F225" s="20">
        <v>126.0</v>
      </c>
      <c r="G225" s="21">
        <v>4.0</v>
      </c>
      <c r="H225" s="22">
        <f t="shared" si="1"/>
        <v>0.8333333333</v>
      </c>
      <c r="I225" s="23">
        <f t="shared" si="2"/>
        <v>0.9692307692</v>
      </c>
      <c r="J225" s="24">
        <f t="shared" si="3"/>
        <v>0.9480519481</v>
      </c>
      <c r="K225" s="25">
        <f t="shared" si="4"/>
        <v>0.9482300073</v>
      </c>
      <c r="L225" s="26">
        <f t="shared" si="5"/>
        <v>0.9690183153</v>
      </c>
      <c r="M225" s="14">
        <f t="shared" si="6"/>
        <v>5.416666667</v>
      </c>
      <c r="N225" s="14"/>
      <c r="O225" s="14"/>
      <c r="P225" s="14">
        <f t="shared" si="8"/>
        <v>224</v>
      </c>
      <c r="Q225" s="14">
        <f t="shared" si="7"/>
        <v>0.5910290237</v>
      </c>
      <c r="R225" s="22">
        <v>0.900990099009901</v>
      </c>
      <c r="S225" s="23">
        <v>0.9337016574585635</v>
      </c>
      <c r="T225" s="27">
        <v>0.9219858156028369</v>
      </c>
      <c r="U225" s="14"/>
      <c r="V225" s="14"/>
      <c r="W225" s="14"/>
      <c r="X225" s="14"/>
      <c r="Y225" s="14"/>
      <c r="Z225" s="14"/>
      <c r="AA225" s="14"/>
      <c r="AB225" s="14"/>
      <c r="AC225" s="14"/>
    </row>
    <row r="226">
      <c r="A226" s="30"/>
      <c r="B226" s="30"/>
      <c r="C226" s="3" t="s">
        <v>246</v>
      </c>
      <c r="D226" s="18">
        <v>11.0</v>
      </c>
      <c r="E226" s="19">
        <v>6.0</v>
      </c>
      <c r="F226" s="20">
        <v>26.0</v>
      </c>
      <c r="G226" s="21">
        <v>5.0</v>
      </c>
      <c r="H226" s="22">
        <f t="shared" si="1"/>
        <v>0.6470588235</v>
      </c>
      <c r="I226" s="23">
        <f t="shared" si="2"/>
        <v>0.8387096774</v>
      </c>
      <c r="J226" s="24">
        <f t="shared" si="3"/>
        <v>0.7708333333</v>
      </c>
      <c r="K226" s="25">
        <f t="shared" si="4"/>
        <v>0.8086828609</v>
      </c>
      <c r="L226" s="26">
        <f t="shared" si="5"/>
        <v>0.7935489755</v>
      </c>
      <c r="M226" s="14">
        <f t="shared" si="6"/>
        <v>1.823529412</v>
      </c>
      <c r="N226" s="14"/>
      <c r="O226" s="14"/>
      <c r="P226" s="14">
        <f t="shared" si="8"/>
        <v>225</v>
      </c>
      <c r="Q226" s="14">
        <f t="shared" si="7"/>
        <v>0.5936675462</v>
      </c>
      <c r="R226" s="22">
        <v>0.8823529411764706</v>
      </c>
      <c r="S226" s="23">
        <v>0.9309309309309309</v>
      </c>
      <c r="T226" s="27">
        <v>0.9226932668329177</v>
      </c>
      <c r="U226" s="14"/>
      <c r="V226" s="14"/>
      <c r="W226" s="14"/>
      <c r="X226" s="14"/>
      <c r="Y226" s="14"/>
      <c r="Z226" s="14"/>
      <c r="AA226" s="14"/>
      <c r="AB226" s="14"/>
      <c r="AC226" s="14"/>
    </row>
    <row r="227">
      <c r="A227" s="30"/>
      <c r="B227" s="30"/>
      <c r="C227" s="3" t="s">
        <v>247</v>
      </c>
      <c r="D227" s="18">
        <v>1.0</v>
      </c>
      <c r="E227" s="19">
        <v>0.0</v>
      </c>
      <c r="F227" s="20">
        <v>7.0</v>
      </c>
      <c r="G227" s="21">
        <v>1.0</v>
      </c>
      <c r="H227" s="22">
        <f t="shared" si="1"/>
        <v>1</v>
      </c>
      <c r="I227" s="23">
        <f t="shared" si="2"/>
        <v>0.875</v>
      </c>
      <c r="J227" s="24">
        <f t="shared" si="3"/>
        <v>0.8888888889</v>
      </c>
      <c r="K227" s="25">
        <f t="shared" si="4"/>
        <v>0.8962365499</v>
      </c>
      <c r="L227" s="26">
        <f t="shared" si="5"/>
        <v>0.8662330338</v>
      </c>
      <c r="M227" s="14">
        <f t="shared" si="6"/>
        <v>8</v>
      </c>
      <c r="N227" s="14"/>
      <c r="O227" s="14"/>
      <c r="P227" s="14">
        <f t="shared" si="8"/>
        <v>226</v>
      </c>
      <c r="Q227" s="14">
        <f t="shared" si="7"/>
        <v>0.5963060686</v>
      </c>
      <c r="R227" s="22">
        <v>0.9099099099099099</v>
      </c>
      <c r="S227" s="23">
        <v>0.9448275862068966</v>
      </c>
      <c r="T227" s="27">
        <v>0.9237057220708447</v>
      </c>
      <c r="U227" s="14"/>
      <c r="V227" s="14"/>
      <c r="W227" s="14"/>
      <c r="X227" s="14"/>
      <c r="Y227" s="14"/>
      <c r="Z227" s="14"/>
      <c r="AA227" s="14"/>
      <c r="AB227" s="14"/>
      <c r="AC227" s="14"/>
    </row>
    <row r="228">
      <c r="A228" s="30"/>
      <c r="B228" s="30"/>
      <c r="C228" s="3" t="s">
        <v>248</v>
      </c>
      <c r="D228" s="18">
        <v>270.0</v>
      </c>
      <c r="E228" s="19">
        <v>154.0</v>
      </c>
      <c r="F228" s="20">
        <v>899.0</v>
      </c>
      <c r="G228" s="21">
        <v>301.0</v>
      </c>
      <c r="H228" s="22">
        <f t="shared" si="1"/>
        <v>0.6367924528</v>
      </c>
      <c r="I228" s="23">
        <f t="shared" si="2"/>
        <v>0.7491666667</v>
      </c>
      <c r="J228" s="24">
        <f t="shared" si="3"/>
        <v>0.7198275862</v>
      </c>
      <c r="K228" s="25">
        <f t="shared" si="4"/>
        <v>0.7319741356</v>
      </c>
      <c r="L228" s="26">
        <f t="shared" si="5"/>
        <v>0.7346738386</v>
      </c>
      <c r="M228" s="14">
        <f t="shared" si="6"/>
        <v>2.830188679</v>
      </c>
      <c r="N228" s="14"/>
      <c r="O228" s="14"/>
      <c r="P228" s="14">
        <f t="shared" si="8"/>
        <v>227</v>
      </c>
      <c r="Q228" s="14">
        <f t="shared" si="7"/>
        <v>0.598944591</v>
      </c>
      <c r="R228" s="22">
        <v>0.8378378378378378</v>
      </c>
      <c r="S228" s="23">
        <v>0.9818181818181818</v>
      </c>
      <c r="T228" s="27">
        <v>0.9239130434782609</v>
      </c>
      <c r="U228" s="14"/>
      <c r="V228" s="14"/>
      <c r="W228" s="14"/>
      <c r="X228" s="14"/>
      <c r="Y228" s="14"/>
      <c r="Z228" s="14"/>
      <c r="AA228" s="14"/>
      <c r="AB228" s="14"/>
      <c r="AC228" s="14"/>
    </row>
    <row r="229">
      <c r="A229" s="30"/>
      <c r="B229" s="30"/>
      <c r="C229" s="3" t="s">
        <v>249</v>
      </c>
      <c r="D229" s="18">
        <v>135.0</v>
      </c>
      <c r="E229" s="19">
        <v>192.0</v>
      </c>
      <c r="F229" s="20">
        <v>1130.0</v>
      </c>
      <c r="G229" s="21">
        <v>729.0</v>
      </c>
      <c r="H229" s="22">
        <f t="shared" si="1"/>
        <v>0.4128440367</v>
      </c>
      <c r="I229" s="23">
        <f t="shared" si="2"/>
        <v>0.6078536848</v>
      </c>
      <c r="J229" s="24">
        <f t="shared" si="3"/>
        <v>0.5786825252</v>
      </c>
      <c r="K229" s="25">
        <f t="shared" si="4"/>
        <v>0.577283105</v>
      </c>
      <c r="L229" s="26">
        <f t="shared" si="5"/>
        <v>0.6095234228</v>
      </c>
      <c r="M229" s="14">
        <f t="shared" si="6"/>
        <v>5.685015291</v>
      </c>
      <c r="N229" s="14"/>
      <c r="O229" s="14"/>
      <c r="P229" s="14">
        <f t="shared" si="8"/>
        <v>228</v>
      </c>
      <c r="Q229" s="14">
        <f t="shared" si="7"/>
        <v>0.6015831135</v>
      </c>
      <c r="R229" s="22">
        <v>0.8972602739726028</v>
      </c>
      <c r="S229" s="23">
        <v>0.9299363057324841</v>
      </c>
      <c r="T229" s="27">
        <v>0.924812030075188</v>
      </c>
      <c r="U229" s="14"/>
      <c r="V229" s="14"/>
      <c r="W229" s="14"/>
      <c r="X229" s="14"/>
      <c r="Y229" s="14"/>
      <c r="Z229" s="14"/>
      <c r="AA229" s="14"/>
      <c r="AB229" s="14"/>
      <c r="AC229" s="14"/>
    </row>
    <row r="230">
      <c r="A230" s="30"/>
      <c r="B230" s="30"/>
      <c r="C230" s="3" t="s">
        <v>250</v>
      </c>
      <c r="D230" s="18">
        <v>80.0</v>
      </c>
      <c r="E230" s="19">
        <v>100.0</v>
      </c>
      <c r="F230" s="20">
        <v>465.0</v>
      </c>
      <c r="G230" s="21">
        <v>235.0</v>
      </c>
      <c r="H230" s="22">
        <f t="shared" si="1"/>
        <v>0.4444444444</v>
      </c>
      <c r="I230" s="23">
        <f t="shared" si="2"/>
        <v>0.6642857143</v>
      </c>
      <c r="J230" s="24">
        <f t="shared" si="3"/>
        <v>0.6193181818</v>
      </c>
      <c r="K230" s="25">
        <f t="shared" si="4"/>
        <v>0.6296950837</v>
      </c>
      <c r="L230" s="26">
        <f t="shared" si="5"/>
        <v>0.6519043662</v>
      </c>
      <c r="M230" s="14">
        <f t="shared" si="6"/>
        <v>3.888888889</v>
      </c>
      <c r="N230" s="14"/>
      <c r="O230" s="14"/>
      <c r="P230" s="14">
        <f t="shared" si="8"/>
        <v>229</v>
      </c>
      <c r="Q230" s="14">
        <f t="shared" si="7"/>
        <v>0.6042216359</v>
      </c>
      <c r="R230" s="22">
        <v>0.9312977099236641</v>
      </c>
      <c r="S230" s="23">
        <v>0.9228395061728395</v>
      </c>
      <c r="T230" s="27">
        <v>0.9252747252747253</v>
      </c>
      <c r="U230" s="14"/>
      <c r="V230" s="14"/>
      <c r="W230" s="14"/>
      <c r="X230" s="14"/>
      <c r="Y230" s="14"/>
      <c r="Z230" s="14"/>
      <c r="AA230" s="14"/>
      <c r="AB230" s="14"/>
      <c r="AC230" s="14"/>
    </row>
    <row r="231">
      <c r="A231" s="30"/>
      <c r="B231" s="30"/>
      <c r="C231" s="3" t="s">
        <v>251</v>
      </c>
      <c r="D231" s="18">
        <v>104.0</v>
      </c>
      <c r="E231" s="19">
        <v>132.0</v>
      </c>
      <c r="F231" s="20">
        <v>657.0</v>
      </c>
      <c r="G231" s="21">
        <v>529.0</v>
      </c>
      <c r="H231" s="22">
        <f t="shared" si="1"/>
        <v>0.4406779661</v>
      </c>
      <c r="I231" s="23">
        <f t="shared" si="2"/>
        <v>0.5539629005</v>
      </c>
      <c r="J231" s="24">
        <f t="shared" si="3"/>
        <v>0.535161744</v>
      </c>
      <c r="K231" s="25">
        <f t="shared" si="4"/>
        <v>0.5366229307</v>
      </c>
      <c r="L231" s="26">
        <f t="shared" si="5"/>
        <v>0.5522194648</v>
      </c>
      <c r="M231" s="14">
        <f t="shared" si="6"/>
        <v>5.025423729</v>
      </c>
      <c r="N231" s="14"/>
      <c r="O231" s="14"/>
      <c r="P231" s="14">
        <f t="shared" si="8"/>
        <v>230</v>
      </c>
      <c r="Q231" s="14">
        <f t="shared" si="7"/>
        <v>0.6068601583</v>
      </c>
      <c r="R231" s="22">
        <v>0.8260869565217391</v>
      </c>
      <c r="S231" s="23">
        <v>0.9655172413793104</v>
      </c>
      <c r="T231" s="27">
        <v>0.9259259259259259</v>
      </c>
      <c r="U231" s="14"/>
      <c r="V231" s="14"/>
      <c r="W231" s="14"/>
      <c r="X231" s="14"/>
      <c r="Y231" s="14"/>
      <c r="Z231" s="14"/>
      <c r="AA231" s="14"/>
      <c r="AB231" s="14"/>
      <c r="AC231" s="14"/>
    </row>
    <row r="232">
      <c r="A232" s="30"/>
      <c r="B232" s="30"/>
      <c r="C232" s="3" t="s">
        <v>252</v>
      </c>
      <c r="D232" s="18">
        <v>16.0</v>
      </c>
      <c r="E232" s="19">
        <v>34.0</v>
      </c>
      <c r="F232" s="20">
        <v>201.0</v>
      </c>
      <c r="G232" s="21">
        <v>136.0</v>
      </c>
      <c r="H232" s="22">
        <f t="shared" si="1"/>
        <v>0.32</v>
      </c>
      <c r="I232" s="23">
        <f t="shared" si="2"/>
        <v>0.5964391691</v>
      </c>
      <c r="J232" s="24">
        <f t="shared" si="3"/>
        <v>0.5607235142</v>
      </c>
      <c r="K232" s="25">
        <f t="shared" si="4"/>
        <v>0.5526857689</v>
      </c>
      <c r="L232" s="26">
        <f t="shared" si="5"/>
        <v>0.6060295193</v>
      </c>
      <c r="M232" s="14">
        <f t="shared" si="6"/>
        <v>6.74</v>
      </c>
      <c r="N232" s="14"/>
      <c r="O232" s="14"/>
      <c r="P232" s="14">
        <f t="shared" si="8"/>
        <v>231</v>
      </c>
      <c r="Q232" s="14">
        <f t="shared" si="7"/>
        <v>0.6094986807</v>
      </c>
      <c r="R232" s="22">
        <v>0.868421052631579</v>
      </c>
      <c r="S232" s="23">
        <v>0.9702970297029703</v>
      </c>
      <c r="T232" s="27">
        <v>0.9265536723163842</v>
      </c>
      <c r="U232" s="14"/>
      <c r="V232" s="14"/>
      <c r="W232" s="14"/>
      <c r="X232" s="14"/>
      <c r="Y232" s="14"/>
      <c r="Z232" s="14"/>
      <c r="AA232" s="14"/>
      <c r="AB232" s="14"/>
      <c r="AC232" s="14"/>
    </row>
    <row r="233">
      <c r="A233" s="30"/>
      <c r="B233" s="30"/>
      <c r="C233" s="3" t="s">
        <v>253</v>
      </c>
      <c r="D233" s="18">
        <v>70.0</v>
      </c>
      <c r="E233" s="19">
        <v>81.0</v>
      </c>
      <c r="F233" s="20">
        <v>440.0</v>
      </c>
      <c r="G233" s="21">
        <v>299.0</v>
      </c>
      <c r="H233" s="22">
        <f t="shared" si="1"/>
        <v>0.4635761589</v>
      </c>
      <c r="I233" s="23">
        <f t="shared" si="2"/>
        <v>0.5953991881</v>
      </c>
      <c r="J233" s="24">
        <f t="shared" si="3"/>
        <v>0.5730337079</v>
      </c>
      <c r="K233" s="25">
        <f t="shared" si="4"/>
        <v>0.5750580417</v>
      </c>
      <c r="L233" s="26">
        <f t="shared" si="5"/>
        <v>0.5929838254</v>
      </c>
      <c r="M233" s="14">
        <f t="shared" si="6"/>
        <v>4.894039735</v>
      </c>
      <c r="N233" s="14"/>
      <c r="O233" s="14"/>
      <c r="P233" s="14">
        <f t="shared" si="8"/>
        <v>232</v>
      </c>
      <c r="Q233" s="14">
        <f t="shared" si="7"/>
        <v>0.6121372032</v>
      </c>
      <c r="R233" s="22">
        <v>0.9047619047619048</v>
      </c>
      <c r="S233" s="23">
        <v>0.9307692307692308</v>
      </c>
      <c r="T233" s="27">
        <v>0.9271523178807947</v>
      </c>
      <c r="U233" s="14"/>
      <c r="V233" s="14"/>
      <c r="W233" s="14"/>
      <c r="X233" s="14"/>
      <c r="Y233" s="14"/>
      <c r="Z233" s="14"/>
      <c r="AA233" s="14"/>
      <c r="AB233" s="14"/>
      <c r="AC233" s="14"/>
    </row>
    <row r="234">
      <c r="A234" s="30"/>
      <c r="B234" s="30"/>
      <c r="C234" s="3" t="s">
        <v>254</v>
      </c>
      <c r="D234" s="18">
        <v>49.0</v>
      </c>
      <c r="E234" s="19">
        <v>92.0</v>
      </c>
      <c r="F234" s="20">
        <v>904.0</v>
      </c>
      <c r="G234" s="21">
        <v>771.0</v>
      </c>
      <c r="H234" s="22">
        <f t="shared" si="1"/>
        <v>0.3475177305</v>
      </c>
      <c r="I234" s="23">
        <f t="shared" si="2"/>
        <v>0.5397014925</v>
      </c>
      <c r="J234" s="24">
        <f t="shared" si="3"/>
        <v>0.5247797357</v>
      </c>
      <c r="K234" s="25">
        <f t="shared" si="4"/>
        <v>0.5095884023</v>
      </c>
      <c r="L234" s="26">
        <f t="shared" si="5"/>
        <v>0.557827248</v>
      </c>
      <c r="M234" s="14">
        <f t="shared" si="6"/>
        <v>11.87943262</v>
      </c>
      <c r="N234" s="14"/>
      <c r="O234" s="14"/>
      <c r="P234" s="14">
        <f t="shared" si="8"/>
        <v>233</v>
      </c>
      <c r="Q234" s="14">
        <f t="shared" si="7"/>
        <v>0.6147757256</v>
      </c>
      <c r="R234" s="22">
        <v>0.9041095890410958</v>
      </c>
      <c r="S234" s="23">
        <v>0.940959409594096</v>
      </c>
      <c r="T234" s="27">
        <v>0.9280575539568345</v>
      </c>
      <c r="U234" s="14"/>
      <c r="V234" s="14"/>
      <c r="W234" s="14"/>
      <c r="X234" s="14"/>
      <c r="Y234" s="14"/>
      <c r="Z234" s="14"/>
      <c r="AA234" s="14"/>
      <c r="AB234" s="14"/>
      <c r="AC234" s="14"/>
    </row>
    <row r="235">
      <c r="A235" s="30"/>
      <c r="B235" s="30"/>
      <c r="C235" s="3" t="s">
        <v>255</v>
      </c>
      <c r="D235" s="18">
        <v>4.0</v>
      </c>
      <c r="E235" s="19">
        <v>9.0</v>
      </c>
      <c r="F235" s="20">
        <v>96.0</v>
      </c>
      <c r="G235" s="21">
        <v>49.0</v>
      </c>
      <c r="H235" s="22">
        <f t="shared" si="1"/>
        <v>0.3076923077</v>
      </c>
      <c r="I235" s="23">
        <f t="shared" si="2"/>
        <v>0.6620689655</v>
      </c>
      <c r="J235" s="24">
        <f t="shared" si="3"/>
        <v>0.6329113924</v>
      </c>
      <c r="K235" s="25">
        <f t="shared" si="4"/>
        <v>0.6056980782</v>
      </c>
      <c r="L235" s="26">
        <f t="shared" si="5"/>
        <v>0.6945389182</v>
      </c>
      <c r="M235" s="14">
        <f t="shared" si="6"/>
        <v>11.15384615</v>
      </c>
      <c r="N235" s="14"/>
      <c r="O235" s="14"/>
      <c r="P235" s="14">
        <f t="shared" si="8"/>
        <v>234</v>
      </c>
      <c r="Q235" s="14">
        <f t="shared" si="7"/>
        <v>0.617414248</v>
      </c>
      <c r="R235" s="22">
        <v>0.944954128440367</v>
      </c>
      <c r="S235" s="23">
        <v>0.9245689655172413</v>
      </c>
      <c r="T235" s="27">
        <v>0.9284467713787086</v>
      </c>
      <c r="U235" s="14"/>
      <c r="V235" s="14"/>
      <c r="W235" s="14"/>
      <c r="X235" s="14"/>
      <c r="Y235" s="14"/>
      <c r="Z235" s="14"/>
      <c r="AA235" s="14"/>
      <c r="AB235" s="14"/>
      <c r="AC235" s="14"/>
    </row>
    <row r="236">
      <c r="A236" s="30"/>
      <c r="B236" s="30"/>
      <c r="C236" s="3" t="s">
        <v>256</v>
      </c>
      <c r="D236" s="18">
        <v>22.0</v>
      </c>
      <c r="E236" s="19">
        <v>43.0</v>
      </c>
      <c r="F236" s="20">
        <v>350.0</v>
      </c>
      <c r="G236" s="21">
        <v>264.0</v>
      </c>
      <c r="H236" s="22">
        <f t="shared" si="1"/>
        <v>0.3384615385</v>
      </c>
      <c r="I236" s="23">
        <f t="shared" si="2"/>
        <v>0.5700325733</v>
      </c>
      <c r="J236" s="24">
        <f t="shared" si="3"/>
        <v>0.5478645066</v>
      </c>
      <c r="K236" s="25">
        <f t="shared" si="4"/>
        <v>0.5335429829</v>
      </c>
      <c r="L236" s="26">
        <f t="shared" si="5"/>
        <v>0.5871205029</v>
      </c>
      <c r="M236" s="14">
        <f t="shared" si="6"/>
        <v>9.446153846</v>
      </c>
      <c r="N236" s="14"/>
      <c r="O236" s="14"/>
      <c r="P236" s="14">
        <f t="shared" si="8"/>
        <v>235</v>
      </c>
      <c r="Q236" s="14">
        <f t="shared" si="7"/>
        <v>0.6200527704</v>
      </c>
      <c r="R236" s="22">
        <v>0.9076923076923077</v>
      </c>
      <c r="S236" s="23">
        <v>0.9331103678929766</v>
      </c>
      <c r="T236" s="27">
        <v>0.9285714285714286</v>
      </c>
      <c r="U236" s="14"/>
      <c r="V236" s="14"/>
      <c r="W236" s="14"/>
      <c r="X236" s="14"/>
      <c r="Y236" s="14"/>
      <c r="Z236" s="14"/>
      <c r="AA236" s="14"/>
      <c r="AB236" s="14"/>
      <c r="AC236" s="14"/>
    </row>
    <row r="237">
      <c r="A237" s="30"/>
      <c r="B237" s="30"/>
      <c r="C237" s="3" t="s">
        <v>257</v>
      </c>
      <c r="D237" s="18">
        <v>63.0</v>
      </c>
      <c r="E237" s="19">
        <v>100.0</v>
      </c>
      <c r="F237" s="20">
        <v>661.0</v>
      </c>
      <c r="G237" s="21">
        <v>491.0</v>
      </c>
      <c r="H237" s="22">
        <f t="shared" si="1"/>
        <v>0.3865030675</v>
      </c>
      <c r="I237" s="23">
        <f t="shared" si="2"/>
        <v>0.5737847222</v>
      </c>
      <c r="J237" s="24">
        <f t="shared" si="3"/>
        <v>0.5505703422</v>
      </c>
      <c r="K237" s="25">
        <f t="shared" si="4"/>
        <v>0.5444652459</v>
      </c>
      <c r="L237" s="26">
        <f t="shared" si="5"/>
        <v>0.5810691047</v>
      </c>
      <c r="M237" s="14">
        <f t="shared" si="6"/>
        <v>7.067484663</v>
      </c>
      <c r="N237" s="14"/>
      <c r="O237" s="14"/>
      <c r="P237" s="14">
        <f t="shared" si="8"/>
        <v>236</v>
      </c>
      <c r="Q237" s="14">
        <f t="shared" si="7"/>
        <v>0.6226912929</v>
      </c>
      <c r="R237" s="22">
        <v>0.8846153846153846</v>
      </c>
      <c r="S237" s="23">
        <v>0.9341692789968652</v>
      </c>
      <c r="T237" s="27">
        <v>0.9287709497206704</v>
      </c>
      <c r="U237" s="14"/>
      <c r="V237" s="14"/>
      <c r="W237" s="14"/>
      <c r="X237" s="14"/>
      <c r="Y237" s="14"/>
      <c r="Z237" s="14"/>
      <c r="AA237" s="14"/>
      <c r="AB237" s="14"/>
      <c r="AC237" s="14"/>
    </row>
    <row r="238">
      <c r="A238" s="30"/>
      <c r="B238" s="30"/>
      <c r="C238" s="3" t="s">
        <v>258</v>
      </c>
      <c r="D238" s="18">
        <v>121.0</v>
      </c>
      <c r="E238" s="19">
        <v>153.0</v>
      </c>
      <c r="F238" s="20">
        <v>551.0</v>
      </c>
      <c r="G238" s="21">
        <v>581.0</v>
      </c>
      <c r="H238" s="22">
        <f t="shared" si="1"/>
        <v>0.4416058394</v>
      </c>
      <c r="I238" s="23">
        <f t="shared" si="2"/>
        <v>0.4867491166</v>
      </c>
      <c r="J238" s="24">
        <f t="shared" si="3"/>
        <v>0.4779516358</v>
      </c>
      <c r="K238" s="25">
        <f t="shared" si="4"/>
        <v>0.4804407632</v>
      </c>
      <c r="L238" s="26">
        <f t="shared" si="5"/>
        <v>0.483779179</v>
      </c>
      <c r="M238" s="14">
        <f t="shared" si="6"/>
        <v>4.131386861</v>
      </c>
      <c r="N238" s="14"/>
      <c r="O238" s="14"/>
      <c r="P238" s="14">
        <f t="shared" si="8"/>
        <v>237</v>
      </c>
      <c r="Q238" s="14">
        <f t="shared" si="7"/>
        <v>0.6253298153</v>
      </c>
      <c r="R238" s="22">
        <v>0.8607594936708861</v>
      </c>
      <c r="S238" s="23">
        <v>0.9431751611013474</v>
      </c>
      <c r="T238" s="27">
        <v>0.9303015323776569</v>
      </c>
      <c r="U238" s="14"/>
      <c r="V238" s="14"/>
      <c r="W238" s="14"/>
      <c r="X238" s="14"/>
      <c r="Y238" s="14"/>
      <c r="Z238" s="14"/>
      <c r="AA238" s="14"/>
      <c r="AB238" s="14"/>
      <c r="AC238" s="14"/>
    </row>
    <row r="239">
      <c r="A239" s="30"/>
      <c r="B239" s="30"/>
      <c r="C239" s="3" t="s">
        <v>259</v>
      </c>
      <c r="D239" s="18">
        <v>104.0</v>
      </c>
      <c r="E239" s="19">
        <v>146.0</v>
      </c>
      <c r="F239" s="20">
        <v>1174.0</v>
      </c>
      <c r="G239" s="21">
        <v>922.0</v>
      </c>
      <c r="H239" s="22">
        <f t="shared" si="1"/>
        <v>0.416</v>
      </c>
      <c r="I239" s="23">
        <f t="shared" si="2"/>
        <v>0.5601145038</v>
      </c>
      <c r="J239" s="24">
        <f t="shared" si="3"/>
        <v>0.5447570332</v>
      </c>
      <c r="K239" s="25">
        <f t="shared" si="4"/>
        <v>0.5377834611</v>
      </c>
      <c r="L239" s="26">
        <f t="shared" si="5"/>
        <v>0.5684351206</v>
      </c>
      <c r="M239" s="14">
        <f t="shared" si="6"/>
        <v>8.384</v>
      </c>
      <c r="N239" s="14"/>
      <c r="O239" s="14"/>
      <c r="P239" s="14">
        <f t="shared" si="8"/>
        <v>238</v>
      </c>
      <c r="Q239" s="14">
        <f t="shared" si="7"/>
        <v>0.6279683377</v>
      </c>
      <c r="R239" s="22">
        <v>0.8653846153846154</v>
      </c>
      <c r="S239" s="23">
        <v>0.9384615384615385</v>
      </c>
      <c r="T239" s="27">
        <v>0.9306318681318682</v>
      </c>
      <c r="U239" s="14"/>
      <c r="V239" s="14"/>
      <c r="W239" s="14"/>
      <c r="X239" s="14"/>
      <c r="Y239" s="14"/>
      <c r="Z239" s="14"/>
      <c r="AA239" s="14"/>
      <c r="AB239" s="14"/>
      <c r="AC239" s="14"/>
    </row>
    <row r="240">
      <c r="A240" s="30"/>
      <c r="B240" s="30"/>
      <c r="C240" s="3" t="s">
        <v>260</v>
      </c>
      <c r="D240" s="18">
        <v>73.0</v>
      </c>
      <c r="E240" s="19">
        <v>111.0</v>
      </c>
      <c r="F240" s="20">
        <v>759.0</v>
      </c>
      <c r="G240" s="21">
        <v>718.0</v>
      </c>
      <c r="H240" s="22">
        <f t="shared" si="1"/>
        <v>0.3967391304</v>
      </c>
      <c r="I240" s="23">
        <f t="shared" si="2"/>
        <v>0.5138794854</v>
      </c>
      <c r="J240" s="24">
        <f t="shared" si="3"/>
        <v>0.5009030704</v>
      </c>
      <c r="K240" s="25">
        <f t="shared" si="4"/>
        <v>0.4959153524</v>
      </c>
      <c r="L240" s="26">
        <f t="shared" si="5"/>
        <v>0.5198306522</v>
      </c>
      <c r="M240" s="14">
        <f t="shared" si="6"/>
        <v>8.027173913</v>
      </c>
      <c r="N240" s="14"/>
      <c r="O240" s="14"/>
      <c r="P240" s="14">
        <f t="shared" si="8"/>
        <v>239</v>
      </c>
      <c r="Q240" s="14">
        <f t="shared" si="7"/>
        <v>0.6306068602</v>
      </c>
      <c r="R240" s="22">
        <v>0.8955223880597015</v>
      </c>
      <c r="S240" s="23">
        <v>0.9489795918367347</v>
      </c>
      <c r="T240" s="27">
        <v>0.9308600337268128</v>
      </c>
      <c r="U240" s="14"/>
      <c r="V240" s="14"/>
      <c r="W240" s="14"/>
      <c r="X240" s="14"/>
      <c r="Y240" s="14"/>
      <c r="Z240" s="14"/>
      <c r="AA240" s="14"/>
      <c r="AB240" s="14"/>
      <c r="AC240" s="14"/>
    </row>
    <row r="241">
      <c r="A241" s="30"/>
      <c r="B241" s="30"/>
      <c r="C241" s="3" t="s">
        <v>261</v>
      </c>
      <c r="D241" s="18">
        <v>111.0</v>
      </c>
      <c r="E241" s="19">
        <v>133.0</v>
      </c>
      <c r="F241" s="20">
        <v>828.0</v>
      </c>
      <c r="G241" s="21">
        <v>618.0</v>
      </c>
      <c r="H241" s="22">
        <f t="shared" si="1"/>
        <v>0.4549180328</v>
      </c>
      <c r="I241" s="23">
        <f t="shared" si="2"/>
        <v>0.5726141079</v>
      </c>
      <c r="J241" s="24">
        <f t="shared" si="3"/>
        <v>0.5556213018</v>
      </c>
      <c r="K241" s="25">
        <f t="shared" si="4"/>
        <v>0.5545600079</v>
      </c>
      <c r="L241" s="26">
        <f t="shared" si="5"/>
        <v>0.5738804057</v>
      </c>
      <c r="M241" s="14">
        <f t="shared" si="6"/>
        <v>5.926229508</v>
      </c>
      <c r="N241" s="14"/>
      <c r="O241" s="14"/>
      <c r="P241" s="14">
        <f t="shared" si="8"/>
        <v>240</v>
      </c>
      <c r="Q241" s="14">
        <f t="shared" si="7"/>
        <v>0.6332453826</v>
      </c>
      <c r="R241" s="22">
        <v>0.8870967741935484</v>
      </c>
      <c r="S241" s="23">
        <v>0.9516728624535316</v>
      </c>
      <c r="T241" s="27">
        <v>0.9312977099236641</v>
      </c>
      <c r="U241" s="14"/>
      <c r="V241" s="14"/>
      <c r="W241" s="14"/>
      <c r="X241" s="14"/>
      <c r="Y241" s="14"/>
      <c r="Z241" s="14"/>
      <c r="AA241" s="14"/>
      <c r="AB241" s="14"/>
      <c r="AC241" s="14"/>
    </row>
    <row r="242">
      <c r="A242" s="30"/>
      <c r="B242" s="30"/>
      <c r="C242" s="3" t="s">
        <v>262</v>
      </c>
      <c r="D242" s="18">
        <v>88.0</v>
      </c>
      <c r="E242" s="19">
        <v>111.0</v>
      </c>
      <c r="F242" s="20">
        <v>712.0</v>
      </c>
      <c r="G242" s="21">
        <v>445.0</v>
      </c>
      <c r="H242" s="22">
        <f t="shared" si="1"/>
        <v>0.4422110553</v>
      </c>
      <c r="I242" s="23">
        <f t="shared" si="2"/>
        <v>0.6153846154</v>
      </c>
      <c r="J242" s="24">
        <f t="shared" si="3"/>
        <v>0.5899705015</v>
      </c>
      <c r="K242" s="25">
        <f t="shared" si="4"/>
        <v>0.5883491323</v>
      </c>
      <c r="L242" s="26">
        <f t="shared" si="5"/>
        <v>0.6173191751</v>
      </c>
      <c r="M242" s="14">
        <f t="shared" si="6"/>
        <v>5.814070352</v>
      </c>
      <c r="N242" s="14"/>
      <c r="O242" s="14"/>
      <c r="P242" s="14">
        <f t="shared" si="8"/>
        <v>241</v>
      </c>
      <c r="Q242" s="14">
        <f t="shared" si="7"/>
        <v>0.635883905</v>
      </c>
      <c r="R242" s="22">
        <v>0.8363636363636363</v>
      </c>
      <c r="S242" s="23">
        <v>0.9585492227979274</v>
      </c>
      <c r="T242" s="27">
        <v>0.9314516129032258</v>
      </c>
      <c r="U242" s="14"/>
      <c r="V242" s="14"/>
      <c r="W242" s="14"/>
      <c r="X242" s="14"/>
      <c r="Y242" s="14"/>
      <c r="Z242" s="14"/>
      <c r="AA242" s="14"/>
      <c r="AB242" s="14"/>
      <c r="AC242" s="14"/>
    </row>
    <row r="243">
      <c r="A243" s="30"/>
      <c r="B243" s="30"/>
      <c r="C243" s="3" t="s">
        <v>263</v>
      </c>
      <c r="D243" s="18">
        <v>104.0</v>
      </c>
      <c r="E243" s="19">
        <v>177.0</v>
      </c>
      <c r="F243" s="20">
        <v>744.0</v>
      </c>
      <c r="G243" s="21">
        <v>920.0</v>
      </c>
      <c r="H243" s="22">
        <f t="shared" si="1"/>
        <v>0.3701067616</v>
      </c>
      <c r="I243" s="23">
        <f t="shared" si="2"/>
        <v>0.4471153846</v>
      </c>
      <c r="J243" s="24">
        <f t="shared" si="3"/>
        <v>0.4359897172</v>
      </c>
      <c r="K243" s="25">
        <f t="shared" si="4"/>
        <v>0.4356482739</v>
      </c>
      <c r="L243" s="26">
        <f t="shared" si="5"/>
        <v>0.4475227826</v>
      </c>
      <c r="M243" s="14">
        <f t="shared" si="6"/>
        <v>5.921708185</v>
      </c>
      <c r="N243" s="14"/>
      <c r="O243" s="14"/>
      <c r="P243" s="14">
        <f t="shared" si="8"/>
        <v>242</v>
      </c>
      <c r="Q243" s="14">
        <f t="shared" si="7"/>
        <v>0.6385224274</v>
      </c>
      <c r="R243" s="22">
        <v>0.8952380952380953</v>
      </c>
      <c r="S243" s="23">
        <v>0.9545454545454546</v>
      </c>
      <c r="T243" s="27">
        <v>0.9317904993909866</v>
      </c>
      <c r="U243" s="14"/>
      <c r="V243" s="14"/>
      <c r="W243" s="14"/>
      <c r="X243" s="14"/>
      <c r="Y243" s="14"/>
      <c r="Z243" s="14"/>
      <c r="AA243" s="14"/>
      <c r="AB243" s="14"/>
      <c r="AC243" s="14"/>
    </row>
    <row r="244">
      <c r="A244" s="30"/>
      <c r="B244" s="30"/>
      <c r="C244" s="3" t="s">
        <v>264</v>
      </c>
      <c r="D244" s="18">
        <v>35.0</v>
      </c>
      <c r="E244" s="19">
        <v>99.0</v>
      </c>
      <c r="F244" s="20">
        <v>467.0</v>
      </c>
      <c r="G244" s="21">
        <v>888.0</v>
      </c>
      <c r="H244" s="22">
        <f t="shared" si="1"/>
        <v>0.2611940299</v>
      </c>
      <c r="I244" s="23">
        <f t="shared" si="2"/>
        <v>0.3446494465</v>
      </c>
      <c r="J244" s="24">
        <f t="shared" si="3"/>
        <v>0.3371390195</v>
      </c>
      <c r="K244" s="25">
        <f t="shared" si="4"/>
        <v>0.3321386489</v>
      </c>
      <c r="L244" s="26">
        <f t="shared" si="5"/>
        <v>0.3506157098</v>
      </c>
      <c r="M244" s="14">
        <f t="shared" si="6"/>
        <v>10.1119403</v>
      </c>
      <c r="N244" s="14"/>
      <c r="O244" s="14"/>
      <c r="P244" s="14">
        <f t="shared" si="8"/>
        <v>243</v>
      </c>
      <c r="Q244" s="14">
        <f t="shared" si="7"/>
        <v>0.6411609499</v>
      </c>
      <c r="R244" s="22">
        <v>0.9107142857142857</v>
      </c>
      <c r="S244" s="23">
        <v>0.9420731707317073</v>
      </c>
      <c r="T244" s="27">
        <v>0.9340909090909091</v>
      </c>
      <c r="U244" s="14"/>
      <c r="V244" s="14"/>
      <c r="W244" s="14"/>
      <c r="X244" s="14"/>
      <c r="Y244" s="14"/>
      <c r="Z244" s="14"/>
      <c r="AA244" s="14"/>
      <c r="AB244" s="14"/>
      <c r="AC244" s="14"/>
    </row>
    <row r="245">
      <c r="A245" s="30"/>
      <c r="B245" s="30"/>
      <c r="C245" s="3" t="s">
        <v>265</v>
      </c>
      <c r="D245" s="18">
        <v>46.0</v>
      </c>
      <c r="E245" s="19">
        <v>89.0</v>
      </c>
      <c r="F245" s="20">
        <v>437.0</v>
      </c>
      <c r="G245" s="21">
        <v>769.0</v>
      </c>
      <c r="H245" s="22">
        <f t="shared" si="1"/>
        <v>0.3407407407</v>
      </c>
      <c r="I245" s="23">
        <f t="shared" si="2"/>
        <v>0.3623548922</v>
      </c>
      <c r="J245" s="24">
        <f t="shared" si="3"/>
        <v>0.3601789709</v>
      </c>
      <c r="K245" s="25">
        <f t="shared" si="4"/>
        <v>0.3598557254</v>
      </c>
      <c r="L245" s="26">
        <f t="shared" si="5"/>
        <v>0.3627405772</v>
      </c>
      <c r="M245" s="14">
        <f t="shared" si="6"/>
        <v>8.933333333</v>
      </c>
      <c r="N245" s="14"/>
      <c r="O245" s="14"/>
      <c r="P245" s="14">
        <f t="shared" si="8"/>
        <v>244</v>
      </c>
      <c r="Q245" s="14">
        <f t="shared" si="7"/>
        <v>0.6437994723</v>
      </c>
      <c r="R245" s="22">
        <v>1.0</v>
      </c>
      <c r="S245" s="23">
        <v>0.9318181818181818</v>
      </c>
      <c r="T245" s="27">
        <v>0.9347826086956522</v>
      </c>
      <c r="U245" s="14"/>
      <c r="V245" s="14"/>
      <c r="W245" s="14"/>
      <c r="X245" s="14"/>
      <c r="Y245" s="14"/>
      <c r="Z245" s="14"/>
      <c r="AA245" s="14"/>
      <c r="AB245" s="14"/>
      <c r="AC245" s="14"/>
    </row>
    <row r="246">
      <c r="A246" s="30"/>
      <c r="B246" s="30"/>
      <c r="C246" s="3" t="s">
        <v>266</v>
      </c>
      <c r="D246" s="18">
        <v>2.0</v>
      </c>
      <c r="E246" s="19">
        <v>8.0</v>
      </c>
      <c r="F246" s="20">
        <v>45.0</v>
      </c>
      <c r="G246" s="21">
        <v>115.0</v>
      </c>
      <c r="H246" s="22">
        <f t="shared" si="1"/>
        <v>0.2</v>
      </c>
      <c r="I246" s="23">
        <f t="shared" si="2"/>
        <v>0.28125</v>
      </c>
      <c r="J246" s="24">
        <f t="shared" si="3"/>
        <v>0.2764705882</v>
      </c>
      <c r="K246" s="25">
        <f t="shared" si="4"/>
        <v>0.2690962426</v>
      </c>
      <c r="L246" s="26">
        <f t="shared" si="5"/>
        <v>0.2900488054</v>
      </c>
      <c r="M246" s="14">
        <f t="shared" si="6"/>
        <v>16</v>
      </c>
      <c r="N246" s="14"/>
      <c r="O246" s="14"/>
      <c r="P246" s="14">
        <f t="shared" si="8"/>
        <v>245</v>
      </c>
      <c r="Q246" s="14">
        <f t="shared" si="7"/>
        <v>0.6464379947</v>
      </c>
      <c r="R246" s="22">
        <v>0.9289940828402367</v>
      </c>
      <c r="S246" s="23">
        <v>0.9370748299319728</v>
      </c>
      <c r="T246" s="27">
        <v>0.9352708058124174</v>
      </c>
      <c r="U246" s="14"/>
      <c r="V246" s="14"/>
      <c r="W246" s="14"/>
      <c r="X246" s="14"/>
      <c r="Y246" s="14"/>
      <c r="Z246" s="14"/>
      <c r="AA246" s="14"/>
      <c r="AB246" s="14"/>
      <c r="AC246" s="14"/>
    </row>
    <row r="247">
      <c r="A247" s="30"/>
      <c r="B247" s="30"/>
      <c r="C247" s="3" t="s">
        <v>267</v>
      </c>
      <c r="D247" s="18">
        <v>57.0</v>
      </c>
      <c r="E247" s="19">
        <v>83.0</v>
      </c>
      <c r="F247" s="20">
        <v>625.0</v>
      </c>
      <c r="G247" s="21">
        <v>771.0</v>
      </c>
      <c r="H247" s="22">
        <f t="shared" si="1"/>
        <v>0.4071428571</v>
      </c>
      <c r="I247" s="23">
        <f t="shared" si="2"/>
        <v>0.4477077364</v>
      </c>
      <c r="J247" s="24">
        <f t="shared" si="3"/>
        <v>0.4440104167</v>
      </c>
      <c r="K247" s="25">
        <f t="shared" si="4"/>
        <v>0.4421405908</v>
      </c>
      <c r="L247" s="26">
        <f t="shared" si="5"/>
        <v>0.4499387457</v>
      </c>
      <c r="M247" s="14">
        <f t="shared" si="6"/>
        <v>9.971428571</v>
      </c>
      <c r="N247" s="14"/>
      <c r="O247" s="14"/>
      <c r="P247" s="14">
        <f t="shared" si="8"/>
        <v>246</v>
      </c>
      <c r="Q247" s="14">
        <f t="shared" si="7"/>
        <v>0.6490765172</v>
      </c>
      <c r="R247" s="22">
        <v>0.920863309352518</v>
      </c>
      <c r="S247" s="23">
        <v>0.9410112359550562</v>
      </c>
      <c r="T247" s="27">
        <v>0.9353535353535354</v>
      </c>
      <c r="U247" s="14"/>
      <c r="V247" s="14"/>
      <c r="W247" s="14"/>
      <c r="X247" s="14"/>
      <c r="Y247" s="14"/>
      <c r="Z247" s="14"/>
      <c r="AA247" s="14"/>
      <c r="AB247" s="14"/>
      <c r="AC247" s="14"/>
    </row>
    <row r="248">
      <c r="A248" s="30"/>
      <c r="B248" s="30"/>
      <c r="C248" s="3" t="s">
        <v>268</v>
      </c>
      <c r="D248" s="18">
        <v>35.0</v>
      </c>
      <c r="E248" s="19">
        <v>34.0</v>
      </c>
      <c r="F248" s="20">
        <v>277.0</v>
      </c>
      <c r="G248" s="21">
        <v>185.0</v>
      </c>
      <c r="H248" s="22">
        <f t="shared" si="1"/>
        <v>0.5072463768</v>
      </c>
      <c r="I248" s="23">
        <f t="shared" si="2"/>
        <v>0.5995670996</v>
      </c>
      <c r="J248" s="24">
        <f t="shared" si="3"/>
        <v>0.5875706215</v>
      </c>
      <c r="K248" s="25">
        <f t="shared" si="4"/>
        <v>0.5856210763</v>
      </c>
      <c r="L248" s="26">
        <f t="shared" si="5"/>
        <v>0.6018932271</v>
      </c>
      <c r="M248" s="14">
        <f t="shared" si="6"/>
        <v>6.695652174</v>
      </c>
      <c r="N248" s="14"/>
      <c r="O248" s="14"/>
      <c r="P248" s="14">
        <f t="shared" si="8"/>
        <v>247</v>
      </c>
      <c r="Q248" s="14">
        <f t="shared" si="7"/>
        <v>0.6517150396</v>
      </c>
      <c r="R248" s="22">
        <v>0.9</v>
      </c>
      <c r="S248" s="23">
        <v>0.9523809523809523</v>
      </c>
      <c r="T248" s="27">
        <v>0.9354838709677419</v>
      </c>
      <c r="U248" s="14"/>
      <c r="V248" s="14"/>
      <c r="W248" s="14"/>
      <c r="X248" s="14"/>
      <c r="Y248" s="14"/>
      <c r="Z248" s="14"/>
      <c r="AA248" s="14"/>
      <c r="AB248" s="14"/>
      <c r="AC248" s="14"/>
    </row>
    <row r="249">
      <c r="A249" s="30"/>
      <c r="B249" s="30"/>
      <c r="C249" s="3" t="s">
        <v>269</v>
      </c>
      <c r="D249" s="18">
        <v>62.0</v>
      </c>
      <c r="E249" s="19">
        <v>132.0</v>
      </c>
      <c r="F249" s="20">
        <v>663.0</v>
      </c>
      <c r="G249" s="21">
        <v>683.0</v>
      </c>
      <c r="H249" s="22">
        <f t="shared" si="1"/>
        <v>0.3195876289</v>
      </c>
      <c r="I249" s="23">
        <f t="shared" si="2"/>
        <v>0.4925705795</v>
      </c>
      <c r="J249" s="24">
        <f t="shared" si="3"/>
        <v>0.4707792208</v>
      </c>
      <c r="K249" s="25">
        <f t="shared" si="4"/>
        <v>0.4655659546</v>
      </c>
      <c r="L249" s="26">
        <f t="shared" si="5"/>
        <v>0.4987908621</v>
      </c>
      <c r="M249" s="14">
        <f t="shared" si="6"/>
        <v>6.93814433</v>
      </c>
      <c r="N249" s="14"/>
      <c r="O249" s="14"/>
      <c r="P249" s="14">
        <f t="shared" si="8"/>
        <v>248</v>
      </c>
      <c r="Q249" s="14">
        <f t="shared" si="7"/>
        <v>0.654353562</v>
      </c>
      <c r="R249" s="22">
        <v>0.9178743961352657</v>
      </c>
      <c r="S249" s="23">
        <v>0.9401197604790419</v>
      </c>
      <c r="T249" s="27">
        <v>0.9363110008271298</v>
      </c>
      <c r="U249" s="14"/>
      <c r="V249" s="14"/>
      <c r="W249" s="14"/>
      <c r="X249" s="14"/>
      <c r="Y249" s="14"/>
      <c r="Z249" s="14"/>
      <c r="AA249" s="14"/>
      <c r="AB249" s="14"/>
      <c r="AC249" s="14"/>
    </row>
    <row r="250">
      <c r="A250" s="30"/>
      <c r="B250" s="30"/>
      <c r="C250" s="3" t="s">
        <v>270</v>
      </c>
      <c r="D250" s="18">
        <v>62.0</v>
      </c>
      <c r="E250" s="19">
        <v>86.0</v>
      </c>
      <c r="F250" s="20">
        <v>684.0</v>
      </c>
      <c r="G250" s="21">
        <v>848.0</v>
      </c>
      <c r="H250" s="22">
        <f t="shared" si="1"/>
        <v>0.4189189189</v>
      </c>
      <c r="I250" s="23">
        <f t="shared" si="2"/>
        <v>0.4464751958</v>
      </c>
      <c r="J250" s="24">
        <f t="shared" si="3"/>
        <v>0.444047619</v>
      </c>
      <c r="K250" s="25">
        <f t="shared" si="4"/>
        <v>0.443014044</v>
      </c>
      <c r="L250" s="26">
        <f t="shared" si="5"/>
        <v>0.4477084205</v>
      </c>
      <c r="M250" s="14">
        <f t="shared" si="6"/>
        <v>10.35135135</v>
      </c>
      <c r="N250" s="14"/>
      <c r="O250" s="14"/>
      <c r="P250" s="14">
        <f t="shared" si="8"/>
        <v>249</v>
      </c>
      <c r="Q250" s="14">
        <f t="shared" si="7"/>
        <v>0.6569920844</v>
      </c>
      <c r="R250" s="22">
        <v>0.9194139194139194</v>
      </c>
      <c r="S250" s="23">
        <v>0.9418221734357849</v>
      </c>
      <c r="T250" s="27">
        <v>0.9366554054054054</v>
      </c>
      <c r="U250" s="14"/>
      <c r="V250" s="14"/>
      <c r="W250" s="14"/>
      <c r="X250" s="14"/>
      <c r="Y250" s="14"/>
      <c r="Z250" s="14"/>
      <c r="AA250" s="14"/>
      <c r="AB250" s="14"/>
      <c r="AC250" s="14"/>
    </row>
    <row r="251">
      <c r="A251" s="30"/>
      <c r="B251" s="30"/>
      <c r="C251" s="3" t="s">
        <v>271</v>
      </c>
      <c r="D251" s="18">
        <v>96.0</v>
      </c>
      <c r="E251" s="19">
        <v>120.0</v>
      </c>
      <c r="F251" s="20">
        <v>1030.0</v>
      </c>
      <c r="G251" s="21">
        <v>987.0</v>
      </c>
      <c r="H251" s="22">
        <f t="shared" si="1"/>
        <v>0.4444444444</v>
      </c>
      <c r="I251" s="23">
        <f t="shared" si="2"/>
        <v>0.5106593951</v>
      </c>
      <c r="J251" s="24">
        <f t="shared" si="3"/>
        <v>0.5042543663</v>
      </c>
      <c r="K251" s="25">
        <f t="shared" si="4"/>
        <v>0.5009396979</v>
      </c>
      <c r="L251" s="26">
        <f t="shared" si="5"/>
        <v>0.5146143389</v>
      </c>
      <c r="M251" s="14">
        <f t="shared" si="6"/>
        <v>9.337962963</v>
      </c>
      <c r="N251" s="14"/>
      <c r="O251" s="14"/>
      <c r="P251" s="14">
        <f t="shared" si="8"/>
        <v>250</v>
      </c>
      <c r="Q251" s="14">
        <f t="shared" si="7"/>
        <v>0.6596306069</v>
      </c>
      <c r="R251" s="22">
        <v>0.9</v>
      </c>
      <c r="S251" s="23">
        <v>0.9503355704697987</v>
      </c>
      <c r="T251" s="27">
        <v>0.9369458128078818</v>
      </c>
      <c r="U251" s="14"/>
      <c r="V251" s="14"/>
      <c r="W251" s="14"/>
      <c r="X251" s="14"/>
      <c r="Y251" s="14"/>
      <c r="Z251" s="14"/>
      <c r="AA251" s="14"/>
      <c r="AB251" s="14"/>
      <c r="AC251" s="14"/>
    </row>
    <row r="252">
      <c r="A252" s="30"/>
      <c r="B252" s="30"/>
      <c r="C252" s="3" t="s">
        <v>272</v>
      </c>
      <c r="D252" s="18">
        <v>68.0</v>
      </c>
      <c r="E252" s="19">
        <v>141.0</v>
      </c>
      <c r="F252" s="20">
        <v>688.0</v>
      </c>
      <c r="G252" s="21">
        <v>885.0</v>
      </c>
      <c r="H252" s="22">
        <f t="shared" si="1"/>
        <v>0.3253588517</v>
      </c>
      <c r="I252" s="23">
        <f t="shared" si="2"/>
        <v>0.437380801</v>
      </c>
      <c r="J252" s="24">
        <f t="shared" si="3"/>
        <v>0.4242424242</v>
      </c>
      <c r="K252" s="25">
        <f t="shared" si="4"/>
        <v>0.4202452989</v>
      </c>
      <c r="L252" s="26">
        <f t="shared" si="5"/>
        <v>0.4421500279</v>
      </c>
      <c r="M252" s="14">
        <f t="shared" si="6"/>
        <v>7.526315789</v>
      </c>
      <c r="N252" s="14"/>
      <c r="O252" s="14"/>
      <c r="P252" s="14">
        <f t="shared" si="8"/>
        <v>251</v>
      </c>
      <c r="Q252" s="14">
        <f t="shared" si="7"/>
        <v>0.6622691293</v>
      </c>
      <c r="R252" s="22">
        <v>0.8584070796460177</v>
      </c>
      <c r="S252" s="23">
        <v>0.9536751080914144</v>
      </c>
      <c r="T252" s="27">
        <v>0.9371807967313586</v>
      </c>
      <c r="U252" s="14"/>
      <c r="V252" s="14"/>
      <c r="W252" s="14"/>
      <c r="X252" s="14"/>
      <c r="Y252" s="14"/>
      <c r="Z252" s="14"/>
      <c r="AA252" s="14"/>
      <c r="AB252" s="14"/>
      <c r="AC252" s="14"/>
    </row>
    <row r="253">
      <c r="A253" s="30"/>
      <c r="B253" s="30"/>
      <c r="C253" s="3" t="s">
        <v>273</v>
      </c>
      <c r="D253" s="18">
        <v>10.0</v>
      </c>
      <c r="E253" s="19">
        <v>42.0</v>
      </c>
      <c r="F253" s="20">
        <v>121.0</v>
      </c>
      <c r="G253" s="21">
        <v>238.0</v>
      </c>
      <c r="H253" s="22">
        <f t="shared" si="1"/>
        <v>0.1923076923</v>
      </c>
      <c r="I253" s="23">
        <f t="shared" si="2"/>
        <v>0.3370473538</v>
      </c>
      <c r="J253" s="24">
        <f t="shared" si="3"/>
        <v>0.3187347932</v>
      </c>
      <c r="K253" s="25">
        <f t="shared" si="4"/>
        <v>0.3146151027</v>
      </c>
      <c r="L253" s="26">
        <f t="shared" si="5"/>
        <v>0.341962821</v>
      </c>
      <c r="M253" s="14">
        <f t="shared" si="6"/>
        <v>6.903846154</v>
      </c>
      <c r="N253" s="14"/>
      <c r="O253" s="14"/>
      <c r="P253" s="14">
        <f t="shared" si="8"/>
        <v>252</v>
      </c>
      <c r="Q253" s="14">
        <f t="shared" si="7"/>
        <v>0.6649076517</v>
      </c>
      <c r="R253" s="22">
        <v>0.8820224719101124</v>
      </c>
      <c r="S253" s="23">
        <v>0.9449213161659513</v>
      </c>
      <c r="T253" s="27">
        <v>0.9378172588832487</v>
      </c>
      <c r="U253" s="14"/>
      <c r="V253" s="14"/>
      <c r="W253" s="14"/>
      <c r="X253" s="14"/>
      <c r="Y253" s="14"/>
      <c r="Z253" s="14"/>
      <c r="AA253" s="14"/>
      <c r="AB253" s="14"/>
      <c r="AC253" s="14"/>
    </row>
    <row r="254">
      <c r="A254" s="30"/>
      <c r="B254" s="30"/>
      <c r="C254" s="3" t="s">
        <v>274</v>
      </c>
      <c r="D254" s="18">
        <v>80.0</v>
      </c>
      <c r="E254" s="19">
        <v>231.0</v>
      </c>
      <c r="F254" s="20">
        <v>329.0</v>
      </c>
      <c r="G254" s="21">
        <v>929.0</v>
      </c>
      <c r="H254" s="22">
        <f t="shared" si="1"/>
        <v>0.2572347267</v>
      </c>
      <c r="I254" s="23">
        <f t="shared" si="2"/>
        <v>0.2615262321</v>
      </c>
      <c r="J254" s="24">
        <f t="shared" si="3"/>
        <v>0.2606755895</v>
      </c>
      <c r="K254" s="25">
        <f t="shared" si="4"/>
        <v>0.26183147</v>
      </c>
      <c r="L254" s="26">
        <f t="shared" si="5"/>
        <v>0.2601470769</v>
      </c>
      <c r="M254" s="14">
        <f t="shared" si="6"/>
        <v>4.045016077</v>
      </c>
      <c r="N254" s="14"/>
      <c r="O254" s="14"/>
      <c r="P254" s="14">
        <f t="shared" si="8"/>
        <v>253</v>
      </c>
      <c r="Q254" s="14">
        <f t="shared" si="7"/>
        <v>0.6675461741</v>
      </c>
      <c r="R254" s="22">
        <v>0.9026548672566371</v>
      </c>
      <c r="S254" s="23">
        <v>0.9476190476190476</v>
      </c>
      <c r="T254" s="27">
        <v>0.9380863039399625</v>
      </c>
      <c r="U254" s="14"/>
      <c r="V254" s="14"/>
      <c r="W254" s="14"/>
      <c r="X254" s="14"/>
      <c r="Y254" s="14"/>
      <c r="Z254" s="14"/>
      <c r="AA254" s="14"/>
      <c r="AB254" s="14"/>
      <c r="AC254" s="14"/>
    </row>
    <row r="255">
      <c r="A255" s="30"/>
      <c r="B255" s="30"/>
      <c r="C255" s="3" t="s">
        <v>275</v>
      </c>
      <c r="D255" s="18">
        <v>52.0</v>
      </c>
      <c r="E255" s="19">
        <v>130.0</v>
      </c>
      <c r="F255" s="20">
        <v>323.0</v>
      </c>
      <c r="G255" s="21">
        <v>632.0</v>
      </c>
      <c r="H255" s="22">
        <f t="shared" si="1"/>
        <v>0.2857142857</v>
      </c>
      <c r="I255" s="23">
        <f t="shared" si="2"/>
        <v>0.3382198953</v>
      </c>
      <c r="J255" s="24">
        <f t="shared" si="3"/>
        <v>0.3298153034</v>
      </c>
      <c r="K255" s="25">
        <f t="shared" si="4"/>
        <v>0.3307196362</v>
      </c>
      <c r="L255" s="26">
        <f t="shared" si="5"/>
        <v>0.3371408778</v>
      </c>
      <c r="M255" s="14">
        <f t="shared" si="6"/>
        <v>5.247252747</v>
      </c>
      <c r="N255" s="14"/>
      <c r="O255" s="14"/>
      <c r="P255" s="14">
        <f t="shared" si="8"/>
        <v>254</v>
      </c>
      <c r="Q255" s="14">
        <f t="shared" si="7"/>
        <v>0.6701846966</v>
      </c>
      <c r="R255" s="22">
        <v>0.8356164383561644</v>
      </c>
      <c r="S255" s="23">
        <v>0.9529411764705882</v>
      </c>
      <c r="T255" s="27">
        <v>0.9382504288164666</v>
      </c>
      <c r="U255" s="14"/>
      <c r="V255" s="14"/>
      <c r="W255" s="14"/>
      <c r="X255" s="14"/>
      <c r="Y255" s="14"/>
      <c r="Z255" s="14"/>
      <c r="AA255" s="14"/>
      <c r="AB255" s="14"/>
      <c r="AC255" s="14"/>
    </row>
    <row r="256">
      <c r="A256" s="30"/>
      <c r="B256" s="30"/>
      <c r="C256" s="3" t="s">
        <v>276</v>
      </c>
      <c r="D256" s="18">
        <v>90.0</v>
      </c>
      <c r="E256" s="19">
        <v>240.0</v>
      </c>
      <c r="F256" s="20">
        <v>635.0</v>
      </c>
      <c r="G256" s="21">
        <v>1270.0</v>
      </c>
      <c r="H256" s="22">
        <f t="shared" si="1"/>
        <v>0.2727272727</v>
      </c>
      <c r="I256" s="23">
        <f t="shared" si="2"/>
        <v>0.3333333333</v>
      </c>
      <c r="J256" s="24">
        <f t="shared" si="3"/>
        <v>0.3243847875</v>
      </c>
      <c r="K256" s="25">
        <f t="shared" si="4"/>
        <v>0.3245216728</v>
      </c>
      <c r="L256" s="26">
        <f t="shared" si="5"/>
        <v>0.3331700067</v>
      </c>
      <c r="M256" s="14">
        <f t="shared" si="6"/>
        <v>5.772727273</v>
      </c>
      <c r="N256" s="14"/>
      <c r="O256" s="14"/>
      <c r="P256" s="14">
        <f t="shared" si="8"/>
        <v>255</v>
      </c>
      <c r="Q256" s="14">
        <f t="shared" si="7"/>
        <v>0.672823219</v>
      </c>
      <c r="R256" s="22">
        <v>0.884393063583815</v>
      </c>
      <c r="S256" s="23">
        <v>0.9529042386185244</v>
      </c>
      <c r="T256" s="27">
        <v>0.9382716049382716</v>
      </c>
      <c r="U256" s="14"/>
      <c r="V256" s="14"/>
      <c r="W256" s="14"/>
      <c r="X256" s="14"/>
      <c r="Y256" s="14"/>
      <c r="Z256" s="14"/>
      <c r="AA256" s="14"/>
      <c r="AB256" s="14"/>
      <c r="AC256" s="14"/>
    </row>
    <row r="257">
      <c r="A257" s="30"/>
      <c r="B257" s="30"/>
      <c r="C257" s="3" t="s">
        <v>277</v>
      </c>
      <c r="D257" s="18">
        <v>4.0</v>
      </c>
      <c r="E257" s="19">
        <v>15.0</v>
      </c>
      <c r="F257" s="20">
        <v>49.0</v>
      </c>
      <c r="G257" s="21">
        <v>114.0</v>
      </c>
      <c r="H257" s="22">
        <f t="shared" si="1"/>
        <v>0.2105263158</v>
      </c>
      <c r="I257" s="23">
        <f t="shared" si="2"/>
        <v>0.3006134969</v>
      </c>
      <c r="J257" s="24">
        <f t="shared" si="3"/>
        <v>0.2912087912</v>
      </c>
      <c r="K257" s="25">
        <f t="shared" si="4"/>
        <v>0.2870290671</v>
      </c>
      <c r="L257" s="26">
        <f t="shared" si="5"/>
        <v>0.3056005942</v>
      </c>
      <c r="M257" s="14">
        <f t="shared" si="6"/>
        <v>8.578947368</v>
      </c>
      <c r="N257" s="14"/>
      <c r="O257" s="14"/>
      <c r="P257" s="14">
        <f t="shared" si="8"/>
        <v>256</v>
      </c>
      <c r="Q257" s="14">
        <f t="shared" si="7"/>
        <v>0.6754617414</v>
      </c>
      <c r="R257" s="22">
        <v>0.9411764705882353</v>
      </c>
      <c r="S257" s="23">
        <v>0.9368932038834952</v>
      </c>
      <c r="T257" s="27">
        <v>0.9383116883116883</v>
      </c>
      <c r="U257" s="14"/>
      <c r="V257" s="14"/>
      <c r="W257" s="14"/>
      <c r="X257" s="14"/>
      <c r="Y257" s="14"/>
      <c r="Z257" s="14"/>
      <c r="AA257" s="14"/>
      <c r="AB257" s="14"/>
      <c r="AC257" s="14"/>
    </row>
    <row r="258">
      <c r="A258" s="30"/>
      <c r="B258" s="30"/>
      <c r="C258" s="3" t="s">
        <v>278</v>
      </c>
      <c r="D258" s="18">
        <v>74.0</v>
      </c>
      <c r="E258" s="19">
        <v>207.0</v>
      </c>
      <c r="F258" s="20">
        <v>626.0</v>
      </c>
      <c r="G258" s="21">
        <v>1024.0</v>
      </c>
      <c r="H258" s="22">
        <f t="shared" si="1"/>
        <v>0.2633451957</v>
      </c>
      <c r="I258" s="23">
        <f t="shared" si="2"/>
        <v>0.3793939394</v>
      </c>
      <c r="J258" s="24">
        <f t="shared" si="3"/>
        <v>0.3625064733</v>
      </c>
      <c r="K258" s="25">
        <f t="shared" si="4"/>
        <v>0.3616065299</v>
      </c>
      <c r="L258" s="26">
        <f t="shared" si="5"/>
        <v>0.3804677197</v>
      </c>
      <c r="M258" s="14">
        <f t="shared" si="6"/>
        <v>5.871886121</v>
      </c>
      <c r="N258" s="14"/>
      <c r="O258" s="14"/>
      <c r="P258" s="14">
        <f t="shared" si="8"/>
        <v>257</v>
      </c>
      <c r="Q258" s="14">
        <f t="shared" si="7"/>
        <v>0.6781002639</v>
      </c>
      <c r="R258" s="22">
        <v>0.8934426229508197</v>
      </c>
      <c r="S258" s="23">
        <v>0.9481216457960644</v>
      </c>
      <c r="T258" s="27">
        <v>0.9383259911894273</v>
      </c>
      <c r="U258" s="14"/>
      <c r="V258" s="14"/>
      <c r="W258" s="14"/>
      <c r="X258" s="14"/>
      <c r="Y258" s="14"/>
      <c r="Z258" s="14"/>
      <c r="AA258" s="14"/>
      <c r="AB258" s="14"/>
      <c r="AC258" s="14"/>
    </row>
    <row r="259">
      <c r="A259" s="30"/>
      <c r="B259" s="30"/>
      <c r="C259" s="3" t="s">
        <v>279</v>
      </c>
      <c r="D259" s="18">
        <v>140.0</v>
      </c>
      <c r="E259" s="19">
        <v>253.0</v>
      </c>
      <c r="F259" s="20">
        <v>1051.0</v>
      </c>
      <c r="G259" s="21">
        <v>1170.0</v>
      </c>
      <c r="H259" s="22">
        <f t="shared" si="1"/>
        <v>0.3562340967</v>
      </c>
      <c r="I259" s="23">
        <f t="shared" si="2"/>
        <v>0.4732102656</v>
      </c>
      <c r="J259" s="24">
        <f t="shared" si="3"/>
        <v>0.4556235654</v>
      </c>
      <c r="K259" s="25">
        <f t="shared" si="4"/>
        <v>0.455272713</v>
      </c>
      <c r="L259" s="26">
        <f t="shared" si="5"/>
        <v>0.4736288902</v>
      </c>
      <c r="M259" s="14">
        <f t="shared" si="6"/>
        <v>5.651399491</v>
      </c>
      <c r="N259" s="14"/>
      <c r="O259" s="14"/>
      <c r="P259" s="14">
        <f t="shared" si="8"/>
        <v>258</v>
      </c>
      <c r="Q259" s="14">
        <f t="shared" si="7"/>
        <v>0.6807387863</v>
      </c>
      <c r="R259" s="22">
        <v>0.8818181818181818</v>
      </c>
      <c r="S259" s="23">
        <v>0.9491525423728814</v>
      </c>
      <c r="T259" s="27">
        <v>0.9385714285714286</v>
      </c>
      <c r="U259" s="14"/>
      <c r="V259" s="14"/>
      <c r="W259" s="14"/>
      <c r="X259" s="14"/>
      <c r="Y259" s="14"/>
      <c r="Z259" s="14"/>
      <c r="AA259" s="14"/>
      <c r="AB259" s="14"/>
      <c r="AC259" s="14"/>
    </row>
    <row r="260">
      <c r="A260" s="30"/>
      <c r="B260" s="30"/>
      <c r="C260" s="3" t="s">
        <v>280</v>
      </c>
      <c r="D260" s="18">
        <v>98.0</v>
      </c>
      <c r="E260" s="19">
        <v>101.0</v>
      </c>
      <c r="F260" s="20">
        <v>597.0</v>
      </c>
      <c r="G260" s="21">
        <v>256.0</v>
      </c>
      <c r="H260" s="22">
        <f t="shared" si="1"/>
        <v>0.4924623116</v>
      </c>
      <c r="I260" s="23">
        <f t="shared" si="2"/>
        <v>0.6998827667</v>
      </c>
      <c r="J260" s="24">
        <f t="shared" si="3"/>
        <v>0.6606463878</v>
      </c>
      <c r="K260" s="25">
        <f t="shared" si="4"/>
        <v>0.6673029716</v>
      </c>
      <c r="L260" s="26">
        <f t="shared" si="5"/>
        <v>0.6919403691</v>
      </c>
      <c r="M260" s="14">
        <f t="shared" si="6"/>
        <v>4.286432161</v>
      </c>
      <c r="N260" s="14"/>
      <c r="O260" s="14"/>
      <c r="P260" s="14">
        <f t="shared" si="8"/>
        <v>259</v>
      </c>
      <c r="Q260" s="14">
        <f t="shared" si="7"/>
        <v>0.6833773087</v>
      </c>
      <c r="R260" s="22">
        <v>0.9285714285714286</v>
      </c>
      <c r="S260" s="23">
        <v>0.9439252336448598</v>
      </c>
      <c r="T260" s="27">
        <v>0.9386503067484663</v>
      </c>
      <c r="U260" s="14"/>
      <c r="V260" s="14"/>
      <c r="W260" s="14"/>
      <c r="X260" s="14"/>
      <c r="Y260" s="14"/>
      <c r="Z260" s="14"/>
      <c r="AA260" s="14"/>
      <c r="AB260" s="14"/>
      <c r="AC260" s="14"/>
    </row>
    <row r="261">
      <c r="A261" s="30"/>
      <c r="B261" s="30"/>
      <c r="C261" s="3" t="s">
        <v>281</v>
      </c>
      <c r="D261" s="18">
        <v>132.0</v>
      </c>
      <c r="E261" s="19">
        <v>127.0</v>
      </c>
      <c r="F261" s="20">
        <v>821.0</v>
      </c>
      <c r="G261" s="21">
        <v>506.0</v>
      </c>
      <c r="H261" s="22">
        <f t="shared" si="1"/>
        <v>0.5096525097</v>
      </c>
      <c r="I261" s="23">
        <f t="shared" si="2"/>
        <v>0.6186887717</v>
      </c>
      <c r="J261" s="24">
        <f t="shared" si="3"/>
        <v>0.6008827238</v>
      </c>
      <c r="K261" s="25">
        <f t="shared" si="4"/>
        <v>0.6020366296</v>
      </c>
      <c r="L261" s="26">
        <f t="shared" si="5"/>
        <v>0.6173119726</v>
      </c>
      <c r="M261" s="14">
        <f t="shared" si="6"/>
        <v>5.123552124</v>
      </c>
      <c r="N261" s="14"/>
      <c r="O261" s="14"/>
      <c r="P261" s="14">
        <f t="shared" si="8"/>
        <v>260</v>
      </c>
      <c r="Q261" s="14">
        <f t="shared" si="7"/>
        <v>0.6860158311</v>
      </c>
      <c r="R261" s="22">
        <v>0.8716577540106952</v>
      </c>
      <c r="S261" s="23">
        <v>0.9583333333333334</v>
      </c>
      <c r="T261" s="27">
        <v>0.9389221556886228</v>
      </c>
      <c r="U261" s="14"/>
      <c r="V261" s="14"/>
      <c r="W261" s="14"/>
      <c r="X261" s="14"/>
      <c r="Y261" s="14"/>
      <c r="Z261" s="14"/>
      <c r="AA261" s="14"/>
      <c r="AB261" s="14"/>
      <c r="AC261" s="14"/>
    </row>
    <row r="262">
      <c r="A262" s="30"/>
      <c r="B262" s="30"/>
      <c r="C262" s="3" t="s">
        <v>282</v>
      </c>
      <c r="D262" s="18">
        <v>23.0</v>
      </c>
      <c r="E262" s="19">
        <v>120.0</v>
      </c>
      <c r="F262" s="20">
        <v>133.0</v>
      </c>
      <c r="G262" s="21">
        <v>218.0</v>
      </c>
      <c r="H262" s="22">
        <f t="shared" si="1"/>
        <v>0.1608391608</v>
      </c>
      <c r="I262" s="23">
        <f t="shared" si="2"/>
        <v>0.3789173789</v>
      </c>
      <c r="J262" s="24">
        <f t="shared" si="3"/>
        <v>0.3157894737</v>
      </c>
      <c r="K262" s="25">
        <f t="shared" si="4"/>
        <v>0.344612173</v>
      </c>
      <c r="L262" s="26">
        <f t="shared" si="5"/>
        <v>0.3445271654</v>
      </c>
      <c r="M262" s="14">
        <f t="shared" si="6"/>
        <v>2.454545455</v>
      </c>
      <c r="N262" s="14"/>
      <c r="O262" s="14"/>
      <c r="P262" s="14">
        <f t="shared" si="8"/>
        <v>261</v>
      </c>
      <c r="Q262" s="14">
        <f t="shared" si="7"/>
        <v>0.6886543536</v>
      </c>
      <c r="R262" s="22">
        <v>0.7741935483870968</v>
      </c>
      <c r="S262" s="23">
        <v>0.9562289562289562</v>
      </c>
      <c r="T262" s="27">
        <v>0.9390243902439024</v>
      </c>
      <c r="U262" s="14"/>
      <c r="V262" s="14"/>
      <c r="W262" s="14"/>
      <c r="X262" s="14"/>
      <c r="Y262" s="14"/>
      <c r="Z262" s="14"/>
      <c r="AA262" s="14"/>
      <c r="AB262" s="14"/>
      <c r="AC262" s="14"/>
    </row>
    <row r="263">
      <c r="A263" s="30"/>
      <c r="B263" s="30"/>
      <c r="C263" s="3" t="s">
        <v>283</v>
      </c>
      <c r="D263" s="18">
        <v>54.0</v>
      </c>
      <c r="E263" s="19">
        <v>217.0</v>
      </c>
      <c r="F263" s="20">
        <v>262.0</v>
      </c>
      <c r="G263" s="21">
        <v>471.0</v>
      </c>
      <c r="H263" s="22">
        <f t="shared" si="1"/>
        <v>0.1992619926</v>
      </c>
      <c r="I263" s="23">
        <f t="shared" si="2"/>
        <v>0.3574351978</v>
      </c>
      <c r="J263" s="24">
        <f t="shared" si="3"/>
        <v>0.3147410359</v>
      </c>
      <c r="K263" s="25">
        <f t="shared" si="4"/>
        <v>0.3328281582</v>
      </c>
      <c r="L263" s="26">
        <f t="shared" si="5"/>
        <v>0.3358542907</v>
      </c>
      <c r="M263" s="14">
        <f t="shared" si="6"/>
        <v>2.704797048</v>
      </c>
      <c r="N263" s="14"/>
      <c r="O263" s="14"/>
      <c r="P263" s="14">
        <f t="shared" si="8"/>
        <v>262</v>
      </c>
      <c r="Q263" s="14">
        <f t="shared" si="7"/>
        <v>0.691292876</v>
      </c>
      <c r="R263" s="22">
        <v>0.9077490774907749</v>
      </c>
      <c r="S263" s="23">
        <v>0.9451287793952967</v>
      </c>
      <c r="T263" s="27">
        <v>0.9402041808458921</v>
      </c>
      <c r="U263" s="14"/>
      <c r="V263" s="14"/>
      <c r="W263" s="14"/>
      <c r="X263" s="14"/>
      <c r="Y263" s="14"/>
      <c r="Z263" s="14"/>
      <c r="AA263" s="14"/>
      <c r="AB263" s="14"/>
      <c r="AC263" s="14"/>
    </row>
    <row r="264">
      <c r="A264" s="30"/>
      <c r="B264" s="30"/>
      <c r="C264" s="3" t="s">
        <v>284</v>
      </c>
      <c r="D264" s="18">
        <v>91.0</v>
      </c>
      <c r="E264" s="19">
        <v>121.0</v>
      </c>
      <c r="F264" s="20">
        <v>37.0</v>
      </c>
      <c r="G264" s="21">
        <v>34.0</v>
      </c>
      <c r="H264" s="22">
        <f t="shared" si="1"/>
        <v>0.429245283</v>
      </c>
      <c r="I264" s="23">
        <f t="shared" si="2"/>
        <v>0.5211267606</v>
      </c>
      <c r="J264" s="24">
        <f t="shared" si="3"/>
        <v>0.4522968198</v>
      </c>
      <c r="K264" s="25">
        <f t="shared" si="4"/>
        <v>0.5072518477</v>
      </c>
      <c r="L264" s="26">
        <f t="shared" si="5"/>
        <v>0.4555563876</v>
      </c>
      <c r="M264" s="14">
        <f t="shared" si="6"/>
        <v>0.3349056604</v>
      </c>
      <c r="N264" s="14"/>
      <c r="O264" s="14"/>
      <c r="P264" s="14">
        <f t="shared" si="8"/>
        <v>263</v>
      </c>
      <c r="Q264" s="14">
        <f t="shared" si="7"/>
        <v>0.6939313984</v>
      </c>
      <c r="R264" s="22">
        <v>0.9273504273504274</v>
      </c>
      <c r="S264" s="23">
        <v>0.9448818897637795</v>
      </c>
      <c r="T264" s="27">
        <v>0.9407630522088354</v>
      </c>
      <c r="U264" s="14"/>
      <c r="V264" s="14"/>
      <c r="W264" s="14"/>
      <c r="X264" s="14"/>
      <c r="Y264" s="14"/>
      <c r="Z264" s="14"/>
      <c r="AA264" s="14"/>
      <c r="AB264" s="14"/>
      <c r="AC264" s="14"/>
    </row>
    <row r="265">
      <c r="A265" s="30"/>
      <c r="B265" s="30"/>
      <c r="C265" s="3" t="s">
        <v>285</v>
      </c>
      <c r="D265" s="18">
        <v>172.0</v>
      </c>
      <c r="E265" s="19">
        <v>55.0</v>
      </c>
      <c r="F265" s="20">
        <v>868.0</v>
      </c>
      <c r="G265" s="21">
        <v>225.0</v>
      </c>
      <c r="H265" s="22">
        <f t="shared" si="1"/>
        <v>0.7577092511</v>
      </c>
      <c r="I265" s="23">
        <f t="shared" si="2"/>
        <v>0.7941445563</v>
      </c>
      <c r="J265" s="24">
        <f t="shared" si="3"/>
        <v>0.7878787879</v>
      </c>
      <c r="K265" s="25">
        <f t="shared" si="4"/>
        <v>0.7892459573</v>
      </c>
      <c r="L265" s="26">
        <f t="shared" si="5"/>
        <v>0.7925132986</v>
      </c>
      <c r="M265" s="14">
        <f t="shared" si="6"/>
        <v>4.814977974</v>
      </c>
      <c r="N265" s="14"/>
      <c r="O265" s="14"/>
      <c r="P265" s="14">
        <f t="shared" si="8"/>
        <v>264</v>
      </c>
      <c r="Q265" s="14">
        <f t="shared" si="7"/>
        <v>0.6965699208</v>
      </c>
      <c r="R265" s="22">
        <v>0.9387755102040817</v>
      </c>
      <c r="S265" s="23">
        <v>0.941747572815534</v>
      </c>
      <c r="T265" s="27">
        <v>0.941031941031941</v>
      </c>
      <c r="U265" s="14"/>
      <c r="V265" s="14"/>
      <c r="W265" s="14"/>
      <c r="X265" s="14"/>
      <c r="Y265" s="14"/>
      <c r="Z265" s="14"/>
      <c r="AA265" s="14"/>
      <c r="AB265" s="14"/>
      <c r="AC265" s="14"/>
    </row>
    <row r="266">
      <c r="A266" s="30"/>
      <c r="B266" s="30"/>
      <c r="C266" s="3" t="s">
        <v>286</v>
      </c>
      <c r="D266" s="18">
        <v>88.0</v>
      </c>
      <c r="E266" s="19">
        <v>193.0</v>
      </c>
      <c r="F266" s="20">
        <v>1003.0</v>
      </c>
      <c r="G266" s="21">
        <v>1455.0</v>
      </c>
      <c r="H266" s="22">
        <f t="shared" si="1"/>
        <v>0.3131672598</v>
      </c>
      <c r="I266" s="23">
        <f t="shared" si="2"/>
        <v>0.4080553295</v>
      </c>
      <c r="J266" s="24">
        <f t="shared" si="3"/>
        <v>0.3983205549</v>
      </c>
      <c r="K266" s="25">
        <f t="shared" si="4"/>
        <v>0.3936936723</v>
      </c>
      <c r="L266" s="26">
        <f t="shared" si="5"/>
        <v>0.4135759604</v>
      </c>
      <c r="M266" s="14">
        <f t="shared" si="6"/>
        <v>8.747330961</v>
      </c>
      <c r="N266" s="14"/>
      <c r="O266" s="14"/>
      <c r="P266" s="14">
        <f t="shared" si="8"/>
        <v>265</v>
      </c>
      <c r="Q266" s="14">
        <f t="shared" si="7"/>
        <v>0.6992084433</v>
      </c>
      <c r="R266" s="22">
        <v>0.8700564971751412</v>
      </c>
      <c r="S266" s="23">
        <v>0.9627118644067797</v>
      </c>
      <c r="T266" s="27">
        <v>0.9413298565840938</v>
      </c>
      <c r="U266" s="14"/>
      <c r="V266" s="14"/>
      <c r="W266" s="14"/>
      <c r="X266" s="14"/>
      <c r="Y266" s="14"/>
      <c r="Z266" s="14"/>
      <c r="AA266" s="14"/>
      <c r="AB266" s="14"/>
      <c r="AC266" s="14"/>
    </row>
    <row r="267">
      <c r="A267" s="30"/>
      <c r="B267" s="30"/>
      <c r="C267" s="3" t="s">
        <v>287</v>
      </c>
      <c r="D267" s="18">
        <v>118.0</v>
      </c>
      <c r="E267" s="19">
        <v>212.0</v>
      </c>
      <c r="F267" s="20">
        <v>928.0</v>
      </c>
      <c r="G267" s="21">
        <v>979.0</v>
      </c>
      <c r="H267" s="22">
        <f t="shared" si="1"/>
        <v>0.3575757576</v>
      </c>
      <c r="I267" s="23">
        <f t="shared" si="2"/>
        <v>0.4866282119</v>
      </c>
      <c r="J267" s="24">
        <f t="shared" si="3"/>
        <v>0.467590523</v>
      </c>
      <c r="K267" s="25">
        <f t="shared" si="4"/>
        <v>0.4667356004</v>
      </c>
      <c r="L267" s="26">
        <f t="shared" si="5"/>
        <v>0.4876482749</v>
      </c>
      <c r="M267" s="14">
        <f t="shared" si="6"/>
        <v>5.778787879</v>
      </c>
      <c r="N267" s="14"/>
      <c r="O267" s="14"/>
      <c r="P267" s="14">
        <f t="shared" si="8"/>
        <v>266</v>
      </c>
      <c r="Q267" s="14">
        <f t="shared" si="7"/>
        <v>0.7018469657</v>
      </c>
      <c r="R267" s="22">
        <v>0.9152542372881356</v>
      </c>
      <c r="S267" s="23">
        <v>0.9514563106796117</v>
      </c>
      <c r="T267" s="27">
        <v>0.9414519906323185</v>
      </c>
      <c r="U267" s="14"/>
      <c r="V267" s="14"/>
      <c r="W267" s="14"/>
      <c r="X267" s="14"/>
      <c r="Y267" s="14"/>
      <c r="Z267" s="14"/>
      <c r="AA267" s="14"/>
      <c r="AB267" s="14"/>
      <c r="AC267" s="14"/>
    </row>
    <row r="268">
      <c r="A268" s="30"/>
      <c r="B268" s="30"/>
      <c r="C268" s="3" t="s">
        <v>288</v>
      </c>
      <c r="D268" s="18">
        <v>210.0</v>
      </c>
      <c r="E268" s="19">
        <v>232.0</v>
      </c>
      <c r="F268" s="20">
        <v>1130.0</v>
      </c>
      <c r="G268" s="21">
        <v>834.0</v>
      </c>
      <c r="H268" s="22">
        <f t="shared" si="1"/>
        <v>0.4751131222</v>
      </c>
      <c r="I268" s="23">
        <f t="shared" si="2"/>
        <v>0.5753564155</v>
      </c>
      <c r="J268" s="24">
        <f t="shared" si="3"/>
        <v>0.5569409809</v>
      </c>
      <c r="K268" s="25">
        <f t="shared" si="4"/>
        <v>0.5601277882</v>
      </c>
      <c r="L268" s="26">
        <f t="shared" si="5"/>
        <v>0.571554031</v>
      </c>
      <c r="M268" s="14">
        <f t="shared" si="6"/>
        <v>4.443438914</v>
      </c>
      <c r="N268" s="14"/>
      <c r="O268" s="14"/>
      <c r="P268" s="14">
        <f t="shared" si="8"/>
        <v>267</v>
      </c>
      <c r="Q268" s="14">
        <f t="shared" si="7"/>
        <v>0.7044854881</v>
      </c>
      <c r="R268" s="22">
        <v>0.9042553191489362</v>
      </c>
      <c r="S268" s="23">
        <v>0.9568965517241379</v>
      </c>
      <c r="T268" s="27">
        <v>0.941717791411043</v>
      </c>
      <c r="U268" s="14"/>
      <c r="V268" s="14"/>
      <c r="W268" s="14"/>
      <c r="X268" s="14"/>
      <c r="Y268" s="14"/>
      <c r="Z268" s="14"/>
      <c r="AA268" s="14"/>
      <c r="AB268" s="14"/>
      <c r="AC268" s="14"/>
    </row>
    <row r="269">
      <c r="A269" s="30"/>
      <c r="B269" s="30"/>
      <c r="C269" s="3" t="s">
        <v>289</v>
      </c>
      <c r="D269" s="18">
        <v>36.0</v>
      </c>
      <c r="E269" s="19">
        <v>65.0</v>
      </c>
      <c r="F269" s="20">
        <v>504.0</v>
      </c>
      <c r="G269" s="21">
        <v>454.0</v>
      </c>
      <c r="H269" s="22">
        <f t="shared" si="1"/>
        <v>0.3564356436</v>
      </c>
      <c r="I269" s="23">
        <f t="shared" si="2"/>
        <v>0.5260960334</v>
      </c>
      <c r="J269" s="24">
        <f t="shared" si="3"/>
        <v>0.5099150142</v>
      </c>
      <c r="K269" s="25">
        <f t="shared" si="4"/>
        <v>0.4996293059</v>
      </c>
      <c r="L269" s="26">
        <f t="shared" si="5"/>
        <v>0.5383685725</v>
      </c>
      <c r="M269" s="14">
        <f t="shared" si="6"/>
        <v>9.485148515</v>
      </c>
      <c r="N269" s="14"/>
      <c r="O269" s="14"/>
      <c r="P269" s="14">
        <f t="shared" si="8"/>
        <v>268</v>
      </c>
      <c r="Q269" s="14">
        <f t="shared" si="7"/>
        <v>0.7071240106</v>
      </c>
      <c r="R269" s="22">
        <v>0.9661016949152542</v>
      </c>
      <c r="S269" s="23">
        <v>0.9319727891156463</v>
      </c>
      <c r="T269" s="27">
        <v>0.941747572815534</v>
      </c>
      <c r="U269" s="14"/>
      <c r="V269" s="14"/>
      <c r="W269" s="14"/>
      <c r="X269" s="14"/>
      <c r="Y269" s="14"/>
      <c r="Z269" s="14"/>
      <c r="AA269" s="14"/>
      <c r="AB269" s="14"/>
      <c r="AC269" s="14"/>
    </row>
    <row r="270">
      <c r="A270" s="30"/>
      <c r="B270" s="30"/>
      <c r="C270" s="3" t="s">
        <v>290</v>
      </c>
      <c r="D270" s="18">
        <v>190.0</v>
      </c>
      <c r="E270" s="19">
        <v>111.0</v>
      </c>
      <c r="F270" s="20">
        <v>665.0</v>
      </c>
      <c r="G270" s="21">
        <v>368.0</v>
      </c>
      <c r="H270" s="22">
        <f t="shared" si="1"/>
        <v>0.6312292359</v>
      </c>
      <c r="I270" s="23">
        <f t="shared" si="2"/>
        <v>0.6437560503</v>
      </c>
      <c r="J270" s="24">
        <f t="shared" si="3"/>
        <v>0.6409295352</v>
      </c>
      <c r="K270" s="25">
        <f t="shared" si="4"/>
        <v>0.6427280543</v>
      </c>
      <c r="L270" s="26">
        <f t="shared" si="5"/>
        <v>0.6416101217</v>
      </c>
      <c r="M270" s="14">
        <f t="shared" si="6"/>
        <v>3.431893688</v>
      </c>
      <c r="N270" s="14"/>
      <c r="O270" s="14"/>
      <c r="P270" s="14">
        <f t="shared" si="8"/>
        <v>269</v>
      </c>
      <c r="Q270" s="14">
        <f t="shared" si="7"/>
        <v>0.709762533</v>
      </c>
      <c r="R270" s="22">
        <v>0.9236641221374046</v>
      </c>
      <c r="S270" s="23">
        <v>0.9493670886075949</v>
      </c>
      <c r="T270" s="27">
        <v>0.941834451901566</v>
      </c>
      <c r="U270" s="14"/>
      <c r="V270" s="14"/>
      <c r="W270" s="14"/>
      <c r="X270" s="14"/>
      <c r="Y270" s="14"/>
      <c r="Z270" s="14"/>
      <c r="AA270" s="14"/>
      <c r="AB270" s="14"/>
      <c r="AC270" s="14"/>
    </row>
    <row r="271">
      <c r="A271" s="30"/>
      <c r="B271" s="30"/>
      <c r="C271" s="3" t="s">
        <v>291</v>
      </c>
      <c r="D271" s="18">
        <v>91.0</v>
      </c>
      <c r="E271" s="19">
        <v>151.0</v>
      </c>
      <c r="F271" s="20">
        <v>805.0</v>
      </c>
      <c r="G271" s="21">
        <v>630.0</v>
      </c>
      <c r="H271" s="22">
        <f t="shared" si="1"/>
        <v>0.3760330579</v>
      </c>
      <c r="I271" s="23">
        <f t="shared" si="2"/>
        <v>0.5609756098</v>
      </c>
      <c r="J271" s="24">
        <f t="shared" si="3"/>
        <v>0.534287418</v>
      </c>
      <c r="K271" s="25">
        <f t="shared" si="4"/>
        <v>0.5320348164</v>
      </c>
      <c r="L271" s="26">
        <f t="shared" si="5"/>
        <v>0.5636633334</v>
      </c>
      <c r="M271" s="14">
        <f t="shared" si="6"/>
        <v>5.929752066</v>
      </c>
      <c r="N271" s="14"/>
      <c r="O271" s="14"/>
      <c r="P271" s="14">
        <f t="shared" si="8"/>
        <v>270</v>
      </c>
      <c r="Q271" s="14">
        <f t="shared" si="7"/>
        <v>0.7124010554</v>
      </c>
      <c r="R271" s="22">
        <v>0.8461538461538461</v>
      </c>
      <c r="S271" s="23">
        <v>0.9667774086378738</v>
      </c>
      <c r="T271" s="27">
        <v>0.941952506596306</v>
      </c>
      <c r="U271" s="14"/>
      <c r="V271" s="14"/>
      <c r="W271" s="14"/>
      <c r="X271" s="14"/>
      <c r="Y271" s="14"/>
      <c r="Z271" s="14"/>
      <c r="AA271" s="14"/>
      <c r="AB271" s="14"/>
      <c r="AC271" s="14"/>
    </row>
    <row r="272">
      <c r="A272" s="30"/>
      <c r="B272" s="30"/>
      <c r="C272" s="3" t="s">
        <v>292</v>
      </c>
      <c r="D272" s="18">
        <v>188.0</v>
      </c>
      <c r="E272" s="19">
        <v>49.0</v>
      </c>
      <c r="F272" s="20">
        <v>407.0</v>
      </c>
      <c r="G272" s="21">
        <v>78.0</v>
      </c>
      <c r="H272" s="22">
        <f t="shared" si="1"/>
        <v>0.7932489451</v>
      </c>
      <c r="I272" s="23">
        <f t="shared" si="2"/>
        <v>0.8391752577</v>
      </c>
      <c r="J272" s="24">
        <f t="shared" si="3"/>
        <v>0.824099723</v>
      </c>
      <c r="K272" s="25">
        <f t="shared" si="4"/>
        <v>0.8327401368</v>
      </c>
      <c r="L272" s="26">
        <f t="shared" si="5"/>
        <v>0.8288658251</v>
      </c>
      <c r="M272" s="14">
        <f t="shared" si="6"/>
        <v>2.046413502</v>
      </c>
      <c r="N272" s="14"/>
      <c r="O272" s="14"/>
      <c r="P272" s="14">
        <f t="shared" si="8"/>
        <v>271</v>
      </c>
      <c r="Q272" s="14">
        <f t="shared" si="7"/>
        <v>0.7150395778</v>
      </c>
      <c r="R272" s="22">
        <v>0.8834355828220859</v>
      </c>
      <c r="S272" s="23">
        <v>0.9641255605381166</v>
      </c>
      <c r="T272" s="27">
        <v>0.9425287356321839</v>
      </c>
      <c r="U272" s="14"/>
      <c r="V272" s="14"/>
      <c r="W272" s="14"/>
      <c r="X272" s="14"/>
      <c r="Y272" s="14"/>
      <c r="Z272" s="14"/>
      <c r="AA272" s="14"/>
      <c r="AB272" s="14"/>
      <c r="AC272" s="14"/>
    </row>
    <row r="273">
      <c r="A273" s="30"/>
      <c r="B273" s="30"/>
      <c r="C273" s="3" t="s">
        <v>293</v>
      </c>
      <c r="D273" s="18">
        <v>45.0</v>
      </c>
      <c r="E273" s="19">
        <v>20.0</v>
      </c>
      <c r="F273" s="20">
        <v>85.0</v>
      </c>
      <c r="G273" s="21">
        <v>35.0</v>
      </c>
      <c r="H273" s="22">
        <f t="shared" si="1"/>
        <v>0.6923076923</v>
      </c>
      <c r="I273" s="23">
        <f t="shared" si="2"/>
        <v>0.7083333333</v>
      </c>
      <c r="J273" s="24">
        <f t="shared" si="3"/>
        <v>0.7027027027</v>
      </c>
      <c r="K273" s="25">
        <f t="shared" si="4"/>
        <v>0.7067389039</v>
      </c>
      <c r="L273" s="26">
        <f t="shared" si="5"/>
        <v>0.7035174825</v>
      </c>
      <c r="M273" s="14">
        <f t="shared" si="6"/>
        <v>1.846153846</v>
      </c>
      <c r="N273" s="14"/>
      <c r="O273" s="14"/>
      <c r="P273" s="14">
        <f t="shared" si="8"/>
        <v>272</v>
      </c>
      <c r="Q273" s="14">
        <f t="shared" si="7"/>
        <v>0.7176781003</v>
      </c>
      <c r="R273" s="22">
        <v>0.9130434782608695</v>
      </c>
      <c r="S273" s="23">
        <v>0.952054794520548</v>
      </c>
      <c r="T273" s="27">
        <v>0.9427083333333334</v>
      </c>
      <c r="U273" s="14"/>
      <c r="V273" s="14"/>
      <c r="W273" s="14"/>
      <c r="X273" s="14"/>
      <c r="Y273" s="14"/>
      <c r="Z273" s="14"/>
      <c r="AA273" s="14"/>
      <c r="AB273" s="14"/>
      <c r="AC273" s="14"/>
    </row>
    <row r="274">
      <c r="A274" s="30"/>
      <c r="B274" s="30"/>
      <c r="C274" s="3" t="s">
        <v>294</v>
      </c>
      <c r="D274" s="18">
        <v>67.0</v>
      </c>
      <c r="E274" s="19">
        <v>145.0</v>
      </c>
      <c r="F274" s="20">
        <v>387.0</v>
      </c>
      <c r="G274" s="21">
        <v>554.0</v>
      </c>
      <c r="H274" s="22">
        <f t="shared" si="1"/>
        <v>0.3160377358</v>
      </c>
      <c r="I274" s="23">
        <f t="shared" si="2"/>
        <v>0.4112646121</v>
      </c>
      <c r="J274" s="24">
        <f t="shared" si="3"/>
        <v>0.3937554206</v>
      </c>
      <c r="K274" s="25">
        <f t="shared" si="4"/>
        <v>0.3968481047</v>
      </c>
      <c r="L274" s="26">
        <f t="shared" si="5"/>
        <v>0.4075745322</v>
      </c>
      <c r="M274" s="14">
        <f t="shared" si="6"/>
        <v>4.438679245</v>
      </c>
      <c r="N274" s="14"/>
      <c r="O274" s="14"/>
      <c r="P274" s="14">
        <f t="shared" si="8"/>
        <v>273</v>
      </c>
      <c r="Q274" s="14">
        <f t="shared" si="7"/>
        <v>0.7203166227</v>
      </c>
      <c r="R274" s="22">
        <v>0.9193548387096774</v>
      </c>
      <c r="S274" s="23">
        <v>0.9548133595284872</v>
      </c>
      <c r="T274" s="27">
        <v>0.9431968295904888</v>
      </c>
      <c r="U274" s="14"/>
      <c r="V274" s="14"/>
      <c r="W274" s="14"/>
      <c r="X274" s="14"/>
      <c r="Y274" s="14"/>
      <c r="Z274" s="14"/>
      <c r="AA274" s="14"/>
      <c r="AB274" s="14"/>
      <c r="AC274" s="14"/>
    </row>
    <row r="275">
      <c r="A275" s="30"/>
      <c r="B275" s="30"/>
      <c r="C275" s="3" t="s">
        <v>295</v>
      </c>
      <c r="D275" s="18">
        <v>86.0</v>
      </c>
      <c r="E275" s="19">
        <v>262.0</v>
      </c>
      <c r="F275" s="20">
        <v>776.0</v>
      </c>
      <c r="G275" s="21">
        <v>1362.0</v>
      </c>
      <c r="H275" s="22">
        <f t="shared" si="1"/>
        <v>0.2471264368</v>
      </c>
      <c r="I275" s="23">
        <f t="shared" si="2"/>
        <v>0.3629560337</v>
      </c>
      <c r="J275" s="24">
        <f t="shared" si="3"/>
        <v>0.3467417538</v>
      </c>
      <c r="K275" s="25">
        <f t="shared" si="4"/>
        <v>0.3452041024</v>
      </c>
      <c r="L275" s="26">
        <f t="shared" si="5"/>
        <v>0.3647907044</v>
      </c>
      <c r="M275" s="14">
        <f t="shared" si="6"/>
        <v>6.143678161</v>
      </c>
      <c r="N275" s="14"/>
      <c r="O275" s="14"/>
      <c r="P275" s="14">
        <f t="shared" si="8"/>
        <v>274</v>
      </c>
      <c r="Q275" s="14">
        <f t="shared" si="7"/>
        <v>0.7229551451</v>
      </c>
      <c r="R275" s="22">
        <v>0.8823529411764706</v>
      </c>
      <c r="S275" s="23">
        <v>0.963963963963964</v>
      </c>
      <c r="T275" s="27">
        <v>0.9433962264150944</v>
      </c>
      <c r="U275" s="14"/>
      <c r="V275" s="14"/>
      <c r="W275" s="14"/>
      <c r="X275" s="14"/>
      <c r="Y275" s="14"/>
      <c r="Z275" s="14"/>
      <c r="AA275" s="14"/>
      <c r="AB275" s="14"/>
      <c r="AC275" s="14"/>
    </row>
    <row r="276">
      <c r="A276" s="30"/>
      <c r="B276" s="30"/>
      <c r="C276" s="3" t="s">
        <v>296</v>
      </c>
      <c r="D276" s="18">
        <v>42.0</v>
      </c>
      <c r="E276" s="19">
        <v>122.0</v>
      </c>
      <c r="F276" s="20">
        <v>362.0</v>
      </c>
      <c r="G276" s="21">
        <v>617.0</v>
      </c>
      <c r="H276" s="22">
        <f t="shared" si="1"/>
        <v>0.256097561</v>
      </c>
      <c r="I276" s="23">
        <f t="shared" si="2"/>
        <v>0.3697650664</v>
      </c>
      <c r="J276" s="24">
        <f t="shared" si="3"/>
        <v>0.353455818</v>
      </c>
      <c r="K276" s="25">
        <f t="shared" si="4"/>
        <v>0.3523631613</v>
      </c>
      <c r="L276" s="26">
        <f t="shared" si="5"/>
        <v>0.3710687853</v>
      </c>
      <c r="M276" s="14">
        <f t="shared" si="6"/>
        <v>5.969512195</v>
      </c>
      <c r="N276" s="14"/>
      <c r="O276" s="14"/>
      <c r="P276" s="14">
        <f t="shared" si="8"/>
        <v>275</v>
      </c>
      <c r="Q276" s="14">
        <f t="shared" si="7"/>
        <v>0.7255936675</v>
      </c>
      <c r="R276" s="22">
        <v>0.8661417322834646</v>
      </c>
      <c r="S276" s="23">
        <v>0.9680589680589681</v>
      </c>
      <c r="T276" s="27">
        <v>0.9438202247191011</v>
      </c>
      <c r="U276" s="14"/>
      <c r="V276" s="14"/>
      <c r="W276" s="14"/>
      <c r="X276" s="14"/>
      <c r="Y276" s="14"/>
      <c r="Z276" s="14"/>
      <c r="AA276" s="14"/>
      <c r="AB276" s="14"/>
      <c r="AC276" s="14"/>
    </row>
    <row r="277">
      <c r="A277" s="30"/>
      <c r="B277" s="30"/>
      <c r="C277" s="3" t="s">
        <v>297</v>
      </c>
      <c r="D277" s="18">
        <v>57.0</v>
      </c>
      <c r="E277" s="19">
        <v>182.0</v>
      </c>
      <c r="F277" s="20">
        <v>742.0</v>
      </c>
      <c r="G277" s="21">
        <v>1028.0</v>
      </c>
      <c r="H277" s="22">
        <f t="shared" si="1"/>
        <v>0.2384937238</v>
      </c>
      <c r="I277" s="23">
        <f t="shared" si="2"/>
        <v>0.4192090395</v>
      </c>
      <c r="J277" s="24">
        <f t="shared" si="3"/>
        <v>0.3977103036</v>
      </c>
      <c r="K277" s="25">
        <f t="shared" si="4"/>
        <v>0.3909526036</v>
      </c>
      <c r="L277" s="26">
        <f t="shared" si="5"/>
        <v>0.4272720855</v>
      </c>
      <c r="M277" s="14">
        <f t="shared" si="6"/>
        <v>7.405857741</v>
      </c>
      <c r="N277" s="14"/>
      <c r="O277" s="14"/>
      <c r="P277" s="14">
        <f t="shared" si="8"/>
        <v>276</v>
      </c>
      <c r="Q277" s="14">
        <f t="shared" si="7"/>
        <v>0.72823219</v>
      </c>
      <c r="R277" s="22">
        <v>0.9102564102564102</v>
      </c>
      <c r="S277" s="23">
        <v>0.9542857142857143</v>
      </c>
      <c r="T277" s="27">
        <v>0.9441997063142438</v>
      </c>
      <c r="U277" s="14"/>
      <c r="V277" s="14"/>
      <c r="W277" s="14"/>
      <c r="X277" s="14"/>
      <c r="Y277" s="14"/>
      <c r="Z277" s="14"/>
      <c r="AA277" s="14"/>
      <c r="AB277" s="14"/>
      <c r="AC277" s="14"/>
    </row>
    <row r="278">
      <c r="A278" s="30"/>
      <c r="B278" s="30"/>
      <c r="C278" s="3" t="s">
        <v>298</v>
      </c>
      <c r="D278" s="18">
        <v>114.0</v>
      </c>
      <c r="E278" s="19">
        <v>135.0</v>
      </c>
      <c r="F278" s="20">
        <v>590.0</v>
      </c>
      <c r="G278" s="21">
        <v>553.0</v>
      </c>
      <c r="H278" s="22">
        <f t="shared" si="1"/>
        <v>0.4578313253</v>
      </c>
      <c r="I278" s="23">
        <f t="shared" si="2"/>
        <v>0.5161854768</v>
      </c>
      <c r="J278" s="24">
        <f t="shared" si="3"/>
        <v>0.5057471264</v>
      </c>
      <c r="K278" s="25">
        <f t="shared" si="4"/>
        <v>0.5077383832</v>
      </c>
      <c r="L278" s="26">
        <f t="shared" si="5"/>
        <v>0.5138095805</v>
      </c>
      <c r="M278" s="14">
        <f t="shared" si="6"/>
        <v>4.590361446</v>
      </c>
      <c r="N278" s="14"/>
      <c r="O278" s="14"/>
      <c r="P278" s="14">
        <f t="shared" si="8"/>
        <v>277</v>
      </c>
      <c r="Q278" s="14">
        <f t="shared" si="7"/>
        <v>0.7308707124</v>
      </c>
      <c r="R278" s="22">
        <v>0.8703703703703703</v>
      </c>
      <c r="S278" s="23">
        <v>0.963302752293578</v>
      </c>
      <c r="T278" s="27">
        <v>0.9448529411764706</v>
      </c>
      <c r="U278" s="14"/>
      <c r="V278" s="14"/>
      <c r="W278" s="14"/>
      <c r="X278" s="14"/>
      <c r="Y278" s="14"/>
      <c r="Z278" s="14"/>
      <c r="AA278" s="14"/>
      <c r="AB278" s="14"/>
      <c r="AC278" s="14"/>
    </row>
    <row r="279">
      <c r="A279" s="30"/>
      <c r="B279" s="30"/>
      <c r="C279" s="3" t="s">
        <v>299</v>
      </c>
      <c r="D279" s="18">
        <v>100.0</v>
      </c>
      <c r="E279" s="19">
        <v>275.0</v>
      </c>
      <c r="F279" s="20">
        <v>799.0</v>
      </c>
      <c r="G279" s="21">
        <v>1087.0</v>
      </c>
      <c r="H279" s="22">
        <f t="shared" si="1"/>
        <v>0.2666666667</v>
      </c>
      <c r="I279" s="23">
        <f t="shared" si="2"/>
        <v>0.4236479321</v>
      </c>
      <c r="J279" s="24">
        <f t="shared" si="3"/>
        <v>0.3976116762</v>
      </c>
      <c r="K279" s="25">
        <f t="shared" si="4"/>
        <v>0.3992338585</v>
      </c>
      <c r="L279" s="26">
        <f t="shared" si="5"/>
        <v>0.4217124023</v>
      </c>
      <c r="M279" s="14">
        <f t="shared" si="6"/>
        <v>5.029333333</v>
      </c>
      <c r="N279" s="14"/>
      <c r="O279" s="14"/>
      <c r="P279" s="14">
        <f t="shared" si="8"/>
        <v>278</v>
      </c>
      <c r="Q279" s="14">
        <f t="shared" si="7"/>
        <v>0.7335092348</v>
      </c>
      <c r="R279" s="22">
        <v>0.8641975308641975</v>
      </c>
      <c r="S279" s="23">
        <v>0.9670886075949368</v>
      </c>
      <c r="T279" s="27">
        <v>0.9449966865473823</v>
      </c>
      <c r="U279" s="14"/>
      <c r="V279" s="14"/>
      <c r="W279" s="14"/>
      <c r="X279" s="14"/>
      <c r="Y279" s="14"/>
      <c r="Z279" s="14"/>
      <c r="AA279" s="14"/>
      <c r="AB279" s="14"/>
      <c r="AC279" s="14"/>
    </row>
    <row r="280">
      <c r="A280" s="30"/>
      <c r="B280" s="30"/>
      <c r="C280" s="3" t="s">
        <v>300</v>
      </c>
      <c r="D280" s="18">
        <v>79.0</v>
      </c>
      <c r="E280" s="19">
        <v>129.0</v>
      </c>
      <c r="F280" s="20">
        <v>531.0</v>
      </c>
      <c r="G280" s="21">
        <v>606.0</v>
      </c>
      <c r="H280" s="22">
        <f t="shared" si="1"/>
        <v>0.3798076923</v>
      </c>
      <c r="I280" s="23">
        <f t="shared" si="2"/>
        <v>0.4670184697</v>
      </c>
      <c r="J280" s="24">
        <f t="shared" si="3"/>
        <v>0.4535315985</v>
      </c>
      <c r="K280" s="25">
        <f t="shared" si="4"/>
        <v>0.4538997077</v>
      </c>
      <c r="L280" s="26">
        <f t="shared" si="5"/>
        <v>0.466579255</v>
      </c>
      <c r="M280" s="14">
        <f t="shared" si="6"/>
        <v>5.466346154</v>
      </c>
      <c r="N280" s="14"/>
      <c r="O280" s="14"/>
      <c r="P280" s="14">
        <f t="shared" si="8"/>
        <v>279</v>
      </c>
      <c r="Q280" s="14">
        <f t="shared" si="7"/>
        <v>0.7361477573</v>
      </c>
      <c r="R280" s="22">
        <v>0.9078947368421053</v>
      </c>
      <c r="S280" s="23">
        <v>0.9665144596651446</v>
      </c>
      <c r="T280" s="27">
        <v>0.9450337512054002</v>
      </c>
      <c r="U280" s="14"/>
      <c r="V280" s="14"/>
      <c r="W280" s="14"/>
      <c r="X280" s="14"/>
      <c r="Y280" s="14"/>
      <c r="Z280" s="14"/>
      <c r="AA280" s="14"/>
      <c r="AB280" s="14"/>
      <c r="AC280" s="14"/>
    </row>
    <row r="281">
      <c r="A281" s="30"/>
      <c r="B281" s="30"/>
      <c r="C281" s="3" t="s">
        <v>301</v>
      </c>
      <c r="D281" s="18">
        <v>142.0</v>
      </c>
      <c r="E281" s="19">
        <v>200.0</v>
      </c>
      <c r="F281" s="20">
        <v>943.0</v>
      </c>
      <c r="G281" s="21">
        <v>870.0</v>
      </c>
      <c r="H281" s="22">
        <f t="shared" si="1"/>
        <v>0.4152046784</v>
      </c>
      <c r="I281" s="23">
        <f t="shared" si="2"/>
        <v>0.5201323773</v>
      </c>
      <c r="J281" s="24">
        <f t="shared" si="3"/>
        <v>0.5034802784</v>
      </c>
      <c r="K281" s="25">
        <f t="shared" si="4"/>
        <v>0.5041453804</v>
      </c>
      <c r="L281" s="26">
        <f t="shared" si="5"/>
        <v>0.5193388014</v>
      </c>
      <c r="M281" s="14">
        <f t="shared" si="6"/>
        <v>5.301169591</v>
      </c>
      <c r="N281" s="14"/>
      <c r="O281" s="14"/>
      <c r="P281" s="14">
        <f t="shared" si="8"/>
        <v>280</v>
      </c>
      <c r="Q281" s="14">
        <f t="shared" si="7"/>
        <v>0.7387862797</v>
      </c>
      <c r="R281" s="22">
        <v>0.7647058823529411</v>
      </c>
      <c r="S281" s="23">
        <v>0.9636363636363636</v>
      </c>
      <c r="T281" s="27">
        <v>0.945054945054945</v>
      </c>
      <c r="U281" s="14"/>
      <c r="V281" s="14"/>
      <c r="W281" s="14"/>
      <c r="X281" s="14"/>
      <c r="Y281" s="14"/>
      <c r="Z281" s="14"/>
      <c r="AA281" s="14"/>
      <c r="AB281" s="14"/>
      <c r="AC281" s="14"/>
    </row>
    <row r="282">
      <c r="A282" s="30"/>
      <c r="B282" s="30"/>
      <c r="C282" s="3" t="s">
        <v>302</v>
      </c>
      <c r="D282" s="18">
        <v>50.0</v>
      </c>
      <c r="E282" s="19">
        <v>117.0</v>
      </c>
      <c r="F282" s="20">
        <v>472.0</v>
      </c>
      <c r="G282" s="21">
        <v>567.0</v>
      </c>
      <c r="H282" s="22">
        <f t="shared" si="1"/>
        <v>0.2994011976</v>
      </c>
      <c r="I282" s="23">
        <f t="shared" si="2"/>
        <v>0.4542829644</v>
      </c>
      <c r="J282" s="24">
        <f t="shared" si="3"/>
        <v>0.4328358209</v>
      </c>
      <c r="K282" s="25">
        <f t="shared" si="4"/>
        <v>0.4302087836</v>
      </c>
      <c r="L282" s="26">
        <f t="shared" si="5"/>
        <v>0.4574174513</v>
      </c>
      <c r="M282" s="14">
        <f t="shared" si="6"/>
        <v>6.221556886</v>
      </c>
      <c r="N282" s="14"/>
      <c r="O282" s="14"/>
      <c r="P282" s="14">
        <f t="shared" si="8"/>
        <v>281</v>
      </c>
      <c r="Q282" s="14">
        <f t="shared" si="7"/>
        <v>0.7414248021</v>
      </c>
      <c r="R282" s="22">
        <v>0.9344262295081968</v>
      </c>
      <c r="S282" s="23">
        <v>0.9505154639175257</v>
      </c>
      <c r="T282" s="27">
        <v>0.9451303155006858</v>
      </c>
      <c r="U282" s="14"/>
      <c r="V282" s="14"/>
      <c r="W282" s="14"/>
      <c r="X282" s="14"/>
      <c r="Y282" s="14"/>
      <c r="Z282" s="14"/>
      <c r="AA282" s="14"/>
      <c r="AB282" s="14"/>
      <c r="AC282" s="14"/>
    </row>
    <row r="283">
      <c r="A283" s="30"/>
      <c r="B283" s="30"/>
      <c r="C283" s="3" t="s">
        <v>303</v>
      </c>
      <c r="D283" s="18">
        <v>154.0</v>
      </c>
      <c r="E283" s="19">
        <v>148.0</v>
      </c>
      <c r="F283" s="20">
        <v>793.0</v>
      </c>
      <c r="G283" s="21">
        <v>484.0</v>
      </c>
      <c r="H283" s="22">
        <f t="shared" si="1"/>
        <v>0.5099337748</v>
      </c>
      <c r="I283" s="23">
        <f t="shared" si="2"/>
        <v>0.6209866875</v>
      </c>
      <c r="J283" s="24">
        <f t="shared" si="3"/>
        <v>0.5997466751</v>
      </c>
      <c r="K283" s="25">
        <f t="shared" si="4"/>
        <v>0.6040080651</v>
      </c>
      <c r="L283" s="26">
        <f t="shared" si="5"/>
        <v>0.6159021495</v>
      </c>
      <c r="M283" s="14">
        <f t="shared" si="6"/>
        <v>4.228476821</v>
      </c>
      <c r="N283" s="14"/>
      <c r="O283" s="14"/>
      <c r="P283" s="14">
        <f t="shared" si="8"/>
        <v>282</v>
      </c>
      <c r="Q283" s="14">
        <f t="shared" si="7"/>
        <v>0.7440633245</v>
      </c>
      <c r="R283" s="22">
        <v>0.9230769230769231</v>
      </c>
      <c r="S283" s="23">
        <v>0.9523809523809523</v>
      </c>
      <c r="T283" s="27">
        <v>0.9462989840348331</v>
      </c>
      <c r="U283" s="14"/>
      <c r="V283" s="14"/>
      <c r="W283" s="14"/>
      <c r="X283" s="14"/>
      <c r="Y283" s="14"/>
      <c r="Z283" s="14"/>
      <c r="AA283" s="14"/>
      <c r="AB283" s="14"/>
      <c r="AC283" s="14"/>
    </row>
    <row r="284">
      <c r="A284" s="30"/>
      <c r="B284" s="30"/>
      <c r="C284" s="3" t="s">
        <v>304</v>
      </c>
      <c r="D284" s="18">
        <v>54.0</v>
      </c>
      <c r="E284" s="19">
        <v>115.0</v>
      </c>
      <c r="F284" s="20">
        <v>450.0</v>
      </c>
      <c r="G284" s="21">
        <v>650.0</v>
      </c>
      <c r="H284" s="22">
        <f t="shared" si="1"/>
        <v>0.3195266272</v>
      </c>
      <c r="I284" s="23">
        <f t="shared" si="2"/>
        <v>0.4090909091</v>
      </c>
      <c r="J284" s="24">
        <f t="shared" si="3"/>
        <v>0.3971631206</v>
      </c>
      <c r="K284" s="25">
        <f t="shared" si="4"/>
        <v>0.3955911326</v>
      </c>
      <c r="L284" s="26">
        <f t="shared" si="5"/>
        <v>0.4109665488</v>
      </c>
      <c r="M284" s="14">
        <f t="shared" si="6"/>
        <v>6.50887574</v>
      </c>
      <c r="N284" s="14"/>
      <c r="O284" s="14"/>
      <c r="P284" s="14">
        <f t="shared" si="8"/>
        <v>283</v>
      </c>
      <c r="Q284" s="14">
        <f t="shared" si="7"/>
        <v>0.746701847</v>
      </c>
      <c r="R284" s="22">
        <v>0.9074074074074074</v>
      </c>
      <c r="S284" s="23">
        <v>0.9583333333333334</v>
      </c>
      <c r="T284" s="27">
        <v>0.9465811965811965</v>
      </c>
      <c r="U284" s="14"/>
      <c r="V284" s="14"/>
      <c r="W284" s="14"/>
      <c r="X284" s="14"/>
      <c r="Y284" s="14"/>
      <c r="Z284" s="14"/>
      <c r="AA284" s="14"/>
      <c r="AB284" s="14"/>
      <c r="AC284" s="14"/>
    </row>
    <row r="285">
      <c r="A285" s="30"/>
      <c r="B285" s="30"/>
      <c r="C285" s="3" t="s">
        <v>305</v>
      </c>
      <c r="D285" s="18">
        <v>52.0</v>
      </c>
      <c r="E285" s="19">
        <v>75.0</v>
      </c>
      <c r="F285" s="20">
        <v>694.0</v>
      </c>
      <c r="G285" s="21">
        <v>750.0</v>
      </c>
      <c r="H285" s="22">
        <f t="shared" si="1"/>
        <v>0.4094488189</v>
      </c>
      <c r="I285" s="23">
        <f t="shared" si="2"/>
        <v>0.4806094183</v>
      </c>
      <c r="J285" s="24">
        <f t="shared" si="3"/>
        <v>0.4748567791</v>
      </c>
      <c r="K285" s="25">
        <f t="shared" si="4"/>
        <v>0.4700890581</v>
      </c>
      <c r="L285" s="26">
        <f t="shared" si="5"/>
        <v>0.4862980924</v>
      </c>
      <c r="M285" s="14">
        <f t="shared" si="6"/>
        <v>11.37007874</v>
      </c>
      <c r="N285" s="14"/>
      <c r="O285" s="14"/>
      <c r="P285" s="14">
        <f t="shared" si="8"/>
        <v>284</v>
      </c>
      <c r="Q285" s="14">
        <f t="shared" si="7"/>
        <v>0.7493403694</v>
      </c>
      <c r="R285" s="22">
        <v>0.9358974358974359</v>
      </c>
      <c r="S285" s="23">
        <v>0.9508599508599509</v>
      </c>
      <c r="T285" s="27">
        <v>0.9467140319715808</v>
      </c>
      <c r="U285" s="14"/>
      <c r="V285" s="14"/>
      <c r="W285" s="14"/>
      <c r="X285" s="14"/>
      <c r="Y285" s="14"/>
      <c r="Z285" s="14"/>
      <c r="AA285" s="14"/>
      <c r="AB285" s="14"/>
      <c r="AC285" s="14"/>
    </row>
    <row r="286">
      <c r="A286" s="30"/>
      <c r="B286" s="30"/>
      <c r="C286" s="3" t="s">
        <v>306</v>
      </c>
      <c r="D286" s="18">
        <v>77.0</v>
      </c>
      <c r="E286" s="19">
        <v>89.0</v>
      </c>
      <c r="F286" s="20">
        <v>690.0</v>
      </c>
      <c r="G286" s="21">
        <v>1032.0</v>
      </c>
      <c r="H286" s="22">
        <f t="shared" si="1"/>
        <v>0.4638554217</v>
      </c>
      <c r="I286" s="23">
        <f t="shared" si="2"/>
        <v>0.4006968641</v>
      </c>
      <c r="J286" s="24">
        <f t="shared" si="3"/>
        <v>0.40625</v>
      </c>
      <c r="K286" s="25">
        <f t="shared" si="4"/>
        <v>0.4119217545</v>
      </c>
      <c r="L286" s="26">
        <f t="shared" si="5"/>
        <v>0.3939295296</v>
      </c>
      <c r="M286" s="14">
        <f t="shared" si="6"/>
        <v>10.37349398</v>
      </c>
      <c r="N286" s="14"/>
      <c r="O286" s="14"/>
      <c r="P286" s="14">
        <f t="shared" si="8"/>
        <v>285</v>
      </c>
      <c r="Q286" s="14">
        <f t="shared" si="7"/>
        <v>0.7519788918</v>
      </c>
      <c r="R286" s="22">
        <v>0.9230769230769231</v>
      </c>
      <c r="S286" s="23">
        <v>0.9558823529411765</v>
      </c>
      <c r="T286" s="27">
        <v>0.9468085106382979</v>
      </c>
      <c r="U286" s="14"/>
      <c r="V286" s="14"/>
      <c r="W286" s="14"/>
      <c r="X286" s="14"/>
      <c r="Y286" s="14"/>
      <c r="Z286" s="14"/>
      <c r="AA286" s="14"/>
      <c r="AB286" s="14"/>
      <c r="AC286" s="14"/>
    </row>
    <row r="287">
      <c r="A287" s="30"/>
      <c r="B287" s="30"/>
      <c r="C287" s="3" t="s">
        <v>307</v>
      </c>
      <c r="D287" s="18">
        <v>200.0</v>
      </c>
      <c r="E287" s="19">
        <v>143.0</v>
      </c>
      <c r="F287" s="20">
        <v>1309.0</v>
      </c>
      <c r="G287" s="21">
        <v>726.0</v>
      </c>
      <c r="H287" s="22">
        <f t="shared" si="1"/>
        <v>0.583090379</v>
      </c>
      <c r="I287" s="23">
        <f t="shared" si="2"/>
        <v>0.6432432432</v>
      </c>
      <c r="J287" s="24">
        <f t="shared" si="3"/>
        <v>0.6345668629</v>
      </c>
      <c r="K287" s="25">
        <f t="shared" si="4"/>
        <v>0.6345049517</v>
      </c>
      <c r="L287" s="26">
        <f t="shared" si="5"/>
        <v>0.6433171134</v>
      </c>
      <c r="M287" s="14">
        <f t="shared" si="6"/>
        <v>5.932944606</v>
      </c>
      <c r="N287" s="14"/>
      <c r="O287" s="14"/>
      <c r="P287" s="14">
        <f t="shared" si="8"/>
        <v>286</v>
      </c>
      <c r="Q287" s="14">
        <f t="shared" si="7"/>
        <v>0.7546174142</v>
      </c>
      <c r="R287" s="22">
        <v>0.9344262295081968</v>
      </c>
      <c r="S287" s="23">
        <v>0.9500959692898272</v>
      </c>
      <c r="T287" s="27">
        <v>0.9471228615863142</v>
      </c>
      <c r="U287" s="14"/>
      <c r="V287" s="14"/>
      <c r="W287" s="14"/>
      <c r="X287" s="14"/>
      <c r="Y287" s="14"/>
      <c r="Z287" s="14"/>
      <c r="AA287" s="14"/>
      <c r="AB287" s="14"/>
      <c r="AC287" s="14"/>
    </row>
    <row r="288">
      <c r="A288" s="30"/>
      <c r="B288" s="30"/>
      <c r="C288" s="3" t="s">
        <v>308</v>
      </c>
      <c r="D288" s="18">
        <v>2.0</v>
      </c>
      <c r="E288" s="19">
        <v>0.0</v>
      </c>
      <c r="F288" s="20">
        <v>41.0</v>
      </c>
      <c r="G288" s="21">
        <v>3.0</v>
      </c>
      <c r="H288" s="22">
        <f t="shared" si="1"/>
        <v>1</v>
      </c>
      <c r="I288" s="23">
        <f t="shared" si="2"/>
        <v>0.9318181818</v>
      </c>
      <c r="J288" s="24">
        <f t="shared" si="3"/>
        <v>0.9347826087</v>
      </c>
      <c r="K288" s="25">
        <f t="shared" si="4"/>
        <v>0.9438562999</v>
      </c>
      <c r="L288" s="26">
        <f t="shared" si="5"/>
        <v>0.9209917781</v>
      </c>
      <c r="M288" s="14">
        <f t="shared" si="6"/>
        <v>22</v>
      </c>
      <c r="N288" s="14"/>
      <c r="O288" s="14"/>
      <c r="P288" s="14">
        <f t="shared" si="8"/>
        <v>287</v>
      </c>
      <c r="Q288" s="14">
        <f t="shared" si="7"/>
        <v>0.7572559367</v>
      </c>
      <c r="R288" s="22">
        <v>0.9041450777202072</v>
      </c>
      <c r="S288" s="23">
        <v>0.9708333333333333</v>
      </c>
      <c r="T288" s="27">
        <v>0.9475587703435805</v>
      </c>
      <c r="U288" s="14"/>
      <c r="V288" s="14"/>
      <c r="W288" s="14"/>
      <c r="X288" s="14"/>
      <c r="Y288" s="14"/>
      <c r="Z288" s="14"/>
      <c r="AA288" s="14"/>
      <c r="AB288" s="14"/>
      <c r="AC288" s="14"/>
    </row>
    <row r="289">
      <c r="A289" s="30"/>
      <c r="B289" s="30"/>
      <c r="C289" s="3" t="s">
        <v>309</v>
      </c>
      <c r="D289" s="18">
        <v>115.0</v>
      </c>
      <c r="E289" s="19">
        <v>11.0</v>
      </c>
      <c r="F289" s="20">
        <v>1129.0</v>
      </c>
      <c r="G289" s="21">
        <v>26.0</v>
      </c>
      <c r="H289" s="22">
        <f t="shared" si="1"/>
        <v>0.9126984127</v>
      </c>
      <c r="I289" s="23">
        <f t="shared" si="2"/>
        <v>0.9774891775</v>
      </c>
      <c r="J289" s="24">
        <f t="shared" si="3"/>
        <v>0.9711163154</v>
      </c>
      <c r="K289" s="25">
        <f t="shared" si="4"/>
        <v>0.9680000451</v>
      </c>
      <c r="L289" s="26">
        <f t="shared" si="5"/>
        <v>0.9812073996</v>
      </c>
      <c r="M289" s="14">
        <f t="shared" si="6"/>
        <v>9.166666667</v>
      </c>
      <c r="N289" s="14"/>
      <c r="O289" s="14"/>
      <c r="P289" s="14">
        <f t="shared" si="8"/>
        <v>288</v>
      </c>
      <c r="Q289" s="14">
        <f t="shared" si="7"/>
        <v>0.7598944591</v>
      </c>
      <c r="R289" s="22">
        <v>0.8333333333333334</v>
      </c>
      <c r="S289" s="23">
        <v>0.9692307692307692</v>
      </c>
      <c r="T289" s="27">
        <v>0.948051948051948</v>
      </c>
      <c r="U289" s="14"/>
      <c r="V289" s="14"/>
      <c r="W289" s="14"/>
      <c r="X289" s="14"/>
      <c r="Y289" s="14"/>
      <c r="Z289" s="14"/>
      <c r="AA289" s="14"/>
      <c r="AB289" s="14"/>
      <c r="AC289" s="14"/>
    </row>
    <row r="290">
      <c r="A290" s="30"/>
      <c r="B290" s="30"/>
      <c r="C290" s="3" t="s">
        <v>310</v>
      </c>
      <c r="D290" s="18">
        <v>83.0</v>
      </c>
      <c r="E290" s="19">
        <v>5.0</v>
      </c>
      <c r="F290" s="20">
        <v>1051.0</v>
      </c>
      <c r="G290" s="21">
        <v>34.0</v>
      </c>
      <c r="H290" s="22">
        <f t="shared" si="1"/>
        <v>0.9431818182</v>
      </c>
      <c r="I290" s="23">
        <f t="shared" si="2"/>
        <v>0.9686635945</v>
      </c>
      <c r="J290" s="24">
        <f t="shared" si="3"/>
        <v>0.9667519182</v>
      </c>
      <c r="K290" s="25">
        <f t="shared" si="4"/>
        <v>0.9655382886</v>
      </c>
      <c r="L290" s="26">
        <f t="shared" si="5"/>
        <v>0.9701116539</v>
      </c>
      <c r="M290" s="14">
        <f t="shared" si="6"/>
        <v>12.32954545</v>
      </c>
      <c r="N290" s="14"/>
      <c r="O290" s="14"/>
      <c r="P290" s="14">
        <f t="shared" si="8"/>
        <v>289</v>
      </c>
      <c r="Q290" s="14">
        <f t="shared" si="7"/>
        <v>0.7625329815</v>
      </c>
      <c r="R290" s="22">
        <v>0.8932038834951457</v>
      </c>
      <c r="S290" s="23">
        <v>0.9637096774193549</v>
      </c>
      <c r="T290" s="27">
        <v>0.9484210526315789</v>
      </c>
      <c r="U290" s="14"/>
      <c r="V290" s="14"/>
      <c r="W290" s="14"/>
      <c r="X290" s="14"/>
      <c r="Y290" s="14"/>
      <c r="Z290" s="14"/>
      <c r="AA290" s="14"/>
      <c r="AB290" s="14"/>
      <c r="AC290" s="14"/>
    </row>
    <row r="291">
      <c r="A291" s="30"/>
      <c r="B291" s="30"/>
      <c r="C291" s="3" t="s">
        <v>311</v>
      </c>
      <c r="D291" s="18">
        <v>40.0</v>
      </c>
      <c r="E291" s="19">
        <v>1.0</v>
      </c>
      <c r="F291" s="20">
        <v>715.0</v>
      </c>
      <c r="G291" s="21">
        <v>26.0</v>
      </c>
      <c r="H291" s="22">
        <f t="shared" si="1"/>
        <v>0.9756097561</v>
      </c>
      <c r="I291" s="23">
        <f t="shared" si="2"/>
        <v>0.9649122807</v>
      </c>
      <c r="J291" s="24">
        <f t="shared" si="3"/>
        <v>0.9654731458</v>
      </c>
      <c r="K291" s="25">
        <f t="shared" si="4"/>
        <v>0.9676441207</v>
      </c>
      <c r="L291" s="26">
        <f t="shared" si="5"/>
        <v>0.9623219512</v>
      </c>
      <c r="M291" s="14">
        <f t="shared" si="6"/>
        <v>18.07317073</v>
      </c>
      <c r="N291" s="14"/>
      <c r="O291" s="14"/>
      <c r="P291" s="14">
        <f t="shared" si="8"/>
        <v>290</v>
      </c>
      <c r="Q291" s="14">
        <f t="shared" si="7"/>
        <v>0.765171504</v>
      </c>
      <c r="R291" s="22">
        <v>0.8709677419354839</v>
      </c>
      <c r="S291" s="23">
        <v>0.968</v>
      </c>
      <c r="T291" s="27">
        <v>0.9487179487179487</v>
      </c>
      <c r="U291" s="14"/>
      <c r="V291" s="14"/>
      <c r="W291" s="14"/>
      <c r="X291" s="14"/>
      <c r="Y291" s="14"/>
      <c r="Z291" s="14"/>
      <c r="AA291" s="14"/>
      <c r="AB291" s="14"/>
      <c r="AC291" s="14"/>
    </row>
    <row r="292">
      <c r="A292" s="30"/>
      <c r="B292" s="30"/>
      <c r="C292" s="3" t="s">
        <v>312</v>
      </c>
      <c r="D292" s="18">
        <v>62.0</v>
      </c>
      <c r="E292" s="19">
        <v>60.0</v>
      </c>
      <c r="F292" s="20">
        <v>315.0</v>
      </c>
      <c r="G292" s="21">
        <v>107.0</v>
      </c>
      <c r="H292" s="22">
        <f t="shared" si="1"/>
        <v>0.5081967213</v>
      </c>
      <c r="I292" s="23">
        <f t="shared" si="2"/>
        <v>0.7464454976</v>
      </c>
      <c r="J292" s="24">
        <f t="shared" si="3"/>
        <v>0.6930147059</v>
      </c>
      <c r="K292" s="25">
        <f t="shared" si="4"/>
        <v>0.7088748317</v>
      </c>
      <c r="L292" s="26">
        <f t="shared" si="5"/>
        <v>0.727521763</v>
      </c>
      <c r="M292" s="14">
        <f t="shared" si="6"/>
        <v>3.459016393</v>
      </c>
      <c r="N292" s="14"/>
      <c r="O292" s="14"/>
      <c r="P292" s="14">
        <f t="shared" si="8"/>
        <v>291</v>
      </c>
      <c r="Q292" s="14">
        <f t="shared" si="7"/>
        <v>0.7678100264</v>
      </c>
      <c r="R292" s="22">
        <v>0.899641577060932</v>
      </c>
      <c r="S292" s="23">
        <v>0.9555125725338491</v>
      </c>
      <c r="T292" s="27">
        <v>0.9488708990200255</v>
      </c>
      <c r="U292" s="14"/>
      <c r="V292" s="14"/>
      <c r="W292" s="14"/>
      <c r="X292" s="14"/>
      <c r="Y292" s="14"/>
      <c r="Z292" s="14"/>
      <c r="AA292" s="14"/>
      <c r="AB292" s="14"/>
      <c r="AC292" s="14"/>
    </row>
    <row r="293">
      <c r="A293" s="30"/>
      <c r="B293" s="30"/>
      <c r="C293" s="3" t="s">
        <v>313</v>
      </c>
      <c r="D293" s="18">
        <v>53.0</v>
      </c>
      <c r="E293" s="19">
        <v>4.0</v>
      </c>
      <c r="F293" s="20">
        <v>312.0</v>
      </c>
      <c r="G293" s="21">
        <v>9.0</v>
      </c>
      <c r="H293" s="22">
        <f t="shared" si="1"/>
        <v>0.9298245614</v>
      </c>
      <c r="I293" s="23">
        <f t="shared" si="2"/>
        <v>0.9719626168</v>
      </c>
      <c r="J293" s="24">
        <f t="shared" si="3"/>
        <v>0.9656084656</v>
      </c>
      <c r="K293" s="25">
        <f t="shared" si="4"/>
        <v>0.9661407859</v>
      </c>
      <c r="L293" s="26">
        <f t="shared" si="5"/>
        <v>0.9713274712</v>
      </c>
      <c r="M293" s="14">
        <f t="shared" si="6"/>
        <v>5.631578947</v>
      </c>
      <c r="N293" s="14"/>
      <c r="O293" s="14"/>
      <c r="P293" s="14">
        <f t="shared" si="8"/>
        <v>292</v>
      </c>
      <c r="Q293" s="14">
        <f t="shared" si="7"/>
        <v>0.7704485488</v>
      </c>
      <c r="R293" s="22">
        <v>0.9285714285714286</v>
      </c>
      <c r="S293" s="23">
        <v>0.9691629955947136</v>
      </c>
      <c r="T293" s="27">
        <v>0.9490022172949002</v>
      </c>
      <c r="U293" s="14"/>
      <c r="V293" s="14"/>
      <c r="W293" s="14"/>
      <c r="X293" s="14"/>
      <c r="Y293" s="14"/>
      <c r="Z293" s="14"/>
      <c r="AA293" s="14"/>
      <c r="AB293" s="14"/>
      <c r="AC293" s="14"/>
    </row>
    <row r="294">
      <c r="A294" s="30"/>
      <c r="B294" s="30"/>
      <c r="C294" s="3" t="s">
        <v>314</v>
      </c>
      <c r="D294" s="18">
        <v>175.0</v>
      </c>
      <c r="E294" s="19">
        <v>15.0</v>
      </c>
      <c r="F294" s="20">
        <v>1763.0</v>
      </c>
      <c r="G294" s="21">
        <v>53.0</v>
      </c>
      <c r="H294" s="22">
        <f t="shared" si="1"/>
        <v>0.9210526316</v>
      </c>
      <c r="I294" s="23">
        <f t="shared" si="2"/>
        <v>0.970814978</v>
      </c>
      <c r="J294" s="24">
        <f t="shared" si="3"/>
        <v>0.9661016949</v>
      </c>
      <c r="K294" s="25">
        <f t="shared" si="4"/>
        <v>0.9637588323</v>
      </c>
      <c r="L294" s="26">
        <f t="shared" si="5"/>
        <v>0.9736103978</v>
      </c>
      <c r="M294" s="14">
        <f t="shared" si="6"/>
        <v>9.557894737</v>
      </c>
      <c r="N294" s="14"/>
      <c r="O294" s="14"/>
      <c r="P294" s="14">
        <f t="shared" si="8"/>
        <v>293</v>
      </c>
      <c r="Q294" s="14">
        <f t="shared" si="7"/>
        <v>0.7730870712</v>
      </c>
      <c r="R294" s="22">
        <v>0.927710843373494</v>
      </c>
      <c r="S294" s="23">
        <v>0.9607843137254902</v>
      </c>
      <c r="T294" s="27">
        <v>0.9491525423728814</v>
      </c>
      <c r="U294" s="14"/>
      <c r="V294" s="14"/>
      <c r="W294" s="14"/>
      <c r="X294" s="14"/>
      <c r="Y294" s="14"/>
      <c r="Z294" s="14"/>
      <c r="AA294" s="14"/>
      <c r="AB294" s="14"/>
      <c r="AC294" s="14"/>
    </row>
    <row r="295">
      <c r="A295" s="30"/>
      <c r="B295" s="30"/>
      <c r="C295" s="3" t="s">
        <v>315</v>
      </c>
      <c r="D295" s="18">
        <v>176.0</v>
      </c>
      <c r="E295" s="19">
        <v>12.0</v>
      </c>
      <c r="F295" s="20">
        <v>1287.0</v>
      </c>
      <c r="G295" s="21">
        <v>51.0</v>
      </c>
      <c r="H295" s="22">
        <f t="shared" si="1"/>
        <v>0.9361702128</v>
      </c>
      <c r="I295" s="23">
        <f t="shared" si="2"/>
        <v>0.9618834081</v>
      </c>
      <c r="J295" s="24">
        <f t="shared" si="3"/>
        <v>0.9587155963</v>
      </c>
      <c r="K295" s="25">
        <f t="shared" si="4"/>
        <v>0.9587206372</v>
      </c>
      <c r="L295" s="26">
        <f t="shared" si="5"/>
        <v>0.9618773935</v>
      </c>
      <c r="M295" s="14">
        <f t="shared" si="6"/>
        <v>7.117021277</v>
      </c>
      <c r="N295" s="14"/>
      <c r="O295" s="14"/>
      <c r="P295" s="14">
        <f t="shared" si="8"/>
        <v>294</v>
      </c>
      <c r="Q295" s="14">
        <f t="shared" si="7"/>
        <v>0.7757255937</v>
      </c>
      <c r="R295" s="22">
        <v>0.9209039548022598</v>
      </c>
      <c r="S295" s="23">
        <v>0.9586206896551724</v>
      </c>
      <c r="T295" s="27">
        <v>0.9498018494055482</v>
      </c>
      <c r="U295" s="14"/>
      <c r="V295" s="14"/>
      <c r="W295" s="14"/>
      <c r="X295" s="14"/>
      <c r="Y295" s="14"/>
      <c r="Z295" s="14"/>
      <c r="AA295" s="14"/>
      <c r="AB295" s="14"/>
      <c r="AC295" s="14"/>
    </row>
    <row r="296">
      <c r="A296" s="30"/>
      <c r="B296" s="30"/>
      <c r="C296" s="3" t="s">
        <v>316</v>
      </c>
      <c r="D296" s="18">
        <v>36.0</v>
      </c>
      <c r="E296" s="19">
        <v>10.0</v>
      </c>
      <c r="F296" s="20">
        <v>241.0</v>
      </c>
      <c r="G296" s="21">
        <v>34.0</v>
      </c>
      <c r="H296" s="22">
        <f t="shared" si="1"/>
        <v>0.7826086957</v>
      </c>
      <c r="I296" s="23">
        <f t="shared" si="2"/>
        <v>0.8763636364</v>
      </c>
      <c r="J296" s="24">
        <f t="shared" si="3"/>
        <v>0.8629283489</v>
      </c>
      <c r="K296" s="25">
        <f t="shared" si="4"/>
        <v>0.8621854241</v>
      </c>
      <c r="L296" s="26">
        <f t="shared" si="5"/>
        <v>0.8772500677</v>
      </c>
      <c r="M296" s="14">
        <f t="shared" si="6"/>
        <v>5.97826087</v>
      </c>
      <c r="N296" s="14"/>
      <c r="O296" s="14"/>
      <c r="P296" s="14">
        <f t="shared" si="8"/>
        <v>295</v>
      </c>
      <c r="Q296" s="14">
        <f t="shared" si="7"/>
        <v>0.7783641161</v>
      </c>
      <c r="R296" s="22">
        <v>0.9365079365079365</v>
      </c>
      <c r="S296" s="23">
        <v>0.9534883720930233</v>
      </c>
      <c r="T296" s="27">
        <v>0.9499165275459098</v>
      </c>
      <c r="U296" s="14"/>
      <c r="V296" s="14"/>
      <c r="W296" s="14"/>
      <c r="X296" s="14"/>
      <c r="Y296" s="14"/>
      <c r="Z296" s="14"/>
      <c r="AA296" s="14"/>
      <c r="AB296" s="14"/>
      <c r="AC296" s="14"/>
    </row>
    <row r="297">
      <c r="A297" s="30"/>
      <c r="B297" s="30"/>
      <c r="C297" s="3" t="s">
        <v>317</v>
      </c>
      <c r="D297" s="18">
        <v>218.0</v>
      </c>
      <c r="E297" s="19">
        <v>48.0</v>
      </c>
      <c r="F297" s="20">
        <v>1784.0</v>
      </c>
      <c r="G297" s="21">
        <v>224.0</v>
      </c>
      <c r="H297" s="22">
        <f t="shared" si="1"/>
        <v>0.8195488722</v>
      </c>
      <c r="I297" s="23">
        <f t="shared" si="2"/>
        <v>0.8884462151</v>
      </c>
      <c r="J297" s="24">
        <f t="shared" si="3"/>
        <v>0.8803869833</v>
      </c>
      <c r="K297" s="25">
        <f t="shared" si="4"/>
        <v>0.878292259</v>
      </c>
      <c r="L297" s="26">
        <f t="shared" si="5"/>
        <v>0.8909455652</v>
      </c>
      <c r="M297" s="14">
        <f t="shared" si="6"/>
        <v>7.54887218</v>
      </c>
      <c r="N297" s="14"/>
      <c r="O297" s="14"/>
      <c r="P297" s="14">
        <f t="shared" si="8"/>
        <v>296</v>
      </c>
      <c r="Q297" s="14">
        <f t="shared" si="7"/>
        <v>0.7810026385</v>
      </c>
      <c r="R297" s="22">
        <v>0.9124423963133641</v>
      </c>
      <c r="S297" s="23">
        <v>0.9590254706533776</v>
      </c>
      <c r="T297" s="27">
        <v>0.95</v>
      </c>
      <c r="U297" s="14"/>
      <c r="V297" s="14"/>
      <c r="W297" s="14"/>
      <c r="X297" s="14"/>
      <c r="Y297" s="14"/>
      <c r="Z297" s="14"/>
      <c r="AA297" s="14"/>
      <c r="AB297" s="14"/>
      <c r="AC297" s="14"/>
    </row>
    <row r="298">
      <c r="A298" s="30"/>
      <c r="B298" s="30"/>
      <c r="C298" s="3" t="s">
        <v>318</v>
      </c>
      <c r="D298" s="18">
        <v>1.0</v>
      </c>
      <c r="E298" s="19">
        <v>0.0</v>
      </c>
      <c r="F298" s="20">
        <v>8.0</v>
      </c>
      <c r="G298" s="21">
        <v>0.0</v>
      </c>
      <c r="H298" s="22">
        <f t="shared" si="1"/>
        <v>1</v>
      </c>
      <c r="I298" s="23">
        <f t="shared" si="2"/>
        <v>1</v>
      </c>
      <c r="J298" s="24">
        <f t="shared" si="3"/>
        <v>1</v>
      </c>
      <c r="K298" s="25">
        <f t="shared" si="4"/>
        <v>1.001</v>
      </c>
      <c r="L298" s="26">
        <f t="shared" si="5"/>
        <v>0.9988068358</v>
      </c>
      <c r="M298" s="14">
        <f t="shared" si="6"/>
        <v>8</v>
      </c>
      <c r="N298" s="14"/>
      <c r="O298" s="14"/>
      <c r="P298" s="14">
        <f t="shared" si="8"/>
        <v>297</v>
      </c>
      <c r="Q298" s="14">
        <f t="shared" si="7"/>
        <v>0.7836411609</v>
      </c>
      <c r="R298" s="22">
        <v>0.9271523178807947</v>
      </c>
      <c r="S298" s="23">
        <v>0.9563636363636364</v>
      </c>
      <c r="T298" s="27">
        <v>0.9500713266761769</v>
      </c>
      <c r="U298" s="14"/>
      <c r="V298" s="14"/>
      <c r="W298" s="14"/>
      <c r="X298" s="14"/>
      <c r="Y298" s="14"/>
      <c r="Z298" s="14"/>
      <c r="AA298" s="14"/>
      <c r="AB298" s="14"/>
      <c r="AC298" s="14"/>
    </row>
    <row r="299">
      <c r="A299" s="30"/>
      <c r="B299" s="30"/>
      <c r="C299" s="3" t="s">
        <v>319</v>
      </c>
      <c r="D299" s="18">
        <v>130.0</v>
      </c>
      <c r="E299" s="19">
        <v>8.0</v>
      </c>
      <c r="F299" s="20">
        <v>839.0</v>
      </c>
      <c r="G299" s="21">
        <v>33.0</v>
      </c>
      <c r="H299" s="22">
        <f t="shared" si="1"/>
        <v>0.9420289855</v>
      </c>
      <c r="I299" s="23">
        <f t="shared" si="2"/>
        <v>0.9621559633</v>
      </c>
      <c r="J299" s="24">
        <f t="shared" si="3"/>
        <v>0.9594059406</v>
      </c>
      <c r="K299" s="25">
        <f t="shared" si="4"/>
        <v>0.9598975586</v>
      </c>
      <c r="L299" s="26">
        <f t="shared" si="5"/>
        <v>0.9615693823</v>
      </c>
      <c r="M299" s="14">
        <f t="shared" si="6"/>
        <v>6.31884058</v>
      </c>
      <c r="N299" s="14"/>
      <c r="O299" s="14"/>
      <c r="P299" s="14">
        <f t="shared" si="8"/>
        <v>298</v>
      </c>
      <c r="Q299" s="14">
        <f t="shared" si="7"/>
        <v>0.7862796834</v>
      </c>
      <c r="R299" s="22">
        <v>0.9245283018867925</v>
      </c>
      <c r="S299" s="23">
        <v>0.9545983701979045</v>
      </c>
      <c r="T299" s="27">
        <v>0.9512953367875647</v>
      </c>
      <c r="U299" s="14"/>
      <c r="V299" s="14"/>
      <c r="W299" s="14"/>
      <c r="X299" s="14"/>
      <c r="Y299" s="14"/>
      <c r="Z299" s="14"/>
      <c r="AA299" s="14"/>
      <c r="AB299" s="14"/>
      <c r="AC299" s="14"/>
    </row>
    <row r="300">
      <c r="A300" s="30"/>
      <c r="B300" s="30"/>
      <c r="C300" s="3" t="s">
        <v>320</v>
      </c>
      <c r="D300" s="18">
        <v>250.0</v>
      </c>
      <c r="E300" s="19">
        <v>29.0</v>
      </c>
      <c r="F300" s="20">
        <v>1537.0</v>
      </c>
      <c r="G300" s="21">
        <v>53.0</v>
      </c>
      <c r="H300" s="22">
        <f t="shared" si="1"/>
        <v>0.8960573477</v>
      </c>
      <c r="I300" s="23">
        <f t="shared" si="2"/>
        <v>0.9666666667</v>
      </c>
      <c r="J300" s="24">
        <f t="shared" si="3"/>
        <v>0.9561262707</v>
      </c>
      <c r="K300" s="25">
        <f t="shared" si="4"/>
        <v>0.9562355546</v>
      </c>
      <c r="L300" s="26">
        <f t="shared" si="5"/>
        <v>0.966536273</v>
      </c>
      <c r="M300" s="14">
        <f t="shared" si="6"/>
        <v>5.698924731</v>
      </c>
      <c r="N300" s="14"/>
      <c r="O300" s="14"/>
      <c r="P300" s="14">
        <f t="shared" si="8"/>
        <v>299</v>
      </c>
      <c r="Q300" s="14">
        <f t="shared" si="7"/>
        <v>0.7889182058</v>
      </c>
      <c r="R300" s="22">
        <v>0.9399293286219081</v>
      </c>
      <c r="S300" s="23">
        <v>0.9545913218970736</v>
      </c>
      <c r="T300" s="27">
        <v>0.9513343799058085</v>
      </c>
      <c r="U300" s="14"/>
      <c r="V300" s="14"/>
      <c r="W300" s="14"/>
      <c r="X300" s="14"/>
      <c r="Y300" s="14"/>
      <c r="Z300" s="14"/>
      <c r="AA300" s="14"/>
      <c r="AB300" s="14"/>
      <c r="AC300" s="14"/>
    </row>
    <row r="301">
      <c r="A301" s="30"/>
      <c r="B301" s="30"/>
      <c r="C301" s="3" t="s">
        <v>321</v>
      </c>
      <c r="D301" s="18">
        <v>6.0</v>
      </c>
      <c r="E301" s="19">
        <v>0.0</v>
      </c>
      <c r="F301" s="20">
        <v>47.0</v>
      </c>
      <c r="G301" s="21">
        <v>0.0</v>
      </c>
      <c r="H301" s="22">
        <f t="shared" si="1"/>
        <v>1</v>
      </c>
      <c r="I301" s="23">
        <f t="shared" si="2"/>
        <v>1</v>
      </c>
      <c r="J301" s="24">
        <f t="shared" si="3"/>
        <v>1</v>
      </c>
      <c r="K301" s="25">
        <f t="shared" si="4"/>
        <v>1.001</v>
      </c>
      <c r="L301" s="26">
        <f t="shared" si="5"/>
        <v>0.9988068358</v>
      </c>
      <c r="M301" s="14">
        <f t="shared" si="6"/>
        <v>7.833333333</v>
      </c>
      <c r="N301" s="14"/>
      <c r="O301" s="14"/>
      <c r="P301" s="14">
        <f t="shared" si="8"/>
        <v>300</v>
      </c>
      <c r="Q301" s="14">
        <f t="shared" si="7"/>
        <v>0.7915567282</v>
      </c>
      <c r="R301" s="22">
        <v>0.9103448275862069</v>
      </c>
      <c r="S301" s="23">
        <v>0.9613003095975232</v>
      </c>
      <c r="T301" s="27">
        <v>0.9519595448798989</v>
      </c>
      <c r="U301" s="14"/>
      <c r="V301" s="14"/>
      <c r="W301" s="14"/>
      <c r="X301" s="14"/>
      <c r="Y301" s="14"/>
      <c r="Z301" s="14"/>
      <c r="AA301" s="14"/>
      <c r="AB301" s="14"/>
      <c r="AC301" s="14"/>
    </row>
    <row r="302">
      <c r="A302" s="30"/>
      <c r="B302" s="30"/>
      <c r="C302" s="3" t="s">
        <v>322</v>
      </c>
      <c r="D302" s="18">
        <v>38.0</v>
      </c>
      <c r="E302" s="19">
        <v>0.0</v>
      </c>
      <c r="F302" s="20">
        <v>229.0</v>
      </c>
      <c r="G302" s="21">
        <v>7.0</v>
      </c>
      <c r="H302" s="22">
        <f t="shared" si="1"/>
        <v>1</v>
      </c>
      <c r="I302" s="23">
        <f t="shared" si="2"/>
        <v>0.9703389831</v>
      </c>
      <c r="J302" s="24">
        <f t="shared" si="3"/>
        <v>0.9744525547</v>
      </c>
      <c r="K302" s="25">
        <f t="shared" si="4"/>
        <v>0.9761408762</v>
      </c>
      <c r="L302" s="26">
        <f t="shared" si="5"/>
        <v>0.9683245383</v>
      </c>
      <c r="M302" s="14">
        <f t="shared" si="6"/>
        <v>6.210526316</v>
      </c>
      <c r="N302" s="14"/>
      <c r="O302" s="14"/>
      <c r="P302" s="14">
        <f t="shared" si="8"/>
        <v>301</v>
      </c>
      <c r="Q302" s="14">
        <f t="shared" si="7"/>
        <v>0.7941952507</v>
      </c>
      <c r="R302" s="22">
        <v>0.9122807017543859</v>
      </c>
      <c r="S302" s="23">
        <v>0.9657142857142857</v>
      </c>
      <c r="T302" s="27">
        <v>0.9525862068965517</v>
      </c>
      <c r="U302" s="14"/>
      <c r="V302" s="14"/>
      <c r="W302" s="14"/>
      <c r="X302" s="14"/>
      <c r="Y302" s="14"/>
      <c r="Z302" s="14"/>
      <c r="AA302" s="14"/>
      <c r="AB302" s="14"/>
      <c r="AC302" s="14"/>
    </row>
    <row r="303">
      <c r="A303" s="30"/>
      <c r="B303" s="30"/>
      <c r="C303" s="3" t="s">
        <v>323</v>
      </c>
      <c r="D303" s="18">
        <v>53.0</v>
      </c>
      <c r="E303" s="19">
        <v>3.0</v>
      </c>
      <c r="F303" s="20">
        <v>291.0</v>
      </c>
      <c r="G303" s="21">
        <v>13.0</v>
      </c>
      <c r="H303" s="22">
        <f t="shared" si="1"/>
        <v>0.9464285714</v>
      </c>
      <c r="I303" s="23">
        <f t="shared" si="2"/>
        <v>0.9572368421</v>
      </c>
      <c r="J303" s="24">
        <f t="shared" si="3"/>
        <v>0.9555555556</v>
      </c>
      <c r="K303" s="25">
        <f t="shared" si="4"/>
        <v>0.9564870652</v>
      </c>
      <c r="L303" s="26">
        <f t="shared" si="5"/>
        <v>0.9561253981</v>
      </c>
      <c r="M303" s="14">
        <f t="shared" si="6"/>
        <v>5.428571429</v>
      </c>
      <c r="N303" s="14"/>
      <c r="O303" s="14"/>
      <c r="P303" s="14">
        <f t="shared" si="8"/>
        <v>302</v>
      </c>
      <c r="Q303" s="14">
        <f t="shared" si="7"/>
        <v>0.7968337731</v>
      </c>
      <c r="R303" s="22">
        <v>0.9728260869565217</v>
      </c>
      <c r="S303" s="23">
        <v>0.9459459459459459</v>
      </c>
      <c r="T303" s="27">
        <v>0.952638700947226</v>
      </c>
      <c r="U303" s="14"/>
      <c r="V303" s="14"/>
      <c r="W303" s="14"/>
      <c r="X303" s="14"/>
      <c r="Y303" s="14"/>
      <c r="Z303" s="14"/>
      <c r="AA303" s="14"/>
      <c r="AB303" s="14"/>
      <c r="AC303" s="14"/>
    </row>
    <row r="304">
      <c r="A304" s="30"/>
      <c r="B304" s="30"/>
      <c r="C304" s="3" t="s">
        <v>324</v>
      </c>
      <c r="D304" s="18">
        <v>36.0</v>
      </c>
      <c r="E304" s="19">
        <v>8.0</v>
      </c>
      <c r="F304" s="20">
        <v>283.0</v>
      </c>
      <c r="G304" s="21">
        <v>5.0</v>
      </c>
      <c r="H304" s="22">
        <f t="shared" si="1"/>
        <v>0.8181818182</v>
      </c>
      <c r="I304" s="23">
        <f t="shared" si="2"/>
        <v>0.9826388889</v>
      </c>
      <c r="J304" s="24">
        <f t="shared" si="3"/>
        <v>0.9608433735</v>
      </c>
      <c r="K304" s="25">
        <f t="shared" si="4"/>
        <v>0.9570145392</v>
      </c>
      <c r="L304" s="26">
        <f t="shared" si="5"/>
        <v>0.987207317</v>
      </c>
      <c r="M304" s="14">
        <f t="shared" si="6"/>
        <v>6.545454545</v>
      </c>
      <c r="N304" s="14"/>
      <c r="O304" s="14"/>
      <c r="P304" s="14">
        <f t="shared" si="8"/>
        <v>303</v>
      </c>
      <c r="Q304" s="14">
        <f t="shared" si="7"/>
        <v>0.7994722955</v>
      </c>
      <c r="R304" s="22">
        <v>0.9333333333333333</v>
      </c>
      <c r="S304" s="23">
        <v>0.9585666293393057</v>
      </c>
      <c r="T304" s="27">
        <v>0.9527085124677558</v>
      </c>
      <c r="U304" s="14"/>
      <c r="V304" s="14"/>
      <c r="W304" s="14"/>
      <c r="X304" s="14"/>
      <c r="Y304" s="14"/>
      <c r="Z304" s="14"/>
      <c r="AA304" s="14"/>
      <c r="AB304" s="14"/>
      <c r="AC304" s="14"/>
    </row>
    <row r="305">
      <c r="A305" s="30"/>
      <c r="B305" s="30"/>
      <c r="C305" s="3" t="s">
        <v>325</v>
      </c>
      <c r="D305" s="18">
        <v>0.0</v>
      </c>
      <c r="E305" s="19">
        <v>0.0</v>
      </c>
      <c r="F305" s="20">
        <v>3.0</v>
      </c>
      <c r="G305" s="21">
        <v>0.0</v>
      </c>
      <c r="H305" s="22" t="str">
        <f t="shared" si="1"/>
        <v>#DIV/0!</v>
      </c>
      <c r="I305" s="23">
        <f t="shared" si="2"/>
        <v>1</v>
      </c>
      <c r="J305" s="24">
        <f t="shared" si="3"/>
        <v>1</v>
      </c>
      <c r="K305" s="25" t="str">
        <f t="shared" si="4"/>
        <v>#DIV/0!</v>
      </c>
      <c r="L305" s="26" t="str">
        <f t="shared" si="5"/>
        <v>#DIV/0!</v>
      </c>
      <c r="M305" s="14" t="str">
        <f t="shared" si="6"/>
        <v>#DIV/0!</v>
      </c>
      <c r="N305" s="14"/>
      <c r="O305" s="14"/>
      <c r="P305" s="14">
        <f t="shared" si="8"/>
        <v>304</v>
      </c>
      <c r="Q305" s="14">
        <f t="shared" si="7"/>
        <v>0.8021108179</v>
      </c>
      <c r="R305" s="22">
        <v>0.8952380952380953</v>
      </c>
      <c r="S305" s="23">
        <v>0.9813084112149533</v>
      </c>
      <c r="T305" s="27">
        <v>0.9529780564263323</v>
      </c>
      <c r="U305" s="14"/>
      <c r="V305" s="14"/>
      <c r="W305" s="14"/>
      <c r="X305" s="14"/>
      <c r="Y305" s="14"/>
      <c r="Z305" s="14"/>
      <c r="AA305" s="14"/>
      <c r="AB305" s="14"/>
      <c r="AC305" s="14"/>
    </row>
    <row r="306">
      <c r="A306" s="30"/>
      <c r="B306" s="30"/>
      <c r="C306" s="3" t="s">
        <v>326</v>
      </c>
      <c r="D306" s="18">
        <v>0.0</v>
      </c>
      <c r="E306" s="19">
        <v>0.0</v>
      </c>
      <c r="F306" s="20">
        <v>0.0</v>
      </c>
      <c r="G306" s="21">
        <v>0.0</v>
      </c>
      <c r="H306" s="22" t="str">
        <f t="shared" si="1"/>
        <v>#DIV/0!</v>
      </c>
      <c r="I306" s="23" t="str">
        <f t="shared" si="2"/>
        <v>#DIV/0!</v>
      </c>
      <c r="J306" s="24" t="str">
        <f t="shared" si="3"/>
        <v>#DIV/0!</v>
      </c>
      <c r="K306" s="25" t="str">
        <f t="shared" si="4"/>
        <v>#DIV/0!</v>
      </c>
      <c r="L306" s="26" t="str">
        <f t="shared" si="5"/>
        <v>#DIV/0!</v>
      </c>
      <c r="M306" s="14" t="str">
        <f t="shared" si="6"/>
        <v>#DIV/0!</v>
      </c>
      <c r="N306" s="14"/>
      <c r="O306" s="14"/>
      <c r="P306" s="14">
        <f t="shared" si="8"/>
        <v>305</v>
      </c>
      <c r="Q306" s="14">
        <f t="shared" si="7"/>
        <v>0.8047493404</v>
      </c>
      <c r="R306" s="22">
        <v>0.9079754601226994</v>
      </c>
      <c r="S306" s="23">
        <v>0.9627659574468085</v>
      </c>
      <c r="T306" s="27">
        <v>0.9530054644808743</v>
      </c>
      <c r="U306" s="14"/>
      <c r="V306" s="14"/>
      <c r="W306" s="14"/>
      <c r="X306" s="14"/>
      <c r="Y306" s="14"/>
      <c r="Z306" s="14"/>
      <c r="AA306" s="14"/>
      <c r="AB306" s="14"/>
      <c r="AC306" s="14"/>
    </row>
    <row r="307">
      <c r="A307" s="30"/>
      <c r="B307" s="30"/>
      <c r="C307" s="3" t="s">
        <v>327</v>
      </c>
      <c r="D307" s="18">
        <v>179.0</v>
      </c>
      <c r="E307" s="19">
        <v>5.0</v>
      </c>
      <c r="F307" s="20">
        <v>525.0</v>
      </c>
      <c r="G307" s="21">
        <v>30.0</v>
      </c>
      <c r="H307" s="22">
        <f t="shared" si="1"/>
        <v>0.972826087</v>
      </c>
      <c r="I307" s="23">
        <f t="shared" si="2"/>
        <v>0.9459459459</v>
      </c>
      <c r="J307" s="24">
        <f t="shared" si="3"/>
        <v>0.9526387009</v>
      </c>
      <c r="K307" s="25">
        <f t="shared" si="4"/>
        <v>0.9512976365</v>
      </c>
      <c r="L307" s="26">
        <f t="shared" si="5"/>
        <v>0.9475460561</v>
      </c>
      <c r="M307" s="14">
        <f t="shared" si="6"/>
        <v>3.016304348</v>
      </c>
      <c r="N307" s="14"/>
      <c r="O307" s="14"/>
      <c r="P307" s="14">
        <f t="shared" si="8"/>
        <v>306</v>
      </c>
      <c r="Q307" s="14">
        <f t="shared" si="7"/>
        <v>0.8073878628</v>
      </c>
      <c r="R307" s="22">
        <v>0.8991097922848664</v>
      </c>
      <c r="S307" s="23">
        <v>0.9611479028697572</v>
      </c>
      <c r="T307" s="27">
        <v>0.9531129900076863</v>
      </c>
      <c r="U307" s="14"/>
      <c r="V307" s="14"/>
      <c r="W307" s="14"/>
      <c r="X307" s="14"/>
      <c r="Y307" s="14"/>
      <c r="Z307" s="14"/>
      <c r="AA307" s="14"/>
      <c r="AB307" s="14"/>
      <c r="AC307" s="14"/>
    </row>
    <row r="308">
      <c r="A308" s="30"/>
      <c r="B308" s="30"/>
      <c r="C308" s="3" t="s">
        <v>328</v>
      </c>
      <c r="D308" s="18">
        <v>111.0</v>
      </c>
      <c r="E308" s="19">
        <v>15.0</v>
      </c>
      <c r="F308" s="20">
        <v>720.0</v>
      </c>
      <c r="G308" s="21">
        <v>21.0</v>
      </c>
      <c r="H308" s="22">
        <f t="shared" si="1"/>
        <v>0.880952381</v>
      </c>
      <c r="I308" s="23">
        <f t="shared" si="2"/>
        <v>0.971659919</v>
      </c>
      <c r="J308" s="24">
        <f t="shared" si="3"/>
        <v>0.9584775087</v>
      </c>
      <c r="K308" s="25">
        <f t="shared" si="4"/>
        <v>0.9579750581</v>
      </c>
      <c r="L308" s="26">
        <f t="shared" si="5"/>
        <v>0.9722594251</v>
      </c>
      <c r="M308" s="14">
        <f t="shared" si="6"/>
        <v>5.880952381</v>
      </c>
      <c r="N308" s="14"/>
      <c r="O308" s="14"/>
      <c r="P308" s="14">
        <f t="shared" si="8"/>
        <v>307</v>
      </c>
      <c r="Q308" s="14">
        <f t="shared" si="7"/>
        <v>0.8100263852</v>
      </c>
      <c r="R308" s="22">
        <v>0.90625</v>
      </c>
      <c r="S308" s="23">
        <v>0.9627329192546584</v>
      </c>
      <c r="T308" s="27">
        <v>0.9533678756476683</v>
      </c>
      <c r="U308" s="14"/>
      <c r="V308" s="14"/>
      <c r="W308" s="14"/>
      <c r="X308" s="14"/>
      <c r="Y308" s="14"/>
      <c r="Z308" s="14"/>
      <c r="AA308" s="14"/>
      <c r="AB308" s="14"/>
      <c r="AC308" s="14"/>
    </row>
    <row r="309">
      <c r="A309" s="30"/>
      <c r="B309" s="30"/>
      <c r="C309" s="3" t="s">
        <v>329</v>
      </c>
      <c r="D309" s="18">
        <v>165.0</v>
      </c>
      <c r="E309" s="19">
        <v>22.0</v>
      </c>
      <c r="F309" s="20">
        <v>535.0</v>
      </c>
      <c r="G309" s="21">
        <v>20.0</v>
      </c>
      <c r="H309" s="22">
        <f t="shared" si="1"/>
        <v>0.8823529412</v>
      </c>
      <c r="I309" s="23">
        <f t="shared" si="2"/>
        <v>0.963963964</v>
      </c>
      <c r="J309" s="24">
        <f t="shared" si="3"/>
        <v>0.9433962264</v>
      </c>
      <c r="K309" s="25">
        <f t="shared" si="4"/>
        <v>0.9517517597</v>
      </c>
      <c r="L309" s="26">
        <f t="shared" si="5"/>
        <v>0.9539944406</v>
      </c>
      <c r="M309" s="14">
        <f t="shared" si="6"/>
        <v>2.967914439</v>
      </c>
      <c r="N309" s="14"/>
      <c r="O309" s="14"/>
      <c r="P309" s="14">
        <f t="shared" si="8"/>
        <v>308</v>
      </c>
      <c r="Q309" s="14">
        <f t="shared" si="7"/>
        <v>0.8126649077</v>
      </c>
      <c r="R309" s="22">
        <v>0.9354838709677419</v>
      </c>
      <c r="S309" s="23">
        <v>0.9591836734693877</v>
      </c>
      <c r="T309" s="27">
        <v>0.9534883720930233</v>
      </c>
      <c r="U309" s="14"/>
      <c r="V309" s="14"/>
      <c r="W309" s="14"/>
      <c r="X309" s="14"/>
      <c r="Y309" s="14"/>
      <c r="Z309" s="14"/>
      <c r="AA309" s="14"/>
      <c r="AB309" s="14"/>
      <c r="AC309" s="14"/>
    </row>
    <row r="310">
      <c r="A310" s="30"/>
      <c r="B310" s="30"/>
      <c r="C310" s="3" t="s">
        <v>330</v>
      </c>
      <c r="D310" s="18">
        <v>144.0</v>
      </c>
      <c r="E310" s="19">
        <v>19.0</v>
      </c>
      <c r="F310" s="20">
        <v>430.0</v>
      </c>
      <c r="G310" s="21">
        <v>16.0</v>
      </c>
      <c r="H310" s="22">
        <f t="shared" si="1"/>
        <v>0.8834355828</v>
      </c>
      <c r="I310" s="23">
        <f t="shared" si="2"/>
        <v>0.9641255605</v>
      </c>
      <c r="J310" s="24">
        <f t="shared" si="3"/>
        <v>0.9425287356</v>
      </c>
      <c r="K310" s="25">
        <f t="shared" si="4"/>
        <v>0.9520624665</v>
      </c>
      <c r="L310" s="26">
        <f t="shared" si="5"/>
        <v>0.952750254</v>
      </c>
      <c r="M310" s="14">
        <f t="shared" si="6"/>
        <v>2.736196319</v>
      </c>
      <c r="N310" s="14"/>
      <c r="O310" s="14"/>
      <c r="P310" s="14">
        <f t="shared" si="8"/>
        <v>309</v>
      </c>
      <c r="Q310" s="14">
        <f t="shared" si="7"/>
        <v>0.8153034301</v>
      </c>
      <c r="R310" s="22">
        <v>0.9285714285714286</v>
      </c>
      <c r="S310" s="23">
        <v>0.9610091743119266</v>
      </c>
      <c r="T310" s="27">
        <v>0.9537366548042705</v>
      </c>
      <c r="U310" s="14"/>
      <c r="V310" s="14"/>
      <c r="W310" s="14"/>
      <c r="X310" s="14"/>
      <c r="Y310" s="14"/>
      <c r="Z310" s="14"/>
      <c r="AA310" s="14"/>
      <c r="AB310" s="14"/>
      <c r="AC310" s="14"/>
    </row>
    <row r="311">
      <c r="A311" s="30"/>
      <c r="B311" s="30"/>
      <c r="C311" s="3" t="s">
        <v>331</v>
      </c>
      <c r="D311" s="18">
        <v>140.0</v>
      </c>
      <c r="E311" s="19">
        <v>10.0</v>
      </c>
      <c r="F311" s="20">
        <v>537.0</v>
      </c>
      <c r="G311" s="21">
        <v>21.0</v>
      </c>
      <c r="H311" s="22">
        <f t="shared" si="1"/>
        <v>0.9333333333</v>
      </c>
      <c r="I311" s="23">
        <f t="shared" si="2"/>
        <v>0.9623655914</v>
      </c>
      <c r="J311" s="24">
        <f t="shared" si="3"/>
        <v>0.9562146893</v>
      </c>
      <c r="K311" s="25">
        <f t="shared" si="4"/>
        <v>0.9586654895</v>
      </c>
      <c r="L311" s="26">
        <f t="shared" si="5"/>
        <v>0.9594413843</v>
      </c>
      <c r="M311" s="14">
        <f t="shared" si="6"/>
        <v>3.72</v>
      </c>
      <c r="N311" s="14"/>
      <c r="O311" s="14"/>
      <c r="P311" s="14">
        <f t="shared" si="8"/>
        <v>310</v>
      </c>
      <c r="Q311" s="14">
        <f t="shared" si="7"/>
        <v>0.8179419525</v>
      </c>
      <c r="R311" s="22">
        <v>0.9271523178807947</v>
      </c>
      <c r="S311" s="23">
        <v>0.9655172413793104</v>
      </c>
      <c r="T311" s="27">
        <v>0.9539078156312625</v>
      </c>
      <c r="U311" s="14"/>
      <c r="V311" s="14"/>
      <c r="W311" s="14"/>
      <c r="X311" s="14"/>
      <c r="Y311" s="14"/>
      <c r="Z311" s="14"/>
      <c r="AA311" s="14"/>
      <c r="AB311" s="14"/>
      <c r="AC311" s="14"/>
    </row>
    <row r="312">
      <c r="A312" s="30"/>
      <c r="B312" s="30"/>
      <c r="C312" s="3" t="s">
        <v>332</v>
      </c>
      <c r="D312" s="18">
        <v>109.0</v>
      </c>
      <c r="E312" s="19">
        <v>13.0</v>
      </c>
      <c r="F312" s="20">
        <v>530.0</v>
      </c>
      <c r="G312" s="21">
        <v>29.0</v>
      </c>
      <c r="H312" s="22">
        <f t="shared" si="1"/>
        <v>0.893442623</v>
      </c>
      <c r="I312" s="23">
        <f t="shared" si="2"/>
        <v>0.9481216458</v>
      </c>
      <c r="J312" s="24">
        <f t="shared" si="3"/>
        <v>0.9383259912</v>
      </c>
      <c r="K312" s="25">
        <f t="shared" si="4"/>
        <v>0.9402695276</v>
      </c>
      <c r="L312" s="26">
        <f t="shared" si="5"/>
        <v>0.9458026877</v>
      </c>
      <c r="M312" s="14">
        <f t="shared" si="6"/>
        <v>4.581967213</v>
      </c>
      <c r="N312" s="14"/>
      <c r="O312" s="14"/>
      <c r="P312" s="14">
        <f t="shared" si="8"/>
        <v>311</v>
      </c>
      <c r="Q312" s="14">
        <f t="shared" si="7"/>
        <v>0.8205804749</v>
      </c>
      <c r="R312" s="22">
        <v>0.8795180722891566</v>
      </c>
      <c r="S312" s="23">
        <v>0.9717514124293786</v>
      </c>
      <c r="T312" s="27">
        <v>0.954233409610984</v>
      </c>
      <c r="U312" s="14"/>
      <c r="V312" s="14"/>
      <c r="W312" s="14"/>
      <c r="X312" s="14"/>
      <c r="Y312" s="14"/>
      <c r="Z312" s="14"/>
      <c r="AA312" s="14"/>
      <c r="AB312" s="14"/>
      <c r="AC312" s="14"/>
    </row>
    <row r="313">
      <c r="A313" s="30"/>
      <c r="B313" s="30"/>
      <c r="C313" s="3" t="s">
        <v>333</v>
      </c>
      <c r="D313" s="18">
        <v>157.0</v>
      </c>
      <c r="E313" s="19">
        <v>21.0</v>
      </c>
      <c r="F313" s="20">
        <v>1321.0</v>
      </c>
      <c r="G313" s="21">
        <v>77.0</v>
      </c>
      <c r="H313" s="22">
        <f t="shared" si="1"/>
        <v>0.8820224719</v>
      </c>
      <c r="I313" s="23">
        <f t="shared" si="2"/>
        <v>0.9449213162</v>
      </c>
      <c r="J313" s="24">
        <f t="shared" si="3"/>
        <v>0.9378172589</v>
      </c>
      <c r="K313" s="25">
        <f t="shared" si="4"/>
        <v>0.9357384714</v>
      </c>
      <c r="L313" s="26">
        <f t="shared" si="5"/>
        <v>0.947401651</v>
      </c>
      <c r="M313" s="14">
        <f t="shared" si="6"/>
        <v>7.853932584</v>
      </c>
      <c r="N313" s="14"/>
      <c r="O313" s="14"/>
      <c r="P313" s="14">
        <f t="shared" si="8"/>
        <v>312</v>
      </c>
      <c r="Q313" s="14">
        <f t="shared" si="7"/>
        <v>0.8232189974</v>
      </c>
      <c r="R313" s="22">
        <v>0.9329268292682927</v>
      </c>
      <c r="S313" s="23">
        <v>0.9617021276595744</v>
      </c>
      <c r="T313" s="27">
        <v>0.9542586750788643</v>
      </c>
      <c r="U313" s="14"/>
      <c r="V313" s="14"/>
      <c r="W313" s="14"/>
      <c r="X313" s="14"/>
      <c r="Y313" s="14"/>
      <c r="Z313" s="14"/>
      <c r="AA313" s="14"/>
      <c r="AB313" s="14"/>
      <c r="AC313" s="14"/>
    </row>
    <row r="314">
      <c r="A314" s="30"/>
      <c r="B314" s="30"/>
      <c r="C314" s="3" t="s">
        <v>334</v>
      </c>
      <c r="D314" s="18">
        <v>60.0</v>
      </c>
      <c r="E314" s="19">
        <v>8.0</v>
      </c>
      <c r="F314" s="20">
        <v>310.0</v>
      </c>
      <c r="G314" s="21">
        <v>23.0</v>
      </c>
      <c r="H314" s="22">
        <f t="shared" si="1"/>
        <v>0.8823529412</v>
      </c>
      <c r="I314" s="23">
        <f t="shared" si="2"/>
        <v>0.9309309309</v>
      </c>
      <c r="J314" s="24">
        <f t="shared" si="3"/>
        <v>0.9226932668</v>
      </c>
      <c r="K314" s="25">
        <f t="shared" si="4"/>
        <v>0.9240665236</v>
      </c>
      <c r="L314" s="26">
        <f t="shared" si="5"/>
        <v>0.9292924101</v>
      </c>
      <c r="M314" s="14">
        <f t="shared" si="6"/>
        <v>4.897058824</v>
      </c>
      <c r="N314" s="14"/>
      <c r="O314" s="14"/>
      <c r="P314" s="14">
        <f t="shared" si="8"/>
        <v>313</v>
      </c>
      <c r="Q314" s="14">
        <f t="shared" si="7"/>
        <v>0.8258575198</v>
      </c>
      <c r="R314" s="22">
        <v>0.9358974358974359</v>
      </c>
      <c r="S314" s="23">
        <v>0.9695431472081218</v>
      </c>
      <c r="T314" s="27">
        <v>0.9546742209631728</v>
      </c>
      <c r="U314" s="14"/>
      <c r="V314" s="14"/>
      <c r="W314" s="14"/>
      <c r="X314" s="14"/>
      <c r="Y314" s="14"/>
      <c r="Z314" s="14"/>
      <c r="AA314" s="14"/>
      <c r="AB314" s="14"/>
      <c r="AC314" s="14"/>
    </row>
    <row r="315">
      <c r="A315" s="30"/>
      <c r="B315" s="30"/>
      <c r="C315" s="3" t="s">
        <v>335</v>
      </c>
      <c r="D315" s="18">
        <v>251.0</v>
      </c>
      <c r="E315" s="19">
        <v>28.0</v>
      </c>
      <c r="F315" s="20">
        <v>1976.0</v>
      </c>
      <c r="G315" s="21">
        <v>92.0</v>
      </c>
      <c r="H315" s="22">
        <f t="shared" si="1"/>
        <v>0.8996415771</v>
      </c>
      <c r="I315" s="23">
        <f t="shared" si="2"/>
        <v>0.9555125725</v>
      </c>
      <c r="J315" s="24">
        <f t="shared" si="3"/>
        <v>0.948870899</v>
      </c>
      <c r="K315" s="25">
        <f t="shared" si="4"/>
        <v>0.947467483</v>
      </c>
      <c r="L315" s="26">
        <f t="shared" si="5"/>
        <v>0.9571870783</v>
      </c>
      <c r="M315" s="14">
        <f t="shared" si="6"/>
        <v>7.41218638</v>
      </c>
      <c r="N315" s="14"/>
      <c r="O315" s="14"/>
      <c r="P315" s="14">
        <f t="shared" si="8"/>
        <v>314</v>
      </c>
      <c r="Q315" s="14">
        <f t="shared" si="7"/>
        <v>0.8284960422</v>
      </c>
      <c r="R315" s="22">
        <v>0.9230769230769231</v>
      </c>
      <c r="S315" s="23">
        <v>0.9646551724137931</v>
      </c>
      <c r="T315" s="27">
        <v>0.9549966909331569</v>
      </c>
      <c r="U315" s="14"/>
      <c r="V315" s="14"/>
      <c r="W315" s="14"/>
      <c r="X315" s="14"/>
      <c r="Y315" s="14"/>
      <c r="Z315" s="14"/>
      <c r="AA315" s="14"/>
      <c r="AB315" s="14"/>
      <c r="AC315" s="14"/>
    </row>
    <row r="316">
      <c r="A316" s="30"/>
      <c r="B316" s="30"/>
      <c r="C316" s="3" t="s">
        <v>336</v>
      </c>
      <c r="D316" s="18">
        <v>133.0</v>
      </c>
      <c r="E316" s="19">
        <v>11.0</v>
      </c>
      <c r="F316" s="20">
        <v>1300.0</v>
      </c>
      <c r="G316" s="21">
        <v>27.0</v>
      </c>
      <c r="H316" s="22">
        <f t="shared" si="1"/>
        <v>0.9236111111</v>
      </c>
      <c r="I316" s="23">
        <f t="shared" si="2"/>
        <v>0.9796533534</v>
      </c>
      <c r="J316" s="24">
        <f t="shared" si="3"/>
        <v>0.9741672332</v>
      </c>
      <c r="K316" s="25">
        <f t="shared" si="4"/>
        <v>0.9715805404</v>
      </c>
      <c r="L316" s="26">
        <f t="shared" si="5"/>
        <v>0.9827397027</v>
      </c>
      <c r="M316" s="14">
        <f t="shared" si="6"/>
        <v>9.215277778</v>
      </c>
      <c r="N316" s="14"/>
      <c r="O316" s="14"/>
      <c r="P316" s="14">
        <f t="shared" si="8"/>
        <v>315</v>
      </c>
      <c r="Q316" s="14">
        <f t="shared" si="7"/>
        <v>0.8311345646</v>
      </c>
      <c r="R316" s="22">
        <v>0.9142857142857143</v>
      </c>
      <c r="S316" s="23">
        <v>0.9680365296803652</v>
      </c>
      <c r="T316" s="27">
        <v>0.9550173010380623</v>
      </c>
      <c r="U316" s="14"/>
      <c r="V316" s="14"/>
      <c r="W316" s="14"/>
      <c r="X316" s="14"/>
      <c r="Y316" s="14"/>
      <c r="Z316" s="14"/>
      <c r="AA316" s="14"/>
      <c r="AB316" s="14"/>
      <c r="AC316" s="14"/>
    </row>
    <row r="317">
      <c r="A317" s="30"/>
      <c r="B317" s="30"/>
      <c r="C317" s="3" t="s">
        <v>337</v>
      </c>
      <c r="D317" s="18">
        <v>273.0</v>
      </c>
      <c r="E317" s="19">
        <v>31.0</v>
      </c>
      <c r="F317" s="20">
        <v>2446.0</v>
      </c>
      <c r="G317" s="21">
        <v>54.0</v>
      </c>
      <c r="H317" s="22">
        <f t="shared" si="1"/>
        <v>0.8980263158</v>
      </c>
      <c r="I317" s="23">
        <f t="shared" si="2"/>
        <v>0.9784</v>
      </c>
      <c r="J317" s="24">
        <f t="shared" si="3"/>
        <v>0.9696861626</v>
      </c>
      <c r="K317" s="25">
        <f t="shared" si="4"/>
        <v>0.9663881114</v>
      </c>
      <c r="L317" s="26">
        <f t="shared" si="5"/>
        <v>0.9823351166</v>
      </c>
      <c r="M317" s="14">
        <f t="shared" si="6"/>
        <v>8.223684211</v>
      </c>
      <c r="N317" s="14"/>
      <c r="O317" s="14"/>
      <c r="P317" s="14">
        <f t="shared" si="8"/>
        <v>316</v>
      </c>
      <c r="Q317" s="14">
        <f t="shared" si="7"/>
        <v>0.8337730871</v>
      </c>
      <c r="R317" s="22">
        <v>0.9</v>
      </c>
      <c r="S317" s="23">
        <v>0.975609756097561</v>
      </c>
      <c r="T317" s="27">
        <v>0.9553571428571429</v>
      </c>
      <c r="U317" s="14"/>
      <c r="V317" s="14"/>
      <c r="W317" s="14"/>
      <c r="X317" s="14"/>
      <c r="Y317" s="14"/>
      <c r="Z317" s="14"/>
      <c r="AA317" s="14"/>
      <c r="AB317" s="14"/>
      <c r="AC317" s="14"/>
    </row>
    <row r="318">
      <c r="A318" s="30"/>
      <c r="B318" s="30"/>
      <c r="C318" s="3" t="s">
        <v>338</v>
      </c>
      <c r="D318" s="18">
        <v>1.0</v>
      </c>
      <c r="E318" s="19">
        <v>0.0</v>
      </c>
      <c r="F318" s="20">
        <v>32.0</v>
      </c>
      <c r="G318" s="21">
        <v>0.0</v>
      </c>
      <c r="H318" s="22">
        <f t="shared" si="1"/>
        <v>1</v>
      </c>
      <c r="I318" s="23">
        <f t="shared" si="2"/>
        <v>1</v>
      </c>
      <c r="J318" s="24">
        <f t="shared" si="3"/>
        <v>1</v>
      </c>
      <c r="K318" s="25">
        <f t="shared" si="4"/>
        <v>1.001</v>
      </c>
      <c r="L318" s="26">
        <f t="shared" si="5"/>
        <v>0.9988068358</v>
      </c>
      <c r="M318" s="14">
        <f t="shared" si="6"/>
        <v>32</v>
      </c>
      <c r="N318" s="14"/>
      <c r="O318" s="14"/>
      <c r="P318" s="14">
        <f t="shared" si="8"/>
        <v>317</v>
      </c>
      <c r="Q318" s="14">
        <f t="shared" si="7"/>
        <v>0.8364116095</v>
      </c>
      <c r="R318" s="22">
        <v>0.813953488372093</v>
      </c>
      <c r="S318" s="23">
        <v>0.9746835443037974</v>
      </c>
      <c r="T318" s="27">
        <v>0.9554317548746518</v>
      </c>
      <c r="U318" s="14"/>
      <c r="V318" s="14"/>
      <c r="W318" s="14"/>
      <c r="X318" s="14"/>
      <c r="Y318" s="14"/>
      <c r="Z318" s="14"/>
      <c r="AA318" s="14"/>
      <c r="AB318" s="14"/>
      <c r="AC318" s="14"/>
    </row>
    <row r="319">
      <c r="A319" s="30"/>
      <c r="B319" s="30"/>
      <c r="C319" s="3" t="s">
        <v>339</v>
      </c>
      <c r="D319" s="18">
        <v>0.0</v>
      </c>
      <c r="E319" s="19">
        <v>0.0</v>
      </c>
      <c r="F319" s="20">
        <v>1.0</v>
      </c>
      <c r="G319" s="21">
        <v>1.0</v>
      </c>
      <c r="H319" s="22" t="str">
        <f t="shared" si="1"/>
        <v>#DIV/0!</v>
      </c>
      <c r="I319" s="23">
        <f t="shared" si="2"/>
        <v>0.5</v>
      </c>
      <c r="J319" s="24">
        <f t="shared" si="3"/>
        <v>0.5</v>
      </c>
      <c r="K319" s="25" t="str">
        <f t="shared" si="4"/>
        <v>#DIV/0!</v>
      </c>
      <c r="L319" s="26" t="str">
        <f t="shared" si="5"/>
        <v>#DIV/0!</v>
      </c>
      <c r="M319" s="14" t="str">
        <f t="shared" si="6"/>
        <v>#DIV/0!</v>
      </c>
      <c r="N319" s="14"/>
      <c r="O319" s="14"/>
      <c r="P319" s="14">
        <f t="shared" si="8"/>
        <v>318</v>
      </c>
      <c r="Q319" s="14">
        <f t="shared" si="7"/>
        <v>0.8390501319</v>
      </c>
      <c r="R319" s="22">
        <v>0.9038461538461539</v>
      </c>
      <c r="S319" s="23">
        <v>0.9657794676806084</v>
      </c>
      <c r="T319" s="27">
        <v>0.9555555555555556</v>
      </c>
      <c r="U319" s="14"/>
      <c r="V319" s="14"/>
      <c r="W319" s="14"/>
      <c r="X319" s="14"/>
      <c r="Y319" s="14"/>
      <c r="Z319" s="14"/>
      <c r="AA319" s="14"/>
      <c r="AB319" s="14"/>
      <c r="AC319" s="14"/>
    </row>
    <row r="320">
      <c r="A320" s="30"/>
      <c r="B320" s="30"/>
      <c r="C320" s="3" t="s">
        <v>340</v>
      </c>
      <c r="D320" s="18">
        <v>61.0</v>
      </c>
      <c r="E320" s="19">
        <v>12.0</v>
      </c>
      <c r="F320" s="20">
        <v>486.0</v>
      </c>
      <c r="G320" s="21">
        <v>24.0</v>
      </c>
      <c r="H320" s="22">
        <f t="shared" si="1"/>
        <v>0.8356164384</v>
      </c>
      <c r="I320" s="23">
        <f t="shared" si="2"/>
        <v>0.9529411765</v>
      </c>
      <c r="J320" s="24">
        <f t="shared" si="3"/>
        <v>0.9382504288</v>
      </c>
      <c r="K320" s="25">
        <f t="shared" si="4"/>
        <v>0.9349471932</v>
      </c>
      <c r="L320" s="26">
        <f t="shared" si="5"/>
        <v>0.9568824791</v>
      </c>
      <c r="M320" s="14">
        <f t="shared" si="6"/>
        <v>6.98630137</v>
      </c>
      <c r="N320" s="14"/>
      <c r="O320" s="14"/>
      <c r="P320" s="14">
        <f t="shared" si="8"/>
        <v>319</v>
      </c>
      <c r="Q320" s="14">
        <f t="shared" si="7"/>
        <v>0.8416886544</v>
      </c>
      <c r="R320" s="22">
        <v>0.9464285714285714</v>
      </c>
      <c r="S320" s="23">
        <v>0.9572368421052632</v>
      </c>
      <c r="T320" s="27">
        <v>0.9555555555555556</v>
      </c>
      <c r="U320" s="14"/>
      <c r="V320" s="14"/>
      <c r="W320" s="14"/>
      <c r="X320" s="14"/>
      <c r="Y320" s="14"/>
      <c r="Z320" s="14"/>
      <c r="AA320" s="14"/>
      <c r="AB320" s="14"/>
      <c r="AC320" s="14"/>
    </row>
    <row r="321">
      <c r="A321" s="30"/>
      <c r="B321" s="30"/>
      <c r="C321" s="3" t="s">
        <v>341</v>
      </c>
      <c r="D321" s="18">
        <v>39.0</v>
      </c>
      <c r="E321" s="19">
        <v>4.0</v>
      </c>
      <c r="F321" s="20">
        <v>220.0</v>
      </c>
      <c r="G321" s="21">
        <v>8.0</v>
      </c>
      <c r="H321" s="22">
        <f t="shared" si="1"/>
        <v>0.9069767442</v>
      </c>
      <c r="I321" s="23">
        <f t="shared" si="2"/>
        <v>0.9649122807</v>
      </c>
      <c r="J321" s="24">
        <f t="shared" si="3"/>
        <v>0.9557195572</v>
      </c>
      <c r="K321" s="25">
        <f t="shared" si="4"/>
        <v>0.9565329577</v>
      </c>
      <c r="L321" s="26">
        <f t="shared" si="5"/>
        <v>0.9639417603</v>
      </c>
      <c r="M321" s="14">
        <f t="shared" si="6"/>
        <v>5.302325581</v>
      </c>
      <c r="N321" s="14"/>
      <c r="O321" s="14"/>
      <c r="P321" s="14">
        <f t="shared" si="8"/>
        <v>320</v>
      </c>
      <c r="Q321" s="14">
        <f t="shared" si="7"/>
        <v>0.8443271768</v>
      </c>
      <c r="R321" s="22">
        <v>0.9069767441860465</v>
      </c>
      <c r="S321" s="23">
        <v>0.9649122807017544</v>
      </c>
      <c r="T321" s="27">
        <v>0.955719557195572</v>
      </c>
      <c r="U321" s="14"/>
      <c r="V321" s="14"/>
      <c r="W321" s="14"/>
      <c r="X321" s="14"/>
      <c r="Y321" s="14"/>
      <c r="Z321" s="14"/>
      <c r="AA321" s="14"/>
      <c r="AB321" s="14"/>
      <c r="AC321" s="14"/>
    </row>
    <row r="322">
      <c r="A322" s="30"/>
      <c r="B322" s="30"/>
      <c r="C322" s="3" t="s">
        <v>342</v>
      </c>
      <c r="D322" s="18">
        <v>41.0</v>
      </c>
      <c r="E322" s="19">
        <v>2.0</v>
      </c>
      <c r="F322" s="20">
        <v>456.0</v>
      </c>
      <c r="G322" s="21">
        <v>13.0</v>
      </c>
      <c r="H322" s="22">
        <f t="shared" si="1"/>
        <v>0.9534883721</v>
      </c>
      <c r="I322" s="23">
        <f t="shared" si="2"/>
        <v>0.9722814499</v>
      </c>
      <c r="J322" s="24">
        <f t="shared" si="3"/>
        <v>0.970703125</v>
      </c>
      <c r="K322" s="25">
        <f t="shared" si="4"/>
        <v>0.9702389934</v>
      </c>
      <c r="L322" s="26">
        <f t="shared" si="5"/>
        <v>0.9728352351</v>
      </c>
      <c r="M322" s="14">
        <f t="shared" si="6"/>
        <v>10.90697674</v>
      </c>
      <c r="N322" s="14"/>
      <c r="O322" s="14"/>
      <c r="P322" s="14">
        <f t="shared" si="8"/>
        <v>321</v>
      </c>
      <c r="Q322" s="14">
        <f t="shared" si="7"/>
        <v>0.8469656992</v>
      </c>
      <c r="R322" s="22">
        <v>0.91</v>
      </c>
      <c r="S322" s="23">
        <v>0.9666666666666667</v>
      </c>
      <c r="T322" s="27">
        <v>0.9557692307692308</v>
      </c>
      <c r="U322" s="14"/>
      <c r="V322" s="14"/>
      <c r="W322" s="14"/>
      <c r="X322" s="14"/>
      <c r="Y322" s="14"/>
      <c r="Z322" s="14"/>
      <c r="AA322" s="14"/>
      <c r="AB322" s="14"/>
      <c r="AC322" s="14"/>
    </row>
    <row r="323">
      <c r="A323" s="30"/>
      <c r="B323" s="30"/>
      <c r="C323" s="3" t="s">
        <v>343</v>
      </c>
      <c r="D323" s="18">
        <v>74.0</v>
      </c>
      <c r="E323" s="19">
        <v>9.0</v>
      </c>
      <c r="F323" s="20">
        <v>1007.0</v>
      </c>
      <c r="G323" s="21">
        <v>41.0</v>
      </c>
      <c r="H323" s="22">
        <f t="shared" si="1"/>
        <v>0.8915662651</v>
      </c>
      <c r="I323" s="23">
        <f t="shared" si="2"/>
        <v>0.9608778626</v>
      </c>
      <c r="J323" s="24">
        <f t="shared" si="3"/>
        <v>0.9557913351</v>
      </c>
      <c r="K323" s="25">
        <f t="shared" si="4"/>
        <v>0.9506568418</v>
      </c>
      <c r="L323" s="26">
        <f t="shared" si="5"/>
        <v>0.9670041563</v>
      </c>
      <c r="M323" s="14">
        <f t="shared" si="6"/>
        <v>12.62650602</v>
      </c>
      <c r="N323" s="14"/>
      <c r="O323" s="14"/>
      <c r="P323" s="14">
        <f t="shared" si="8"/>
        <v>322</v>
      </c>
      <c r="Q323" s="14">
        <f t="shared" si="7"/>
        <v>0.8496042216</v>
      </c>
      <c r="R323" s="22">
        <v>0.891566265060241</v>
      </c>
      <c r="S323" s="23">
        <v>0.9608778625954199</v>
      </c>
      <c r="T323" s="27">
        <v>0.9557913351016799</v>
      </c>
      <c r="U323" s="14"/>
      <c r="V323" s="14"/>
      <c r="W323" s="14"/>
      <c r="X323" s="14"/>
      <c r="Y323" s="14"/>
      <c r="Z323" s="14"/>
      <c r="AA323" s="14"/>
      <c r="AB323" s="14"/>
      <c r="AC323" s="14"/>
    </row>
    <row r="324">
      <c r="A324" s="30"/>
      <c r="B324" s="30"/>
      <c r="C324" s="3" t="s">
        <v>344</v>
      </c>
      <c r="D324" s="18">
        <v>4.0</v>
      </c>
      <c r="E324" s="19">
        <v>1.0</v>
      </c>
      <c r="F324" s="20">
        <v>86.0</v>
      </c>
      <c r="G324" s="21">
        <v>2.0</v>
      </c>
      <c r="H324" s="22">
        <f t="shared" si="1"/>
        <v>0.8</v>
      </c>
      <c r="I324" s="23">
        <f t="shared" si="2"/>
        <v>0.9772727273</v>
      </c>
      <c r="J324" s="24">
        <f t="shared" si="3"/>
        <v>0.9677419355</v>
      </c>
      <c r="K324" s="25">
        <f t="shared" si="4"/>
        <v>0.9495736202</v>
      </c>
      <c r="L324" s="26">
        <f t="shared" si="5"/>
        <v>0.998950511</v>
      </c>
      <c r="M324" s="14">
        <f t="shared" si="6"/>
        <v>17.6</v>
      </c>
      <c r="N324" s="14"/>
      <c r="O324" s="14"/>
      <c r="P324" s="14">
        <f t="shared" si="8"/>
        <v>323</v>
      </c>
      <c r="Q324" s="14">
        <f t="shared" si="7"/>
        <v>0.8522427441</v>
      </c>
      <c r="R324" s="22">
        <v>0.9424778761061947</v>
      </c>
      <c r="S324" s="23">
        <v>0.9625550660792952</v>
      </c>
      <c r="T324" s="27">
        <v>0.9558823529411765</v>
      </c>
      <c r="U324" s="14"/>
      <c r="V324" s="14"/>
      <c r="W324" s="14"/>
      <c r="X324" s="14"/>
      <c r="Y324" s="14"/>
      <c r="Z324" s="14"/>
      <c r="AA324" s="14"/>
      <c r="AB324" s="14"/>
      <c r="AC324" s="14"/>
    </row>
    <row r="325">
      <c r="A325" s="30"/>
      <c r="B325" s="30"/>
      <c r="C325" s="3" t="s">
        <v>345</v>
      </c>
      <c r="D325" s="18">
        <v>131.0</v>
      </c>
      <c r="E325" s="19">
        <v>8.0</v>
      </c>
      <c r="F325" s="20">
        <v>429.0</v>
      </c>
      <c r="G325" s="21">
        <v>16.0</v>
      </c>
      <c r="H325" s="22">
        <f t="shared" si="1"/>
        <v>0.9424460432</v>
      </c>
      <c r="I325" s="23">
        <f t="shared" si="2"/>
        <v>0.9640449438</v>
      </c>
      <c r="J325" s="24">
        <f t="shared" si="3"/>
        <v>0.9589041096</v>
      </c>
      <c r="K325" s="25">
        <f t="shared" si="4"/>
        <v>0.961548246</v>
      </c>
      <c r="L325" s="26">
        <f t="shared" si="5"/>
        <v>0.9608900549</v>
      </c>
      <c r="M325" s="14">
        <f t="shared" si="6"/>
        <v>3.201438849</v>
      </c>
      <c r="N325" s="14"/>
      <c r="O325" s="14"/>
      <c r="P325" s="14">
        <f t="shared" si="8"/>
        <v>324</v>
      </c>
      <c r="Q325" s="14">
        <f t="shared" si="7"/>
        <v>0.8548812665</v>
      </c>
      <c r="R325" s="22">
        <v>0.8958333333333334</v>
      </c>
      <c r="S325" s="23">
        <v>0.9819819819819819</v>
      </c>
      <c r="T325" s="27">
        <v>0.9559748427672956</v>
      </c>
      <c r="U325" s="14"/>
      <c r="V325" s="14"/>
      <c r="W325" s="14"/>
      <c r="X325" s="14"/>
      <c r="Y325" s="14"/>
      <c r="Z325" s="14"/>
      <c r="AA325" s="14"/>
      <c r="AB325" s="14"/>
      <c r="AC325" s="14"/>
    </row>
    <row r="326">
      <c r="A326" s="30"/>
      <c r="B326" s="30"/>
      <c r="C326" s="3" t="s">
        <v>346</v>
      </c>
      <c r="D326" s="18">
        <v>106.0</v>
      </c>
      <c r="E326" s="19">
        <v>5.0</v>
      </c>
      <c r="F326" s="20">
        <v>1464.0</v>
      </c>
      <c r="G326" s="21">
        <v>38.0</v>
      </c>
      <c r="H326" s="22">
        <f t="shared" si="1"/>
        <v>0.954954955</v>
      </c>
      <c r="I326" s="23">
        <f t="shared" si="2"/>
        <v>0.9747003995</v>
      </c>
      <c r="J326" s="24">
        <f t="shared" si="3"/>
        <v>0.9733415995</v>
      </c>
      <c r="K326" s="25">
        <f t="shared" si="4"/>
        <v>0.9725037621</v>
      </c>
      <c r="L326" s="26">
        <f t="shared" si="5"/>
        <v>0.9757000771</v>
      </c>
      <c r="M326" s="14">
        <f t="shared" si="6"/>
        <v>13.53153153</v>
      </c>
      <c r="N326" s="14"/>
      <c r="O326" s="14"/>
      <c r="P326" s="14">
        <f t="shared" si="8"/>
        <v>325</v>
      </c>
      <c r="Q326" s="14">
        <f t="shared" si="7"/>
        <v>0.8575197889</v>
      </c>
      <c r="R326" s="22">
        <v>0.8960573476702509</v>
      </c>
      <c r="S326" s="23">
        <v>0.9666666666666667</v>
      </c>
      <c r="T326" s="27">
        <v>0.9561262707330123</v>
      </c>
      <c r="U326" s="14"/>
      <c r="V326" s="14"/>
      <c r="W326" s="14"/>
      <c r="X326" s="14"/>
      <c r="Y326" s="14"/>
      <c r="Z326" s="14"/>
      <c r="AA326" s="14"/>
      <c r="AB326" s="14"/>
      <c r="AC326" s="14"/>
    </row>
    <row r="327">
      <c r="A327" s="30"/>
      <c r="B327" s="30"/>
      <c r="C327" s="3" t="s">
        <v>347</v>
      </c>
      <c r="D327" s="18">
        <v>98.0</v>
      </c>
      <c r="E327" s="19">
        <v>8.0</v>
      </c>
      <c r="F327" s="20">
        <v>820.0</v>
      </c>
      <c r="G327" s="21">
        <v>39.0</v>
      </c>
      <c r="H327" s="22">
        <f t="shared" si="1"/>
        <v>0.9245283019</v>
      </c>
      <c r="I327" s="23">
        <f t="shared" si="2"/>
        <v>0.9545983702</v>
      </c>
      <c r="J327" s="24">
        <f t="shared" si="3"/>
        <v>0.9512953368</v>
      </c>
      <c r="K327" s="25">
        <f t="shared" si="4"/>
        <v>0.9507302547</v>
      </c>
      <c r="L327" s="26">
        <f t="shared" si="5"/>
        <v>0.9552726059</v>
      </c>
      <c r="M327" s="14">
        <f t="shared" si="6"/>
        <v>8.103773585</v>
      </c>
      <c r="N327" s="14"/>
      <c r="O327" s="14"/>
      <c r="P327" s="14">
        <f t="shared" si="8"/>
        <v>326</v>
      </c>
      <c r="Q327" s="14">
        <f t="shared" si="7"/>
        <v>0.8601583113</v>
      </c>
      <c r="R327" s="22">
        <v>0.9390243902439024</v>
      </c>
      <c r="S327" s="23">
        <v>0.9604863221884499</v>
      </c>
      <c r="T327" s="27">
        <v>0.9562043795620438</v>
      </c>
      <c r="U327" s="14"/>
      <c r="V327" s="14"/>
      <c r="W327" s="14"/>
      <c r="X327" s="14"/>
      <c r="Y327" s="14"/>
      <c r="Z327" s="14"/>
      <c r="AA327" s="14"/>
      <c r="AB327" s="14"/>
      <c r="AC327" s="14"/>
    </row>
    <row r="328">
      <c r="A328" s="30"/>
      <c r="B328" s="30"/>
      <c r="C328" s="3" t="s">
        <v>348</v>
      </c>
      <c r="D328" s="18">
        <v>246.0</v>
      </c>
      <c r="E328" s="19">
        <v>25.0</v>
      </c>
      <c r="F328" s="20">
        <v>1688.0</v>
      </c>
      <c r="G328" s="21">
        <v>98.0</v>
      </c>
      <c r="H328" s="22">
        <f t="shared" si="1"/>
        <v>0.9077490775</v>
      </c>
      <c r="I328" s="23">
        <f t="shared" si="2"/>
        <v>0.9451287794</v>
      </c>
      <c r="J328" s="24">
        <f t="shared" si="3"/>
        <v>0.9402041808</v>
      </c>
      <c r="K328" s="25">
        <f t="shared" si="4"/>
        <v>0.9400772898</v>
      </c>
      <c r="L328" s="26">
        <f t="shared" si="5"/>
        <v>0.9452801813</v>
      </c>
      <c r="M328" s="14">
        <f t="shared" si="6"/>
        <v>6.590405904</v>
      </c>
      <c r="N328" s="14"/>
      <c r="O328" s="14"/>
      <c r="P328" s="14">
        <f t="shared" si="8"/>
        <v>327</v>
      </c>
      <c r="Q328" s="14">
        <f t="shared" si="7"/>
        <v>0.8627968338</v>
      </c>
      <c r="R328" s="22">
        <v>0.9333333333333333</v>
      </c>
      <c r="S328" s="23">
        <v>0.9623655913978495</v>
      </c>
      <c r="T328" s="27">
        <v>0.9562146892655368</v>
      </c>
      <c r="U328" s="14"/>
      <c r="V328" s="14"/>
      <c r="W328" s="14"/>
      <c r="X328" s="14"/>
      <c r="Y328" s="14"/>
      <c r="Z328" s="14"/>
      <c r="AA328" s="14"/>
      <c r="AB328" s="14"/>
      <c r="AC328" s="14"/>
    </row>
    <row r="329">
      <c r="A329" s="30"/>
      <c r="B329" s="30"/>
      <c r="C329" s="3" t="s">
        <v>349</v>
      </c>
      <c r="D329" s="18">
        <v>324.0</v>
      </c>
      <c r="E329" s="19">
        <v>27.0</v>
      </c>
      <c r="F329" s="20">
        <v>1119.0</v>
      </c>
      <c r="G329" s="21">
        <v>41.0</v>
      </c>
      <c r="H329" s="22">
        <f t="shared" si="1"/>
        <v>0.9230769231</v>
      </c>
      <c r="I329" s="23">
        <f t="shared" si="2"/>
        <v>0.9646551724</v>
      </c>
      <c r="J329" s="24">
        <f t="shared" si="3"/>
        <v>0.9549966909</v>
      </c>
      <c r="K329" s="25">
        <f t="shared" si="4"/>
        <v>0.9589239699</v>
      </c>
      <c r="L329" s="26">
        <f t="shared" si="5"/>
        <v>0.9599692837</v>
      </c>
      <c r="M329" s="14">
        <f t="shared" si="6"/>
        <v>3.304843305</v>
      </c>
      <c r="N329" s="14"/>
      <c r="O329" s="14"/>
      <c r="P329" s="14">
        <f t="shared" si="8"/>
        <v>328</v>
      </c>
      <c r="Q329" s="14">
        <f t="shared" si="7"/>
        <v>0.8654353562</v>
      </c>
      <c r="R329" s="22">
        <v>0.8642857142857143</v>
      </c>
      <c r="S329" s="23">
        <v>0.9748603351955307</v>
      </c>
      <c r="T329" s="27">
        <v>0.9567757009345794</v>
      </c>
      <c r="U329" s="14"/>
      <c r="V329" s="14"/>
      <c r="W329" s="14"/>
      <c r="X329" s="14"/>
      <c r="Y329" s="14"/>
      <c r="Z329" s="14"/>
      <c r="AA329" s="14"/>
      <c r="AB329" s="14"/>
      <c r="AC329" s="14"/>
    </row>
    <row r="330">
      <c r="A330" s="30"/>
      <c r="B330" s="30"/>
      <c r="C330" s="3" t="s">
        <v>350</v>
      </c>
      <c r="D330" s="18">
        <v>52.0</v>
      </c>
      <c r="E330" s="19">
        <v>5.0</v>
      </c>
      <c r="F330" s="20">
        <v>169.0</v>
      </c>
      <c r="G330" s="21">
        <v>6.0</v>
      </c>
      <c r="H330" s="22">
        <f t="shared" si="1"/>
        <v>0.9122807018</v>
      </c>
      <c r="I330" s="23">
        <f t="shared" si="2"/>
        <v>0.9657142857</v>
      </c>
      <c r="J330" s="24">
        <f t="shared" si="3"/>
        <v>0.9525862069</v>
      </c>
      <c r="K330" s="25">
        <f t="shared" si="4"/>
        <v>0.9580637946</v>
      </c>
      <c r="L330" s="26">
        <f t="shared" si="5"/>
        <v>0.959178624</v>
      </c>
      <c r="M330" s="14">
        <f t="shared" si="6"/>
        <v>3.070175439</v>
      </c>
      <c r="N330" s="14"/>
      <c r="O330" s="14"/>
      <c r="P330" s="14">
        <f t="shared" si="8"/>
        <v>329</v>
      </c>
      <c r="Q330" s="14">
        <f t="shared" si="7"/>
        <v>0.8680738786</v>
      </c>
      <c r="R330" s="22">
        <v>0.9109947643979057</v>
      </c>
      <c r="S330" s="23">
        <v>0.9739292364990689</v>
      </c>
      <c r="T330" s="27">
        <v>0.9574175824175825</v>
      </c>
      <c r="U330" s="14"/>
      <c r="V330" s="14"/>
      <c r="W330" s="14"/>
      <c r="X330" s="14"/>
      <c r="Y330" s="14"/>
      <c r="Z330" s="14"/>
      <c r="AA330" s="14"/>
      <c r="AB330" s="14"/>
      <c r="AC330" s="14"/>
    </row>
    <row r="331">
      <c r="A331" s="30"/>
      <c r="B331" s="30"/>
      <c r="C331" s="3" t="s">
        <v>351</v>
      </c>
      <c r="D331" s="18">
        <v>198.0</v>
      </c>
      <c r="E331" s="19">
        <v>19.0</v>
      </c>
      <c r="F331" s="20">
        <v>866.0</v>
      </c>
      <c r="G331" s="21">
        <v>37.0</v>
      </c>
      <c r="H331" s="22">
        <f t="shared" si="1"/>
        <v>0.9124423963</v>
      </c>
      <c r="I331" s="23">
        <f t="shared" si="2"/>
        <v>0.9590254707</v>
      </c>
      <c r="J331" s="24">
        <f t="shared" si="3"/>
        <v>0.95</v>
      </c>
      <c r="K331" s="25">
        <f t="shared" si="4"/>
        <v>0.952484025</v>
      </c>
      <c r="L331" s="26">
        <f t="shared" si="5"/>
        <v>0.9560616209</v>
      </c>
      <c r="M331" s="14">
        <f t="shared" si="6"/>
        <v>4.161290323</v>
      </c>
      <c r="N331" s="14"/>
      <c r="O331" s="14"/>
      <c r="P331" s="14">
        <f t="shared" si="8"/>
        <v>330</v>
      </c>
      <c r="Q331" s="14">
        <f t="shared" si="7"/>
        <v>0.8707124011</v>
      </c>
      <c r="R331" s="22">
        <v>0.8809523809523809</v>
      </c>
      <c r="S331" s="23">
        <v>0.97165991902834</v>
      </c>
      <c r="T331" s="27">
        <v>0.9584775086505191</v>
      </c>
      <c r="U331" s="14"/>
      <c r="V331" s="14"/>
      <c r="W331" s="14"/>
      <c r="X331" s="14"/>
      <c r="Y331" s="14"/>
      <c r="Z331" s="14"/>
      <c r="AA331" s="14"/>
      <c r="AB331" s="14"/>
      <c r="AC331" s="14"/>
    </row>
    <row r="332">
      <c r="A332" s="30"/>
      <c r="B332" s="30"/>
      <c r="C332" s="3" t="s">
        <v>352</v>
      </c>
      <c r="D332" s="18">
        <v>148.0</v>
      </c>
      <c r="E332" s="19">
        <v>15.0</v>
      </c>
      <c r="F332" s="20">
        <v>724.0</v>
      </c>
      <c r="G332" s="21">
        <v>28.0</v>
      </c>
      <c r="H332" s="22">
        <f t="shared" si="1"/>
        <v>0.9079754601</v>
      </c>
      <c r="I332" s="23">
        <f t="shared" si="2"/>
        <v>0.9627659574</v>
      </c>
      <c r="J332" s="24">
        <f t="shared" si="3"/>
        <v>0.9530054645</v>
      </c>
      <c r="K332" s="25">
        <f t="shared" si="4"/>
        <v>0.9548957924</v>
      </c>
      <c r="L332" s="26">
        <f t="shared" si="5"/>
        <v>0.9605104858</v>
      </c>
      <c r="M332" s="14">
        <f t="shared" si="6"/>
        <v>4.613496933</v>
      </c>
      <c r="N332" s="14"/>
      <c r="O332" s="14"/>
      <c r="P332" s="14">
        <f t="shared" si="8"/>
        <v>331</v>
      </c>
      <c r="Q332" s="14">
        <f t="shared" si="7"/>
        <v>0.8733509235</v>
      </c>
      <c r="R332" s="22">
        <v>0.9361702127659575</v>
      </c>
      <c r="S332" s="23">
        <v>0.9618834080717489</v>
      </c>
      <c r="T332" s="27">
        <v>0.9587155963302753</v>
      </c>
      <c r="U332" s="14"/>
      <c r="V332" s="14"/>
      <c r="W332" s="14"/>
      <c r="X332" s="14"/>
      <c r="Y332" s="14"/>
      <c r="Z332" s="14"/>
      <c r="AA332" s="14"/>
      <c r="AB332" s="14"/>
      <c r="AC332" s="14"/>
    </row>
    <row r="333">
      <c r="A333" s="30"/>
      <c r="B333" s="30"/>
      <c r="C333" s="3" t="s">
        <v>353</v>
      </c>
      <c r="D333" s="18">
        <v>266.0</v>
      </c>
      <c r="E333" s="19">
        <v>17.0</v>
      </c>
      <c r="F333" s="20">
        <v>946.0</v>
      </c>
      <c r="G333" s="21">
        <v>45.0</v>
      </c>
      <c r="H333" s="22">
        <f t="shared" si="1"/>
        <v>0.9399293286</v>
      </c>
      <c r="I333" s="23">
        <f t="shared" si="2"/>
        <v>0.9545913219</v>
      </c>
      <c r="J333" s="24">
        <f t="shared" si="3"/>
        <v>0.9513343799</v>
      </c>
      <c r="K333" s="25">
        <f t="shared" si="4"/>
        <v>0.9532176566</v>
      </c>
      <c r="L333" s="26">
        <f t="shared" si="5"/>
        <v>0.9523442635</v>
      </c>
      <c r="M333" s="14">
        <f t="shared" si="6"/>
        <v>3.501766784</v>
      </c>
      <c r="N333" s="14"/>
      <c r="O333" s="14"/>
      <c r="P333" s="14">
        <f t="shared" si="8"/>
        <v>332</v>
      </c>
      <c r="Q333" s="14">
        <f t="shared" si="7"/>
        <v>0.8759894459</v>
      </c>
      <c r="R333" s="22">
        <v>0.8833333333333333</v>
      </c>
      <c r="S333" s="23">
        <v>0.9708222811671088</v>
      </c>
      <c r="T333" s="27">
        <v>0.9588100686498856</v>
      </c>
      <c r="U333" s="14"/>
      <c r="V333" s="14"/>
      <c r="W333" s="14"/>
      <c r="X333" s="14"/>
      <c r="Y333" s="14"/>
      <c r="Z333" s="14"/>
      <c r="AA333" s="14"/>
      <c r="AB333" s="14"/>
      <c r="AC333" s="14"/>
    </row>
    <row r="334">
      <c r="A334" s="30"/>
      <c r="B334" s="30"/>
      <c r="C334" s="3" t="s">
        <v>354</v>
      </c>
      <c r="D334" s="18">
        <v>3.0</v>
      </c>
      <c r="E334" s="19">
        <v>1.0</v>
      </c>
      <c r="F334" s="20">
        <v>42.0</v>
      </c>
      <c r="G334" s="21">
        <v>4.0</v>
      </c>
      <c r="H334" s="22">
        <f t="shared" si="1"/>
        <v>0.75</v>
      </c>
      <c r="I334" s="23">
        <f t="shared" si="2"/>
        <v>0.9130434783</v>
      </c>
      <c r="J334" s="24">
        <f t="shared" si="3"/>
        <v>0.9</v>
      </c>
      <c r="K334" s="25">
        <f t="shared" si="4"/>
        <v>0.8876479784</v>
      </c>
      <c r="L334" s="26">
        <f t="shared" si="5"/>
        <v>0.9277814684</v>
      </c>
      <c r="M334" s="14">
        <f t="shared" si="6"/>
        <v>11.5</v>
      </c>
      <c r="N334" s="14"/>
      <c r="O334" s="14"/>
      <c r="P334" s="14">
        <f t="shared" si="8"/>
        <v>333</v>
      </c>
      <c r="Q334" s="14">
        <f t="shared" si="7"/>
        <v>0.8786279683</v>
      </c>
      <c r="R334" s="22">
        <v>0.9424460431654677</v>
      </c>
      <c r="S334" s="23">
        <v>0.9640449438202248</v>
      </c>
      <c r="T334" s="27">
        <v>0.958904109589041</v>
      </c>
      <c r="U334" s="14"/>
      <c r="V334" s="14"/>
      <c r="W334" s="14"/>
      <c r="X334" s="14"/>
      <c r="Y334" s="14"/>
      <c r="Z334" s="14"/>
      <c r="AA334" s="14"/>
      <c r="AB334" s="14"/>
      <c r="AC334" s="14"/>
    </row>
    <row r="335">
      <c r="A335" s="30"/>
      <c r="B335" s="30"/>
      <c r="C335" s="3" t="s">
        <v>355</v>
      </c>
      <c r="D335" s="18">
        <v>53.0</v>
      </c>
      <c r="E335" s="19">
        <v>7.0</v>
      </c>
      <c r="F335" s="20">
        <v>366.0</v>
      </c>
      <c r="G335" s="21">
        <v>11.0</v>
      </c>
      <c r="H335" s="22">
        <f t="shared" si="1"/>
        <v>0.8833333333</v>
      </c>
      <c r="I335" s="23">
        <f t="shared" si="2"/>
        <v>0.9708222812</v>
      </c>
      <c r="J335" s="24">
        <f t="shared" si="3"/>
        <v>0.9588100686</v>
      </c>
      <c r="K335" s="25">
        <f t="shared" si="4"/>
        <v>0.9576584855</v>
      </c>
      <c r="L335" s="26">
        <f t="shared" si="5"/>
        <v>0.972196309</v>
      </c>
      <c r="M335" s="14">
        <f t="shared" si="6"/>
        <v>6.283333333</v>
      </c>
      <c r="N335" s="14"/>
      <c r="O335" s="14"/>
      <c r="P335" s="14">
        <f t="shared" si="8"/>
        <v>334</v>
      </c>
      <c r="Q335" s="14">
        <f t="shared" si="7"/>
        <v>0.8812664908</v>
      </c>
      <c r="R335" s="22">
        <v>0.9368421052631579</v>
      </c>
      <c r="S335" s="23">
        <v>0.968609865470852</v>
      </c>
      <c r="T335" s="27">
        <v>0.9591194968553459</v>
      </c>
      <c r="U335" s="14"/>
      <c r="V335" s="14"/>
      <c r="W335" s="14"/>
      <c r="X335" s="14"/>
      <c r="Y335" s="14"/>
      <c r="Z335" s="14"/>
      <c r="AA335" s="14"/>
      <c r="AB335" s="14"/>
      <c r="AC335" s="14"/>
    </row>
    <row r="336">
      <c r="A336" s="30"/>
      <c r="B336" s="30"/>
      <c r="C336" s="3" t="s">
        <v>356</v>
      </c>
      <c r="D336" s="18">
        <v>71.0</v>
      </c>
      <c r="E336" s="19">
        <v>235.0</v>
      </c>
      <c r="F336" s="20">
        <v>933.0</v>
      </c>
      <c r="G336" s="21">
        <v>1310.0</v>
      </c>
      <c r="H336" s="22">
        <f t="shared" si="1"/>
        <v>0.2320261438</v>
      </c>
      <c r="I336" s="23">
        <f t="shared" si="2"/>
        <v>0.4159607668</v>
      </c>
      <c r="J336" s="24">
        <f t="shared" si="3"/>
        <v>0.3938799529</v>
      </c>
      <c r="K336" s="25">
        <f t="shared" si="4"/>
        <v>0.3871831495</v>
      </c>
      <c r="L336" s="26">
        <f t="shared" si="5"/>
        <v>0.4239511531</v>
      </c>
      <c r="M336" s="14">
        <f t="shared" si="6"/>
        <v>7.330065359</v>
      </c>
      <c r="N336" s="14"/>
      <c r="O336" s="14"/>
      <c r="P336" s="14">
        <f t="shared" si="8"/>
        <v>335</v>
      </c>
      <c r="Q336" s="14">
        <f t="shared" si="7"/>
        <v>0.8839050132</v>
      </c>
      <c r="R336" s="22">
        <v>0.9090909090909091</v>
      </c>
      <c r="S336" s="23">
        <v>0.9671532846715328</v>
      </c>
      <c r="T336" s="27">
        <v>0.9591194968553459</v>
      </c>
      <c r="U336" s="14"/>
      <c r="V336" s="14"/>
      <c r="W336" s="14"/>
      <c r="X336" s="14"/>
      <c r="Y336" s="14"/>
      <c r="Z336" s="14"/>
      <c r="AA336" s="14"/>
      <c r="AB336" s="14"/>
      <c r="AC336" s="14"/>
    </row>
    <row r="337">
      <c r="A337" s="30"/>
      <c r="B337" s="30"/>
      <c r="C337" s="3" t="s">
        <v>357</v>
      </c>
      <c r="D337" s="18">
        <v>32.0</v>
      </c>
      <c r="E337" s="19">
        <v>28.0</v>
      </c>
      <c r="F337" s="20">
        <v>320.0</v>
      </c>
      <c r="G337" s="21">
        <v>214.0</v>
      </c>
      <c r="H337" s="22">
        <f t="shared" si="1"/>
        <v>0.5333333333</v>
      </c>
      <c r="I337" s="23">
        <f t="shared" si="2"/>
        <v>0.5992509363</v>
      </c>
      <c r="J337" s="24">
        <f t="shared" si="3"/>
        <v>0.5925925926</v>
      </c>
      <c r="K337" s="25">
        <f t="shared" si="4"/>
        <v>0.5895793774</v>
      </c>
      <c r="L337" s="26">
        <f t="shared" si="5"/>
        <v>0.6028461968</v>
      </c>
      <c r="M337" s="14">
        <f t="shared" si="6"/>
        <v>8.9</v>
      </c>
      <c r="N337" s="14"/>
      <c r="O337" s="14"/>
      <c r="P337" s="14">
        <f t="shared" si="8"/>
        <v>336</v>
      </c>
      <c r="Q337" s="14">
        <f t="shared" si="7"/>
        <v>0.8865435356</v>
      </c>
      <c r="R337" s="22">
        <v>0.9375</v>
      </c>
      <c r="S337" s="23">
        <v>0.9696969696969697</v>
      </c>
      <c r="T337" s="27">
        <v>0.9591836734693877</v>
      </c>
      <c r="U337" s="14"/>
      <c r="V337" s="14"/>
      <c r="W337" s="14"/>
      <c r="X337" s="14"/>
      <c r="Y337" s="14"/>
      <c r="Z337" s="14"/>
      <c r="AA337" s="14"/>
      <c r="AB337" s="14"/>
      <c r="AC337" s="14"/>
    </row>
    <row r="338">
      <c r="A338" s="30"/>
      <c r="B338" s="30"/>
      <c r="C338" s="3" t="s">
        <v>358</v>
      </c>
      <c r="D338" s="18">
        <v>44.0</v>
      </c>
      <c r="E338" s="19">
        <v>34.0</v>
      </c>
      <c r="F338" s="20">
        <v>429.0</v>
      </c>
      <c r="G338" s="21">
        <v>145.0</v>
      </c>
      <c r="H338" s="22">
        <f t="shared" si="1"/>
        <v>0.5641025641</v>
      </c>
      <c r="I338" s="23">
        <f t="shared" si="2"/>
        <v>0.7473867596</v>
      </c>
      <c r="J338" s="24">
        <f t="shared" si="3"/>
        <v>0.7254601227</v>
      </c>
      <c r="K338" s="25">
        <f t="shared" si="4"/>
        <v>0.7187144415</v>
      </c>
      <c r="L338" s="26">
        <f t="shared" si="5"/>
        <v>0.755435465</v>
      </c>
      <c r="M338" s="14">
        <f t="shared" si="6"/>
        <v>7.358974359</v>
      </c>
      <c r="N338" s="14"/>
      <c r="O338" s="14"/>
      <c r="P338" s="14">
        <f t="shared" si="8"/>
        <v>337</v>
      </c>
      <c r="Q338" s="14">
        <f t="shared" si="7"/>
        <v>0.889182058</v>
      </c>
      <c r="R338" s="22">
        <v>0.9420289855072463</v>
      </c>
      <c r="S338" s="23">
        <v>0.9621559633027523</v>
      </c>
      <c r="T338" s="27">
        <v>0.9594059405940594</v>
      </c>
      <c r="U338" s="14"/>
      <c r="V338" s="14"/>
      <c r="W338" s="14"/>
      <c r="X338" s="14"/>
      <c r="Y338" s="14"/>
      <c r="Z338" s="14"/>
      <c r="AA338" s="14"/>
      <c r="AB338" s="14"/>
      <c r="AC338" s="14"/>
    </row>
    <row r="339">
      <c r="A339" s="30"/>
      <c r="B339" s="30"/>
      <c r="C339" s="3" t="s">
        <v>359</v>
      </c>
      <c r="D339" s="18">
        <v>47.0</v>
      </c>
      <c r="E339" s="19">
        <v>68.0</v>
      </c>
      <c r="F339" s="20">
        <v>440.0</v>
      </c>
      <c r="G339" s="21">
        <v>306.0</v>
      </c>
      <c r="H339" s="22">
        <f t="shared" si="1"/>
        <v>0.4086956522</v>
      </c>
      <c r="I339" s="23">
        <f t="shared" si="2"/>
        <v>0.5898123324</v>
      </c>
      <c r="J339" s="24">
        <f t="shared" si="3"/>
        <v>0.5656213705</v>
      </c>
      <c r="K339" s="25">
        <f t="shared" si="4"/>
        <v>0.5614909186</v>
      </c>
      <c r="L339" s="26">
        <f t="shared" si="5"/>
        <v>0.5947406399</v>
      </c>
      <c r="M339" s="14">
        <f t="shared" si="6"/>
        <v>6.486956522</v>
      </c>
      <c r="N339" s="14"/>
      <c r="O339" s="14"/>
      <c r="P339" s="14">
        <f t="shared" si="8"/>
        <v>338</v>
      </c>
      <c r="Q339" s="14">
        <f t="shared" si="7"/>
        <v>0.8918205805</v>
      </c>
      <c r="R339" s="22">
        <v>0.943089430894309</v>
      </c>
      <c r="S339" s="23">
        <v>0.9640044994375703</v>
      </c>
      <c r="T339" s="27">
        <v>0.9594713656387666</v>
      </c>
      <c r="U339" s="14"/>
      <c r="V339" s="14"/>
      <c r="W339" s="14"/>
      <c r="X339" s="14"/>
      <c r="Y339" s="14"/>
      <c r="Z339" s="14"/>
      <c r="AA339" s="14"/>
      <c r="AB339" s="14"/>
      <c r="AC339" s="14"/>
    </row>
    <row r="340">
      <c r="A340" s="30"/>
      <c r="B340" s="30"/>
      <c r="C340" s="3" t="s">
        <v>360</v>
      </c>
      <c r="D340" s="18">
        <v>150.0</v>
      </c>
      <c r="E340" s="19">
        <v>134.0</v>
      </c>
      <c r="F340" s="20">
        <v>1053.0</v>
      </c>
      <c r="G340" s="21">
        <v>536.0</v>
      </c>
      <c r="H340" s="22">
        <f t="shared" si="1"/>
        <v>0.5281690141</v>
      </c>
      <c r="I340" s="23">
        <f t="shared" si="2"/>
        <v>0.6626809314</v>
      </c>
      <c r="J340" s="24">
        <f t="shared" si="3"/>
        <v>0.6422851041</v>
      </c>
      <c r="K340" s="25">
        <f t="shared" si="4"/>
        <v>0.6419044744</v>
      </c>
      <c r="L340" s="26">
        <f t="shared" si="5"/>
        <v>0.6631350851</v>
      </c>
      <c r="M340" s="14">
        <f t="shared" si="6"/>
        <v>5.595070423</v>
      </c>
      <c r="N340" s="14"/>
      <c r="O340" s="14"/>
      <c r="P340" s="14">
        <f t="shared" si="8"/>
        <v>339</v>
      </c>
      <c r="Q340" s="14">
        <f t="shared" si="7"/>
        <v>0.8944591029</v>
      </c>
      <c r="R340" s="22">
        <v>0.9338842975206612</v>
      </c>
      <c r="S340" s="23">
        <v>0.9751243781094527</v>
      </c>
      <c r="T340" s="27">
        <v>0.9596273291925466</v>
      </c>
      <c r="U340" s="14"/>
      <c r="V340" s="14"/>
      <c r="W340" s="14"/>
      <c r="X340" s="14"/>
      <c r="Y340" s="14"/>
      <c r="Z340" s="14"/>
      <c r="AA340" s="14"/>
      <c r="AB340" s="14"/>
      <c r="AC340" s="14"/>
    </row>
    <row r="341">
      <c r="A341" s="30"/>
      <c r="B341" s="30"/>
      <c r="C341" s="3" t="s">
        <v>361</v>
      </c>
      <c r="D341" s="18">
        <v>38.0</v>
      </c>
      <c r="E341" s="19">
        <v>93.0</v>
      </c>
      <c r="F341" s="20">
        <v>484.0</v>
      </c>
      <c r="G341" s="21">
        <v>431.0</v>
      </c>
      <c r="H341" s="22">
        <f t="shared" si="1"/>
        <v>0.2900763359</v>
      </c>
      <c r="I341" s="23">
        <f t="shared" si="2"/>
        <v>0.5289617486</v>
      </c>
      <c r="J341" s="24">
        <f t="shared" si="3"/>
        <v>0.4990439771</v>
      </c>
      <c r="K341" s="25">
        <f t="shared" si="4"/>
        <v>0.4912880161</v>
      </c>
      <c r="L341" s="26">
        <f t="shared" si="5"/>
        <v>0.5382158837</v>
      </c>
      <c r="M341" s="14">
        <f t="shared" si="6"/>
        <v>6.984732824</v>
      </c>
      <c r="N341" s="14"/>
      <c r="O341" s="14"/>
      <c r="P341" s="14">
        <f t="shared" si="8"/>
        <v>340</v>
      </c>
      <c r="Q341" s="14">
        <f t="shared" si="7"/>
        <v>0.8970976253</v>
      </c>
      <c r="R341" s="22">
        <v>0.9353049907578558</v>
      </c>
      <c r="S341" s="23">
        <v>0.9693877551020408</v>
      </c>
      <c r="T341" s="27">
        <v>0.9597490852064819</v>
      </c>
      <c r="U341" s="14"/>
      <c r="V341" s="14"/>
      <c r="W341" s="14"/>
      <c r="X341" s="14"/>
      <c r="Y341" s="14"/>
      <c r="Z341" s="14"/>
      <c r="AA341" s="14"/>
      <c r="AB341" s="14"/>
      <c r="AC341" s="14"/>
    </row>
    <row r="342">
      <c r="A342" s="30"/>
      <c r="B342" s="30"/>
      <c r="C342" s="3" t="s">
        <v>362</v>
      </c>
      <c r="D342" s="18">
        <v>38.0</v>
      </c>
      <c r="E342" s="19">
        <v>51.0</v>
      </c>
      <c r="F342" s="20">
        <v>413.0</v>
      </c>
      <c r="G342" s="21">
        <v>401.0</v>
      </c>
      <c r="H342" s="22">
        <f t="shared" si="1"/>
        <v>0.4269662921</v>
      </c>
      <c r="I342" s="23">
        <f t="shared" si="2"/>
        <v>0.5073710074</v>
      </c>
      <c r="J342" s="24">
        <f t="shared" si="3"/>
        <v>0.4994462901</v>
      </c>
      <c r="K342" s="25">
        <f t="shared" si="4"/>
        <v>0.4953540951</v>
      </c>
      <c r="L342" s="26">
        <f t="shared" si="5"/>
        <v>0.512253668</v>
      </c>
      <c r="M342" s="14">
        <f t="shared" si="6"/>
        <v>9.146067416</v>
      </c>
      <c r="N342" s="14"/>
      <c r="O342" s="14"/>
      <c r="P342" s="14">
        <f t="shared" si="8"/>
        <v>341</v>
      </c>
      <c r="Q342" s="14">
        <f t="shared" si="7"/>
        <v>0.8997361478</v>
      </c>
      <c r="R342" s="22">
        <v>0.9290780141843972</v>
      </c>
      <c r="S342" s="23">
        <v>0.9748427672955975</v>
      </c>
      <c r="T342" s="27">
        <v>0.9607843137254902</v>
      </c>
      <c r="U342" s="14"/>
      <c r="V342" s="14"/>
      <c r="W342" s="14"/>
      <c r="X342" s="14"/>
      <c r="Y342" s="14"/>
      <c r="Z342" s="14"/>
      <c r="AA342" s="14"/>
      <c r="AB342" s="14"/>
      <c r="AC342" s="14"/>
    </row>
    <row r="343">
      <c r="A343" s="30"/>
      <c r="B343" s="30"/>
      <c r="C343" s="3" t="s">
        <v>363</v>
      </c>
      <c r="D343" s="18">
        <v>21.0</v>
      </c>
      <c r="E343" s="19">
        <v>30.0</v>
      </c>
      <c r="F343" s="20">
        <v>297.0</v>
      </c>
      <c r="G343" s="21">
        <v>268.0</v>
      </c>
      <c r="H343" s="22">
        <f t="shared" si="1"/>
        <v>0.4117647059</v>
      </c>
      <c r="I343" s="23">
        <f t="shared" si="2"/>
        <v>0.5256637168</v>
      </c>
      <c r="J343" s="24">
        <f t="shared" si="3"/>
        <v>0.5162337662</v>
      </c>
      <c r="K343" s="25">
        <f t="shared" si="4"/>
        <v>0.5082243327</v>
      </c>
      <c r="L343" s="26">
        <f t="shared" si="5"/>
        <v>0.5352202863</v>
      </c>
      <c r="M343" s="14">
        <f t="shared" si="6"/>
        <v>11.07843137</v>
      </c>
      <c r="N343" s="14"/>
      <c r="O343" s="14"/>
      <c r="P343" s="14">
        <f t="shared" si="8"/>
        <v>342</v>
      </c>
      <c r="Q343" s="14">
        <f t="shared" si="7"/>
        <v>0.9023746702</v>
      </c>
      <c r="R343" s="22">
        <v>0.8958333333333334</v>
      </c>
      <c r="S343" s="23">
        <v>0.9710906701708278</v>
      </c>
      <c r="T343" s="27">
        <v>0.9608399545970489</v>
      </c>
      <c r="U343" s="14"/>
      <c r="V343" s="14"/>
      <c r="W343" s="14"/>
      <c r="X343" s="14"/>
      <c r="Y343" s="14"/>
      <c r="Z343" s="14"/>
      <c r="AA343" s="14"/>
      <c r="AB343" s="14"/>
      <c r="AC343" s="14"/>
    </row>
    <row r="344">
      <c r="A344" s="30"/>
      <c r="B344" s="30"/>
      <c r="C344" s="3" t="s">
        <v>364</v>
      </c>
      <c r="D344" s="18">
        <v>35.0</v>
      </c>
      <c r="E344" s="19">
        <v>20.0</v>
      </c>
      <c r="F344" s="20">
        <v>212.0</v>
      </c>
      <c r="G344" s="21">
        <v>117.0</v>
      </c>
      <c r="H344" s="22">
        <f t="shared" si="1"/>
        <v>0.6363636364</v>
      </c>
      <c r="I344" s="23">
        <f t="shared" si="2"/>
        <v>0.6443768997</v>
      </c>
      <c r="J344" s="24">
        <f t="shared" si="3"/>
        <v>0.6432291667</v>
      </c>
      <c r="K344" s="25">
        <f t="shared" si="4"/>
        <v>0.6440796133</v>
      </c>
      <c r="L344" s="26">
        <f t="shared" si="5"/>
        <v>0.6433621772</v>
      </c>
      <c r="M344" s="14">
        <f t="shared" si="6"/>
        <v>5.981818182</v>
      </c>
      <c r="N344" s="14"/>
      <c r="O344" s="14"/>
      <c r="P344" s="14">
        <f t="shared" si="8"/>
        <v>343</v>
      </c>
      <c r="Q344" s="14">
        <f t="shared" si="7"/>
        <v>0.9050131926</v>
      </c>
      <c r="R344" s="22">
        <v>0.8181818181818182</v>
      </c>
      <c r="S344" s="23">
        <v>0.9826388888888888</v>
      </c>
      <c r="T344" s="27">
        <v>0.9608433734939759</v>
      </c>
      <c r="U344" s="14"/>
      <c r="V344" s="14"/>
      <c r="W344" s="14"/>
      <c r="X344" s="14"/>
      <c r="Y344" s="14"/>
      <c r="Z344" s="14"/>
      <c r="AA344" s="14"/>
      <c r="AB344" s="14"/>
      <c r="AC344" s="14"/>
    </row>
    <row r="345">
      <c r="A345" s="30"/>
      <c r="B345" s="30"/>
      <c r="C345" s="3" t="s">
        <v>365</v>
      </c>
      <c r="D345" s="18">
        <v>16.0</v>
      </c>
      <c r="E345" s="19">
        <v>16.0</v>
      </c>
      <c r="F345" s="20">
        <v>120.0</v>
      </c>
      <c r="G345" s="21">
        <v>128.0</v>
      </c>
      <c r="H345" s="22">
        <f t="shared" si="1"/>
        <v>0.5</v>
      </c>
      <c r="I345" s="23">
        <f t="shared" si="2"/>
        <v>0.4838709677</v>
      </c>
      <c r="J345" s="24">
        <f t="shared" si="3"/>
        <v>0.4857142857</v>
      </c>
      <c r="K345" s="25">
        <f t="shared" si="4"/>
        <v>0.4874821355</v>
      </c>
      <c r="L345" s="26">
        <f t="shared" si="5"/>
        <v>0.4817616327</v>
      </c>
      <c r="M345" s="14">
        <f t="shared" si="6"/>
        <v>7.75</v>
      </c>
      <c r="N345" s="14"/>
      <c r="O345" s="14"/>
      <c r="P345" s="14">
        <f t="shared" si="8"/>
        <v>344</v>
      </c>
      <c r="Q345" s="14">
        <f t="shared" si="7"/>
        <v>0.907651715</v>
      </c>
      <c r="R345" s="22">
        <v>0.9204545454545454</v>
      </c>
      <c r="S345" s="23">
        <v>0.9729272419627749</v>
      </c>
      <c r="T345" s="27">
        <v>0.9608865710560626</v>
      </c>
      <c r="U345" s="14"/>
      <c r="V345" s="14"/>
      <c r="W345" s="14"/>
      <c r="X345" s="14"/>
      <c r="Y345" s="14"/>
      <c r="Z345" s="14"/>
      <c r="AA345" s="14"/>
      <c r="AB345" s="14"/>
      <c r="AC345" s="14"/>
    </row>
    <row r="346">
      <c r="A346" s="30"/>
      <c r="B346" s="30"/>
      <c r="C346" s="3" t="s">
        <v>366</v>
      </c>
      <c r="D346" s="18">
        <v>99.0</v>
      </c>
      <c r="E346" s="19">
        <v>85.0</v>
      </c>
      <c r="F346" s="20">
        <v>582.0</v>
      </c>
      <c r="G346" s="21">
        <v>223.0</v>
      </c>
      <c r="H346" s="22">
        <f t="shared" si="1"/>
        <v>0.5380434783</v>
      </c>
      <c r="I346" s="23">
        <f t="shared" si="2"/>
        <v>0.7229813665</v>
      </c>
      <c r="J346" s="24">
        <f t="shared" si="3"/>
        <v>0.6885743175</v>
      </c>
      <c r="K346" s="25">
        <f t="shared" si="4"/>
        <v>0.6940413281</v>
      </c>
      <c r="L346" s="26">
        <f t="shared" si="5"/>
        <v>0.716458325</v>
      </c>
      <c r="M346" s="14">
        <f t="shared" si="6"/>
        <v>4.375</v>
      </c>
      <c r="N346" s="14"/>
      <c r="O346" s="14"/>
      <c r="P346" s="14">
        <f t="shared" si="8"/>
        <v>345</v>
      </c>
      <c r="Q346" s="14">
        <f t="shared" si="7"/>
        <v>0.9102902375</v>
      </c>
      <c r="R346" s="22">
        <v>0.9253731343283582</v>
      </c>
      <c r="S346" s="23">
        <v>0.9885057471264368</v>
      </c>
      <c r="T346" s="27">
        <v>0.961038961038961</v>
      </c>
      <c r="U346" s="14"/>
      <c r="V346" s="14"/>
      <c r="W346" s="14"/>
      <c r="X346" s="14"/>
      <c r="Y346" s="14"/>
      <c r="Z346" s="14"/>
      <c r="AA346" s="14"/>
      <c r="AB346" s="14"/>
      <c r="AC346" s="14"/>
    </row>
    <row r="347">
      <c r="A347" s="30"/>
      <c r="B347" s="30"/>
      <c r="C347" s="3" t="s">
        <v>367</v>
      </c>
      <c r="D347" s="18">
        <v>17.0</v>
      </c>
      <c r="E347" s="19">
        <v>16.0</v>
      </c>
      <c r="F347" s="20">
        <v>159.0</v>
      </c>
      <c r="G347" s="21">
        <v>168.0</v>
      </c>
      <c r="H347" s="22">
        <f t="shared" si="1"/>
        <v>0.5151515152</v>
      </c>
      <c r="I347" s="23">
        <f t="shared" si="2"/>
        <v>0.4862385321</v>
      </c>
      <c r="J347" s="24">
        <f t="shared" si="3"/>
        <v>0.4888888889</v>
      </c>
      <c r="K347" s="25">
        <f t="shared" si="4"/>
        <v>0.4919193243</v>
      </c>
      <c r="L347" s="26">
        <f t="shared" si="5"/>
        <v>0.482622725</v>
      </c>
      <c r="M347" s="14">
        <f t="shared" si="6"/>
        <v>9.909090909</v>
      </c>
      <c r="N347" s="14"/>
      <c r="O347" s="14"/>
      <c r="P347" s="14">
        <f t="shared" si="8"/>
        <v>346</v>
      </c>
      <c r="Q347" s="14">
        <f t="shared" si="7"/>
        <v>0.9129287599</v>
      </c>
      <c r="R347" s="22">
        <v>0.9481481481481482</v>
      </c>
      <c r="S347" s="23">
        <v>0.9649122807017544</v>
      </c>
      <c r="T347" s="27">
        <v>0.9617021276595744</v>
      </c>
      <c r="U347" s="14"/>
      <c r="V347" s="14"/>
      <c r="W347" s="14"/>
      <c r="X347" s="14"/>
      <c r="Y347" s="14"/>
      <c r="Z347" s="14"/>
      <c r="AA347" s="14"/>
      <c r="AB347" s="14"/>
      <c r="AC347" s="14"/>
    </row>
    <row r="348">
      <c r="A348" s="30"/>
      <c r="B348" s="30"/>
      <c r="C348" s="3" t="s">
        <v>368</v>
      </c>
      <c r="D348" s="18">
        <v>18.0</v>
      </c>
      <c r="E348" s="19">
        <v>22.0</v>
      </c>
      <c r="F348" s="20">
        <v>199.0</v>
      </c>
      <c r="G348" s="21">
        <v>93.0</v>
      </c>
      <c r="H348" s="22">
        <f t="shared" si="1"/>
        <v>0.45</v>
      </c>
      <c r="I348" s="23">
        <f t="shared" si="2"/>
        <v>0.6815068493</v>
      </c>
      <c r="J348" s="24">
        <f t="shared" si="3"/>
        <v>0.6536144578</v>
      </c>
      <c r="K348" s="25">
        <f t="shared" si="4"/>
        <v>0.6450276501</v>
      </c>
      <c r="L348" s="26">
        <f t="shared" si="5"/>
        <v>0.691752321</v>
      </c>
      <c r="M348" s="14">
        <f t="shared" si="6"/>
        <v>7.3</v>
      </c>
      <c r="N348" s="14"/>
      <c r="O348" s="14"/>
      <c r="P348" s="14">
        <f t="shared" si="8"/>
        <v>347</v>
      </c>
      <c r="Q348" s="14">
        <f t="shared" si="7"/>
        <v>0.9155672823</v>
      </c>
      <c r="R348" s="22">
        <v>0.9619047619047619</v>
      </c>
      <c r="S348" s="23">
        <v>0.9625</v>
      </c>
      <c r="T348" s="27">
        <v>0.9622641509433962</v>
      </c>
      <c r="U348" s="14"/>
      <c r="V348" s="14"/>
      <c r="W348" s="14"/>
      <c r="X348" s="14"/>
      <c r="Y348" s="14"/>
      <c r="Z348" s="14"/>
      <c r="AA348" s="14"/>
      <c r="AB348" s="14"/>
      <c r="AC348" s="14"/>
    </row>
    <row r="349">
      <c r="A349" s="30"/>
      <c r="B349" s="30"/>
      <c r="C349" s="3" t="s">
        <v>369</v>
      </c>
      <c r="D349" s="18">
        <v>56.0</v>
      </c>
      <c r="E349" s="19">
        <v>45.0</v>
      </c>
      <c r="F349" s="20">
        <v>430.0</v>
      </c>
      <c r="G349" s="21">
        <v>191.0</v>
      </c>
      <c r="H349" s="22">
        <f t="shared" si="1"/>
        <v>0.5544554455</v>
      </c>
      <c r="I349" s="23">
        <f t="shared" si="2"/>
        <v>0.692431562</v>
      </c>
      <c r="J349" s="24">
        <f t="shared" si="3"/>
        <v>0.6731301939</v>
      </c>
      <c r="K349" s="25">
        <f t="shared" si="4"/>
        <v>0.6710942775</v>
      </c>
      <c r="L349" s="26">
        <f t="shared" si="5"/>
        <v>0.6948607446</v>
      </c>
      <c r="M349" s="14">
        <f t="shared" si="6"/>
        <v>6.148514851</v>
      </c>
      <c r="N349" s="14"/>
      <c r="O349" s="14"/>
      <c r="P349" s="14">
        <f t="shared" si="8"/>
        <v>348</v>
      </c>
      <c r="Q349" s="14">
        <f t="shared" si="7"/>
        <v>0.9182058047</v>
      </c>
      <c r="R349" s="22">
        <v>0.8796296296296297</v>
      </c>
      <c r="S349" s="23">
        <v>0.9793103448275862</v>
      </c>
      <c r="T349" s="27">
        <v>0.9636627906976745</v>
      </c>
      <c r="U349" s="14"/>
      <c r="V349" s="14"/>
      <c r="W349" s="14"/>
      <c r="X349" s="14"/>
      <c r="Y349" s="14"/>
      <c r="Z349" s="14"/>
      <c r="AA349" s="14"/>
      <c r="AB349" s="14"/>
      <c r="AC349" s="14"/>
    </row>
    <row r="350">
      <c r="A350" s="30"/>
      <c r="B350" s="30"/>
      <c r="C350" s="3" t="s">
        <v>370</v>
      </c>
      <c r="D350" s="18">
        <v>65.0</v>
      </c>
      <c r="E350" s="19">
        <v>167.0</v>
      </c>
      <c r="F350" s="20">
        <v>637.0</v>
      </c>
      <c r="G350" s="21">
        <v>756.0</v>
      </c>
      <c r="H350" s="22">
        <f t="shared" si="1"/>
        <v>0.2801724138</v>
      </c>
      <c r="I350" s="23">
        <f t="shared" si="2"/>
        <v>0.4572864322</v>
      </c>
      <c r="J350" s="24">
        <f t="shared" si="3"/>
        <v>0.432</v>
      </c>
      <c r="K350" s="25">
        <f t="shared" si="4"/>
        <v>0.4296130188</v>
      </c>
      <c r="L350" s="26">
        <f t="shared" si="5"/>
        <v>0.4601344927</v>
      </c>
      <c r="M350" s="14">
        <f t="shared" si="6"/>
        <v>6.004310345</v>
      </c>
      <c r="N350" s="14"/>
      <c r="O350" s="14"/>
      <c r="P350" s="14">
        <f t="shared" si="8"/>
        <v>349</v>
      </c>
      <c r="Q350" s="14">
        <f t="shared" si="7"/>
        <v>0.9208443272</v>
      </c>
      <c r="R350" s="22">
        <v>0.91875</v>
      </c>
      <c r="S350" s="23">
        <v>0.9706691109074244</v>
      </c>
      <c r="T350" s="27">
        <v>0.9640287769784173</v>
      </c>
      <c r="U350" s="14"/>
      <c r="V350" s="14"/>
      <c r="W350" s="14"/>
      <c r="X350" s="14"/>
      <c r="Y350" s="14"/>
      <c r="Z350" s="14"/>
      <c r="AA350" s="14"/>
      <c r="AB350" s="14"/>
      <c r="AC350" s="14"/>
    </row>
    <row r="351">
      <c r="A351" s="30"/>
      <c r="B351" s="30"/>
      <c r="C351" s="3" t="s">
        <v>371</v>
      </c>
      <c r="D351" s="18">
        <v>57.0</v>
      </c>
      <c r="E351" s="19">
        <v>121.0</v>
      </c>
      <c r="F351" s="20">
        <v>844.0</v>
      </c>
      <c r="G351" s="21">
        <v>928.0</v>
      </c>
      <c r="H351" s="22">
        <f t="shared" si="1"/>
        <v>0.3202247191</v>
      </c>
      <c r="I351" s="23">
        <f t="shared" si="2"/>
        <v>0.4762979684</v>
      </c>
      <c r="J351" s="24">
        <f t="shared" si="3"/>
        <v>0.4620512821</v>
      </c>
      <c r="K351" s="25">
        <f t="shared" si="4"/>
        <v>0.4520308957</v>
      </c>
      <c r="L351" s="26">
        <f t="shared" si="5"/>
        <v>0.4882539349</v>
      </c>
      <c r="M351" s="14">
        <f t="shared" si="6"/>
        <v>9.95505618</v>
      </c>
      <c r="N351" s="14"/>
      <c r="O351" s="14"/>
      <c r="P351" s="14">
        <f t="shared" si="8"/>
        <v>350</v>
      </c>
      <c r="Q351" s="14">
        <f t="shared" si="7"/>
        <v>0.9234828496</v>
      </c>
      <c r="R351" s="22">
        <v>0.9615384615384616</v>
      </c>
      <c r="S351" s="23">
        <v>0.9664634146341463</v>
      </c>
      <c r="T351" s="27">
        <v>0.9652777777777778</v>
      </c>
      <c r="U351" s="14"/>
      <c r="V351" s="14"/>
      <c r="W351" s="14"/>
      <c r="X351" s="14"/>
      <c r="Y351" s="14"/>
      <c r="Z351" s="14"/>
      <c r="AA351" s="14"/>
      <c r="AB351" s="14"/>
      <c r="AC351" s="14"/>
    </row>
    <row r="352">
      <c r="A352" s="30"/>
      <c r="B352" s="30"/>
      <c r="C352" s="3" t="s">
        <v>372</v>
      </c>
      <c r="D352" s="18">
        <v>204.0</v>
      </c>
      <c r="E352" s="19">
        <v>138.0</v>
      </c>
      <c r="F352" s="20">
        <v>1040.0</v>
      </c>
      <c r="G352" s="21">
        <v>563.0</v>
      </c>
      <c r="H352" s="22">
        <f t="shared" si="1"/>
        <v>0.5964912281</v>
      </c>
      <c r="I352" s="23">
        <f t="shared" si="2"/>
        <v>0.6487835309</v>
      </c>
      <c r="J352" s="24">
        <f t="shared" si="3"/>
        <v>0.6395886889</v>
      </c>
      <c r="K352" s="25">
        <f t="shared" si="4"/>
        <v>0.6413178045</v>
      </c>
      <c r="L352" s="26">
        <f t="shared" si="5"/>
        <v>0.646720412</v>
      </c>
      <c r="M352" s="14">
        <f t="shared" si="6"/>
        <v>4.687134503</v>
      </c>
      <c r="N352" s="14"/>
      <c r="O352" s="14"/>
      <c r="P352" s="14">
        <f t="shared" si="8"/>
        <v>351</v>
      </c>
      <c r="Q352" s="14">
        <f t="shared" si="7"/>
        <v>0.926121372</v>
      </c>
      <c r="R352" s="22">
        <v>0.975609756097561</v>
      </c>
      <c r="S352" s="23">
        <v>0.9649122807017544</v>
      </c>
      <c r="T352" s="27">
        <v>0.9654731457800512</v>
      </c>
      <c r="U352" s="14"/>
      <c r="V352" s="14"/>
      <c r="W352" s="14"/>
      <c r="X352" s="14"/>
      <c r="Y352" s="14"/>
      <c r="Z352" s="14"/>
      <c r="AA352" s="14"/>
      <c r="AB352" s="14"/>
      <c r="AC352" s="14"/>
    </row>
    <row r="353">
      <c r="A353" s="30"/>
      <c r="B353" s="30"/>
      <c r="C353" s="3" t="s">
        <v>373</v>
      </c>
      <c r="D353" s="18">
        <v>88.0</v>
      </c>
      <c r="E353" s="19">
        <v>34.0</v>
      </c>
      <c r="F353" s="20">
        <v>366.0</v>
      </c>
      <c r="G353" s="21">
        <v>158.0</v>
      </c>
      <c r="H353" s="22">
        <f t="shared" si="1"/>
        <v>0.7213114754</v>
      </c>
      <c r="I353" s="23">
        <f t="shared" si="2"/>
        <v>0.6984732824</v>
      </c>
      <c r="J353" s="24">
        <f t="shared" si="3"/>
        <v>0.7027863777</v>
      </c>
      <c r="K353" s="25">
        <f t="shared" si="4"/>
        <v>0.7031706123</v>
      </c>
      <c r="L353" s="26">
        <f t="shared" si="5"/>
        <v>0.6980148275</v>
      </c>
      <c r="M353" s="14">
        <f t="shared" si="6"/>
        <v>4.295081967</v>
      </c>
      <c r="N353" s="14"/>
      <c r="O353" s="14"/>
      <c r="P353" s="14">
        <f t="shared" si="8"/>
        <v>352</v>
      </c>
      <c r="Q353" s="14">
        <f t="shared" si="7"/>
        <v>0.9287598945</v>
      </c>
      <c r="R353" s="22">
        <v>0.9298245614035088</v>
      </c>
      <c r="S353" s="23">
        <v>0.9719626168224299</v>
      </c>
      <c r="T353" s="27">
        <v>0.9656084656084656</v>
      </c>
      <c r="U353" s="14"/>
      <c r="V353" s="14"/>
      <c r="W353" s="14"/>
      <c r="X353" s="14"/>
      <c r="Y353" s="14"/>
      <c r="Z353" s="14"/>
      <c r="AA353" s="14"/>
      <c r="AB353" s="14"/>
      <c r="AC353" s="14"/>
    </row>
    <row r="354">
      <c r="A354" s="30"/>
      <c r="B354" s="30"/>
      <c r="C354" s="3" t="s">
        <v>374</v>
      </c>
      <c r="D354" s="18">
        <v>28.0</v>
      </c>
      <c r="E354" s="19">
        <v>6.0</v>
      </c>
      <c r="F354" s="20">
        <v>104.0</v>
      </c>
      <c r="G354" s="21">
        <v>22.0</v>
      </c>
      <c r="H354" s="22">
        <f t="shared" si="1"/>
        <v>0.8235294118</v>
      </c>
      <c r="I354" s="23">
        <f t="shared" si="2"/>
        <v>0.8253968254</v>
      </c>
      <c r="J354" s="24">
        <f t="shared" si="3"/>
        <v>0.825</v>
      </c>
      <c r="K354" s="25">
        <f t="shared" si="4"/>
        <v>0.8260945053</v>
      </c>
      <c r="L354" s="26">
        <f t="shared" si="5"/>
        <v>0.8240909008</v>
      </c>
      <c r="M354" s="14">
        <f t="shared" si="6"/>
        <v>3.705882353</v>
      </c>
      <c r="N354" s="14"/>
      <c r="O354" s="14"/>
      <c r="P354" s="14">
        <f t="shared" si="8"/>
        <v>353</v>
      </c>
      <c r="Q354" s="14">
        <f t="shared" si="7"/>
        <v>0.9313984169</v>
      </c>
      <c r="R354" s="22" t="e">
        <v>#DIV/0!</v>
      </c>
      <c r="S354" s="23">
        <v>0.9657701711491442</v>
      </c>
      <c r="T354" s="27">
        <v>0.9657701711491442</v>
      </c>
      <c r="U354" s="14"/>
      <c r="V354" s="14"/>
      <c r="W354" s="14"/>
      <c r="X354" s="14"/>
      <c r="Y354" s="14"/>
      <c r="Z354" s="14"/>
      <c r="AA354" s="14"/>
      <c r="AB354" s="14"/>
      <c r="AC354" s="14"/>
    </row>
    <row r="355">
      <c r="A355" s="30"/>
      <c r="B355" s="30"/>
      <c r="C355" s="3" t="s">
        <v>375</v>
      </c>
      <c r="D355" s="18">
        <v>6.0</v>
      </c>
      <c r="E355" s="19">
        <v>21.0</v>
      </c>
      <c r="F355" s="20">
        <v>93.0</v>
      </c>
      <c r="G355" s="21">
        <v>94.0</v>
      </c>
      <c r="H355" s="22">
        <f t="shared" si="1"/>
        <v>0.2222222222</v>
      </c>
      <c r="I355" s="23">
        <f t="shared" si="2"/>
        <v>0.4973262032</v>
      </c>
      <c r="J355" s="24">
        <f t="shared" si="3"/>
        <v>0.4626168224</v>
      </c>
      <c r="K355" s="25">
        <f t="shared" si="4"/>
        <v>0.4537889598</v>
      </c>
      <c r="L355" s="26">
        <f t="shared" si="5"/>
        <v>0.5078592931</v>
      </c>
      <c r="M355" s="14">
        <f t="shared" si="6"/>
        <v>6.925925926</v>
      </c>
      <c r="N355" s="14"/>
      <c r="O355" s="14"/>
      <c r="P355" s="14">
        <f t="shared" si="8"/>
        <v>354</v>
      </c>
      <c r="Q355" s="14">
        <f t="shared" si="7"/>
        <v>0.9340369393</v>
      </c>
      <c r="R355" s="22">
        <v>0.9210526315789473</v>
      </c>
      <c r="S355" s="23">
        <v>0.9708149779735683</v>
      </c>
      <c r="T355" s="27">
        <v>0.9661016949152542</v>
      </c>
      <c r="U355" s="14"/>
      <c r="V355" s="14"/>
      <c r="W355" s="14"/>
      <c r="X355" s="14"/>
      <c r="Y355" s="14"/>
      <c r="Z355" s="14"/>
      <c r="AA355" s="14"/>
      <c r="AB355" s="14"/>
      <c r="AC355" s="14"/>
    </row>
    <row r="356">
      <c r="A356" s="30"/>
      <c r="B356" s="30"/>
      <c r="C356" s="3" t="s">
        <v>376</v>
      </c>
      <c r="D356" s="18">
        <v>76.0</v>
      </c>
      <c r="E356" s="19">
        <v>116.0</v>
      </c>
      <c r="F356" s="20">
        <v>716.0</v>
      </c>
      <c r="G356" s="21">
        <v>565.0</v>
      </c>
      <c r="H356" s="22">
        <f t="shared" si="1"/>
        <v>0.3958333333</v>
      </c>
      <c r="I356" s="23">
        <f t="shared" si="2"/>
        <v>0.5589383294</v>
      </c>
      <c r="J356" s="24">
        <f t="shared" si="3"/>
        <v>0.5376782077</v>
      </c>
      <c r="K356" s="25">
        <f t="shared" si="4"/>
        <v>0.5335328703</v>
      </c>
      <c r="L356" s="26">
        <f t="shared" si="5"/>
        <v>0.5638843977</v>
      </c>
      <c r="M356" s="14">
        <f t="shared" si="6"/>
        <v>6.671875</v>
      </c>
      <c r="N356" s="14"/>
      <c r="O356" s="14"/>
      <c r="P356" s="14">
        <f t="shared" si="8"/>
        <v>355</v>
      </c>
      <c r="Q356" s="14">
        <f t="shared" si="7"/>
        <v>0.9366754617</v>
      </c>
      <c r="R356" s="22">
        <v>0.9483870967741935</v>
      </c>
      <c r="S356" s="23">
        <v>0.9745042492917847</v>
      </c>
      <c r="T356" s="27">
        <v>0.9665354330708661</v>
      </c>
      <c r="U356" s="14"/>
      <c r="V356" s="14"/>
      <c r="W356" s="14"/>
      <c r="X356" s="14"/>
      <c r="Y356" s="14"/>
      <c r="Z356" s="14"/>
      <c r="AA356" s="14"/>
      <c r="AB356" s="14"/>
      <c r="AC356" s="14"/>
    </row>
    <row r="357">
      <c r="A357" s="30"/>
      <c r="B357" s="30"/>
      <c r="C357" s="3" t="s">
        <v>377</v>
      </c>
      <c r="D357" s="18">
        <v>85.0</v>
      </c>
      <c r="E357" s="19">
        <v>90.0</v>
      </c>
      <c r="F357" s="20">
        <v>493.0</v>
      </c>
      <c r="G357" s="21">
        <v>432.0</v>
      </c>
      <c r="H357" s="22">
        <f t="shared" si="1"/>
        <v>0.4857142857</v>
      </c>
      <c r="I357" s="23">
        <f t="shared" si="2"/>
        <v>0.532972973</v>
      </c>
      <c r="J357" s="24">
        <f t="shared" si="3"/>
        <v>0.5254545455</v>
      </c>
      <c r="K357" s="25">
        <f t="shared" si="4"/>
        <v>0.5263221507</v>
      </c>
      <c r="L357" s="26">
        <f t="shared" si="5"/>
        <v>0.5319377774</v>
      </c>
      <c r="M357" s="14">
        <f t="shared" si="6"/>
        <v>5.285714286</v>
      </c>
      <c r="N357" s="14"/>
      <c r="O357" s="14"/>
      <c r="P357" s="14">
        <f t="shared" si="8"/>
        <v>356</v>
      </c>
      <c r="Q357" s="14">
        <f t="shared" si="7"/>
        <v>0.9393139842</v>
      </c>
      <c r="R357" s="22">
        <v>1.0</v>
      </c>
      <c r="S357" s="23">
        <v>0.9459459459459459</v>
      </c>
      <c r="T357" s="27">
        <v>0.9666666666666667</v>
      </c>
      <c r="U357" s="14"/>
      <c r="V357" s="14"/>
      <c r="W357" s="14"/>
      <c r="X357" s="14"/>
      <c r="Y357" s="14"/>
      <c r="Z357" s="14"/>
      <c r="AA357" s="14"/>
      <c r="AB357" s="14"/>
      <c r="AC357" s="14"/>
    </row>
    <row r="358">
      <c r="A358" s="30"/>
      <c r="B358" s="30"/>
      <c r="C358" s="3" t="s">
        <v>378</v>
      </c>
      <c r="D358" s="18">
        <v>51.0</v>
      </c>
      <c r="E358" s="19">
        <v>43.0</v>
      </c>
      <c r="F358" s="20">
        <v>347.0</v>
      </c>
      <c r="G358" s="21">
        <v>271.0</v>
      </c>
      <c r="H358" s="22">
        <f t="shared" si="1"/>
        <v>0.5425531915</v>
      </c>
      <c r="I358" s="23">
        <f t="shared" si="2"/>
        <v>0.5614886731</v>
      </c>
      <c r="J358" s="24">
        <f t="shared" si="3"/>
        <v>0.558988764</v>
      </c>
      <c r="K358" s="25">
        <f t="shared" si="4"/>
        <v>0.5594231626</v>
      </c>
      <c r="L358" s="26">
        <f t="shared" si="5"/>
        <v>0.5609703643</v>
      </c>
      <c r="M358" s="14">
        <f t="shared" si="6"/>
        <v>6.574468085</v>
      </c>
      <c r="N358" s="14"/>
      <c r="O358" s="14"/>
      <c r="P358" s="14">
        <f t="shared" si="8"/>
        <v>357</v>
      </c>
      <c r="Q358" s="14">
        <f t="shared" si="7"/>
        <v>0.9419525066</v>
      </c>
      <c r="R358" s="22">
        <v>0.9431818181818182</v>
      </c>
      <c r="S358" s="23">
        <v>0.9686635944700461</v>
      </c>
      <c r="T358" s="27">
        <v>0.9667519181585678</v>
      </c>
      <c r="U358" s="14"/>
      <c r="V358" s="14"/>
      <c r="W358" s="14"/>
      <c r="X358" s="14"/>
      <c r="Y358" s="14"/>
      <c r="Z358" s="14"/>
      <c r="AA358" s="14"/>
      <c r="AB358" s="14"/>
      <c r="AC358" s="14"/>
    </row>
    <row r="359">
      <c r="A359" s="30"/>
      <c r="B359" s="30"/>
      <c r="C359" s="3" t="s">
        <v>379</v>
      </c>
      <c r="D359" s="18">
        <v>19.0</v>
      </c>
      <c r="E359" s="19">
        <v>77.0</v>
      </c>
      <c r="F359" s="20">
        <v>285.0</v>
      </c>
      <c r="G359" s="21">
        <v>457.0</v>
      </c>
      <c r="H359" s="22">
        <f t="shared" si="1"/>
        <v>0.1979166667</v>
      </c>
      <c r="I359" s="23">
        <f t="shared" si="2"/>
        <v>0.384097035</v>
      </c>
      <c r="J359" s="24">
        <f t="shared" si="3"/>
        <v>0.3627684964</v>
      </c>
      <c r="K359" s="25">
        <f t="shared" si="4"/>
        <v>0.3549558486</v>
      </c>
      <c r="L359" s="26">
        <f t="shared" si="5"/>
        <v>0.3934188069</v>
      </c>
      <c r="M359" s="14">
        <f t="shared" si="6"/>
        <v>7.729166667</v>
      </c>
      <c r="N359" s="14"/>
      <c r="O359" s="14"/>
      <c r="P359" s="14">
        <f t="shared" si="8"/>
        <v>358</v>
      </c>
      <c r="Q359" s="14">
        <f t="shared" si="7"/>
        <v>0.944591029</v>
      </c>
      <c r="R359" s="22">
        <v>0.9550173010380623</v>
      </c>
      <c r="S359" s="23">
        <v>0.9722991689750693</v>
      </c>
      <c r="T359" s="27">
        <v>0.9673590504451038</v>
      </c>
      <c r="U359" s="14"/>
      <c r="V359" s="14"/>
      <c r="W359" s="14"/>
      <c r="X359" s="14"/>
      <c r="Y359" s="14"/>
      <c r="Z359" s="14"/>
      <c r="AA359" s="14"/>
      <c r="AB359" s="14"/>
      <c r="AC359" s="14"/>
    </row>
    <row r="360">
      <c r="A360" s="30"/>
      <c r="B360" s="30"/>
      <c r="C360" s="3" t="s">
        <v>380</v>
      </c>
      <c r="D360" s="18">
        <v>211.0</v>
      </c>
      <c r="E360" s="19">
        <v>66.0</v>
      </c>
      <c r="F360" s="20">
        <v>786.0</v>
      </c>
      <c r="G360" s="21">
        <v>134.0</v>
      </c>
      <c r="H360" s="22">
        <f t="shared" si="1"/>
        <v>0.761732852</v>
      </c>
      <c r="I360" s="23">
        <f t="shared" si="2"/>
        <v>0.8543478261</v>
      </c>
      <c r="J360" s="24">
        <f t="shared" si="3"/>
        <v>0.8329156224</v>
      </c>
      <c r="K360" s="25">
        <f t="shared" si="4"/>
        <v>0.8403541658</v>
      </c>
      <c r="L360" s="26">
        <f t="shared" si="5"/>
        <v>0.8454724223</v>
      </c>
      <c r="M360" s="14">
        <f t="shared" si="6"/>
        <v>3.321299639</v>
      </c>
      <c r="N360" s="14"/>
      <c r="O360" s="14"/>
      <c r="P360" s="14">
        <f t="shared" si="8"/>
        <v>359</v>
      </c>
      <c r="Q360" s="14">
        <f t="shared" si="7"/>
        <v>0.9472295515</v>
      </c>
      <c r="R360" s="22">
        <v>0.8</v>
      </c>
      <c r="S360" s="23">
        <v>0.9772727272727273</v>
      </c>
      <c r="T360" s="27">
        <v>0.967741935483871</v>
      </c>
      <c r="U360" s="14"/>
      <c r="V360" s="14"/>
      <c r="W360" s="14"/>
      <c r="X360" s="14"/>
      <c r="Y360" s="14"/>
      <c r="Z360" s="14"/>
      <c r="AA360" s="14"/>
      <c r="AB360" s="14"/>
      <c r="AC360" s="14"/>
    </row>
    <row r="361">
      <c r="A361" s="30"/>
      <c r="B361" s="30"/>
      <c r="C361" s="3" t="s">
        <v>381</v>
      </c>
      <c r="D361" s="18">
        <v>122.0</v>
      </c>
      <c r="E361" s="19">
        <v>86.0</v>
      </c>
      <c r="F361" s="20">
        <v>448.0</v>
      </c>
      <c r="G361" s="21">
        <v>198.0</v>
      </c>
      <c r="H361" s="22">
        <f t="shared" si="1"/>
        <v>0.5865384615</v>
      </c>
      <c r="I361" s="23">
        <f t="shared" si="2"/>
        <v>0.693498452</v>
      </c>
      <c r="J361" s="24">
        <f t="shared" si="3"/>
        <v>0.6674473068</v>
      </c>
      <c r="K361" s="25">
        <f t="shared" si="4"/>
        <v>0.6771824426</v>
      </c>
      <c r="L361" s="26">
        <f t="shared" si="5"/>
        <v>0.6818828364</v>
      </c>
      <c r="M361" s="14">
        <f t="shared" si="6"/>
        <v>3.105769231</v>
      </c>
      <c r="N361" s="14"/>
      <c r="O361" s="14"/>
      <c r="P361" s="14">
        <f t="shared" si="8"/>
        <v>360</v>
      </c>
      <c r="Q361" s="14">
        <f t="shared" si="7"/>
        <v>0.9498680739</v>
      </c>
      <c r="R361" s="22">
        <v>0.931899641577061</v>
      </c>
      <c r="S361" s="23">
        <v>0.9749283667621776</v>
      </c>
      <c r="T361" s="27">
        <v>0.9677611940298507</v>
      </c>
      <c r="U361" s="14"/>
      <c r="V361" s="14"/>
      <c r="W361" s="14"/>
      <c r="X361" s="14"/>
      <c r="Y361" s="14"/>
      <c r="Z361" s="14"/>
      <c r="AA361" s="14"/>
      <c r="AB361" s="14"/>
      <c r="AC361" s="14"/>
    </row>
    <row r="362">
      <c r="A362" s="30"/>
      <c r="B362" s="30"/>
      <c r="C362" s="3" t="s">
        <v>382</v>
      </c>
      <c r="D362" s="18">
        <v>29.0</v>
      </c>
      <c r="E362" s="19">
        <v>93.0</v>
      </c>
      <c r="F362" s="20">
        <v>453.0</v>
      </c>
      <c r="G362" s="21">
        <v>532.0</v>
      </c>
      <c r="H362" s="22">
        <f t="shared" si="1"/>
        <v>0.237704918</v>
      </c>
      <c r="I362" s="23">
        <f t="shared" si="2"/>
        <v>0.4598984772</v>
      </c>
      <c r="J362" s="24">
        <f t="shared" si="3"/>
        <v>0.4354110208</v>
      </c>
      <c r="K362" s="25">
        <f t="shared" si="4"/>
        <v>0.4249270288</v>
      </c>
      <c r="L362" s="26">
        <f t="shared" si="5"/>
        <v>0.4724076012</v>
      </c>
      <c r="M362" s="14">
        <f t="shared" si="6"/>
        <v>8.073770492</v>
      </c>
      <c r="N362" s="14"/>
      <c r="O362" s="14"/>
      <c r="P362" s="14">
        <f t="shared" si="8"/>
        <v>361</v>
      </c>
      <c r="Q362" s="14">
        <f t="shared" si="7"/>
        <v>0.9525065963</v>
      </c>
      <c r="R362" s="22">
        <v>0.9457142857142857</v>
      </c>
      <c r="S362" s="23">
        <v>0.9753265602322206</v>
      </c>
      <c r="T362" s="27">
        <v>0.9693287037037037</v>
      </c>
      <c r="U362" s="14"/>
      <c r="V362" s="14"/>
      <c r="W362" s="14"/>
      <c r="X362" s="14"/>
      <c r="Y362" s="14"/>
      <c r="Z362" s="14"/>
      <c r="AA362" s="14"/>
      <c r="AB362" s="14"/>
      <c r="AC362" s="14"/>
    </row>
    <row r="363">
      <c r="A363" s="30"/>
      <c r="B363" s="30"/>
      <c r="C363" s="3" t="s">
        <v>383</v>
      </c>
      <c r="D363" s="18">
        <v>155.0</v>
      </c>
      <c r="E363" s="19">
        <v>191.0</v>
      </c>
      <c r="F363" s="20">
        <v>801.0</v>
      </c>
      <c r="G363" s="21">
        <v>757.0</v>
      </c>
      <c r="H363" s="22">
        <f t="shared" si="1"/>
        <v>0.4479768786</v>
      </c>
      <c r="I363" s="23">
        <f t="shared" si="2"/>
        <v>0.5141206675</v>
      </c>
      <c r="J363" s="24">
        <f t="shared" si="3"/>
        <v>0.5021008403</v>
      </c>
      <c r="K363" s="25">
        <f t="shared" si="4"/>
        <v>0.5044124909</v>
      </c>
      <c r="L363" s="26">
        <f t="shared" si="5"/>
        <v>0.5113624888</v>
      </c>
      <c r="M363" s="14">
        <f t="shared" si="6"/>
        <v>4.502890173</v>
      </c>
      <c r="N363" s="14"/>
      <c r="O363" s="14"/>
      <c r="P363" s="14">
        <f t="shared" si="8"/>
        <v>362</v>
      </c>
      <c r="Q363" s="14">
        <f t="shared" si="7"/>
        <v>0.9551451187</v>
      </c>
      <c r="R363" s="22">
        <v>0.8980263157894737</v>
      </c>
      <c r="S363" s="23">
        <v>0.9784</v>
      </c>
      <c r="T363" s="27">
        <v>0.9696861626248217</v>
      </c>
      <c r="U363" s="14"/>
      <c r="V363" s="14"/>
      <c r="W363" s="14"/>
      <c r="X363" s="14"/>
      <c r="Y363" s="14"/>
      <c r="Z363" s="14"/>
      <c r="AA363" s="14"/>
      <c r="AB363" s="14"/>
      <c r="AC363" s="14"/>
    </row>
    <row r="364">
      <c r="A364" s="30"/>
      <c r="B364" s="30"/>
      <c r="C364" s="3" t="s">
        <v>384</v>
      </c>
      <c r="D364" s="18">
        <v>14.0</v>
      </c>
      <c r="E364" s="19">
        <v>37.0</v>
      </c>
      <c r="F364" s="20">
        <v>160.0</v>
      </c>
      <c r="G364" s="21">
        <v>151.0</v>
      </c>
      <c r="H364" s="22">
        <f t="shared" si="1"/>
        <v>0.2745098039</v>
      </c>
      <c r="I364" s="23">
        <f t="shared" si="2"/>
        <v>0.5144694534</v>
      </c>
      <c r="J364" s="24">
        <f t="shared" si="3"/>
        <v>0.4806629834</v>
      </c>
      <c r="K364" s="25">
        <f t="shared" si="4"/>
        <v>0.4766218101</v>
      </c>
      <c r="L364" s="26">
        <f t="shared" si="5"/>
        <v>0.5192912368</v>
      </c>
      <c r="M364" s="14">
        <f t="shared" si="6"/>
        <v>6.098039216</v>
      </c>
      <c r="N364" s="14"/>
      <c r="O364" s="14"/>
      <c r="P364" s="14">
        <f t="shared" si="8"/>
        <v>363</v>
      </c>
      <c r="Q364" s="14">
        <f t="shared" si="7"/>
        <v>0.9577836412</v>
      </c>
      <c r="R364" s="22">
        <v>0.9534883720930233</v>
      </c>
      <c r="S364" s="23">
        <v>0.9722814498933902</v>
      </c>
      <c r="T364" s="27">
        <v>0.970703125</v>
      </c>
      <c r="U364" s="14"/>
      <c r="V364" s="14"/>
      <c r="W364" s="14"/>
      <c r="X364" s="14"/>
      <c r="Y364" s="14"/>
      <c r="Z364" s="14"/>
      <c r="AA364" s="14"/>
      <c r="AB364" s="14"/>
      <c r="AC364" s="14"/>
    </row>
    <row r="365">
      <c r="A365" s="30"/>
      <c r="B365" s="30"/>
      <c r="C365" s="3" t="s">
        <v>385</v>
      </c>
      <c r="D365" s="18">
        <v>2.0</v>
      </c>
      <c r="E365" s="19">
        <v>13.0</v>
      </c>
      <c r="F365" s="20">
        <v>55.0</v>
      </c>
      <c r="G365" s="21">
        <v>61.0</v>
      </c>
      <c r="H365" s="22">
        <f t="shared" si="1"/>
        <v>0.1333333333</v>
      </c>
      <c r="I365" s="23">
        <f t="shared" si="2"/>
        <v>0.474137931</v>
      </c>
      <c r="J365" s="24">
        <f t="shared" si="3"/>
        <v>0.4351145038</v>
      </c>
      <c r="K365" s="25">
        <f t="shared" si="4"/>
        <v>0.4199642571</v>
      </c>
      <c r="L365" s="26">
        <f t="shared" si="5"/>
        <v>0.4922146633</v>
      </c>
      <c r="M365" s="14">
        <f t="shared" si="6"/>
        <v>7.733333333</v>
      </c>
      <c r="N365" s="14"/>
      <c r="O365" s="14"/>
      <c r="P365" s="14">
        <f t="shared" si="8"/>
        <v>364</v>
      </c>
      <c r="Q365" s="14">
        <f t="shared" si="7"/>
        <v>0.9604221636</v>
      </c>
      <c r="R365" s="22">
        <v>0.9126984126984127</v>
      </c>
      <c r="S365" s="23">
        <v>0.9774891774891775</v>
      </c>
      <c r="T365" s="27">
        <v>0.9711163153786104</v>
      </c>
      <c r="U365" s="14"/>
      <c r="V365" s="14"/>
      <c r="W365" s="14"/>
      <c r="X365" s="14"/>
      <c r="Y365" s="14"/>
      <c r="Z365" s="14"/>
      <c r="AA365" s="14"/>
      <c r="AB365" s="14"/>
      <c r="AC365" s="14"/>
    </row>
    <row r="366">
      <c r="A366" s="30"/>
      <c r="B366" s="30"/>
      <c r="C366" s="3" t="s">
        <v>386</v>
      </c>
      <c r="D366" s="18">
        <v>149.0</v>
      </c>
      <c r="E366" s="19">
        <v>60.0</v>
      </c>
      <c r="F366" s="20">
        <v>981.0</v>
      </c>
      <c r="G366" s="21">
        <v>335.0</v>
      </c>
      <c r="H366" s="22">
        <f t="shared" si="1"/>
        <v>0.7129186603</v>
      </c>
      <c r="I366" s="23">
        <f t="shared" si="2"/>
        <v>0.7454407295</v>
      </c>
      <c r="J366" s="24">
        <f t="shared" si="3"/>
        <v>0.7409836066</v>
      </c>
      <c r="K366" s="25">
        <f t="shared" si="4"/>
        <v>0.7411756537</v>
      </c>
      <c r="L366" s="26">
        <f t="shared" si="5"/>
        <v>0.7452115857</v>
      </c>
      <c r="M366" s="14">
        <f t="shared" si="6"/>
        <v>6.296650718</v>
      </c>
      <c r="N366" s="14"/>
      <c r="O366" s="14"/>
      <c r="P366" s="14">
        <f t="shared" si="8"/>
        <v>365</v>
      </c>
      <c r="Q366" s="14">
        <f t="shared" si="7"/>
        <v>0.963060686</v>
      </c>
      <c r="R366" s="22">
        <v>0.9230769230769231</v>
      </c>
      <c r="S366" s="23">
        <v>0.9773557341124909</v>
      </c>
      <c r="T366" s="27">
        <v>0.9713914174252276</v>
      </c>
      <c r="U366" s="14"/>
      <c r="V366" s="14"/>
      <c r="W366" s="14"/>
      <c r="X366" s="14"/>
      <c r="Y366" s="14"/>
      <c r="Z366" s="14"/>
      <c r="AA366" s="14"/>
      <c r="AB366" s="14"/>
      <c r="AC366" s="14"/>
    </row>
    <row r="367">
      <c r="A367" s="30"/>
      <c r="B367" s="30"/>
      <c r="C367" s="3" t="s">
        <v>387</v>
      </c>
      <c r="D367" s="18">
        <v>93.0</v>
      </c>
      <c r="E367" s="19">
        <v>49.0</v>
      </c>
      <c r="F367" s="20">
        <v>735.0</v>
      </c>
      <c r="G367" s="21">
        <v>278.0</v>
      </c>
      <c r="H367" s="22">
        <f t="shared" si="1"/>
        <v>0.6549295775</v>
      </c>
      <c r="I367" s="23">
        <f t="shared" si="2"/>
        <v>0.7255676209</v>
      </c>
      <c r="J367" s="24">
        <f t="shared" si="3"/>
        <v>0.7168831169</v>
      </c>
      <c r="K367" s="25">
        <f t="shared" si="4"/>
        <v>0.7151318586</v>
      </c>
      <c r="L367" s="26">
        <f t="shared" si="5"/>
        <v>0.7276571596</v>
      </c>
      <c r="M367" s="14">
        <f t="shared" si="6"/>
        <v>7.133802817</v>
      </c>
      <c r="N367" s="14"/>
      <c r="O367" s="14"/>
      <c r="P367" s="14">
        <f t="shared" si="8"/>
        <v>366</v>
      </c>
      <c r="Q367" s="14">
        <f t="shared" si="7"/>
        <v>0.9656992084</v>
      </c>
      <c r="R367" s="22">
        <v>0.8846153846153846</v>
      </c>
      <c r="S367" s="23">
        <v>0.9871794871794872</v>
      </c>
      <c r="T367" s="27">
        <v>0.9725274725274725</v>
      </c>
      <c r="U367" s="14"/>
      <c r="V367" s="14"/>
      <c r="W367" s="14"/>
      <c r="X367" s="14"/>
      <c r="Y367" s="14"/>
      <c r="Z367" s="14"/>
      <c r="AA367" s="14"/>
      <c r="AB367" s="14"/>
      <c r="AC367" s="14"/>
    </row>
    <row r="368">
      <c r="A368" s="30"/>
      <c r="B368" s="30"/>
      <c r="C368" s="3" t="s">
        <v>388</v>
      </c>
      <c r="D368" s="18">
        <v>128.0</v>
      </c>
      <c r="E368" s="19">
        <v>63.0</v>
      </c>
      <c r="F368" s="20">
        <v>586.0</v>
      </c>
      <c r="G368" s="21">
        <v>295.0</v>
      </c>
      <c r="H368" s="22">
        <f t="shared" si="1"/>
        <v>0.6701570681</v>
      </c>
      <c r="I368" s="23">
        <f t="shared" si="2"/>
        <v>0.665153235</v>
      </c>
      <c r="J368" s="24">
        <f t="shared" si="3"/>
        <v>0.6660447761</v>
      </c>
      <c r="K368" s="25">
        <f t="shared" si="4"/>
        <v>0.6669633175</v>
      </c>
      <c r="L368" s="26">
        <f t="shared" si="5"/>
        <v>0.6640572642</v>
      </c>
      <c r="M368" s="14">
        <f t="shared" si="6"/>
        <v>4.612565445</v>
      </c>
      <c r="N368" s="14"/>
      <c r="O368" s="14"/>
      <c r="P368" s="14">
        <f t="shared" si="8"/>
        <v>367</v>
      </c>
      <c r="Q368" s="14">
        <f t="shared" si="7"/>
        <v>0.9683377309</v>
      </c>
      <c r="R368" s="22">
        <v>0.954954954954955</v>
      </c>
      <c r="S368" s="23">
        <v>0.9747003994673769</v>
      </c>
      <c r="T368" s="27">
        <v>0.9733415995040298</v>
      </c>
      <c r="U368" s="14"/>
      <c r="V368" s="14"/>
      <c r="W368" s="14"/>
      <c r="X368" s="14"/>
      <c r="Y368" s="14"/>
      <c r="Z368" s="14"/>
      <c r="AA368" s="14"/>
      <c r="AB368" s="14"/>
      <c r="AC368" s="14"/>
    </row>
    <row r="369">
      <c r="A369" s="30"/>
      <c r="B369" s="30"/>
      <c r="C369" s="3" t="s">
        <v>389</v>
      </c>
      <c r="D369" s="18">
        <v>121.0</v>
      </c>
      <c r="E369" s="19">
        <v>101.0</v>
      </c>
      <c r="F369" s="20">
        <v>547.0</v>
      </c>
      <c r="G369" s="21">
        <v>374.0</v>
      </c>
      <c r="H369" s="22">
        <f t="shared" si="1"/>
        <v>0.545045045</v>
      </c>
      <c r="I369" s="23">
        <f t="shared" si="2"/>
        <v>0.5939196526</v>
      </c>
      <c r="J369" s="24">
        <f t="shared" si="3"/>
        <v>0.5844269466</v>
      </c>
      <c r="K369" s="25">
        <f t="shared" si="4"/>
        <v>0.5870072251</v>
      </c>
      <c r="L369" s="26">
        <f t="shared" si="5"/>
        <v>0.5908409566</v>
      </c>
      <c r="M369" s="14">
        <f t="shared" si="6"/>
        <v>4.148648649</v>
      </c>
      <c r="N369" s="14"/>
      <c r="O369" s="14"/>
      <c r="P369" s="14">
        <f t="shared" si="8"/>
        <v>368</v>
      </c>
      <c r="Q369" s="14">
        <f t="shared" si="7"/>
        <v>0.9709762533</v>
      </c>
      <c r="R369" s="22">
        <v>0.9236111111111112</v>
      </c>
      <c r="S369" s="23">
        <v>0.9796533534287868</v>
      </c>
      <c r="T369" s="27">
        <v>0.9741672331747111</v>
      </c>
      <c r="U369" s="14"/>
      <c r="V369" s="14"/>
      <c r="W369" s="14"/>
      <c r="X369" s="14"/>
      <c r="Y369" s="14"/>
      <c r="Z369" s="14"/>
      <c r="AA369" s="14"/>
      <c r="AB369" s="14"/>
      <c r="AC369" s="14"/>
    </row>
    <row r="370">
      <c r="A370" s="30"/>
      <c r="B370" s="30"/>
      <c r="C370" s="3" t="s">
        <v>390</v>
      </c>
      <c r="D370" s="18">
        <v>223.0</v>
      </c>
      <c r="E370" s="19">
        <v>51.0</v>
      </c>
      <c r="F370" s="20">
        <v>1183.0</v>
      </c>
      <c r="G370" s="21">
        <v>254.0</v>
      </c>
      <c r="H370" s="22">
        <f t="shared" si="1"/>
        <v>0.8138686131</v>
      </c>
      <c r="I370" s="23">
        <f t="shared" si="2"/>
        <v>0.8232428671</v>
      </c>
      <c r="J370" s="24">
        <f t="shared" si="3"/>
        <v>0.8217416715</v>
      </c>
      <c r="K370" s="25">
        <f t="shared" si="4"/>
        <v>0.8227252466</v>
      </c>
      <c r="L370" s="26">
        <f t="shared" si="5"/>
        <v>0.8220693005</v>
      </c>
      <c r="M370" s="14">
        <f t="shared" si="6"/>
        <v>5.244525547</v>
      </c>
      <c r="N370" s="14"/>
      <c r="O370" s="14"/>
      <c r="P370" s="14">
        <f t="shared" si="8"/>
        <v>369</v>
      </c>
      <c r="Q370" s="14">
        <f t="shared" si="7"/>
        <v>0.9736147757</v>
      </c>
      <c r="R370" s="22">
        <v>0.9090909090909091</v>
      </c>
      <c r="S370" s="23">
        <v>1.0</v>
      </c>
      <c r="T370" s="27">
        <v>0.9743589743589743</v>
      </c>
      <c r="U370" s="14"/>
      <c r="V370" s="14"/>
      <c r="W370" s="14"/>
      <c r="X370" s="14"/>
      <c r="Y370" s="14"/>
      <c r="Z370" s="14"/>
      <c r="AA370" s="14"/>
      <c r="AB370" s="14"/>
      <c r="AC370" s="14"/>
    </row>
    <row r="371">
      <c r="A371" s="30"/>
      <c r="B371" s="30"/>
      <c r="C371" s="3" t="s">
        <v>391</v>
      </c>
      <c r="D371" s="18">
        <v>96.0</v>
      </c>
      <c r="E371" s="19">
        <v>127.0</v>
      </c>
      <c r="F371" s="20">
        <v>788.0</v>
      </c>
      <c r="G371" s="21">
        <v>418.0</v>
      </c>
      <c r="H371" s="22">
        <f t="shared" si="1"/>
        <v>0.4304932735</v>
      </c>
      <c r="I371" s="23">
        <f t="shared" si="2"/>
        <v>0.6533996683</v>
      </c>
      <c r="J371" s="24">
        <f t="shared" si="3"/>
        <v>0.6186144157</v>
      </c>
      <c r="K371" s="25">
        <f t="shared" si="4"/>
        <v>0.6183128173</v>
      </c>
      <c r="L371" s="26">
        <f t="shared" si="5"/>
        <v>0.6537595247</v>
      </c>
      <c r="M371" s="14">
        <f t="shared" si="6"/>
        <v>5.408071749</v>
      </c>
      <c r="N371" s="14"/>
      <c r="O371" s="14"/>
      <c r="P371" s="14">
        <f t="shared" si="8"/>
        <v>370</v>
      </c>
      <c r="Q371" s="14">
        <f t="shared" si="7"/>
        <v>0.9762532982</v>
      </c>
      <c r="R371" s="22">
        <v>1.0</v>
      </c>
      <c r="S371" s="23">
        <v>0.95</v>
      </c>
      <c r="T371" s="27">
        <v>0.9743589743589743</v>
      </c>
      <c r="U371" s="14"/>
      <c r="V371" s="14"/>
      <c r="W371" s="14"/>
      <c r="X371" s="14"/>
      <c r="Y371" s="14"/>
      <c r="Z371" s="14"/>
      <c r="AA371" s="14"/>
      <c r="AB371" s="14"/>
      <c r="AC371" s="14"/>
    </row>
    <row r="372">
      <c r="A372" s="30"/>
      <c r="B372" s="30"/>
      <c r="C372" s="3" t="s">
        <v>392</v>
      </c>
      <c r="D372" s="18">
        <v>49.0</v>
      </c>
      <c r="E372" s="19">
        <v>50.0</v>
      </c>
      <c r="F372" s="20">
        <v>434.0</v>
      </c>
      <c r="G372" s="21">
        <v>336.0</v>
      </c>
      <c r="H372" s="22">
        <f t="shared" si="1"/>
        <v>0.4949494949</v>
      </c>
      <c r="I372" s="23">
        <f t="shared" si="2"/>
        <v>0.5636363636</v>
      </c>
      <c r="J372" s="24">
        <f t="shared" si="3"/>
        <v>0.5558112773</v>
      </c>
      <c r="K372" s="25">
        <f t="shared" si="4"/>
        <v>0.5535164817</v>
      </c>
      <c r="L372" s="26">
        <f t="shared" si="5"/>
        <v>0.5663744317</v>
      </c>
      <c r="M372" s="14">
        <f t="shared" si="6"/>
        <v>7.777777778</v>
      </c>
      <c r="N372" s="14"/>
      <c r="O372" s="14"/>
      <c r="P372" s="14">
        <f t="shared" si="8"/>
        <v>371</v>
      </c>
      <c r="Q372" s="14">
        <f t="shared" si="7"/>
        <v>0.9788918206</v>
      </c>
      <c r="R372" s="22">
        <v>1.0</v>
      </c>
      <c r="S372" s="23">
        <v>0.9703389830508474</v>
      </c>
      <c r="T372" s="27">
        <v>0.9744525547445255</v>
      </c>
      <c r="U372" s="14"/>
      <c r="V372" s="14"/>
      <c r="W372" s="14"/>
      <c r="X372" s="14"/>
      <c r="Y372" s="14"/>
      <c r="Z372" s="14"/>
      <c r="AA372" s="14"/>
      <c r="AB372" s="14"/>
      <c r="AC372" s="14"/>
    </row>
    <row r="373">
      <c r="A373" s="30"/>
      <c r="B373" s="30"/>
      <c r="C373" s="3" t="s">
        <v>393</v>
      </c>
      <c r="D373" s="18">
        <v>306.0</v>
      </c>
      <c r="E373" s="19">
        <v>33.0</v>
      </c>
      <c r="F373" s="20">
        <v>1194.0</v>
      </c>
      <c r="G373" s="21">
        <v>66.0</v>
      </c>
      <c r="H373" s="22">
        <f t="shared" si="1"/>
        <v>0.9026548673</v>
      </c>
      <c r="I373" s="23">
        <f t="shared" si="2"/>
        <v>0.9476190476</v>
      </c>
      <c r="J373" s="24">
        <f t="shared" si="3"/>
        <v>0.9380863039</v>
      </c>
      <c r="K373" s="25">
        <f t="shared" si="4"/>
        <v>0.9413396886</v>
      </c>
      <c r="L373" s="26">
        <f t="shared" si="5"/>
        <v>0.9437372255</v>
      </c>
      <c r="M373" s="14">
        <f t="shared" si="6"/>
        <v>3.716814159</v>
      </c>
      <c r="N373" s="14"/>
      <c r="O373" s="14"/>
      <c r="P373" s="14">
        <f t="shared" si="8"/>
        <v>372</v>
      </c>
      <c r="Q373" s="14">
        <f t="shared" si="7"/>
        <v>0.981530343</v>
      </c>
      <c r="R373" s="22">
        <v>1.0</v>
      </c>
      <c r="S373" s="23">
        <v>0.9772727272727273</v>
      </c>
      <c r="T373" s="27">
        <v>0.9838709677419355</v>
      </c>
      <c r="U373" s="14"/>
      <c r="V373" s="14"/>
      <c r="W373" s="14"/>
      <c r="X373" s="14"/>
      <c r="Y373" s="14"/>
      <c r="Z373" s="14"/>
      <c r="AA373" s="14"/>
      <c r="AB373" s="14"/>
      <c r="AC373" s="14"/>
    </row>
    <row r="374">
      <c r="A374" s="30"/>
      <c r="B374" s="30"/>
      <c r="C374" s="3" t="s">
        <v>394</v>
      </c>
      <c r="D374" s="18">
        <v>42.0</v>
      </c>
      <c r="E374" s="19">
        <v>4.0</v>
      </c>
      <c r="F374" s="20">
        <v>139.0</v>
      </c>
      <c r="G374" s="21">
        <v>7.0</v>
      </c>
      <c r="H374" s="22">
        <f t="shared" si="1"/>
        <v>0.9130434783</v>
      </c>
      <c r="I374" s="23">
        <f t="shared" si="2"/>
        <v>0.9520547945</v>
      </c>
      <c r="J374" s="24">
        <f t="shared" si="3"/>
        <v>0.9427083333</v>
      </c>
      <c r="K374" s="25">
        <f t="shared" si="4"/>
        <v>0.9467391589</v>
      </c>
      <c r="L374" s="26">
        <f t="shared" si="5"/>
        <v>0.9472453576</v>
      </c>
      <c r="M374" s="14">
        <f t="shared" si="6"/>
        <v>3.173913043</v>
      </c>
      <c r="N374" s="14"/>
      <c r="O374" s="14"/>
      <c r="P374" s="14">
        <f t="shared" si="8"/>
        <v>373</v>
      </c>
      <c r="Q374" s="14">
        <f t="shared" si="7"/>
        <v>0.9841688654</v>
      </c>
      <c r="R374" s="22">
        <v>1.0</v>
      </c>
      <c r="S374" s="23">
        <v>1.0</v>
      </c>
      <c r="T374" s="27">
        <v>1.0</v>
      </c>
      <c r="U374" s="14"/>
      <c r="V374" s="14"/>
      <c r="W374" s="14"/>
      <c r="X374" s="14"/>
      <c r="Y374" s="14"/>
      <c r="Z374" s="14"/>
      <c r="AA374" s="14"/>
      <c r="AB374" s="14"/>
      <c r="AC374" s="14"/>
    </row>
    <row r="375">
      <c r="A375" s="30"/>
      <c r="B375" s="30"/>
      <c r="C375" s="3" t="s">
        <v>395</v>
      </c>
      <c r="D375" s="18">
        <v>40.0</v>
      </c>
      <c r="E375" s="19">
        <v>4.0</v>
      </c>
      <c r="F375" s="20">
        <v>265.0</v>
      </c>
      <c r="G375" s="21">
        <v>9.0</v>
      </c>
      <c r="H375" s="22">
        <f t="shared" si="1"/>
        <v>0.9090909091</v>
      </c>
      <c r="I375" s="23">
        <f t="shared" si="2"/>
        <v>0.9671532847</v>
      </c>
      <c r="J375" s="24">
        <f t="shared" si="3"/>
        <v>0.9591194969</v>
      </c>
      <c r="K375" s="25">
        <f t="shared" si="4"/>
        <v>0.9587534274</v>
      </c>
      <c r="L375" s="26">
        <f t="shared" si="5"/>
        <v>0.9675900656</v>
      </c>
      <c r="M375" s="14">
        <f t="shared" si="6"/>
        <v>6.227272727</v>
      </c>
      <c r="N375" s="14"/>
      <c r="O375" s="14"/>
      <c r="P375" s="14">
        <f t="shared" si="8"/>
        <v>374</v>
      </c>
      <c r="Q375" s="14">
        <f t="shared" si="7"/>
        <v>0.9868073879</v>
      </c>
      <c r="R375" s="22">
        <v>1.0</v>
      </c>
      <c r="S375" s="23">
        <v>1.0</v>
      </c>
      <c r="T375" s="27">
        <v>1.0</v>
      </c>
      <c r="U375" s="14"/>
      <c r="V375" s="14"/>
      <c r="W375" s="14"/>
      <c r="X375" s="14"/>
      <c r="Y375" s="14"/>
      <c r="Z375" s="14"/>
      <c r="AA375" s="14"/>
      <c r="AB375" s="14"/>
      <c r="AC375" s="14"/>
    </row>
    <row r="376">
      <c r="A376" s="30"/>
      <c r="B376" s="30"/>
      <c r="C376" s="3" t="s">
        <v>396</v>
      </c>
      <c r="D376" s="18">
        <v>303.0</v>
      </c>
      <c r="E376" s="19">
        <v>34.0</v>
      </c>
      <c r="F376" s="20">
        <v>2177.0</v>
      </c>
      <c r="G376" s="21">
        <v>88.0</v>
      </c>
      <c r="H376" s="22">
        <f t="shared" si="1"/>
        <v>0.8991097923</v>
      </c>
      <c r="I376" s="23">
        <f t="shared" si="2"/>
        <v>0.9611479029</v>
      </c>
      <c r="J376" s="24">
        <f t="shared" si="3"/>
        <v>0.95311299</v>
      </c>
      <c r="K376" s="25">
        <f t="shared" si="4"/>
        <v>0.9521044043</v>
      </c>
      <c r="L376" s="26">
        <f t="shared" si="5"/>
        <v>0.9623513112</v>
      </c>
      <c r="M376" s="14">
        <f t="shared" si="6"/>
        <v>6.721068249</v>
      </c>
      <c r="N376" s="14"/>
      <c r="O376" s="14"/>
      <c r="P376" s="14">
        <f t="shared" si="8"/>
        <v>375</v>
      </c>
      <c r="Q376" s="14">
        <f t="shared" si="7"/>
        <v>0.9894459103</v>
      </c>
      <c r="R376" s="22">
        <v>1.0</v>
      </c>
      <c r="S376" s="23">
        <v>1.0</v>
      </c>
      <c r="T376" s="27">
        <v>1.0</v>
      </c>
      <c r="U376" s="14"/>
      <c r="V376" s="14"/>
      <c r="W376" s="14"/>
      <c r="X376" s="14"/>
      <c r="Y376" s="14"/>
      <c r="Z376" s="14"/>
      <c r="AA376" s="14"/>
      <c r="AB376" s="14"/>
      <c r="AC376" s="14"/>
    </row>
    <row r="377">
      <c r="A377" s="30"/>
      <c r="B377" s="30"/>
      <c r="C377" s="3" t="s">
        <v>397</v>
      </c>
      <c r="D377" s="18">
        <v>2.0</v>
      </c>
      <c r="E377" s="19">
        <v>1.0</v>
      </c>
      <c r="F377" s="20">
        <v>10.0</v>
      </c>
      <c r="G377" s="21">
        <v>4.0</v>
      </c>
      <c r="H377" s="22">
        <f t="shared" si="1"/>
        <v>0.6666666667</v>
      </c>
      <c r="I377" s="23">
        <f t="shared" si="2"/>
        <v>0.7142857143</v>
      </c>
      <c r="J377" s="24">
        <f t="shared" si="3"/>
        <v>0.7058823529</v>
      </c>
      <c r="K377" s="25">
        <f t="shared" si="4"/>
        <v>0.7075765524</v>
      </c>
      <c r="L377" s="26">
        <f t="shared" si="5"/>
        <v>0.7122642561</v>
      </c>
      <c r="M377" s="14">
        <f t="shared" si="6"/>
        <v>4.666666667</v>
      </c>
      <c r="N377" s="14"/>
      <c r="O377" s="14"/>
      <c r="P377" s="14">
        <f t="shared" si="8"/>
        <v>376</v>
      </c>
      <c r="Q377" s="14">
        <f t="shared" si="7"/>
        <v>0.9920844327</v>
      </c>
      <c r="R377" s="22">
        <v>1.0</v>
      </c>
      <c r="S377" s="23">
        <v>1.0</v>
      </c>
      <c r="T377" s="27">
        <v>1.0</v>
      </c>
      <c r="U377" s="14"/>
      <c r="V377" s="14"/>
      <c r="W377" s="14"/>
      <c r="X377" s="14"/>
      <c r="Y377" s="14"/>
      <c r="Z377" s="14"/>
      <c r="AA377" s="14"/>
      <c r="AB377" s="14"/>
      <c r="AC377" s="14"/>
    </row>
    <row r="378">
      <c r="A378" s="30"/>
      <c r="B378" s="30"/>
      <c r="C378" s="3" t="s">
        <v>398</v>
      </c>
      <c r="D378" s="18">
        <v>135.0</v>
      </c>
      <c r="E378" s="19">
        <v>21.0</v>
      </c>
      <c r="F378" s="20">
        <v>1220.0</v>
      </c>
      <c r="G378" s="21">
        <v>80.0</v>
      </c>
      <c r="H378" s="22">
        <f t="shared" si="1"/>
        <v>0.8653846154</v>
      </c>
      <c r="I378" s="23">
        <f t="shared" si="2"/>
        <v>0.9384615385</v>
      </c>
      <c r="J378" s="24">
        <f t="shared" si="3"/>
        <v>0.9306318681</v>
      </c>
      <c r="K378" s="25">
        <f t="shared" si="4"/>
        <v>0.9276309401</v>
      </c>
      <c r="L378" s="26">
        <f t="shared" si="5"/>
        <v>0.9420421384</v>
      </c>
      <c r="M378" s="14">
        <f t="shared" si="6"/>
        <v>8.333333333</v>
      </c>
      <c r="N378" s="14"/>
      <c r="O378" s="14"/>
      <c r="P378" s="14">
        <f t="shared" si="8"/>
        <v>377</v>
      </c>
      <c r="Q378" s="14">
        <f t="shared" si="7"/>
        <v>0.9947229551</v>
      </c>
      <c r="R378" s="22" t="e">
        <v>#DIV/0!</v>
      </c>
      <c r="S378" s="23">
        <v>1.0</v>
      </c>
      <c r="T378" s="27">
        <v>1.0</v>
      </c>
      <c r="U378" s="14"/>
      <c r="V378" s="14"/>
      <c r="W378" s="14"/>
      <c r="X378" s="14"/>
      <c r="Y378" s="14"/>
      <c r="Z378" s="14"/>
      <c r="AA378" s="14"/>
      <c r="AB378" s="14"/>
      <c r="AC378" s="14"/>
    </row>
    <row r="379">
      <c r="A379" s="30"/>
      <c r="B379" s="30"/>
      <c r="C379" s="3" t="s">
        <v>399</v>
      </c>
      <c r="D379" s="18">
        <v>150.0</v>
      </c>
      <c r="E379" s="19">
        <v>29.0</v>
      </c>
      <c r="F379" s="20">
        <v>635.0</v>
      </c>
      <c r="G379" s="21">
        <v>98.0</v>
      </c>
      <c r="H379" s="22">
        <f t="shared" si="1"/>
        <v>0.8379888268</v>
      </c>
      <c r="I379" s="23">
        <f t="shared" si="2"/>
        <v>0.8663028649</v>
      </c>
      <c r="J379" s="24">
        <f t="shared" si="3"/>
        <v>0.860745614</v>
      </c>
      <c r="K379" s="25">
        <f t="shared" si="4"/>
        <v>0.8627190374</v>
      </c>
      <c r="L379" s="26">
        <f t="shared" si="5"/>
        <v>0.8639482468</v>
      </c>
      <c r="M379" s="14">
        <f t="shared" si="6"/>
        <v>4.094972067</v>
      </c>
      <c r="N379" s="14"/>
      <c r="O379" s="14"/>
      <c r="P379" s="14">
        <f t="shared" si="8"/>
        <v>378</v>
      </c>
      <c r="Q379" s="14">
        <f t="shared" si="7"/>
        <v>0.9973614776</v>
      </c>
      <c r="R379" s="22">
        <v>1.0</v>
      </c>
      <c r="S379" s="23">
        <v>1.0</v>
      </c>
      <c r="T379" s="27">
        <v>1.0</v>
      </c>
      <c r="U379" s="14"/>
      <c r="V379" s="14"/>
      <c r="W379" s="14"/>
      <c r="X379" s="14"/>
      <c r="Y379" s="14"/>
      <c r="Z379" s="14"/>
      <c r="AA379" s="14"/>
      <c r="AB379" s="14"/>
      <c r="AC379" s="14"/>
    </row>
    <row r="380">
      <c r="A380" s="30"/>
      <c r="B380" s="30"/>
      <c r="C380" s="3" t="s">
        <v>400</v>
      </c>
      <c r="D380" s="18">
        <v>18.0</v>
      </c>
      <c r="E380" s="19">
        <v>6.0</v>
      </c>
      <c r="F380" s="20">
        <v>132.0</v>
      </c>
      <c r="G380" s="21">
        <v>15.0</v>
      </c>
      <c r="H380" s="22">
        <f t="shared" si="1"/>
        <v>0.75</v>
      </c>
      <c r="I380" s="23">
        <f t="shared" si="2"/>
        <v>0.8979591837</v>
      </c>
      <c r="J380" s="24">
        <f t="shared" si="3"/>
        <v>0.8771929825</v>
      </c>
      <c r="K380" s="25">
        <f t="shared" si="4"/>
        <v>0.8750057165</v>
      </c>
      <c r="L380" s="26">
        <f t="shared" si="5"/>
        <v>0.9005689512</v>
      </c>
      <c r="M380" s="14">
        <f t="shared" si="6"/>
        <v>6.125</v>
      </c>
      <c r="N380" s="14"/>
      <c r="O380" s="14"/>
      <c r="P380" s="14">
        <f t="shared" si="8"/>
        <v>379</v>
      </c>
      <c r="Q380" s="14">
        <f t="shared" si="7"/>
        <v>1</v>
      </c>
      <c r="R380" s="22" t="e">
        <v>#DIV/0!</v>
      </c>
      <c r="S380" s="23" t="e">
        <v>#DIV/0!</v>
      </c>
      <c r="T380" s="27" t="e">
        <v>#DIV/0!</v>
      </c>
      <c r="U380" s="14"/>
      <c r="V380" s="14"/>
      <c r="W380" s="14"/>
      <c r="X380" s="14"/>
      <c r="Y380" s="14"/>
      <c r="Z380" s="14"/>
      <c r="AA380" s="14"/>
      <c r="AB380" s="14"/>
      <c r="AC380" s="14"/>
    </row>
    <row r="381">
      <c r="A381" s="30"/>
      <c r="B381" s="30"/>
      <c r="C381" s="3"/>
      <c r="D381" s="18"/>
      <c r="E381" s="19"/>
      <c r="F381" s="20"/>
      <c r="G381" s="21"/>
      <c r="H381" s="22"/>
      <c r="I381" s="23"/>
      <c r="J381" s="24"/>
      <c r="K381" s="25"/>
      <c r="L381" s="26"/>
      <c r="M381" s="14"/>
      <c r="N381" s="14"/>
      <c r="O381" s="14"/>
      <c r="P381" s="14"/>
      <c r="Q381" s="14"/>
      <c r="R381" s="22"/>
      <c r="S381" s="23"/>
      <c r="T381" s="27"/>
      <c r="U381" s="14"/>
      <c r="V381" s="14"/>
      <c r="W381" s="14"/>
      <c r="X381" s="14"/>
      <c r="Y381" s="14"/>
      <c r="Z381" s="14"/>
      <c r="AA381" s="14"/>
      <c r="AB381" s="14"/>
      <c r="AC381" s="14"/>
    </row>
    <row r="382">
      <c r="A382" s="30"/>
      <c r="B382" s="30"/>
      <c r="C382" s="3"/>
      <c r="D382" s="18"/>
      <c r="E382" s="19"/>
      <c r="F382" s="20"/>
      <c r="G382" s="21"/>
      <c r="H382" s="22"/>
      <c r="I382" s="23"/>
      <c r="J382" s="24"/>
      <c r="K382" s="25"/>
      <c r="L382" s="26"/>
      <c r="M382" s="14"/>
      <c r="N382" s="14"/>
      <c r="O382" s="14"/>
      <c r="P382" s="14"/>
      <c r="Q382" s="14"/>
      <c r="R382" s="22"/>
      <c r="S382" s="23"/>
      <c r="T382" s="27"/>
      <c r="U382" s="14"/>
      <c r="V382" s="14"/>
      <c r="W382" s="14"/>
      <c r="X382" s="14"/>
      <c r="Y382" s="14"/>
      <c r="Z382" s="14"/>
      <c r="AA382" s="14"/>
      <c r="AB382" s="14"/>
      <c r="AC382" s="14"/>
    </row>
    <row r="383">
      <c r="A383" s="30"/>
      <c r="B383" s="30"/>
      <c r="C383" s="3"/>
      <c r="D383" s="18"/>
      <c r="E383" s="19"/>
      <c r="F383" s="20"/>
      <c r="G383" s="21"/>
      <c r="H383" s="22"/>
      <c r="I383" s="23"/>
      <c r="J383" s="24"/>
      <c r="K383" s="25"/>
      <c r="L383" s="26"/>
      <c r="M383" s="14"/>
      <c r="N383" s="14"/>
      <c r="O383" s="14"/>
      <c r="P383" s="14"/>
      <c r="Q383" s="14"/>
      <c r="R383" s="22"/>
      <c r="S383" s="23"/>
      <c r="T383" s="27"/>
      <c r="U383" s="14"/>
      <c r="V383" s="14"/>
      <c r="W383" s="14"/>
      <c r="X383" s="14"/>
      <c r="Y383" s="14"/>
      <c r="Z383" s="14"/>
      <c r="AA383" s="14"/>
      <c r="AB383" s="14"/>
      <c r="AC383" s="14"/>
    </row>
    <row r="384">
      <c r="A384" s="30"/>
      <c r="B384" s="30"/>
      <c r="C384" s="3"/>
      <c r="D384" s="18"/>
      <c r="E384" s="19"/>
      <c r="F384" s="20"/>
      <c r="G384" s="21"/>
      <c r="H384" s="22"/>
      <c r="I384" s="23"/>
      <c r="J384" s="24"/>
      <c r="K384" s="25"/>
      <c r="L384" s="26"/>
      <c r="M384" s="14"/>
      <c r="N384" s="14"/>
      <c r="O384" s="14"/>
      <c r="P384" s="14"/>
      <c r="Q384" s="14"/>
      <c r="R384" s="22"/>
      <c r="S384" s="23"/>
      <c r="T384" s="27"/>
      <c r="U384" s="14"/>
      <c r="V384" s="14"/>
      <c r="W384" s="14"/>
      <c r="X384" s="14"/>
      <c r="Y384" s="14"/>
      <c r="Z384" s="14"/>
      <c r="AA384" s="14"/>
      <c r="AB384" s="14"/>
      <c r="AC384" s="14"/>
    </row>
    <row r="385">
      <c r="A385" s="30"/>
      <c r="B385" s="30"/>
      <c r="C385" s="3"/>
      <c r="D385" s="18"/>
      <c r="E385" s="19"/>
      <c r="F385" s="20"/>
      <c r="G385" s="21"/>
      <c r="H385" s="22"/>
      <c r="I385" s="23"/>
      <c r="J385" s="24"/>
      <c r="K385" s="25"/>
      <c r="L385" s="26"/>
      <c r="M385" s="14"/>
      <c r="N385" s="14"/>
      <c r="O385" s="14"/>
      <c r="P385" s="14"/>
      <c r="Q385" s="14"/>
      <c r="R385" s="22"/>
      <c r="S385" s="23"/>
      <c r="T385" s="27"/>
      <c r="U385" s="14"/>
      <c r="V385" s="14"/>
      <c r="W385" s="14"/>
      <c r="X385" s="14"/>
      <c r="Y385" s="14"/>
      <c r="Z385" s="14"/>
      <c r="AA385" s="14"/>
      <c r="AB385" s="14"/>
      <c r="AC385" s="14"/>
    </row>
    <row r="386">
      <c r="A386" s="30"/>
      <c r="B386" s="30"/>
      <c r="C386" s="3"/>
      <c r="D386" s="18"/>
      <c r="E386" s="19"/>
      <c r="F386" s="20"/>
      <c r="G386" s="21"/>
      <c r="H386" s="22"/>
      <c r="I386" s="23"/>
      <c r="J386" s="24"/>
      <c r="K386" s="25"/>
      <c r="L386" s="26"/>
      <c r="M386" s="14"/>
      <c r="N386" s="14"/>
      <c r="O386" s="14"/>
      <c r="P386" s="14"/>
      <c r="Q386" s="14"/>
      <c r="R386" s="22"/>
      <c r="S386" s="23"/>
      <c r="T386" s="27"/>
      <c r="U386" s="14"/>
      <c r="V386" s="14"/>
      <c r="W386" s="14"/>
      <c r="X386" s="14"/>
      <c r="Y386" s="14"/>
      <c r="Z386" s="14"/>
      <c r="AA386" s="14"/>
      <c r="AB386" s="14"/>
      <c r="AC386" s="14"/>
    </row>
    <row r="387">
      <c r="A387" s="30"/>
      <c r="B387" s="30"/>
      <c r="C387" s="3"/>
      <c r="D387" s="18"/>
      <c r="E387" s="19"/>
      <c r="F387" s="20"/>
      <c r="G387" s="21"/>
      <c r="H387" s="22"/>
      <c r="I387" s="23"/>
      <c r="J387" s="24"/>
      <c r="K387" s="25"/>
      <c r="L387" s="26"/>
      <c r="M387" s="14"/>
      <c r="N387" s="14"/>
      <c r="O387" s="14"/>
      <c r="P387" s="14"/>
      <c r="Q387" s="14"/>
      <c r="R387" s="22"/>
      <c r="S387" s="23"/>
      <c r="T387" s="27"/>
      <c r="U387" s="14"/>
      <c r="V387" s="14"/>
      <c r="W387" s="14"/>
      <c r="X387" s="14"/>
      <c r="Y387" s="14"/>
      <c r="Z387" s="14"/>
      <c r="AA387" s="14"/>
      <c r="AB387" s="14"/>
      <c r="AC387" s="14"/>
    </row>
    <row r="388">
      <c r="A388" s="30"/>
      <c r="B388" s="30"/>
      <c r="C388" s="3"/>
      <c r="D388" s="18"/>
      <c r="E388" s="19"/>
      <c r="F388" s="20"/>
      <c r="G388" s="21"/>
      <c r="H388" s="22"/>
      <c r="I388" s="23"/>
      <c r="J388" s="24"/>
      <c r="K388" s="25"/>
      <c r="L388" s="26"/>
      <c r="M388" s="14"/>
      <c r="N388" s="14"/>
      <c r="O388" s="14"/>
      <c r="P388" s="14"/>
      <c r="Q388" s="14"/>
      <c r="R388" s="22"/>
      <c r="S388" s="23"/>
      <c r="T388" s="27"/>
      <c r="U388" s="14"/>
      <c r="V388" s="14"/>
      <c r="W388" s="14"/>
      <c r="X388" s="14"/>
      <c r="Y388" s="14"/>
      <c r="Z388" s="14"/>
      <c r="AA388" s="14"/>
      <c r="AB388" s="14"/>
      <c r="AC388" s="14"/>
    </row>
    <row r="389">
      <c r="A389" s="30"/>
      <c r="B389" s="30"/>
      <c r="C389" s="3"/>
      <c r="D389" s="18"/>
      <c r="E389" s="19"/>
      <c r="F389" s="20"/>
      <c r="G389" s="21"/>
      <c r="H389" s="22"/>
      <c r="I389" s="23"/>
      <c r="J389" s="24"/>
      <c r="K389" s="25"/>
      <c r="L389" s="26"/>
      <c r="M389" s="14"/>
      <c r="N389" s="14"/>
      <c r="O389" s="14"/>
      <c r="P389" s="14"/>
      <c r="Q389" s="14"/>
      <c r="R389" s="22"/>
      <c r="S389" s="23"/>
      <c r="T389" s="27"/>
      <c r="U389" s="14"/>
      <c r="V389" s="14"/>
      <c r="W389" s="14"/>
      <c r="X389" s="14"/>
      <c r="Y389" s="14"/>
      <c r="Z389" s="14"/>
      <c r="AA389" s="14"/>
      <c r="AB389" s="14"/>
      <c r="AC389" s="14"/>
    </row>
    <row r="390">
      <c r="A390" s="30"/>
      <c r="B390" s="30"/>
      <c r="C390" s="3"/>
      <c r="D390" s="18"/>
      <c r="E390" s="19"/>
      <c r="F390" s="20"/>
      <c r="G390" s="21"/>
      <c r="H390" s="22"/>
      <c r="I390" s="23"/>
      <c r="J390" s="24"/>
      <c r="K390" s="25"/>
      <c r="L390" s="26"/>
      <c r="M390" s="14"/>
      <c r="N390" s="14"/>
      <c r="O390" s="14"/>
      <c r="P390" s="14"/>
      <c r="Q390" s="14"/>
      <c r="R390" s="22"/>
      <c r="S390" s="23"/>
      <c r="T390" s="27"/>
      <c r="U390" s="14"/>
      <c r="V390" s="14"/>
      <c r="W390" s="14"/>
      <c r="X390" s="14"/>
      <c r="Y390" s="14"/>
      <c r="Z390" s="14"/>
      <c r="AA390" s="14"/>
      <c r="AB390" s="14"/>
      <c r="AC390" s="14"/>
    </row>
    <row r="391">
      <c r="A391" s="30"/>
      <c r="B391" s="30"/>
      <c r="C391" s="3"/>
      <c r="D391" s="18"/>
      <c r="E391" s="19"/>
      <c r="F391" s="20"/>
      <c r="G391" s="21"/>
      <c r="H391" s="22"/>
      <c r="I391" s="23"/>
      <c r="J391" s="24"/>
      <c r="K391" s="25"/>
      <c r="L391" s="26"/>
      <c r="M391" s="14"/>
      <c r="N391" s="14"/>
      <c r="O391" s="14"/>
      <c r="P391" s="14"/>
      <c r="Q391" s="14"/>
      <c r="R391" s="22"/>
      <c r="S391" s="23"/>
      <c r="T391" s="27"/>
      <c r="U391" s="14"/>
      <c r="V391" s="14"/>
      <c r="W391" s="14"/>
      <c r="X391" s="14"/>
      <c r="Y391" s="14"/>
      <c r="Z391" s="14"/>
      <c r="AA391" s="14"/>
      <c r="AB391" s="14"/>
      <c r="AC391" s="14"/>
    </row>
    <row r="392">
      <c r="A392" s="30"/>
      <c r="B392" s="30"/>
      <c r="C392" s="3"/>
      <c r="D392" s="18"/>
      <c r="E392" s="19"/>
      <c r="F392" s="20"/>
      <c r="G392" s="21"/>
      <c r="H392" s="22"/>
      <c r="I392" s="23"/>
      <c r="J392" s="24"/>
      <c r="K392" s="25"/>
      <c r="L392" s="26"/>
      <c r="M392" s="14"/>
      <c r="N392" s="14"/>
      <c r="O392" s="14"/>
      <c r="P392" s="14"/>
      <c r="Q392" s="14"/>
      <c r="R392" s="22"/>
      <c r="S392" s="23"/>
      <c r="T392" s="27"/>
      <c r="U392" s="14"/>
      <c r="V392" s="14"/>
      <c r="W392" s="14"/>
      <c r="X392" s="14"/>
      <c r="Y392" s="14"/>
      <c r="Z392" s="14"/>
      <c r="AA392" s="14"/>
      <c r="AB392" s="14"/>
      <c r="AC392" s="14"/>
    </row>
    <row r="393">
      <c r="A393" s="30"/>
      <c r="B393" s="30"/>
      <c r="C393" s="3"/>
      <c r="D393" s="18"/>
      <c r="E393" s="19"/>
      <c r="F393" s="20"/>
      <c r="G393" s="21"/>
      <c r="H393" s="22"/>
      <c r="I393" s="23"/>
      <c r="J393" s="24"/>
      <c r="K393" s="25"/>
      <c r="L393" s="26"/>
      <c r="M393" s="14"/>
      <c r="N393" s="14"/>
      <c r="O393" s="14"/>
      <c r="P393" s="14"/>
      <c r="Q393" s="14"/>
      <c r="R393" s="22"/>
      <c r="S393" s="23"/>
      <c r="T393" s="27"/>
      <c r="U393" s="14"/>
      <c r="V393" s="14"/>
      <c r="W393" s="14"/>
      <c r="X393" s="14"/>
      <c r="Y393" s="14"/>
      <c r="Z393" s="14"/>
      <c r="AA393" s="14"/>
      <c r="AB393" s="14"/>
      <c r="AC393" s="14"/>
    </row>
    <row r="394">
      <c r="A394" s="30"/>
      <c r="B394" s="30"/>
      <c r="C394" s="3"/>
      <c r="D394" s="18"/>
      <c r="E394" s="19"/>
      <c r="F394" s="20"/>
      <c r="G394" s="21"/>
      <c r="H394" s="22"/>
      <c r="I394" s="23"/>
      <c r="J394" s="24"/>
      <c r="K394" s="25"/>
      <c r="L394" s="26"/>
      <c r="M394" s="14"/>
      <c r="N394" s="14"/>
      <c r="O394" s="14"/>
      <c r="P394" s="14"/>
      <c r="Q394" s="14"/>
      <c r="R394" s="22"/>
      <c r="S394" s="23"/>
      <c r="T394" s="27"/>
      <c r="U394" s="14"/>
      <c r="V394" s="14"/>
      <c r="W394" s="14"/>
      <c r="X394" s="14"/>
      <c r="Y394" s="14"/>
      <c r="Z394" s="14"/>
      <c r="AA394" s="14"/>
      <c r="AB394" s="14"/>
      <c r="AC394" s="14"/>
    </row>
    <row r="395">
      <c r="A395" s="30"/>
      <c r="B395" s="30"/>
      <c r="C395" s="3"/>
      <c r="D395" s="18"/>
      <c r="E395" s="19"/>
      <c r="F395" s="20"/>
      <c r="G395" s="21"/>
      <c r="H395" s="22"/>
      <c r="I395" s="23"/>
      <c r="J395" s="24"/>
      <c r="K395" s="25"/>
      <c r="L395" s="26"/>
      <c r="M395" s="14"/>
      <c r="N395" s="14"/>
      <c r="O395" s="14"/>
      <c r="P395" s="14"/>
      <c r="Q395" s="14"/>
      <c r="R395" s="22"/>
      <c r="S395" s="23"/>
      <c r="T395" s="27"/>
      <c r="U395" s="14"/>
      <c r="V395" s="14"/>
      <c r="W395" s="14"/>
      <c r="X395" s="14"/>
      <c r="Y395" s="14"/>
      <c r="Z395" s="14"/>
      <c r="AA395" s="14"/>
      <c r="AB395" s="14"/>
      <c r="AC395" s="14"/>
    </row>
    <row r="396">
      <c r="A396" s="30"/>
      <c r="B396" s="30"/>
      <c r="C396" s="3"/>
      <c r="D396" s="18"/>
      <c r="E396" s="19"/>
      <c r="F396" s="20"/>
      <c r="G396" s="21"/>
      <c r="H396" s="22"/>
      <c r="I396" s="23"/>
      <c r="J396" s="24"/>
      <c r="K396" s="25"/>
      <c r="L396" s="26"/>
      <c r="M396" s="14"/>
      <c r="N396" s="14"/>
      <c r="O396" s="14"/>
      <c r="P396" s="14"/>
      <c r="Q396" s="14"/>
      <c r="R396" s="22"/>
      <c r="S396" s="23"/>
      <c r="T396" s="27"/>
      <c r="U396" s="14"/>
      <c r="V396" s="14"/>
      <c r="W396" s="14"/>
      <c r="X396" s="14"/>
      <c r="Y396" s="14"/>
      <c r="Z396" s="14"/>
      <c r="AA396" s="14"/>
      <c r="AB396" s="14"/>
      <c r="AC396" s="14"/>
    </row>
    <row r="397">
      <c r="A397" s="30"/>
      <c r="B397" s="30"/>
      <c r="C397" s="3"/>
      <c r="D397" s="18"/>
      <c r="E397" s="19"/>
      <c r="F397" s="20"/>
      <c r="G397" s="21"/>
      <c r="H397" s="22"/>
      <c r="I397" s="23"/>
      <c r="J397" s="24"/>
      <c r="K397" s="25"/>
      <c r="L397" s="26"/>
      <c r="M397" s="14"/>
      <c r="N397" s="14"/>
      <c r="O397" s="14"/>
      <c r="P397" s="14"/>
      <c r="Q397" s="14"/>
      <c r="R397" s="22"/>
      <c r="S397" s="23"/>
      <c r="T397" s="27"/>
      <c r="U397" s="14"/>
      <c r="V397" s="14"/>
      <c r="W397" s="14"/>
      <c r="X397" s="14"/>
      <c r="Y397" s="14"/>
      <c r="Z397" s="14"/>
      <c r="AA397" s="14"/>
      <c r="AB397" s="14"/>
      <c r="AC397" s="14"/>
    </row>
    <row r="398">
      <c r="A398" s="30"/>
      <c r="B398" s="30"/>
      <c r="C398" s="3"/>
      <c r="D398" s="18"/>
      <c r="E398" s="19"/>
      <c r="F398" s="20"/>
      <c r="G398" s="21"/>
      <c r="H398" s="22"/>
      <c r="I398" s="23"/>
      <c r="J398" s="24"/>
      <c r="K398" s="25"/>
      <c r="L398" s="26"/>
      <c r="M398" s="14"/>
      <c r="N398" s="14"/>
      <c r="O398" s="14"/>
      <c r="P398" s="14"/>
      <c r="Q398" s="14"/>
      <c r="R398" s="22"/>
      <c r="S398" s="23"/>
      <c r="T398" s="27"/>
      <c r="U398" s="14"/>
      <c r="V398" s="14"/>
      <c r="W398" s="14"/>
      <c r="X398" s="14"/>
      <c r="Y398" s="14"/>
      <c r="Z398" s="14"/>
      <c r="AA398" s="14"/>
      <c r="AB398" s="14"/>
      <c r="AC398" s="14"/>
    </row>
    <row r="399">
      <c r="A399" s="30"/>
      <c r="B399" s="30"/>
      <c r="C399" s="3"/>
      <c r="D399" s="18"/>
      <c r="E399" s="19"/>
      <c r="F399" s="20"/>
      <c r="G399" s="21"/>
      <c r="H399" s="22"/>
      <c r="I399" s="23"/>
      <c r="J399" s="24"/>
      <c r="K399" s="25"/>
      <c r="L399" s="26"/>
      <c r="M399" s="14"/>
      <c r="N399" s="14"/>
      <c r="O399" s="14"/>
      <c r="P399" s="14"/>
      <c r="Q399" s="14"/>
      <c r="R399" s="22"/>
      <c r="S399" s="23"/>
      <c r="T399" s="27"/>
      <c r="U399" s="14"/>
      <c r="V399" s="14"/>
      <c r="W399" s="14"/>
      <c r="X399" s="14"/>
      <c r="Y399" s="14"/>
      <c r="Z399" s="14"/>
      <c r="AA399" s="14"/>
      <c r="AB399" s="14"/>
      <c r="AC399" s="14"/>
    </row>
    <row r="400">
      <c r="A400" s="30"/>
      <c r="B400" s="30"/>
      <c r="C400" s="3"/>
      <c r="D400" s="18"/>
      <c r="E400" s="19"/>
      <c r="F400" s="20"/>
      <c r="G400" s="21"/>
      <c r="H400" s="22"/>
      <c r="I400" s="23"/>
      <c r="J400" s="24"/>
      <c r="K400" s="25"/>
      <c r="L400" s="26"/>
      <c r="M400" s="14"/>
      <c r="N400" s="14"/>
      <c r="O400" s="14"/>
      <c r="P400" s="14"/>
      <c r="Q400" s="14"/>
      <c r="R400" s="22"/>
      <c r="S400" s="23"/>
      <c r="T400" s="27"/>
      <c r="U400" s="14"/>
      <c r="V400" s="14"/>
      <c r="W400" s="14"/>
      <c r="X400" s="14"/>
      <c r="Y400" s="14"/>
      <c r="Z400" s="14"/>
      <c r="AA400" s="14"/>
      <c r="AB400" s="14"/>
      <c r="AC400" s="14"/>
    </row>
    <row r="401">
      <c r="A401" s="30"/>
      <c r="B401" s="30"/>
      <c r="C401" s="3"/>
      <c r="D401" s="18"/>
      <c r="E401" s="19"/>
      <c r="F401" s="20"/>
      <c r="G401" s="21"/>
      <c r="H401" s="22"/>
      <c r="I401" s="23"/>
      <c r="J401" s="24"/>
      <c r="K401" s="25"/>
      <c r="L401" s="26"/>
      <c r="M401" s="14"/>
      <c r="N401" s="14"/>
      <c r="O401" s="14"/>
      <c r="P401" s="14"/>
      <c r="Q401" s="14"/>
      <c r="R401" s="22"/>
      <c r="S401" s="23"/>
      <c r="T401" s="27"/>
      <c r="U401" s="14"/>
      <c r="V401" s="14"/>
      <c r="W401" s="14"/>
      <c r="X401" s="14"/>
      <c r="Y401" s="14"/>
      <c r="Z401" s="14"/>
      <c r="AA401" s="14"/>
      <c r="AB401" s="14"/>
      <c r="AC401" s="14"/>
    </row>
    <row r="402">
      <c r="A402" s="30"/>
      <c r="B402" s="30"/>
      <c r="C402" s="3"/>
      <c r="D402" s="18"/>
      <c r="E402" s="19"/>
      <c r="F402" s="20"/>
      <c r="G402" s="21"/>
      <c r="H402" s="22"/>
      <c r="I402" s="23"/>
      <c r="J402" s="24"/>
      <c r="K402" s="25"/>
      <c r="L402" s="26"/>
      <c r="M402" s="14"/>
      <c r="N402" s="14"/>
      <c r="O402" s="14"/>
      <c r="P402" s="14"/>
      <c r="Q402" s="14"/>
      <c r="R402" s="22"/>
      <c r="S402" s="23"/>
      <c r="T402" s="27"/>
      <c r="U402" s="14"/>
      <c r="V402" s="14"/>
      <c r="W402" s="14"/>
      <c r="X402" s="14"/>
      <c r="Y402" s="14"/>
      <c r="Z402" s="14"/>
      <c r="AA402" s="14"/>
      <c r="AB402" s="14"/>
      <c r="AC402" s="14"/>
    </row>
    <row r="403">
      <c r="A403" s="30"/>
      <c r="B403" s="30"/>
      <c r="C403" s="3"/>
      <c r="D403" s="18"/>
      <c r="E403" s="19"/>
      <c r="F403" s="20"/>
      <c r="G403" s="21"/>
      <c r="H403" s="22"/>
      <c r="I403" s="23"/>
      <c r="J403" s="24"/>
      <c r="K403" s="25"/>
      <c r="L403" s="26"/>
      <c r="M403" s="14"/>
      <c r="N403" s="14"/>
      <c r="O403" s="14"/>
      <c r="P403" s="14"/>
      <c r="Q403" s="14"/>
      <c r="R403" s="22"/>
      <c r="S403" s="23"/>
      <c r="T403" s="27"/>
      <c r="U403" s="14"/>
      <c r="V403" s="14"/>
      <c r="W403" s="14"/>
      <c r="X403" s="14"/>
      <c r="Y403" s="14"/>
      <c r="Z403" s="14"/>
      <c r="AA403" s="14"/>
      <c r="AB403" s="14"/>
      <c r="AC403" s="14"/>
    </row>
    <row r="404">
      <c r="A404" s="30"/>
      <c r="B404" s="30"/>
      <c r="C404" s="3"/>
      <c r="D404" s="18"/>
      <c r="E404" s="19"/>
      <c r="F404" s="20"/>
      <c r="G404" s="21"/>
      <c r="H404" s="22"/>
      <c r="I404" s="23"/>
      <c r="J404" s="24"/>
      <c r="K404" s="25"/>
      <c r="L404" s="26"/>
      <c r="M404" s="14"/>
      <c r="N404" s="14"/>
      <c r="O404" s="14"/>
      <c r="P404" s="14"/>
      <c r="Q404" s="14"/>
      <c r="R404" s="22"/>
      <c r="S404" s="23"/>
      <c r="T404" s="27"/>
      <c r="U404" s="14"/>
      <c r="V404" s="14"/>
      <c r="W404" s="14"/>
      <c r="X404" s="14"/>
      <c r="Y404" s="14"/>
      <c r="Z404" s="14"/>
      <c r="AA404" s="14"/>
      <c r="AB404" s="14"/>
      <c r="AC404" s="14"/>
    </row>
    <row r="405">
      <c r="A405" s="30"/>
      <c r="B405" s="30"/>
      <c r="C405" s="3"/>
      <c r="D405" s="18"/>
      <c r="E405" s="19"/>
      <c r="F405" s="20"/>
      <c r="G405" s="21"/>
      <c r="H405" s="22"/>
      <c r="I405" s="23"/>
      <c r="J405" s="24"/>
      <c r="K405" s="25"/>
      <c r="L405" s="26"/>
      <c r="M405" s="14"/>
      <c r="N405" s="14"/>
      <c r="O405" s="14"/>
      <c r="P405" s="14"/>
      <c r="Q405" s="14"/>
      <c r="R405" s="22"/>
      <c r="S405" s="23"/>
      <c r="T405" s="27"/>
      <c r="U405" s="14"/>
      <c r="V405" s="14"/>
      <c r="W405" s="14"/>
      <c r="X405" s="14"/>
      <c r="Y405" s="14"/>
      <c r="Z405" s="14"/>
      <c r="AA405" s="14"/>
      <c r="AB405" s="14"/>
      <c r="AC405" s="14"/>
    </row>
    <row r="406">
      <c r="A406" s="30"/>
      <c r="B406" s="30"/>
      <c r="C406" s="3"/>
      <c r="D406" s="18"/>
      <c r="E406" s="19"/>
      <c r="F406" s="20"/>
      <c r="G406" s="21"/>
      <c r="H406" s="22"/>
      <c r="I406" s="23"/>
      <c r="J406" s="24"/>
      <c r="K406" s="25"/>
      <c r="L406" s="26"/>
      <c r="M406" s="14"/>
      <c r="N406" s="14"/>
      <c r="O406" s="14"/>
      <c r="P406" s="14"/>
      <c r="Q406" s="14"/>
      <c r="R406" s="22"/>
      <c r="S406" s="23"/>
      <c r="T406" s="27"/>
      <c r="U406" s="14"/>
      <c r="V406" s="14"/>
      <c r="W406" s="14"/>
      <c r="X406" s="14"/>
      <c r="Y406" s="14"/>
      <c r="Z406" s="14"/>
      <c r="AA406" s="14"/>
      <c r="AB406" s="14"/>
      <c r="AC406" s="14"/>
    </row>
    <row r="407">
      <c r="A407" s="30"/>
      <c r="B407" s="30"/>
      <c r="C407" s="3"/>
      <c r="D407" s="18"/>
      <c r="E407" s="19"/>
      <c r="F407" s="20"/>
      <c r="G407" s="21"/>
      <c r="H407" s="22"/>
      <c r="I407" s="23"/>
      <c r="J407" s="24"/>
      <c r="K407" s="25"/>
      <c r="L407" s="26"/>
      <c r="M407" s="14"/>
      <c r="N407" s="14"/>
      <c r="O407" s="14"/>
      <c r="P407" s="14"/>
      <c r="Q407" s="14"/>
      <c r="R407" s="22"/>
      <c r="S407" s="23"/>
      <c r="T407" s="27"/>
      <c r="U407" s="14"/>
      <c r="V407" s="14"/>
      <c r="W407" s="14"/>
      <c r="X407" s="14"/>
      <c r="Y407" s="14"/>
      <c r="Z407" s="14"/>
      <c r="AA407" s="14"/>
      <c r="AB407" s="14"/>
      <c r="AC407" s="14"/>
    </row>
    <row r="408">
      <c r="A408" s="30"/>
      <c r="B408" s="30"/>
      <c r="C408" s="3"/>
      <c r="D408" s="18"/>
      <c r="E408" s="19"/>
      <c r="F408" s="20"/>
      <c r="G408" s="21"/>
      <c r="H408" s="22"/>
      <c r="I408" s="23"/>
      <c r="J408" s="24"/>
      <c r="K408" s="25"/>
      <c r="L408" s="26"/>
      <c r="M408" s="14"/>
      <c r="N408" s="14"/>
      <c r="O408" s="14"/>
      <c r="P408" s="14"/>
      <c r="Q408" s="14"/>
      <c r="R408" s="22"/>
      <c r="S408" s="23"/>
      <c r="T408" s="27"/>
      <c r="U408" s="14"/>
      <c r="V408" s="14"/>
      <c r="W408" s="14"/>
      <c r="X408" s="14"/>
      <c r="Y408" s="14"/>
      <c r="Z408" s="14"/>
      <c r="AA408" s="14"/>
      <c r="AB408" s="14"/>
      <c r="AC408" s="14"/>
    </row>
    <row r="409">
      <c r="A409" s="30"/>
      <c r="B409" s="30"/>
      <c r="C409" s="3"/>
      <c r="D409" s="18"/>
      <c r="E409" s="19"/>
      <c r="F409" s="20"/>
      <c r="G409" s="21"/>
      <c r="H409" s="22"/>
      <c r="I409" s="23"/>
      <c r="J409" s="24"/>
      <c r="K409" s="25"/>
      <c r="L409" s="26"/>
      <c r="M409" s="14"/>
      <c r="N409" s="14"/>
      <c r="O409" s="14"/>
      <c r="P409" s="14"/>
      <c r="Q409" s="14"/>
      <c r="R409" s="22"/>
      <c r="S409" s="23"/>
      <c r="T409" s="27"/>
      <c r="U409" s="14"/>
      <c r="V409" s="14"/>
      <c r="W409" s="14"/>
      <c r="X409" s="14"/>
      <c r="Y409" s="14"/>
      <c r="Z409" s="14"/>
      <c r="AA409" s="14"/>
      <c r="AB409" s="14"/>
      <c r="AC409" s="14"/>
    </row>
    <row r="410">
      <c r="A410" s="30"/>
      <c r="B410" s="30"/>
      <c r="C410" s="3"/>
      <c r="D410" s="18"/>
      <c r="E410" s="19"/>
      <c r="F410" s="20"/>
      <c r="G410" s="21"/>
      <c r="H410" s="22"/>
      <c r="I410" s="23"/>
      <c r="J410" s="24"/>
      <c r="K410" s="25"/>
      <c r="L410" s="26"/>
      <c r="M410" s="14"/>
      <c r="N410" s="14"/>
      <c r="O410" s="14"/>
      <c r="P410" s="14"/>
      <c r="Q410" s="14"/>
      <c r="R410" s="22"/>
      <c r="S410" s="23"/>
      <c r="T410" s="27"/>
      <c r="U410" s="14"/>
      <c r="V410" s="14"/>
      <c r="W410" s="14"/>
      <c r="X410" s="14"/>
      <c r="Y410" s="14"/>
      <c r="Z410" s="14"/>
      <c r="AA410" s="14"/>
      <c r="AB410" s="14"/>
      <c r="AC410" s="14"/>
    </row>
    <row r="411">
      <c r="A411" s="30"/>
      <c r="B411" s="30"/>
      <c r="C411" s="3"/>
      <c r="D411" s="18"/>
      <c r="E411" s="19"/>
      <c r="F411" s="20"/>
      <c r="G411" s="21"/>
      <c r="H411" s="22"/>
      <c r="I411" s="23"/>
      <c r="J411" s="24"/>
      <c r="K411" s="25"/>
      <c r="L411" s="26"/>
      <c r="M411" s="14"/>
      <c r="N411" s="14"/>
      <c r="O411" s="14"/>
      <c r="P411" s="14"/>
      <c r="Q411" s="14"/>
      <c r="R411" s="22"/>
      <c r="S411" s="23"/>
      <c r="T411" s="27"/>
      <c r="U411" s="14"/>
      <c r="V411" s="14"/>
      <c r="W411" s="14"/>
      <c r="X411" s="14"/>
      <c r="Y411" s="14"/>
      <c r="Z411" s="14"/>
      <c r="AA411" s="14"/>
      <c r="AB411" s="14"/>
      <c r="AC411" s="14"/>
    </row>
    <row r="412">
      <c r="A412" s="30"/>
      <c r="B412" s="30"/>
      <c r="C412" s="3"/>
      <c r="D412" s="18"/>
      <c r="E412" s="19"/>
      <c r="F412" s="20"/>
      <c r="G412" s="21"/>
      <c r="H412" s="22"/>
      <c r="I412" s="23"/>
      <c r="J412" s="24"/>
      <c r="K412" s="25"/>
      <c r="L412" s="26"/>
      <c r="M412" s="14"/>
      <c r="N412" s="14"/>
      <c r="O412" s="14"/>
      <c r="P412" s="14"/>
      <c r="Q412" s="14"/>
      <c r="R412" s="22"/>
      <c r="S412" s="23"/>
      <c r="T412" s="27"/>
      <c r="U412" s="14"/>
      <c r="V412" s="14"/>
      <c r="W412" s="14"/>
      <c r="X412" s="14"/>
      <c r="Y412" s="14"/>
      <c r="Z412" s="14"/>
      <c r="AA412" s="14"/>
      <c r="AB412" s="14"/>
      <c r="AC412" s="14"/>
    </row>
    <row r="413">
      <c r="A413" s="30"/>
      <c r="B413" s="30"/>
      <c r="C413" s="3"/>
      <c r="D413" s="18"/>
      <c r="E413" s="19"/>
      <c r="F413" s="20"/>
      <c r="G413" s="21"/>
      <c r="H413" s="22"/>
      <c r="I413" s="23"/>
      <c r="J413" s="24"/>
      <c r="K413" s="25"/>
      <c r="L413" s="26"/>
      <c r="M413" s="14"/>
      <c r="N413" s="14"/>
      <c r="O413" s="14"/>
      <c r="P413" s="14"/>
      <c r="Q413" s="14"/>
      <c r="R413" s="22"/>
      <c r="S413" s="23"/>
      <c r="T413" s="27"/>
      <c r="U413" s="14"/>
      <c r="V413" s="14"/>
      <c r="W413" s="14"/>
      <c r="X413" s="14"/>
      <c r="Y413" s="14"/>
      <c r="Z413" s="14"/>
      <c r="AA413" s="14"/>
      <c r="AB413" s="14"/>
      <c r="AC413" s="14"/>
    </row>
    <row r="414">
      <c r="A414" s="30"/>
      <c r="B414" s="30"/>
      <c r="C414" s="3"/>
      <c r="D414" s="18"/>
      <c r="E414" s="19"/>
      <c r="F414" s="20"/>
      <c r="G414" s="21"/>
      <c r="H414" s="22"/>
      <c r="I414" s="23"/>
      <c r="J414" s="24"/>
      <c r="K414" s="25"/>
      <c r="L414" s="26"/>
      <c r="M414" s="14"/>
      <c r="N414" s="14"/>
      <c r="O414" s="14"/>
      <c r="P414" s="14"/>
      <c r="Q414" s="14"/>
      <c r="R414" s="22"/>
      <c r="S414" s="23"/>
      <c r="T414" s="27"/>
      <c r="U414" s="14"/>
      <c r="V414" s="14"/>
      <c r="W414" s="14"/>
      <c r="X414" s="14"/>
      <c r="Y414" s="14"/>
      <c r="Z414" s="14"/>
      <c r="AA414" s="14"/>
      <c r="AB414" s="14"/>
      <c r="AC414" s="14"/>
    </row>
    <row r="415">
      <c r="A415" s="30"/>
      <c r="B415" s="30"/>
      <c r="C415" s="3"/>
      <c r="D415" s="18"/>
      <c r="E415" s="19"/>
      <c r="F415" s="20"/>
      <c r="G415" s="21"/>
      <c r="H415" s="22"/>
      <c r="I415" s="23"/>
      <c r="J415" s="24"/>
      <c r="K415" s="25"/>
      <c r="L415" s="26"/>
      <c r="M415" s="14"/>
      <c r="N415" s="14"/>
      <c r="O415" s="14"/>
      <c r="P415" s="14"/>
      <c r="Q415" s="14"/>
      <c r="R415" s="22"/>
      <c r="S415" s="23"/>
      <c r="T415" s="27"/>
      <c r="U415" s="14"/>
      <c r="V415" s="14"/>
      <c r="W415" s="14"/>
      <c r="X415" s="14"/>
      <c r="Y415" s="14"/>
      <c r="Z415" s="14"/>
      <c r="AA415" s="14"/>
      <c r="AB415" s="14"/>
      <c r="AC415" s="14"/>
    </row>
    <row r="416">
      <c r="A416" s="30"/>
      <c r="B416" s="30"/>
      <c r="C416" s="3"/>
      <c r="D416" s="18"/>
      <c r="E416" s="19"/>
      <c r="F416" s="20"/>
      <c r="G416" s="21"/>
      <c r="H416" s="22"/>
      <c r="I416" s="23"/>
      <c r="J416" s="24"/>
      <c r="K416" s="25"/>
      <c r="L416" s="26"/>
      <c r="M416" s="14"/>
      <c r="N416" s="14"/>
      <c r="O416" s="14"/>
      <c r="P416" s="14"/>
      <c r="Q416" s="14"/>
      <c r="R416" s="22"/>
      <c r="S416" s="23"/>
      <c r="T416" s="27"/>
      <c r="U416" s="14"/>
      <c r="V416" s="14"/>
      <c r="W416" s="14"/>
      <c r="X416" s="14"/>
      <c r="Y416" s="14"/>
      <c r="Z416" s="14"/>
      <c r="AA416" s="14"/>
      <c r="AB416" s="14"/>
      <c r="AC416" s="14"/>
    </row>
    <row r="417">
      <c r="A417" s="30"/>
      <c r="B417" s="30"/>
      <c r="C417" s="3"/>
      <c r="D417" s="18"/>
      <c r="E417" s="19"/>
      <c r="F417" s="20"/>
      <c r="G417" s="21"/>
      <c r="H417" s="22"/>
      <c r="I417" s="23"/>
      <c r="J417" s="24"/>
      <c r="K417" s="25"/>
      <c r="L417" s="26"/>
      <c r="M417" s="14"/>
      <c r="N417" s="14"/>
      <c r="O417" s="14"/>
      <c r="P417" s="14"/>
      <c r="Q417" s="14"/>
      <c r="R417" s="22"/>
      <c r="S417" s="23"/>
      <c r="T417" s="27"/>
      <c r="U417" s="14"/>
      <c r="V417" s="14"/>
      <c r="W417" s="14"/>
      <c r="X417" s="14"/>
      <c r="Y417" s="14"/>
      <c r="Z417" s="14"/>
      <c r="AA417" s="14"/>
      <c r="AB417" s="14"/>
      <c r="AC417" s="14"/>
    </row>
    <row r="418">
      <c r="A418" s="30"/>
      <c r="B418" s="30"/>
      <c r="C418" s="3"/>
      <c r="D418" s="18"/>
      <c r="E418" s="19"/>
      <c r="F418" s="20"/>
      <c r="G418" s="21"/>
      <c r="H418" s="22"/>
      <c r="I418" s="23"/>
      <c r="J418" s="24"/>
      <c r="K418" s="25"/>
      <c r="L418" s="26"/>
      <c r="M418" s="14"/>
      <c r="N418" s="14"/>
      <c r="O418" s="14"/>
      <c r="P418" s="14"/>
      <c r="Q418" s="14"/>
      <c r="R418" s="22"/>
      <c r="S418" s="23"/>
      <c r="T418" s="27"/>
      <c r="U418" s="14"/>
      <c r="V418" s="14"/>
      <c r="W418" s="14"/>
      <c r="X418" s="14"/>
      <c r="Y418" s="14"/>
      <c r="Z418" s="14"/>
      <c r="AA418" s="14"/>
      <c r="AB418" s="14"/>
      <c r="AC418" s="14"/>
    </row>
    <row r="419">
      <c r="A419" s="30"/>
      <c r="B419" s="30"/>
      <c r="C419" s="3"/>
      <c r="D419" s="18"/>
      <c r="E419" s="19"/>
      <c r="F419" s="20"/>
      <c r="G419" s="21"/>
      <c r="H419" s="22"/>
      <c r="I419" s="23"/>
      <c r="J419" s="24"/>
      <c r="K419" s="25"/>
      <c r="L419" s="26"/>
      <c r="M419" s="14"/>
      <c r="N419" s="14"/>
      <c r="O419" s="14"/>
      <c r="P419" s="14"/>
      <c r="Q419" s="14"/>
      <c r="R419" s="22"/>
      <c r="S419" s="23"/>
      <c r="T419" s="27"/>
      <c r="U419" s="14"/>
      <c r="V419" s="14"/>
      <c r="W419" s="14"/>
      <c r="X419" s="14"/>
      <c r="Y419" s="14"/>
      <c r="Z419" s="14"/>
      <c r="AA419" s="14"/>
      <c r="AB419" s="14"/>
      <c r="AC419" s="14"/>
    </row>
    <row r="420">
      <c r="A420" s="30"/>
      <c r="B420" s="30"/>
      <c r="C420" s="3"/>
      <c r="D420" s="18"/>
      <c r="E420" s="19"/>
      <c r="F420" s="20"/>
      <c r="G420" s="21"/>
      <c r="H420" s="22"/>
      <c r="I420" s="23"/>
      <c r="J420" s="24"/>
      <c r="K420" s="25"/>
      <c r="L420" s="26"/>
      <c r="M420" s="14"/>
      <c r="N420" s="14"/>
      <c r="O420" s="14"/>
      <c r="P420" s="14"/>
      <c r="Q420" s="14"/>
      <c r="R420" s="22"/>
      <c r="S420" s="23"/>
      <c r="T420" s="27"/>
      <c r="U420" s="14"/>
      <c r="V420" s="14"/>
      <c r="W420" s="14"/>
      <c r="X420" s="14"/>
      <c r="Y420" s="14"/>
      <c r="Z420" s="14"/>
      <c r="AA420" s="14"/>
      <c r="AB420" s="14"/>
      <c r="AC420" s="14"/>
    </row>
    <row r="421">
      <c r="A421" s="30"/>
      <c r="B421" s="30"/>
      <c r="C421" s="3"/>
      <c r="D421" s="18"/>
      <c r="E421" s="19"/>
      <c r="F421" s="20"/>
      <c r="G421" s="21"/>
      <c r="H421" s="22"/>
      <c r="I421" s="23"/>
      <c r="J421" s="24"/>
      <c r="K421" s="25"/>
      <c r="L421" s="26"/>
      <c r="M421" s="14"/>
      <c r="N421" s="14"/>
      <c r="O421" s="14"/>
      <c r="P421" s="14"/>
      <c r="Q421" s="14"/>
      <c r="R421" s="22"/>
      <c r="S421" s="23"/>
      <c r="T421" s="27"/>
      <c r="U421" s="14"/>
      <c r="V421" s="14"/>
      <c r="W421" s="14"/>
      <c r="X421" s="14"/>
      <c r="Y421" s="14"/>
      <c r="Z421" s="14"/>
      <c r="AA421" s="14"/>
      <c r="AB421" s="14"/>
      <c r="AC421" s="14"/>
    </row>
    <row r="422">
      <c r="A422" s="30"/>
      <c r="B422" s="30"/>
      <c r="C422" s="3"/>
      <c r="D422" s="18"/>
      <c r="E422" s="19"/>
      <c r="F422" s="20"/>
      <c r="G422" s="21"/>
      <c r="H422" s="22"/>
      <c r="I422" s="23"/>
      <c r="J422" s="24"/>
      <c r="K422" s="25"/>
      <c r="L422" s="26"/>
      <c r="M422" s="14"/>
      <c r="N422" s="14"/>
      <c r="O422" s="14"/>
      <c r="P422" s="14"/>
      <c r="Q422" s="14"/>
      <c r="R422" s="22"/>
      <c r="S422" s="23"/>
      <c r="T422" s="27"/>
      <c r="U422" s="14"/>
      <c r="V422" s="14"/>
      <c r="W422" s="14"/>
      <c r="X422" s="14"/>
      <c r="Y422" s="14"/>
      <c r="Z422" s="14"/>
      <c r="AA422" s="14"/>
      <c r="AB422" s="14"/>
      <c r="AC422" s="14"/>
    </row>
    <row r="423">
      <c r="A423" s="30"/>
      <c r="B423" s="30"/>
      <c r="C423" s="3"/>
      <c r="D423" s="18"/>
      <c r="E423" s="19"/>
      <c r="F423" s="20"/>
      <c r="G423" s="21"/>
      <c r="H423" s="22"/>
      <c r="I423" s="23"/>
      <c r="J423" s="24"/>
      <c r="K423" s="25"/>
      <c r="L423" s="26"/>
      <c r="M423" s="14"/>
      <c r="N423" s="14"/>
      <c r="O423" s="14"/>
      <c r="P423" s="14"/>
      <c r="Q423" s="14"/>
      <c r="R423" s="22"/>
      <c r="S423" s="23"/>
      <c r="T423" s="27"/>
      <c r="U423" s="14"/>
      <c r="V423" s="14"/>
      <c r="W423" s="14"/>
      <c r="X423" s="14"/>
      <c r="Y423" s="14"/>
      <c r="Z423" s="14"/>
      <c r="AA423" s="14"/>
      <c r="AB423" s="14"/>
      <c r="AC423" s="14"/>
    </row>
    <row r="424">
      <c r="A424" s="30"/>
      <c r="B424" s="30"/>
      <c r="C424" s="3"/>
      <c r="D424" s="18"/>
      <c r="E424" s="19"/>
      <c r="F424" s="20"/>
      <c r="G424" s="21"/>
      <c r="H424" s="22"/>
      <c r="I424" s="23"/>
      <c r="J424" s="24"/>
      <c r="K424" s="25"/>
      <c r="L424" s="26"/>
      <c r="M424" s="14"/>
      <c r="N424" s="14"/>
      <c r="O424" s="14"/>
      <c r="P424" s="14"/>
      <c r="Q424" s="14"/>
      <c r="R424" s="22"/>
      <c r="S424" s="23"/>
      <c r="T424" s="27"/>
      <c r="U424" s="14"/>
      <c r="V424" s="14"/>
      <c r="W424" s="14"/>
      <c r="X424" s="14"/>
      <c r="Y424" s="14"/>
      <c r="Z424" s="14"/>
      <c r="AA424" s="14"/>
      <c r="AB424" s="14"/>
      <c r="AC424" s="14"/>
    </row>
    <row r="425">
      <c r="A425" s="30"/>
      <c r="B425" s="30"/>
      <c r="C425" s="3"/>
      <c r="D425" s="18"/>
      <c r="E425" s="19"/>
      <c r="F425" s="20"/>
      <c r="G425" s="21"/>
      <c r="H425" s="22"/>
      <c r="I425" s="23"/>
      <c r="J425" s="24"/>
      <c r="K425" s="25"/>
      <c r="L425" s="26"/>
      <c r="M425" s="14"/>
      <c r="N425" s="14"/>
      <c r="O425" s="14"/>
      <c r="P425" s="14"/>
      <c r="Q425" s="14"/>
      <c r="R425" s="22"/>
      <c r="S425" s="23"/>
      <c r="T425" s="27"/>
      <c r="U425" s="14"/>
      <c r="V425" s="14"/>
      <c r="W425" s="14"/>
      <c r="X425" s="14"/>
      <c r="Y425" s="14"/>
      <c r="Z425" s="14"/>
      <c r="AA425" s="14"/>
      <c r="AB425" s="14"/>
      <c r="AC425" s="14"/>
    </row>
    <row r="426">
      <c r="A426" s="30"/>
      <c r="B426" s="30"/>
      <c r="C426" s="3"/>
      <c r="D426" s="18"/>
      <c r="E426" s="19"/>
      <c r="F426" s="20"/>
      <c r="G426" s="21"/>
      <c r="H426" s="22"/>
      <c r="I426" s="23"/>
      <c r="J426" s="24"/>
      <c r="K426" s="25"/>
      <c r="L426" s="26"/>
      <c r="M426" s="14"/>
      <c r="N426" s="14"/>
      <c r="O426" s="14"/>
      <c r="P426" s="14"/>
      <c r="Q426" s="14"/>
      <c r="R426" s="22"/>
      <c r="S426" s="23"/>
      <c r="T426" s="27"/>
      <c r="U426" s="14"/>
      <c r="V426" s="14"/>
      <c r="W426" s="14"/>
      <c r="X426" s="14"/>
      <c r="Y426" s="14"/>
      <c r="Z426" s="14"/>
      <c r="AA426" s="14"/>
      <c r="AB426" s="14"/>
      <c r="AC426" s="14"/>
    </row>
    <row r="427">
      <c r="A427" s="30"/>
      <c r="B427" s="30"/>
      <c r="C427" s="3"/>
      <c r="D427" s="18"/>
      <c r="E427" s="19"/>
      <c r="F427" s="20"/>
      <c r="G427" s="21"/>
      <c r="H427" s="22"/>
      <c r="I427" s="23"/>
      <c r="J427" s="24"/>
      <c r="K427" s="25"/>
      <c r="L427" s="26"/>
      <c r="M427" s="14"/>
      <c r="N427" s="14"/>
      <c r="O427" s="14"/>
      <c r="P427" s="14"/>
      <c r="Q427" s="14"/>
      <c r="R427" s="22"/>
      <c r="S427" s="23"/>
      <c r="T427" s="27"/>
      <c r="U427" s="14"/>
      <c r="V427" s="14"/>
      <c r="W427" s="14"/>
      <c r="X427" s="14"/>
      <c r="Y427" s="14"/>
      <c r="Z427" s="14"/>
      <c r="AA427" s="14"/>
      <c r="AB427" s="14"/>
      <c r="AC427" s="14"/>
    </row>
    <row r="428">
      <c r="A428" s="30"/>
      <c r="B428" s="30"/>
      <c r="C428" s="3"/>
      <c r="D428" s="18"/>
      <c r="E428" s="19"/>
      <c r="F428" s="20"/>
      <c r="G428" s="21"/>
      <c r="H428" s="22"/>
      <c r="I428" s="23"/>
      <c r="J428" s="24"/>
      <c r="K428" s="25"/>
      <c r="L428" s="26"/>
      <c r="M428" s="14"/>
      <c r="N428" s="14"/>
      <c r="O428" s="14"/>
      <c r="P428" s="14"/>
      <c r="Q428" s="14"/>
      <c r="R428" s="22"/>
      <c r="S428" s="23"/>
      <c r="T428" s="27"/>
      <c r="U428" s="14"/>
      <c r="V428" s="14"/>
      <c r="W428" s="14"/>
      <c r="X428" s="14"/>
      <c r="Y428" s="14"/>
      <c r="Z428" s="14"/>
      <c r="AA428" s="14"/>
      <c r="AB428" s="14"/>
      <c r="AC428" s="14"/>
    </row>
    <row r="429">
      <c r="A429" s="30"/>
      <c r="B429" s="30"/>
      <c r="C429" s="3"/>
      <c r="D429" s="18"/>
      <c r="E429" s="19"/>
      <c r="F429" s="20"/>
      <c r="G429" s="21"/>
      <c r="H429" s="22"/>
      <c r="I429" s="23"/>
      <c r="J429" s="24"/>
      <c r="K429" s="25"/>
      <c r="L429" s="26"/>
      <c r="M429" s="14"/>
      <c r="N429" s="14"/>
      <c r="O429" s="14"/>
      <c r="P429" s="14"/>
      <c r="Q429" s="14"/>
      <c r="R429" s="22"/>
      <c r="S429" s="23"/>
      <c r="T429" s="27"/>
      <c r="U429" s="14"/>
      <c r="V429" s="14"/>
      <c r="W429" s="14"/>
      <c r="X429" s="14"/>
      <c r="Y429" s="14"/>
      <c r="Z429" s="14"/>
      <c r="AA429" s="14"/>
      <c r="AB429" s="14"/>
      <c r="AC429" s="14"/>
    </row>
    <row r="430">
      <c r="A430" s="30"/>
      <c r="B430" s="30"/>
      <c r="C430" s="3"/>
      <c r="D430" s="18"/>
      <c r="E430" s="19"/>
      <c r="F430" s="20"/>
      <c r="G430" s="21"/>
      <c r="H430" s="22"/>
      <c r="I430" s="23"/>
      <c r="J430" s="24"/>
      <c r="K430" s="25"/>
      <c r="L430" s="26"/>
      <c r="M430" s="14"/>
      <c r="N430" s="14"/>
      <c r="O430" s="14"/>
      <c r="P430" s="14"/>
      <c r="Q430" s="14"/>
      <c r="R430" s="22"/>
      <c r="S430" s="23"/>
      <c r="T430" s="27"/>
      <c r="U430" s="14"/>
      <c r="V430" s="14"/>
      <c r="W430" s="14"/>
      <c r="X430" s="14"/>
      <c r="Y430" s="14"/>
      <c r="Z430" s="14"/>
      <c r="AA430" s="14"/>
      <c r="AB430" s="14"/>
      <c r="AC430" s="14"/>
    </row>
    <row r="431">
      <c r="A431" s="30"/>
      <c r="B431" s="30"/>
      <c r="C431" s="3"/>
      <c r="D431" s="18"/>
      <c r="E431" s="19"/>
      <c r="F431" s="20"/>
      <c r="G431" s="21"/>
      <c r="H431" s="22"/>
      <c r="I431" s="23"/>
      <c r="J431" s="24"/>
      <c r="K431" s="25"/>
      <c r="L431" s="26"/>
      <c r="M431" s="14"/>
      <c r="N431" s="14"/>
      <c r="O431" s="14"/>
      <c r="P431" s="14"/>
      <c r="Q431" s="14"/>
      <c r="R431" s="22"/>
      <c r="S431" s="23"/>
      <c r="T431" s="27"/>
      <c r="U431" s="14"/>
      <c r="V431" s="14"/>
      <c r="W431" s="14"/>
      <c r="X431" s="14"/>
      <c r="Y431" s="14"/>
      <c r="Z431" s="14"/>
      <c r="AA431" s="14"/>
      <c r="AB431" s="14"/>
      <c r="AC431" s="14"/>
    </row>
    <row r="432">
      <c r="A432" s="30"/>
      <c r="B432" s="30"/>
      <c r="C432" s="3"/>
      <c r="D432" s="18"/>
      <c r="E432" s="19"/>
      <c r="F432" s="20"/>
      <c r="G432" s="21"/>
      <c r="H432" s="22"/>
      <c r="I432" s="23"/>
      <c r="J432" s="24"/>
      <c r="K432" s="25"/>
      <c r="L432" s="26"/>
      <c r="M432" s="14"/>
      <c r="N432" s="14"/>
      <c r="O432" s="14"/>
      <c r="P432" s="14"/>
      <c r="Q432" s="14"/>
      <c r="R432" s="22"/>
      <c r="S432" s="23"/>
      <c r="T432" s="27"/>
      <c r="U432" s="14"/>
      <c r="V432" s="14"/>
      <c r="W432" s="14"/>
      <c r="X432" s="14"/>
      <c r="Y432" s="14"/>
      <c r="Z432" s="14"/>
      <c r="AA432" s="14"/>
      <c r="AB432" s="14"/>
      <c r="AC432" s="14"/>
    </row>
    <row r="433">
      <c r="A433" s="30"/>
      <c r="B433" s="30"/>
      <c r="C433" s="3"/>
      <c r="D433" s="18"/>
      <c r="E433" s="19"/>
      <c r="F433" s="20"/>
      <c r="G433" s="21"/>
      <c r="H433" s="22"/>
      <c r="I433" s="23"/>
      <c r="J433" s="24"/>
      <c r="K433" s="25"/>
      <c r="L433" s="26"/>
      <c r="M433" s="14"/>
      <c r="N433" s="14"/>
      <c r="O433" s="14"/>
      <c r="P433" s="14"/>
      <c r="Q433" s="14"/>
      <c r="R433" s="22"/>
      <c r="S433" s="23"/>
      <c r="T433" s="27"/>
      <c r="U433" s="14"/>
      <c r="V433" s="14"/>
      <c r="W433" s="14"/>
      <c r="X433" s="14"/>
      <c r="Y433" s="14"/>
      <c r="Z433" s="14"/>
      <c r="AA433" s="14"/>
      <c r="AB433" s="14"/>
      <c r="AC433" s="14"/>
    </row>
    <row r="434">
      <c r="A434" s="30"/>
      <c r="B434" s="30"/>
      <c r="C434" s="3"/>
      <c r="D434" s="18"/>
      <c r="E434" s="19"/>
      <c r="F434" s="20"/>
      <c r="G434" s="21"/>
      <c r="H434" s="22"/>
      <c r="I434" s="23"/>
      <c r="J434" s="24"/>
      <c r="K434" s="25"/>
      <c r="L434" s="26"/>
      <c r="M434" s="14"/>
      <c r="N434" s="14"/>
      <c r="O434" s="14"/>
      <c r="P434" s="14"/>
      <c r="Q434" s="14"/>
      <c r="R434" s="22"/>
      <c r="S434" s="23"/>
      <c r="T434" s="27"/>
      <c r="U434" s="14"/>
      <c r="V434" s="14"/>
      <c r="W434" s="14"/>
      <c r="X434" s="14"/>
      <c r="Y434" s="14"/>
      <c r="Z434" s="14"/>
      <c r="AA434" s="14"/>
      <c r="AB434" s="14"/>
      <c r="AC434" s="14"/>
    </row>
    <row r="435">
      <c r="A435" s="30"/>
      <c r="B435" s="30"/>
      <c r="C435" s="3"/>
      <c r="D435" s="18"/>
      <c r="E435" s="19"/>
      <c r="F435" s="20"/>
      <c r="G435" s="21"/>
      <c r="H435" s="22"/>
      <c r="I435" s="23"/>
      <c r="J435" s="24"/>
      <c r="K435" s="25"/>
      <c r="L435" s="26"/>
      <c r="M435" s="14"/>
      <c r="N435" s="14"/>
      <c r="O435" s="14"/>
      <c r="P435" s="14"/>
      <c r="Q435" s="14"/>
      <c r="R435" s="22"/>
      <c r="S435" s="23"/>
      <c r="T435" s="27"/>
      <c r="U435" s="14"/>
      <c r="V435" s="14"/>
      <c r="W435" s="14"/>
      <c r="X435" s="14"/>
      <c r="Y435" s="14"/>
      <c r="Z435" s="14"/>
      <c r="AA435" s="14"/>
      <c r="AB435" s="14"/>
      <c r="AC435" s="14"/>
    </row>
    <row r="436">
      <c r="A436" s="30"/>
      <c r="B436" s="30"/>
      <c r="C436" s="3"/>
      <c r="D436" s="18"/>
      <c r="E436" s="19"/>
      <c r="F436" s="20"/>
      <c r="G436" s="21"/>
      <c r="H436" s="22"/>
      <c r="I436" s="23"/>
      <c r="J436" s="24"/>
      <c r="K436" s="25"/>
      <c r="L436" s="26"/>
      <c r="M436" s="14"/>
      <c r="N436" s="14"/>
      <c r="O436" s="14"/>
      <c r="P436" s="14"/>
      <c r="Q436" s="14"/>
      <c r="R436" s="22"/>
      <c r="S436" s="23"/>
      <c r="T436" s="27"/>
      <c r="U436" s="14"/>
      <c r="V436" s="14"/>
      <c r="W436" s="14"/>
      <c r="X436" s="14"/>
      <c r="Y436" s="14"/>
      <c r="Z436" s="14"/>
      <c r="AA436" s="14"/>
      <c r="AB436" s="14"/>
      <c r="AC436" s="14"/>
    </row>
    <row r="437">
      <c r="A437" s="30"/>
      <c r="B437" s="30"/>
      <c r="C437" s="3"/>
      <c r="D437" s="18"/>
      <c r="E437" s="19"/>
      <c r="F437" s="20"/>
      <c r="G437" s="21"/>
      <c r="H437" s="22"/>
      <c r="I437" s="23"/>
      <c r="J437" s="24"/>
      <c r="K437" s="25"/>
      <c r="L437" s="26"/>
      <c r="M437" s="14"/>
      <c r="N437" s="14"/>
      <c r="O437" s="14"/>
      <c r="P437" s="14"/>
      <c r="Q437" s="14"/>
      <c r="R437" s="22"/>
      <c r="S437" s="23"/>
      <c r="T437" s="27"/>
      <c r="U437" s="14"/>
      <c r="V437" s="14"/>
      <c r="W437" s="14"/>
      <c r="X437" s="14"/>
      <c r="Y437" s="14"/>
      <c r="Z437" s="14"/>
      <c r="AA437" s="14"/>
      <c r="AB437" s="14"/>
      <c r="AC437" s="14"/>
    </row>
    <row r="438">
      <c r="A438" s="30"/>
      <c r="B438" s="30"/>
      <c r="C438" s="3"/>
      <c r="D438" s="18"/>
      <c r="E438" s="19"/>
      <c r="F438" s="20"/>
      <c r="G438" s="21"/>
      <c r="H438" s="22"/>
      <c r="I438" s="23"/>
      <c r="J438" s="24"/>
      <c r="K438" s="25"/>
      <c r="L438" s="26"/>
      <c r="M438" s="14"/>
      <c r="N438" s="14"/>
      <c r="O438" s="14"/>
      <c r="P438" s="14"/>
      <c r="Q438" s="14"/>
      <c r="R438" s="22"/>
      <c r="S438" s="23"/>
      <c r="T438" s="27"/>
      <c r="U438" s="14"/>
      <c r="V438" s="14"/>
      <c r="W438" s="14"/>
      <c r="X438" s="14"/>
      <c r="Y438" s="14"/>
      <c r="Z438" s="14"/>
      <c r="AA438" s="14"/>
      <c r="AB438" s="14"/>
      <c r="AC438" s="14"/>
    </row>
    <row r="439">
      <c r="A439" s="30"/>
      <c r="B439" s="30"/>
      <c r="C439" s="3"/>
      <c r="D439" s="18"/>
      <c r="E439" s="19"/>
      <c r="F439" s="20"/>
      <c r="G439" s="21"/>
      <c r="H439" s="22"/>
      <c r="I439" s="23"/>
      <c r="J439" s="24"/>
      <c r="K439" s="25"/>
      <c r="L439" s="26"/>
      <c r="M439" s="14"/>
      <c r="N439" s="14"/>
      <c r="O439" s="14"/>
      <c r="P439" s="14"/>
      <c r="Q439" s="14"/>
      <c r="R439" s="22"/>
      <c r="S439" s="23"/>
      <c r="T439" s="27"/>
      <c r="U439" s="14"/>
      <c r="V439" s="14"/>
      <c r="W439" s="14"/>
      <c r="X439" s="14"/>
      <c r="Y439" s="14"/>
      <c r="Z439" s="14"/>
      <c r="AA439" s="14"/>
      <c r="AB439" s="14"/>
      <c r="AC439" s="14"/>
    </row>
    <row r="440">
      <c r="A440" s="30"/>
      <c r="B440" s="30"/>
      <c r="C440" s="3"/>
      <c r="D440" s="18"/>
      <c r="E440" s="19"/>
      <c r="F440" s="20"/>
      <c r="G440" s="21"/>
      <c r="H440" s="22"/>
      <c r="I440" s="23"/>
      <c r="J440" s="24"/>
      <c r="K440" s="25"/>
      <c r="L440" s="26"/>
      <c r="M440" s="14"/>
      <c r="N440" s="14"/>
      <c r="O440" s="14"/>
      <c r="P440" s="14"/>
      <c r="Q440" s="14"/>
      <c r="R440" s="22"/>
      <c r="S440" s="23"/>
      <c r="T440" s="27"/>
      <c r="U440" s="14"/>
      <c r="V440" s="14"/>
      <c r="W440" s="14"/>
      <c r="X440" s="14"/>
      <c r="Y440" s="14"/>
      <c r="Z440" s="14"/>
      <c r="AA440" s="14"/>
      <c r="AB440" s="14"/>
      <c r="AC440" s="14"/>
    </row>
    <row r="441">
      <c r="A441" s="30"/>
      <c r="B441" s="30"/>
      <c r="C441" s="3"/>
      <c r="D441" s="18"/>
      <c r="E441" s="19"/>
      <c r="F441" s="20"/>
      <c r="G441" s="21"/>
      <c r="H441" s="22"/>
      <c r="I441" s="23"/>
      <c r="J441" s="24"/>
      <c r="K441" s="25"/>
      <c r="L441" s="26"/>
      <c r="M441" s="14"/>
      <c r="N441" s="14"/>
      <c r="O441" s="14"/>
      <c r="P441" s="14"/>
      <c r="Q441" s="14"/>
      <c r="R441" s="22"/>
      <c r="S441" s="23"/>
      <c r="T441" s="27"/>
      <c r="U441" s="14"/>
      <c r="V441" s="14"/>
      <c r="W441" s="14"/>
      <c r="X441" s="14"/>
      <c r="Y441" s="14"/>
      <c r="Z441" s="14"/>
      <c r="AA441" s="14"/>
      <c r="AB441" s="14"/>
      <c r="AC441" s="14"/>
    </row>
    <row r="442">
      <c r="A442" s="30"/>
      <c r="B442" s="30"/>
      <c r="C442" s="3"/>
      <c r="D442" s="18"/>
      <c r="E442" s="19"/>
      <c r="F442" s="20"/>
      <c r="G442" s="21"/>
      <c r="H442" s="22"/>
      <c r="I442" s="23"/>
      <c r="J442" s="24"/>
      <c r="K442" s="25"/>
      <c r="L442" s="26"/>
      <c r="M442" s="14"/>
      <c r="N442" s="14"/>
      <c r="O442" s="14"/>
      <c r="P442" s="14"/>
      <c r="Q442" s="14"/>
      <c r="R442" s="22"/>
      <c r="S442" s="23"/>
      <c r="T442" s="27"/>
      <c r="U442" s="14"/>
      <c r="V442" s="14"/>
      <c r="W442" s="14"/>
      <c r="X442" s="14"/>
      <c r="Y442" s="14"/>
      <c r="Z442" s="14"/>
      <c r="AA442" s="14"/>
      <c r="AB442" s="14"/>
      <c r="AC442" s="14"/>
    </row>
    <row r="443">
      <c r="A443" s="30"/>
      <c r="B443" s="30"/>
      <c r="C443" s="3"/>
      <c r="D443" s="18"/>
      <c r="E443" s="19"/>
      <c r="F443" s="20"/>
      <c r="G443" s="21"/>
      <c r="H443" s="22"/>
      <c r="I443" s="23"/>
      <c r="J443" s="24"/>
      <c r="K443" s="25"/>
      <c r="L443" s="26"/>
      <c r="M443" s="14"/>
      <c r="N443" s="14"/>
      <c r="O443" s="14"/>
      <c r="P443" s="14"/>
      <c r="Q443" s="14"/>
      <c r="R443" s="22"/>
      <c r="S443" s="23"/>
      <c r="T443" s="27"/>
      <c r="U443" s="14"/>
      <c r="V443" s="14"/>
      <c r="W443" s="14"/>
      <c r="X443" s="14"/>
      <c r="Y443" s="14"/>
      <c r="Z443" s="14"/>
      <c r="AA443" s="14"/>
      <c r="AB443" s="14"/>
      <c r="AC443" s="14"/>
    </row>
    <row r="444">
      <c r="A444" s="30"/>
      <c r="B444" s="30"/>
      <c r="C444" s="3"/>
      <c r="D444" s="18"/>
      <c r="E444" s="19"/>
      <c r="F444" s="20"/>
      <c r="G444" s="21"/>
      <c r="H444" s="22"/>
      <c r="I444" s="23"/>
      <c r="J444" s="24"/>
      <c r="K444" s="25"/>
      <c r="L444" s="26"/>
      <c r="M444" s="14"/>
      <c r="N444" s="14"/>
      <c r="O444" s="14"/>
      <c r="P444" s="14"/>
      <c r="Q444" s="14"/>
      <c r="R444" s="22"/>
      <c r="S444" s="23"/>
      <c r="T444" s="27"/>
      <c r="U444" s="14"/>
      <c r="V444" s="14"/>
      <c r="W444" s="14"/>
      <c r="X444" s="14"/>
      <c r="Y444" s="14"/>
      <c r="Z444" s="14"/>
      <c r="AA444" s="14"/>
      <c r="AB444" s="14"/>
      <c r="AC444" s="14"/>
    </row>
    <row r="445">
      <c r="A445" s="30"/>
      <c r="B445" s="30"/>
      <c r="C445" s="3"/>
      <c r="D445" s="18"/>
      <c r="E445" s="19"/>
      <c r="F445" s="20"/>
      <c r="G445" s="21"/>
      <c r="H445" s="22"/>
      <c r="I445" s="23"/>
      <c r="J445" s="24"/>
      <c r="K445" s="25"/>
      <c r="L445" s="26"/>
      <c r="M445" s="14"/>
      <c r="N445" s="14"/>
      <c r="O445" s="14"/>
      <c r="P445" s="14"/>
      <c r="Q445" s="14"/>
      <c r="R445" s="22"/>
      <c r="S445" s="23"/>
      <c r="T445" s="27"/>
      <c r="U445" s="14"/>
      <c r="V445" s="14"/>
      <c r="W445" s="14"/>
      <c r="X445" s="14"/>
      <c r="Y445" s="14"/>
      <c r="Z445" s="14"/>
      <c r="AA445" s="14"/>
      <c r="AB445" s="14"/>
      <c r="AC445" s="14"/>
    </row>
    <row r="446">
      <c r="A446" s="30"/>
      <c r="B446" s="30"/>
      <c r="C446" s="3"/>
      <c r="D446" s="18"/>
      <c r="E446" s="19"/>
      <c r="F446" s="20"/>
      <c r="G446" s="21"/>
      <c r="H446" s="22"/>
      <c r="I446" s="23"/>
      <c r="J446" s="24"/>
      <c r="K446" s="25"/>
      <c r="L446" s="26"/>
      <c r="M446" s="14"/>
      <c r="N446" s="14"/>
      <c r="O446" s="14"/>
      <c r="P446" s="14"/>
      <c r="Q446" s="14"/>
      <c r="R446" s="22"/>
      <c r="S446" s="23"/>
      <c r="T446" s="27"/>
      <c r="U446" s="14"/>
      <c r="V446" s="14"/>
      <c r="W446" s="14"/>
      <c r="X446" s="14"/>
      <c r="Y446" s="14"/>
      <c r="Z446" s="14"/>
      <c r="AA446" s="14"/>
      <c r="AB446" s="14"/>
      <c r="AC446" s="14"/>
    </row>
    <row r="447">
      <c r="A447" s="30"/>
      <c r="B447" s="30"/>
      <c r="C447" s="3"/>
      <c r="D447" s="18"/>
      <c r="E447" s="19"/>
      <c r="F447" s="20"/>
      <c r="G447" s="21"/>
      <c r="H447" s="22"/>
      <c r="I447" s="23"/>
      <c r="J447" s="24"/>
      <c r="K447" s="25"/>
      <c r="L447" s="26"/>
      <c r="M447" s="14"/>
      <c r="N447" s="14"/>
      <c r="O447" s="14"/>
      <c r="P447" s="14"/>
      <c r="Q447" s="14"/>
      <c r="R447" s="22"/>
      <c r="S447" s="23"/>
      <c r="T447" s="27"/>
      <c r="U447" s="14"/>
      <c r="V447" s="14"/>
      <c r="W447" s="14"/>
      <c r="X447" s="14"/>
      <c r="Y447" s="14"/>
      <c r="Z447" s="14"/>
      <c r="AA447" s="14"/>
      <c r="AB447" s="14"/>
      <c r="AC447" s="14"/>
    </row>
    <row r="448">
      <c r="A448" s="30"/>
      <c r="B448" s="30"/>
      <c r="C448" s="3"/>
      <c r="D448" s="18"/>
      <c r="E448" s="19"/>
      <c r="F448" s="20"/>
      <c r="G448" s="21"/>
      <c r="H448" s="22"/>
      <c r="I448" s="23"/>
      <c r="J448" s="24"/>
      <c r="K448" s="25"/>
      <c r="L448" s="26"/>
      <c r="M448" s="14"/>
      <c r="N448" s="14"/>
      <c r="O448" s="14"/>
      <c r="P448" s="14"/>
      <c r="Q448" s="14"/>
      <c r="R448" s="22"/>
      <c r="S448" s="23"/>
      <c r="T448" s="27"/>
      <c r="U448" s="14"/>
      <c r="V448" s="14"/>
      <c r="W448" s="14"/>
      <c r="X448" s="14"/>
      <c r="Y448" s="14"/>
      <c r="Z448" s="14"/>
      <c r="AA448" s="14"/>
      <c r="AB448" s="14"/>
      <c r="AC448" s="14"/>
    </row>
    <row r="449">
      <c r="A449" s="30"/>
      <c r="B449" s="30"/>
      <c r="C449" s="3"/>
      <c r="D449" s="18"/>
      <c r="E449" s="19"/>
      <c r="F449" s="20"/>
      <c r="G449" s="21"/>
      <c r="H449" s="22"/>
      <c r="I449" s="23"/>
      <c r="J449" s="24"/>
      <c r="K449" s="25"/>
      <c r="L449" s="26"/>
      <c r="M449" s="14"/>
      <c r="N449" s="14"/>
      <c r="O449" s="14"/>
      <c r="P449" s="14"/>
      <c r="Q449" s="14"/>
      <c r="R449" s="22"/>
      <c r="S449" s="23"/>
      <c r="T449" s="27"/>
      <c r="U449" s="14"/>
      <c r="V449" s="14"/>
      <c r="W449" s="14"/>
      <c r="X449" s="14"/>
      <c r="Y449" s="14"/>
      <c r="Z449" s="14"/>
      <c r="AA449" s="14"/>
      <c r="AB449" s="14"/>
      <c r="AC449" s="14"/>
    </row>
    <row r="450">
      <c r="A450" s="30"/>
      <c r="B450" s="30"/>
      <c r="C450" s="3"/>
      <c r="D450" s="18"/>
      <c r="E450" s="19"/>
      <c r="F450" s="20"/>
      <c r="G450" s="21"/>
      <c r="H450" s="22"/>
      <c r="I450" s="23"/>
      <c r="J450" s="24"/>
      <c r="K450" s="25"/>
      <c r="L450" s="26"/>
      <c r="M450" s="14"/>
      <c r="N450" s="14"/>
      <c r="O450" s="14"/>
      <c r="P450" s="14"/>
      <c r="Q450" s="14"/>
      <c r="R450" s="22"/>
      <c r="S450" s="23"/>
      <c r="T450" s="27"/>
      <c r="U450" s="14"/>
      <c r="V450" s="14"/>
      <c r="W450" s="14"/>
      <c r="X450" s="14"/>
      <c r="Y450" s="14"/>
      <c r="Z450" s="14"/>
      <c r="AA450" s="14"/>
      <c r="AB450" s="14"/>
      <c r="AC450" s="14"/>
    </row>
    <row r="451">
      <c r="A451" s="30"/>
      <c r="B451" s="30"/>
      <c r="C451" s="3"/>
      <c r="D451" s="18"/>
      <c r="E451" s="19"/>
      <c r="F451" s="20"/>
      <c r="G451" s="21"/>
      <c r="H451" s="22"/>
      <c r="I451" s="23"/>
      <c r="J451" s="24"/>
      <c r="K451" s="25"/>
      <c r="L451" s="26"/>
      <c r="M451" s="14"/>
      <c r="N451" s="14"/>
      <c r="O451" s="14"/>
      <c r="P451" s="14"/>
      <c r="Q451" s="14"/>
      <c r="R451" s="22"/>
      <c r="S451" s="23"/>
      <c r="T451" s="27"/>
      <c r="U451" s="14"/>
      <c r="V451" s="14"/>
      <c r="W451" s="14"/>
      <c r="X451" s="14"/>
      <c r="Y451" s="14"/>
      <c r="Z451" s="14"/>
      <c r="AA451" s="14"/>
      <c r="AB451" s="14"/>
      <c r="AC451" s="14"/>
    </row>
    <row r="452">
      <c r="A452" s="30"/>
      <c r="B452" s="30"/>
      <c r="C452" s="3"/>
      <c r="D452" s="18"/>
      <c r="E452" s="19"/>
      <c r="F452" s="20"/>
      <c r="G452" s="21"/>
      <c r="H452" s="22"/>
      <c r="I452" s="23"/>
      <c r="J452" s="24"/>
      <c r="K452" s="25"/>
      <c r="L452" s="26"/>
      <c r="M452" s="14"/>
      <c r="N452" s="14"/>
      <c r="O452" s="14"/>
      <c r="P452" s="14"/>
      <c r="Q452" s="14"/>
      <c r="R452" s="22"/>
      <c r="S452" s="23"/>
      <c r="T452" s="27"/>
      <c r="U452" s="14"/>
      <c r="V452" s="14"/>
      <c r="W452" s="14"/>
      <c r="X452" s="14"/>
      <c r="Y452" s="14"/>
      <c r="Z452" s="14"/>
      <c r="AA452" s="14"/>
      <c r="AB452" s="14"/>
      <c r="AC452" s="14"/>
    </row>
    <row r="453">
      <c r="A453" s="30"/>
      <c r="B453" s="30"/>
      <c r="C453" s="3"/>
      <c r="D453" s="18"/>
      <c r="E453" s="19"/>
      <c r="F453" s="20"/>
      <c r="G453" s="21"/>
      <c r="H453" s="22"/>
      <c r="I453" s="23"/>
      <c r="J453" s="24"/>
      <c r="K453" s="25"/>
      <c r="L453" s="26"/>
      <c r="M453" s="14"/>
      <c r="N453" s="14"/>
      <c r="O453" s="14"/>
      <c r="P453" s="14"/>
      <c r="Q453" s="14"/>
      <c r="R453" s="22"/>
      <c r="S453" s="23"/>
      <c r="T453" s="27"/>
      <c r="U453" s="14"/>
      <c r="V453" s="14"/>
      <c r="W453" s="14"/>
      <c r="X453" s="14"/>
      <c r="Y453" s="14"/>
      <c r="Z453" s="14"/>
      <c r="AA453" s="14"/>
      <c r="AB453" s="14"/>
      <c r="AC453" s="14"/>
    </row>
    <row r="454">
      <c r="A454" s="30"/>
      <c r="B454" s="30"/>
      <c r="C454" s="3"/>
      <c r="D454" s="18"/>
      <c r="E454" s="19"/>
      <c r="F454" s="20"/>
      <c r="G454" s="21"/>
      <c r="H454" s="22"/>
      <c r="I454" s="23"/>
      <c r="J454" s="24"/>
      <c r="K454" s="25"/>
      <c r="L454" s="26"/>
      <c r="M454" s="14"/>
      <c r="N454" s="14"/>
      <c r="O454" s="14"/>
      <c r="P454" s="14"/>
      <c r="Q454" s="14"/>
      <c r="R454" s="22"/>
      <c r="S454" s="23"/>
      <c r="T454" s="27"/>
      <c r="U454" s="14"/>
      <c r="V454" s="14"/>
      <c r="W454" s="14"/>
      <c r="X454" s="14"/>
      <c r="Y454" s="14"/>
      <c r="Z454" s="14"/>
      <c r="AA454" s="14"/>
      <c r="AB454" s="14"/>
      <c r="AC454" s="14"/>
    </row>
    <row r="455">
      <c r="A455" s="30"/>
      <c r="B455" s="30"/>
      <c r="C455" s="3"/>
      <c r="D455" s="18"/>
      <c r="E455" s="19"/>
      <c r="F455" s="20"/>
      <c r="G455" s="21"/>
      <c r="H455" s="22"/>
      <c r="I455" s="23"/>
      <c r="J455" s="24"/>
      <c r="K455" s="25"/>
      <c r="L455" s="26"/>
      <c r="M455" s="14"/>
      <c r="N455" s="14"/>
      <c r="O455" s="14"/>
      <c r="P455" s="14"/>
      <c r="Q455" s="14"/>
      <c r="R455" s="22"/>
      <c r="S455" s="23"/>
      <c r="T455" s="27"/>
      <c r="U455" s="14"/>
      <c r="V455" s="14"/>
      <c r="W455" s="14"/>
      <c r="X455" s="14"/>
      <c r="Y455" s="14"/>
      <c r="Z455" s="14"/>
      <c r="AA455" s="14"/>
      <c r="AB455" s="14"/>
      <c r="AC455" s="14"/>
    </row>
    <row r="456">
      <c r="A456" s="30"/>
      <c r="B456" s="30"/>
      <c r="C456" s="3"/>
      <c r="D456" s="18"/>
      <c r="E456" s="19"/>
      <c r="F456" s="20"/>
      <c r="G456" s="21"/>
      <c r="H456" s="22"/>
      <c r="I456" s="23"/>
      <c r="J456" s="24"/>
      <c r="K456" s="25"/>
      <c r="L456" s="26"/>
      <c r="M456" s="14"/>
      <c r="N456" s="14"/>
      <c r="O456" s="14"/>
      <c r="P456" s="14"/>
      <c r="Q456" s="14"/>
      <c r="R456" s="22"/>
      <c r="S456" s="23"/>
      <c r="T456" s="27"/>
      <c r="U456" s="14"/>
      <c r="V456" s="14"/>
      <c r="W456" s="14"/>
      <c r="X456" s="14"/>
      <c r="Y456" s="14"/>
      <c r="Z456" s="14"/>
      <c r="AA456" s="14"/>
      <c r="AB456" s="14"/>
      <c r="AC456" s="14"/>
    </row>
    <row r="457">
      <c r="A457" s="30"/>
      <c r="B457" s="30"/>
      <c r="C457" s="3"/>
      <c r="D457" s="18"/>
      <c r="E457" s="19"/>
      <c r="F457" s="20"/>
      <c r="G457" s="21"/>
      <c r="H457" s="22"/>
      <c r="I457" s="23"/>
      <c r="J457" s="24"/>
      <c r="K457" s="25"/>
      <c r="L457" s="26"/>
      <c r="M457" s="14"/>
      <c r="N457" s="14"/>
      <c r="O457" s="14"/>
      <c r="P457" s="14"/>
      <c r="Q457" s="14"/>
      <c r="R457" s="22"/>
      <c r="S457" s="23"/>
      <c r="T457" s="27"/>
      <c r="U457" s="14"/>
      <c r="V457" s="14"/>
      <c r="W457" s="14"/>
      <c r="X457" s="14"/>
      <c r="Y457" s="14"/>
      <c r="Z457" s="14"/>
      <c r="AA457" s="14"/>
      <c r="AB457" s="14"/>
      <c r="AC457" s="14"/>
    </row>
    <row r="458">
      <c r="A458" s="30"/>
      <c r="B458" s="30"/>
      <c r="C458" s="3"/>
      <c r="D458" s="18"/>
      <c r="E458" s="19"/>
      <c r="F458" s="20"/>
      <c r="G458" s="21"/>
      <c r="H458" s="22"/>
      <c r="I458" s="23"/>
      <c r="J458" s="24"/>
      <c r="K458" s="25"/>
      <c r="L458" s="26"/>
      <c r="M458" s="14"/>
      <c r="N458" s="14"/>
      <c r="O458" s="14"/>
      <c r="P458" s="14"/>
      <c r="Q458" s="14"/>
      <c r="R458" s="22"/>
      <c r="S458" s="23"/>
      <c r="T458" s="27"/>
      <c r="U458" s="14"/>
      <c r="V458" s="14"/>
      <c r="W458" s="14"/>
      <c r="X458" s="14"/>
      <c r="Y458" s="14"/>
      <c r="Z458" s="14"/>
      <c r="AA458" s="14"/>
      <c r="AB458" s="14"/>
      <c r="AC458" s="14"/>
    </row>
    <row r="459">
      <c r="A459" s="30"/>
      <c r="B459" s="30"/>
      <c r="C459" s="3"/>
      <c r="D459" s="18"/>
      <c r="E459" s="19"/>
      <c r="F459" s="20"/>
      <c r="G459" s="21"/>
      <c r="H459" s="22"/>
      <c r="I459" s="23"/>
      <c r="J459" s="24"/>
      <c r="K459" s="25"/>
      <c r="L459" s="26"/>
      <c r="M459" s="14"/>
      <c r="N459" s="14"/>
      <c r="O459" s="14"/>
      <c r="P459" s="14"/>
      <c r="Q459" s="14"/>
      <c r="R459" s="22"/>
      <c r="S459" s="23"/>
      <c r="T459" s="27"/>
      <c r="U459" s="14"/>
      <c r="V459" s="14"/>
      <c r="W459" s="14"/>
      <c r="X459" s="14"/>
      <c r="Y459" s="14"/>
      <c r="Z459" s="14"/>
      <c r="AA459" s="14"/>
      <c r="AB459" s="14"/>
      <c r="AC459" s="14"/>
    </row>
    <row r="460">
      <c r="A460" s="30"/>
      <c r="B460" s="30"/>
      <c r="C460" s="3"/>
      <c r="D460" s="18"/>
      <c r="E460" s="19"/>
      <c r="F460" s="20"/>
      <c r="G460" s="21"/>
      <c r="H460" s="22"/>
      <c r="I460" s="23"/>
      <c r="J460" s="24"/>
      <c r="K460" s="25"/>
      <c r="L460" s="26"/>
      <c r="M460" s="14"/>
      <c r="N460" s="14"/>
      <c r="O460" s="14"/>
      <c r="P460" s="14"/>
      <c r="Q460" s="14"/>
      <c r="R460" s="22"/>
      <c r="S460" s="23"/>
      <c r="T460" s="27"/>
      <c r="U460" s="14"/>
      <c r="V460" s="14"/>
      <c r="W460" s="14"/>
      <c r="X460" s="14"/>
      <c r="Y460" s="14"/>
      <c r="Z460" s="14"/>
      <c r="AA460" s="14"/>
      <c r="AB460" s="14"/>
      <c r="AC460" s="14"/>
    </row>
    <row r="461">
      <c r="A461" s="30"/>
      <c r="B461" s="30"/>
      <c r="C461" s="3"/>
      <c r="D461" s="18"/>
      <c r="E461" s="19"/>
      <c r="F461" s="20"/>
      <c r="G461" s="21"/>
      <c r="H461" s="22"/>
      <c r="I461" s="23"/>
      <c r="J461" s="24"/>
      <c r="K461" s="25"/>
      <c r="L461" s="26"/>
      <c r="M461" s="14"/>
      <c r="N461" s="14"/>
      <c r="O461" s="14"/>
      <c r="P461" s="14"/>
      <c r="Q461" s="14"/>
      <c r="R461" s="22"/>
      <c r="S461" s="23"/>
      <c r="T461" s="27"/>
      <c r="U461" s="14"/>
      <c r="V461" s="14"/>
      <c r="W461" s="14"/>
      <c r="X461" s="14"/>
      <c r="Y461" s="14"/>
      <c r="Z461" s="14"/>
      <c r="AA461" s="14"/>
      <c r="AB461" s="14"/>
      <c r="AC461" s="14"/>
    </row>
    <row r="462">
      <c r="A462" s="30"/>
      <c r="B462" s="30"/>
      <c r="C462" s="3"/>
      <c r="D462" s="18"/>
      <c r="E462" s="19"/>
      <c r="F462" s="20"/>
      <c r="G462" s="21"/>
      <c r="H462" s="22"/>
      <c r="I462" s="23"/>
      <c r="J462" s="24"/>
      <c r="K462" s="25"/>
      <c r="L462" s="26"/>
      <c r="M462" s="14"/>
      <c r="N462" s="14"/>
      <c r="O462" s="14"/>
      <c r="P462" s="14"/>
      <c r="Q462" s="14"/>
      <c r="R462" s="22"/>
      <c r="S462" s="23"/>
      <c r="T462" s="27"/>
      <c r="U462" s="14"/>
      <c r="V462" s="14"/>
      <c r="W462" s="14"/>
      <c r="X462" s="14"/>
      <c r="Y462" s="14"/>
      <c r="Z462" s="14"/>
      <c r="AA462" s="14"/>
      <c r="AB462" s="14"/>
      <c r="AC462" s="14"/>
    </row>
    <row r="463">
      <c r="A463" s="30"/>
      <c r="B463" s="30"/>
      <c r="C463" s="3"/>
      <c r="D463" s="18"/>
      <c r="E463" s="19"/>
      <c r="F463" s="20"/>
      <c r="G463" s="21"/>
      <c r="H463" s="22"/>
      <c r="I463" s="23"/>
      <c r="J463" s="24"/>
      <c r="K463" s="25"/>
      <c r="L463" s="26"/>
      <c r="M463" s="14"/>
      <c r="N463" s="14"/>
      <c r="O463" s="14"/>
      <c r="P463" s="14"/>
      <c r="Q463" s="14"/>
      <c r="R463" s="22"/>
      <c r="S463" s="23"/>
      <c r="T463" s="27"/>
      <c r="U463" s="14"/>
      <c r="V463" s="14"/>
      <c r="W463" s="14"/>
      <c r="X463" s="14"/>
      <c r="Y463" s="14"/>
      <c r="Z463" s="14"/>
      <c r="AA463" s="14"/>
      <c r="AB463" s="14"/>
      <c r="AC463" s="14"/>
    </row>
    <row r="464">
      <c r="A464" s="30"/>
      <c r="B464" s="30"/>
      <c r="C464" s="3"/>
      <c r="D464" s="18"/>
      <c r="E464" s="19"/>
      <c r="F464" s="20"/>
      <c r="G464" s="21"/>
      <c r="H464" s="22"/>
      <c r="I464" s="23"/>
      <c r="J464" s="24"/>
      <c r="K464" s="25"/>
      <c r="L464" s="26"/>
      <c r="M464" s="14"/>
      <c r="N464" s="14"/>
      <c r="O464" s="14"/>
      <c r="P464" s="14"/>
      <c r="Q464" s="14"/>
      <c r="R464" s="22"/>
      <c r="S464" s="23"/>
      <c r="T464" s="27"/>
      <c r="U464" s="14"/>
      <c r="V464" s="14"/>
      <c r="W464" s="14"/>
      <c r="X464" s="14"/>
      <c r="Y464" s="14"/>
      <c r="Z464" s="14"/>
      <c r="AA464" s="14"/>
      <c r="AB464" s="14"/>
      <c r="AC464" s="14"/>
    </row>
    <row r="465">
      <c r="A465" s="30"/>
      <c r="B465" s="30"/>
      <c r="C465" s="3"/>
      <c r="D465" s="18"/>
      <c r="E465" s="19"/>
      <c r="F465" s="20"/>
      <c r="G465" s="21"/>
      <c r="H465" s="22"/>
      <c r="I465" s="23"/>
      <c r="J465" s="24"/>
      <c r="K465" s="25"/>
      <c r="L465" s="26"/>
      <c r="M465" s="14"/>
      <c r="N465" s="14"/>
      <c r="O465" s="14"/>
      <c r="P465" s="14"/>
      <c r="Q465" s="14"/>
      <c r="R465" s="22"/>
      <c r="S465" s="23"/>
      <c r="T465" s="27"/>
      <c r="U465" s="14"/>
      <c r="V465" s="14"/>
      <c r="W465" s="14"/>
      <c r="X465" s="14"/>
      <c r="Y465" s="14"/>
      <c r="Z465" s="14"/>
      <c r="AA465" s="14"/>
      <c r="AB465" s="14"/>
      <c r="AC465" s="14"/>
    </row>
    <row r="466">
      <c r="A466" s="30"/>
      <c r="B466" s="30"/>
      <c r="C466" s="3"/>
      <c r="D466" s="18"/>
      <c r="E466" s="19"/>
      <c r="F466" s="20"/>
      <c r="G466" s="21"/>
      <c r="H466" s="22"/>
      <c r="I466" s="23"/>
      <c r="J466" s="24"/>
      <c r="K466" s="25"/>
      <c r="L466" s="26"/>
      <c r="M466" s="14"/>
      <c r="N466" s="14"/>
      <c r="O466" s="14"/>
      <c r="P466" s="14"/>
      <c r="Q466" s="14"/>
      <c r="R466" s="22"/>
      <c r="S466" s="23"/>
      <c r="T466" s="27"/>
      <c r="U466" s="14"/>
      <c r="V466" s="14"/>
      <c r="W466" s="14"/>
      <c r="X466" s="14"/>
      <c r="Y466" s="14"/>
      <c r="Z466" s="14"/>
      <c r="AA466" s="14"/>
      <c r="AB466" s="14"/>
      <c r="AC466" s="14"/>
    </row>
    <row r="467">
      <c r="A467" s="30"/>
      <c r="B467" s="30"/>
      <c r="C467" s="3"/>
      <c r="D467" s="18"/>
      <c r="E467" s="19"/>
      <c r="F467" s="20"/>
      <c r="G467" s="21"/>
      <c r="H467" s="22"/>
      <c r="I467" s="23"/>
      <c r="J467" s="24"/>
      <c r="K467" s="25"/>
      <c r="L467" s="26"/>
      <c r="M467" s="14"/>
      <c r="N467" s="14"/>
      <c r="O467" s="14"/>
      <c r="P467" s="14"/>
      <c r="Q467" s="14"/>
      <c r="R467" s="22"/>
      <c r="S467" s="23"/>
      <c r="T467" s="27"/>
      <c r="U467" s="14"/>
      <c r="V467" s="14"/>
      <c r="W467" s="14"/>
      <c r="X467" s="14"/>
      <c r="Y467" s="14"/>
      <c r="Z467" s="14"/>
      <c r="AA467" s="14"/>
      <c r="AB467" s="14"/>
      <c r="AC467" s="14"/>
    </row>
    <row r="468">
      <c r="A468" s="30"/>
      <c r="B468" s="30"/>
      <c r="C468" s="3"/>
      <c r="D468" s="18"/>
      <c r="E468" s="19"/>
      <c r="F468" s="20"/>
      <c r="G468" s="21"/>
      <c r="H468" s="22"/>
      <c r="I468" s="23"/>
      <c r="J468" s="24"/>
      <c r="K468" s="25"/>
      <c r="L468" s="26"/>
      <c r="M468" s="14"/>
      <c r="N468" s="14"/>
      <c r="O468" s="14"/>
      <c r="P468" s="14"/>
      <c r="Q468" s="14"/>
      <c r="R468" s="22"/>
      <c r="S468" s="23"/>
      <c r="T468" s="27"/>
      <c r="U468" s="14"/>
      <c r="V468" s="14"/>
      <c r="W468" s="14"/>
      <c r="X468" s="14"/>
      <c r="Y468" s="14"/>
      <c r="Z468" s="14"/>
      <c r="AA468" s="14"/>
      <c r="AB468" s="14"/>
      <c r="AC468" s="14"/>
    </row>
    <row r="469">
      <c r="A469" s="30"/>
      <c r="B469" s="30"/>
      <c r="C469" s="3"/>
      <c r="D469" s="18"/>
      <c r="E469" s="19"/>
      <c r="F469" s="20"/>
      <c r="G469" s="21"/>
      <c r="H469" s="22"/>
      <c r="I469" s="23"/>
      <c r="J469" s="24"/>
      <c r="K469" s="25"/>
      <c r="L469" s="26"/>
      <c r="M469" s="14"/>
      <c r="N469" s="14"/>
      <c r="O469" s="14"/>
      <c r="P469" s="14"/>
      <c r="Q469" s="14"/>
      <c r="R469" s="22"/>
      <c r="S469" s="23"/>
      <c r="T469" s="27"/>
      <c r="U469" s="14"/>
      <c r="V469" s="14"/>
      <c r="W469" s="14"/>
      <c r="X469" s="14"/>
      <c r="Y469" s="14"/>
      <c r="Z469" s="14"/>
      <c r="AA469" s="14"/>
      <c r="AB469" s="14"/>
      <c r="AC469" s="14"/>
    </row>
    <row r="470">
      <c r="A470" s="30"/>
      <c r="B470" s="30"/>
      <c r="C470" s="3"/>
      <c r="D470" s="18"/>
      <c r="E470" s="19"/>
      <c r="F470" s="20"/>
      <c r="G470" s="21"/>
      <c r="H470" s="22"/>
      <c r="I470" s="23"/>
      <c r="J470" s="24"/>
      <c r="K470" s="25"/>
      <c r="L470" s="26"/>
      <c r="M470" s="14"/>
      <c r="N470" s="14"/>
      <c r="O470" s="14"/>
      <c r="P470" s="14"/>
      <c r="Q470" s="14"/>
      <c r="R470" s="22"/>
      <c r="S470" s="23"/>
      <c r="T470" s="27"/>
      <c r="U470" s="14"/>
      <c r="V470" s="14"/>
      <c r="W470" s="14"/>
      <c r="X470" s="14"/>
      <c r="Y470" s="14"/>
      <c r="Z470" s="14"/>
      <c r="AA470" s="14"/>
      <c r="AB470" s="14"/>
      <c r="AC470" s="14"/>
    </row>
    <row r="471">
      <c r="A471" s="30"/>
      <c r="B471" s="30"/>
      <c r="C471" s="3"/>
      <c r="D471" s="18"/>
      <c r="E471" s="19"/>
      <c r="F471" s="20"/>
      <c r="G471" s="21"/>
      <c r="H471" s="22"/>
      <c r="I471" s="23"/>
      <c r="J471" s="24"/>
      <c r="K471" s="25"/>
      <c r="L471" s="26"/>
      <c r="M471" s="14"/>
      <c r="N471" s="14"/>
      <c r="O471" s="14"/>
      <c r="P471" s="14"/>
      <c r="Q471" s="14"/>
      <c r="R471" s="22"/>
      <c r="S471" s="23"/>
      <c r="T471" s="27"/>
      <c r="U471" s="14"/>
      <c r="V471" s="14"/>
      <c r="W471" s="14"/>
      <c r="X471" s="14"/>
      <c r="Y471" s="14"/>
      <c r="Z471" s="14"/>
      <c r="AA471" s="14"/>
      <c r="AB471" s="14"/>
      <c r="AC471" s="14"/>
    </row>
    <row r="472">
      <c r="A472" s="30"/>
      <c r="B472" s="30"/>
      <c r="C472" s="3"/>
      <c r="D472" s="18"/>
      <c r="E472" s="19"/>
      <c r="F472" s="20"/>
      <c r="G472" s="21"/>
      <c r="H472" s="22"/>
      <c r="I472" s="23"/>
      <c r="J472" s="24"/>
      <c r="K472" s="25"/>
      <c r="L472" s="26"/>
      <c r="M472" s="14"/>
      <c r="N472" s="14"/>
      <c r="O472" s="14"/>
      <c r="P472" s="14"/>
      <c r="Q472" s="14"/>
      <c r="R472" s="22"/>
      <c r="S472" s="23"/>
      <c r="T472" s="27"/>
      <c r="U472" s="14"/>
      <c r="V472" s="14"/>
      <c r="W472" s="14"/>
      <c r="X472" s="14"/>
      <c r="Y472" s="14"/>
      <c r="Z472" s="14"/>
      <c r="AA472" s="14"/>
      <c r="AB472" s="14"/>
      <c r="AC472" s="14"/>
    </row>
    <row r="473">
      <c r="A473" s="30"/>
      <c r="B473" s="30"/>
      <c r="C473" s="3"/>
      <c r="D473" s="18"/>
      <c r="E473" s="19"/>
      <c r="F473" s="20"/>
      <c r="G473" s="21"/>
      <c r="H473" s="22"/>
      <c r="I473" s="23"/>
      <c r="J473" s="24"/>
      <c r="K473" s="25"/>
      <c r="L473" s="26"/>
      <c r="M473" s="14"/>
      <c r="N473" s="14"/>
      <c r="O473" s="14"/>
      <c r="P473" s="14"/>
      <c r="Q473" s="14"/>
      <c r="R473" s="22"/>
      <c r="S473" s="23"/>
      <c r="T473" s="27"/>
      <c r="U473" s="14"/>
      <c r="V473" s="14"/>
      <c r="W473" s="14"/>
      <c r="X473" s="14"/>
      <c r="Y473" s="14"/>
      <c r="Z473" s="14"/>
      <c r="AA473" s="14"/>
      <c r="AB473" s="14"/>
      <c r="AC473" s="14"/>
    </row>
    <row r="474">
      <c r="A474" s="30"/>
      <c r="B474" s="30"/>
      <c r="C474" s="3"/>
      <c r="D474" s="18"/>
      <c r="E474" s="19"/>
      <c r="F474" s="20"/>
      <c r="G474" s="21"/>
      <c r="H474" s="22"/>
      <c r="I474" s="23"/>
      <c r="J474" s="24"/>
      <c r="K474" s="25"/>
      <c r="L474" s="26"/>
      <c r="M474" s="14"/>
      <c r="N474" s="14"/>
      <c r="O474" s="14"/>
      <c r="P474" s="14"/>
      <c r="Q474" s="14"/>
      <c r="R474" s="22"/>
      <c r="S474" s="23"/>
      <c r="T474" s="27"/>
      <c r="U474" s="14"/>
      <c r="V474" s="14"/>
      <c r="W474" s="14"/>
      <c r="X474" s="14"/>
      <c r="Y474" s="14"/>
      <c r="Z474" s="14"/>
      <c r="AA474" s="14"/>
      <c r="AB474" s="14"/>
      <c r="AC474" s="14"/>
    </row>
    <row r="475">
      <c r="A475" s="30"/>
      <c r="B475" s="30"/>
      <c r="C475" s="3"/>
      <c r="D475" s="18"/>
      <c r="E475" s="19"/>
      <c r="F475" s="20"/>
      <c r="G475" s="21"/>
      <c r="H475" s="22"/>
      <c r="I475" s="23"/>
      <c r="J475" s="24"/>
      <c r="K475" s="25"/>
      <c r="L475" s="26"/>
      <c r="M475" s="14"/>
      <c r="N475" s="14"/>
      <c r="O475" s="14"/>
      <c r="P475" s="14"/>
      <c r="Q475" s="14"/>
      <c r="R475" s="22"/>
      <c r="S475" s="23"/>
      <c r="T475" s="27"/>
      <c r="U475" s="14"/>
      <c r="V475" s="14"/>
      <c r="W475" s="14"/>
      <c r="X475" s="14"/>
      <c r="Y475" s="14"/>
      <c r="Z475" s="14"/>
      <c r="AA475" s="14"/>
      <c r="AB475" s="14"/>
      <c r="AC475" s="14"/>
    </row>
    <row r="476">
      <c r="A476" s="30"/>
      <c r="B476" s="30"/>
      <c r="C476" s="3"/>
      <c r="D476" s="18"/>
      <c r="E476" s="19"/>
      <c r="F476" s="20"/>
      <c r="G476" s="21"/>
      <c r="H476" s="22"/>
      <c r="I476" s="23"/>
      <c r="J476" s="24"/>
      <c r="K476" s="25"/>
      <c r="L476" s="26"/>
      <c r="M476" s="14"/>
      <c r="N476" s="14"/>
      <c r="O476" s="14"/>
      <c r="P476" s="14"/>
      <c r="Q476" s="14"/>
      <c r="R476" s="22"/>
      <c r="S476" s="23"/>
      <c r="T476" s="27"/>
      <c r="U476" s="14"/>
      <c r="V476" s="14"/>
      <c r="W476" s="14"/>
      <c r="X476" s="14"/>
      <c r="Y476" s="14"/>
      <c r="Z476" s="14"/>
      <c r="AA476" s="14"/>
      <c r="AB476" s="14"/>
      <c r="AC476" s="14"/>
    </row>
    <row r="477">
      <c r="A477" s="30"/>
      <c r="B477" s="30"/>
      <c r="C477" s="3"/>
      <c r="D477" s="18"/>
      <c r="E477" s="19"/>
      <c r="F477" s="20"/>
      <c r="G477" s="21"/>
      <c r="H477" s="22"/>
      <c r="I477" s="23"/>
      <c r="J477" s="24"/>
      <c r="K477" s="25"/>
      <c r="L477" s="26"/>
      <c r="M477" s="14"/>
      <c r="N477" s="14"/>
      <c r="O477" s="14"/>
      <c r="P477" s="14"/>
      <c r="Q477" s="14"/>
      <c r="R477" s="22"/>
      <c r="S477" s="23"/>
      <c r="T477" s="27"/>
      <c r="U477" s="14"/>
      <c r="V477" s="14"/>
      <c r="W477" s="14"/>
      <c r="X477" s="14"/>
      <c r="Y477" s="14"/>
      <c r="Z477" s="14"/>
      <c r="AA477" s="14"/>
      <c r="AB477" s="14"/>
      <c r="AC477" s="14"/>
    </row>
    <row r="478">
      <c r="A478" s="30"/>
      <c r="B478" s="30"/>
      <c r="C478" s="3"/>
      <c r="D478" s="18"/>
      <c r="E478" s="19"/>
      <c r="F478" s="20"/>
      <c r="G478" s="21"/>
      <c r="H478" s="22"/>
      <c r="I478" s="23"/>
      <c r="J478" s="24"/>
      <c r="K478" s="25"/>
      <c r="L478" s="26"/>
      <c r="M478" s="14"/>
      <c r="N478" s="14"/>
      <c r="O478" s="14"/>
      <c r="P478" s="14"/>
      <c r="Q478" s="14"/>
      <c r="R478" s="22"/>
      <c r="S478" s="23"/>
      <c r="T478" s="27"/>
      <c r="U478" s="14"/>
      <c r="V478" s="14"/>
      <c r="W478" s="14"/>
      <c r="X478" s="14"/>
      <c r="Y478" s="14"/>
      <c r="Z478" s="14"/>
      <c r="AA478" s="14"/>
      <c r="AB478" s="14"/>
      <c r="AC478" s="14"/>
    </row>
    <row r="479">
      <c r="A479" s="30"/>
      <c r="B479" s="30"/>
      <c r="C479" s="3"/>
      <c r="D479" s="18"/>
      <c r="E479" s="19"/>
      <c r="F479" s="20"/>
      <c r="G479" s="21"/>
      <c r="H479" s="22"/>
      <c r="I479" s="23"/>
      <c r="J479" s="24"/>
      <c r="K479" s="25"/>
      <c r="L479" s="26"/>
      <c r="M479" s="14"/>
      <c r="N479" s="14"/>
      <c r="O479" s="14"/>
      <c r="P479" s="14"/>
      <c r="Q479" s="14"/>
      <c r="R479" s="22"/>
      <c r="S479" s="23"/>
      <c r="T479" s="27"/>
      <c r="U479" s="14"/>
      <c r="V479" s="14"/>
      <c r="W479" s="14"/>
      <c r="X479" s="14"/>
      <c r="Y479" s="14"/>
      <c r="Z479" s="14"/>
      <c r="AA479" s="14"/>
      <c r="AB479" s="14"/>
      <c r="AC479" s="14"/>
    </row>
    <row r="480">
      <c r="A480" s="30"/>
      <c r="B480" s="30"/>
      <c r="C480" s="3"/>
      <c r="D480" s="18"/>
      <c r="E480" s="19"/>
      <c r="F480" s="20"/>
      <c r="G480" s="21"/>
      <c r="H480" s="22"/>
      <c r="I480" s="23"/>
      <c r="J480" s="24"/>
      <c r="K480" s="25"/>
      <c r="L480" s="26"/>
      <c r="M480" s="14"/>
      <c r="N480" s="14"/>
      <c r="O480" s="14"/>
      <c r="P480" s="14"/>
      <c r="Q480" s="14"/>
      <c r="R480" s="22"/>
      <c r="S480" s="23"/>
      <c r="T480" s="27"/>
      <c r="U480" s="14"/>
      <c r="V480" s="14"/>
      <c r="W480" s="14"/>
      <c r="X480" s="14"/>
      <c r="Y480" s="14"/>
      <c r="Z480" s="14"/>
      <c r="AA480" s="14"/>
      <c r="AB480" s="14"/>
      <c r="AC480" s="14"/>
    </row>
    <row r="481">
      <c r="A481" s="30"/>
      <c r="B481" s="30"/>
      <c r="C481" s="3"/>
      <c r="D481" s="18"/>
      <c r="E481" s="19"/>
      <c r="F481" s="20"/>
      <c r="G481" s="21"/>
      <c r="H481" s="22"/>
      <c r="I481" s="23"/>
      <c r="J481" s="24"/>
      <c r="K481" s="25"/>
      <c r="L481" s="26"/>
      <c r="M481" s="14"/>
      <c r="N481" s="14"/>
      <c r="O481" s="14"/>
      <c r="P481" s="14"/>
      <c r="Q481" s="14"/>
      <c r="R481" s="22"/>
      <c r="S481" s="23"/>
      <c r="T481" s="27"/>
      <c r="U481" s="14"/>
      <c r="V481" s="14"/>
      <c r="W481" s="14"/>
      <c r="X481" s="14"/>
      <c r="Y481" s="14"/>
      <c r="Z481" s="14"/>
      <c r="AA481" s="14"/>
      <c r="AB481" s="14"/>
      <c r="AC481" s="14"/>
    </row>
    <row r="482">
      <c r="A482" s="30"/>
      <c r="B482" s="30"/>
      <c r="C482" s="3"/>
      <c r="D482" s="18"/>
      <c r="E482" s="19"/>
      <c r="F482" s="20"/>
      <c r="G482" s="21"/>
      <c r="H482" s="22"/>
      <c r="I482" s="23"/>
      <c r="J482" s="24"/>
      <c r="K482" s="25"/>
      <c r="L482" s="26"/>
      <c r="M482" s="14"/>
      <c r="N482" s="14"/>
      <c r="O482" s="14"/>
      <c r="P482" s="14"/>
      <c r="Q482" s="14"/>
      <c r="R482" s="22"/>
      <c r="S482" s="23"/>
      <c r="T482" s="27"/>
      <c r="U482" s="14"/>
      <c r="V482" s="14"/>
      <c r="W482" s="14"/>
      <c r="X482" s="14"/>
      <c r="Y482" s="14"/>
      <c r="Z482" s="14"/>
      <c r="AA482" s="14"/>
      <c r="AB482" s="14"/>
      <c r="AC482" s="14"/>
    </row>
    <row r="483">
      <c r="A483" s="30"/>
      <c r="B483" s="30"/>
      <c r="C483" s="3"/>
      <c r="D483" s="18"/>
      <c r="E483" s="19"/>
      <c r="F483" s="20"/>
      <c r="G483" s="21"/>
      <c r="H483" s="22"/>
      <c r="I483" s="23"/>
      <c r="J483" s="24"/>
      <c r="K483" s="25"/>
      <c r="L483" s="26"/>
      <c r="M483" s="14"/>
      <c r="N483" s="14"/>
      <c r="O483" s="14"/>
      <c r="P483" s="14"/>
      <c r="Q483" s="14"/>
      <c r="R483" s="22"/>
      <c r="S483" s="23"/>
      <c r="T483" s="27"/>
      <c r="U483" s="14"/>
      <c r="V483" s="14"/>
      <c r="W483" s="14"/>
      <c r="X483" s="14"/>
      <c r="Y483" s="14"/>
      <c r="Z483" s="14"/>
      <c r="AA483" s="14"/>
      <c r="AB483" s="14"/>
      <c r="AC483" s="14"/>
    </row>
    <row r="484">
      <c r="A484" s="30"/>
      <c r="B484" s="30"/>
      <c r="C484" s="3"/>
      <c r="D484" s="18"/>
      <c r="E484" s="19"/>
      <c r="F484" s="20"/>
      <c r="G484" s="21"/>
      <c r="H484" s="22"/>
      <c r="I484" s="23"/>
      <c r="J484" s="24"/>
      <c r="K484" s="25"/>
      <c r="L484" s="26"/>
      <c r="M484" s="14"/>
      <c r="N484" s="14"/>
      <c r="O484" s="14"/>
      <c r="P484" s="14"/>
      <c r="Q484" s="14"/>
      <c r="R484" s="22"/>
      <c r="S484" s="23"/>
      <c r="T484" s="27"/>
      <c r="U484" s="14"/>
      <c r="V484" s="14"/>
      <c r="W484" s="14"/>
      <c r="X484" s="14"/>
      <c r="Y484" s="14"/>
      <c r="Z484" s="14"/>
      <c r="AA484" s="14"/>
      <c r="AB484" s="14"/>
      <c r="AC484" s="14"/>
    </row>
    <row r="485">
      <c r="A485" s="30"/>
      <c r="B485" s="30"/>
      <c r="C485" s="3"/>
      <c r="D485" s="18"/>
      <c r="E485" s="19"/>
      <c r="F485" s="20"/>
      <c r="G485" s="21"/>
      <c r="H485" s="22"/>
      <c r="I485" s="23"/>
      <c r="J485" s="24"/>
      <c r="K485" s="25"/>
      <c r="L485" s="26"/>
      <c r="M485" s="14"/>
      <c r="N485" s="14"/>
      <c r="O485" s="14"/>
      <c r="P485" s="14"/>
      <c r="Q485" s="14"/>
      <c r="R485" s="22"/>
      <c r="S485" s="23"/>
      <c r="T485" s="27"/>
      <c r="U485" s="14"/>
      <c r="V485" s="14"/>
      <c r="W485" s="14"/>
      <c r="X485" s="14"/>
      <c r="Y485" s="14"/>
      <c r="Z485" s="14"/>
      <c r="AA485" s="14"/>
      <c r="AB485" s="14"/>
      <c r="AC485" s="14"/>
    </row>
    <row r="486">
      <c r="A486" s="30"/>
      <c r="B486" s="30"/>
      <c r="C486" s="3"/>
      <c r="D486" s="18"/>
      <c r="E486" s="19"/>
      <c r="F486" s="20"/>
      <c r="G486" s="21"/>
      <c r="H486" s="22"/>
      <c r="I486" s="23"/>
      <c r="J486" s="24"/>
      <c r="K486" s="25"/>
      <c r="L486" s="26"/>
      <c r="M486" s="14"/>
      <c r="N486" s="14"/>
      <c r="O486" s="14"/>
      <c r="P486" s="14"/>
      <c r="Q486" s="14"/>
      <c r="R486" s="22"/>
      <c r="S486" s="23"/>
      <c r="T486" s="27"/>
      <c r="U486" s="14"/>
      <c r="V486" s="14"/>
      <c r="W486" s="14"/>
      <c r="X486" s="14"/>
      <c r="Y486" s="14"/>
      <c r="Z486" s="14"/>
      <c r="AA486" s="14"/>
      <c r="AB486" s="14"/>
      <c r="AC486" s="14"/>
    </row>
    <row r="487">
      <c r="A487" s="30"/>
      <c r="B487" s="30"/>
      <c r="C487" s="3"/>
      <c r="D487" s="18"/>
      <c r="E487" s="19"/>
      <c r="F487" s="20"/>
      <c r="G487" s="21"/>
      <c r="H487" s="22"/>
      <c r="I487" s="23"/>
      <c r="J487" s="24"/>
      <c r="K487" s="25"/>
      <c r="L487" s="26"/>
      <c r="M487" s="14"/>
      <c r="N487" s="14"/>
      <c r="O487" s="14"/>
      <c r="P487" s="14"/>
      <c r="Q487" s="14"/>
      <c r="R487" s="22"/>
      <c r="S487" s="23"/>
      <c r="T487" s="27"/>
      <c r="U487" s="14"/>
      <c r="V487" s="14"/>
      <c r="W487" s="14"/>
      <c r="X487" s="14"/>
      <c r="Y487" s="14"/>
      <c r="Z487" s="14"/>
      <c r="AA487" s="14"/>
      <c r="AB487" s="14"/>
      <c r="AC487" s="14"/>
    </row>
    <row r="488">
      <c r="A488" s="30"/>
      <c r="B488" s="30"/>
      <c r="C488" s="3"/>
      <c r="D488" s="18"/>
      <c r="E488" s="19"/>
      <c r="F488" s="20"/>
      <c r="G488" s="21"/>
      <c r="H488" s="22"/>
      <c r="I488" s="23"/>
      <c r="J488" s="24"/>
      <c r="K488" s="25"/>
      <c r="L488" s="26"/>
      <c r="M488" s="14"/>
      <c r="N488" s="14"/>
      <c r="O488" s="14"/>
      <c r="P488" s="14"/>
      <c r="Q488" s="14"/>
      <c r="R488" s="22"/>
      <c r="S488" s="23"/>
      <c r="T488" s="27"/>
      <c r="U488" s="14"/>
      <c r="V488" s="14"/>
      <c r="W488" s="14"/>
      <c r="X488" s="14"/>
      <c r="Y488" s="14"/>
      <c r="Z488" s="14"/>
      <c r="AA488" s="14"/>
      <c r="AB488" s="14"/>
      <c r="AC488" s="14"/>
    </row>
    <row r="489">
      <c r="A489" s="30"/>
      <c r="B489" s="30"/>
      <c r="C489" s="3"/>
      <c r="D489" s="18"/>
      <c r="E489" s="19"/>
      <c r="F489" s="20"/>
      <c r="G489" s="21"/>
      <c r="H489" s="22"/>
      <c r="I489" s="23"/>
      <c r="J489" s="24"/>
      <c r="K489" s="25"/>
      <c r="L489" s="26"/>
      <c r="M489" s="14"/>
      <c r="N489" s="14"/>
      <c r="O489" s="14"/>
      <c r="P489" s="14"/>
      <c r="Q489" s="14"/>
      <c r="R489" s="22"/>
      <c r="S489" s="23"/>
      <c r="T489" s="27"/>
      <c r="U489" s="14"/>
      <c r="V489" s="14"/>
      <c r="W489" s="14"/>
      <c r="X489" s="14"/>
      <c r="Y489" s="14"/>
      <c r="Z489" s="14"/>
      <c r="AA489" s="14"/>
      <c r="AB489" s="14"/>
      <c r="AC489" s="14"/>
    </row>
    <row r="490">
      <c r="A490" s="30"/>
      <c r="B490" s="30"/>
      <c r="C490" s="3"/>
      <c r="D490" s="18"/>
      <c r="E490" s="19"/>
      <c r="F490" s="20"/>
      <c r="G490" s="21"/>
      <c r="H490" s="22"/>
      <c r="I490" s="23"/>
      <c r="J490" s="24"/>
      <c r="K490" s="25"/>
      <c r="L490" s="26"/>
      <c r="M490" s="14"/>
      <c r="N490" s="14"/>
      <c r="O490" s="14"/>
      <c r="P490" s="14"/>
      <c r="Q490" s="14"/>
      <c r="R490" s="22"/>
      <c r="S490" s="23"/>
      <c r="T490" s="27"/>
      <c r="U490" s="14"/>
      <c r="V490" s="14"/>
      <c r="W490" s="14"/>
      <c r="X490" s="14"/>
      <c r="Y490" s="14"/>
      <c r="Z490" s="14"/>
      <c r="AA490" s="14"/>
      <c r="AB490" s="14"/>
      <c r="AC490" s="14"/>
    </row>
    <row r="491">
      <c r="A491" s="30"/>
      <c r="B491" s="30"/>
      <c r="C491" s="3"/>
      <c r="D491" s="18"/>
      <c r="E491" s="19"/>
      <c r="F491" s="20"/>
      <c r="G491" s="21"/>
      <c r="H491" s="22"/>
      <c r="I491" s="23"/>
      <c r="J491" s="24"/>
      <c r="K491" s="25"/>
      <c r="L491" s="26"/>
      <c r="M491" s="14"/>
      <c r="N491" s="14"/>
      <c r="O491" s="14"/>
      <c r="P491" s="14"/>
      <c r="Q491" s="14"/>
      <c r="R491" s="22"/>
      <c r="S491" s="23"/>
      <c r="T491" s="27"/>
      <c r="U491" s="14"/>
      <c r="V491" s="14"/>
      <c r="W491" s="14"/>
      <c r="X491" s="14"/>
      <c r="Y491" s="14"/>
      <c r="Z491" s="14"/>
      <c r="AA491" s="14"/>
      <c r="AB491" s="14"/>
      <c r="AC491" s="14"/>
    </row>
    <row r="492">
      <c r="A492" s="30"/>
      <c r="B492" s="30"/>
      <c r="C492" s="3"/>
      <c r="D492" s="18"/>
      <c r="E492" s="19"/>
      <c r="F492" s="20"/>
      <c r="G492" s="21"/>
      <c r="H492" s="22"/>
      <c r="I492" s="23"/>
      <c r="J492" s="24"/>
      <c r="K492" s="25"/>
      <c r="L492" s="26"/>
      <c r="M492" s="14"/>
      <c r="N492" s="14"/>
      <c r="O492" s="14"/>
      <c r="P492" s="14"/>
      <c r="Q492" s="14"/>
      <c r="R492" s="22"/>
      <c r="S492" s="23"/>
      <c r="T492" s="27"/>
      <c r="U492" s="14"/>
      <c r="V492" s="14"/>
      <c r="W492" s="14"/>
      <c r="X492" s="14"/>
      <c r="Y492" s="14"/>
      <c r="Z492" s="14"/>
      <c r="AA492" s="14"/>
      <c r="AB492" s="14"/>
      <c r="AC492" s="14"/>
    </row>
    <row r="493">
      <c r="A493" s="30"/>
      <c r="B493" s="30"/>
      <c r="C493" s="3"/>
      <c r="D493" s="18"/>
      <c r="E493" s="19"/>
      <c r="F493" s="20"/>
      <c r="G493" s="21"/>
      <c r="H493" s="22"/>
      <c r="I493" s="23"/>
      <c r="J493" s="24"/>
      <c r="K493" s="25"/>
      <c r="L493" s="26"/>
      <c r="M493" s="14"/>
      <c r="N493" s="14"/>
      <c r="O493" s="14"/>
      <c r="P493" s="14"/>
      <c r="Q493" s="14"/>
      <c r="R493" s="22"/>
      <c r="S493" s="23"/>
      <c r="T493" s="27"/>
      <c r="U493" s="14"/>
      <c r="V493" s="14"/>
      <c r="W493" s="14"/>
      <c r="X493" s="14"/>
      <c r="Y493" s="14"/>
      <c r="Z493" s="14"/>
      <c r="AA493" s="14"/>
      <c r="AB493" s="14"/>
      <c r="AC493" s="14"/>
    </row>
    <row r="494">
      <c r="A494" s="30"/>
      <c r="B494" s="30"/>
      <c r="C494" s="3"/>
      <c r="D494" s="18"/>
      <c r="E494" s="19"/>
      <c r="F494" s="20"/>
      <c r="G494" s="21"/>
      <c r="H494" s="22"/>
      <c r="I494" s="23"/>
      <c r="J494" s="24"/>
      <c r="K494" s="25"/>
      <c r="L494" s="26"/>
      <c r="M494" s="14"/>
      <c r="N494" s="14"/>
      <c r="O494" s="14"/>
      <c r="P494" s="14"/>
      <c r="Q494" s="14"/>
      <c r="R494" s="22"/>
      <c r="S494" s="23"/>
      <c r="T494" s="27"/>
      <c r="U494" s="14"/>
      <c r="V494" s="14"/>
      <c r="W494" s="14"/>
      <c r="X494" s="14"/>
      <c r="Y494" s="14"/>
      <c r="Z494" s="14"/>
      <c r="AA494" s="14"/>
      <c r="AB494" s="14"/>
      <c r="AC494" s="14"/>
    </row>
    <row r="495">
      <c r="A495" s="30"/>
      <c r="B495" s="30"/>
      <c r="C495" s="3"/>
      <c r="D495" s="18"/>
      <c r="E495" s="19"/>
      <c r="F495" s="20"/>
      <c r="G495" s="21"/>
      <c r="H495" s="22"/>
      <c r="I495" s="23"/>
      <c r="J495" s="24"/>
      <c r="K495" s="25"/>
      <c r="L495" s="26"/>
      <c r="M495" s="14"/>
      <c r="N495" s="14"/>
      <c r="O495" s="14"/>
      <c r="P495" s="14"/>
      <c r="Q495" s="14"/>
      <c r="R495" s="22"/>
      <c r="S495" s="23"/>
      <c r="T495" s="27"/>
      <c r="U495" s="14"/>
      <c r="V495" s="14"/>
      <c r="W495" s="14"/>
      <c r="X495" s="14"/>
      <c r="Y495" s="14"/>
      <c r="Z495" s="14"/>
      <c r="AA495" s="14"/>
      <c r="AB495" s="14"/>
      <c r="AC495" s="14"/>
    </row>
    <row r="496">
      <c r="A496" s="30"/>
      <c r="B496" s="30"/>
      <c r="C496" s="3"/>
      <c r="D496" s="18"/>
      <c r="E496" s="19"/>
      <c r="F496" s="20"/>
      <c r="G496" s="21"/>
      <c r="H496" s="22"/>
      <c r="I496" s="23"/>
      <c r="J496" s="24"/>
      <c r="K496" s="25"/>
      <c r="L496" s="26"/>
      <c r="M496" s="14"/>
      <c r="N496" s="14"/>
      <c r="O496" s="14"/>
      <c r="P496" s="14"/>
      <c r="Q496" s="14"/>
      <c r="R496" s="22"/>
      <c r="S496" s="23"/>
      <c r="T496" s="27"/>
      <c r="U496" s="14"/>
      <c r="V496" s="14"/>
      <c r="W496" s="14"/>
      <c r="X496" s="14"/>
      <c r="Y496" s="14"/>
      <c r="Z496" s="14"/>
      <c r="AA496" s="14"/>
      <c r="AB496" s="14"/>
      <c r="AC496" s="14"/>
    </row>
    <row r="497">
      <c r="A497" s="30"/>
      <c r="B497" s="30"/>
      <c r="C497" s="3"/>
      <c r="D497" s="18"/>
      <c r="E497" s="19"/>
      <c r="F497" s="20"/>
      <c r="G497" s="21"/>
      <c r="H497" s="22"/>
      <c r="I497" s="23"/>
      <c r="J497" s="24"/>
      <c r="K497" s="25"/>
      <c r="L497" s="26"/>
      <c r="M497" s="14"/>
      <c r="N497" s="14"/>
      <c r="O497" s="14"/>
      <c r="P497" s="14"/>
      <c r="Q497" s="14"/>
      <c r="R497" s="22"/>
      <c r="S497" s="23"/>
      <c r="T497" s="27"/>
      <c r="U497" s="14"/>
      <c r="V497" s="14"/>
      <c r="W497" s="14"/>
      <c r="X497" s="14"/>
      <c r="Y497" s="14"/>
      <c r="Z497" s="14"/>
      <c r="AA497" s="14"/>
      <c r="AB497" s="14"/>
      <c r="AC497" s="14"/>
    </row>
    <row r="498">
      <c r="A498" s="30"/>
      <c r="B498" s="30"/>
      <c r="C498" s="3"/>
      <c r="D498" s="18"/>
      <c r="E498" s="19"/>
      <c r="F498" s="20"/>
      <c r="G498" s="21"/>
      <c r="H498" s="22"/>
      <c r="I498" s="23"/>
      <c r="J498" s="24"/>
      <c r="K498" s="25"/>
      <c r="L498" s="26"/>
      <c r="M498" s="14"/>
      <c r="N498" s="14"/>
      <c r="O498" s="14"/>
      <c r="P498" s="14"/>
      <c r="Q498" s="14"/>
      <c r="R498" s="22"/>
      <c r="S498" s="23"/>
      <c r="T498" s="27"/>
      <c r="U498" s="14"/>
      <c r="V498" s="14"/>
      <c r="W498" s="14"/>
      <c r="X498" s="14"/>
      <c r="Y498" s="14"/>
      <c r="Z498" s="14"/>
      <c r="AA498" s="14"/>
      <c r="AB498" s="14"/>
      <c r="AC498" s="14"/>
    </row>
    <row r="499">
      <c r="A499" s="30"/>
      <c r="B499" s="30"/>
      <c r="C499" s="3"/>
      <c r="D499" s="18"/>
      <c r="E499" s="19"/>
      <c r="F499" s="20"/>
      <c r="G499" s="21"/>
      <c r="H499" s="22"/>
      <c r="I499" s="23"/>
      <c r="J499" s="24"/>
      <c r="K499" s="25"/>
      <c r="L499" s="26"/>
      <c r="M499" s="14"/>
      <c r="N499" s="14"/>
      <c r="O499" s="14"/>
      <c r="P499" s="14"/>
      <c r="Q499" s="14"/>
      <c r="R499" s="22"/>
      <c r="S499" s="23"/>
      <c r="T499" s="27"/>
      <c r="U499" s="14"/>
      <c r="V499" s="14"/>
      <c r="W499" s="14"/>
      <c r="X499" s="14"/>
      <c r="Y499" s="14"/>
      <c r="Z499" s="14"/>
      <c r="AA499" s="14"/>
      <c r="AB499" s="14"/>
      <c r="AC499" s="14"/>
    </row>
    <row r="500">
      <c r="A500" s="30"/>
      <c r="B500" s="30"/>
      <c r="C500" s="3"/>
      <c r="D500" s="18"/>
      <c r="E500" s="19"/>
      <c r="F500" s="20"/>
      <c r="G500" s="21"/>
      <c r="H500" s="22"/>
      <c r="I500" s="23"/>
      <c r="J500" s="24"/>
      <c r="K500" s="25"/>
      <c r="L500" s="26"/>
      <c r="M500" s="14"/>
      <c r="N500" s="14"/>
      <c r="O500" s="14"/>
      <c r="P500" s="14"/>
      <c r="Q500" s="14"/>
      <c r="R500" s="22"/>
      <c r="S500" s="23"/>
      <c r="T500" s="27"/>
      <c r="U500" s="14"/>
      <c r="V500" s="14"/>
      <c r="W500" s="14"/>
      <c r="X500" s="14"/>
      <c r="Y500" s="14"/>
      <c r="Z500" s="14"/>
      <c r="AA500" s="14"/>
      <c r="AB500" s="14"/>
      <c r="AC500" s="14"/>
    </row>
    <row r="501">
      <c r="A501" s="30"/>
      <c r="B501" s="30"/>
      <c r="C501" s="3"/>
      <c r="D501" s="18"/>
      <c r="E501" s="19"/>
      <c r="F501" s="20"/>
      <c r="G501" s="21"/>
      <c r="H501" s="22"/>
      <c r="I501" s="23"/>
      <c r="J501" s="24"/>
      <c r="K501" s="25"/>
      <c r="L501" s="26"/>
      <c r="M501" s="14"/>
      <c r="N501" s="14"/>
      <c r="O501" s="14"/>
      <c r="P501" s="14"/>
      <c r="Q501" s="14"/>
      <c r="R501" s="22"/>
      <c r="S501" s="23"/>
      <c r="T501" s="27"/>
      <c r="U501" s="14"/>
      <c r="V501" s="14"/>
      <c r="W501" s="14"/>
      <c r="X501" s="14"/>
      <c r="Y501" s="14"/>
      <c r="Z501" s="14"/>
      <c r="AA501" s="14"/>
      <c r="AB501" s="14"/>
      <c r="AC501" s="14"/>
    </row>
    <row r="502">
      <c r="A502" s="30"/>
      <c r="B502" s="30"/>
      <c r="C502" s="3"/>
      <c r="D502" s="18"/>
      <c r="E502" s="19"/>
      <c r="F502" s="20"/>
      <c r="G502" s="21"/>
      <c r="H502" s="22"/>
      <c r="I502" s="23"/>
      <c r="J502" s="24"/>
      <c r="K502" s="25"/>
      <c r="L502" s="26"/>
      <c r="M502" s="14"/>
      <c r="N502" s="14"/>
      <c r="O502" s="14"/>
      <c r="P502" s="14"/>
      <c r="Q502" s="14"/>
      <c r="R502" s="22"/>
      <c r="S502" s="23"/>
      <c r="T502" s="27"/>
      <c r="U502" s="14"/>
      <c r="V502" s="14"/>
      <c r="W502" s="14"/>
      <c r="X502" s="14"/>
      <c r="Y502" s="14"/>
      <c r="Z502" s="14"/>
      <c r="AA502" s="14"/>
      <c r="AB502" s="14"/>
      <c r="AC502" s="14"/>
    </row>
    <row r="503">
      <c r="A503" s="30"/>
      <c r="B503" s="30"/>
      <c r="C503" s="3"/>
      <c r="D503" s="18"/>
      <c r="E503" s="19"/>
      <c r="F503" s="20"/>
      <c r="G503" s="21"/>
      <c r="H503" s="22"/>
      <c r="I503" s="23"/>
      <c r="J503" s="24"/>
      <c r="K503" s="25"/>
      <c r="L503" s="26"/>
      <c r="M503" s="14"/>
      <c r="N503" s="14"/>
      <c r="O503" s="14"/>
      <c r="P503" s="14"/>
      <c r="Q503" s="14"/>
      <c r="R503" s="22"/>
      <c r="S503" s="23"/>
      <c r="T503" s="27"/>
      <c r="U503" s="14"/>
      <c r="V503" s="14"/>
      <c r="W503" s="14"/>
      <c r="X503" s="14"/>
      <c r="Y503" s="14"/>
      <c r="Z503" s="14"/>
      <c r="AA503" s="14"/>
      <c r="AB503" s="14"/>
      <c r="AC503" s="14"/>
    </row>
    <row r="504">
      <c r="A504" s="30"/>
      <c r="B504" s="30"/>
      <c r="C504" s="3"/>
      <c r="D504" s="18"/>
      <c r="E504" s="19"/>
      <c r="F504" s="20"/>
      <c r="G504" s="21"/>
      <c r="H504" s="22"/>
      <c r="I504" s="23"/>
      <c r="J504" s="24"/>
      <c r="K504" s="25"/>
      <c r="L504" s="26"/>
      <c r="M504" s="14"/>
      <c r="N504" s="14"/>
      <c r="O504" s="14"/>
      <c r="P504" s="14"/>
      <c r="Q504" s="14"/>
      <c r="R504" s="22"/>
      <c r="S504" s="23"/>
      <c r="T504" s="27"/>
      <c r="U504" s="14"/>
      <c r="V504" s="14"/>
      <c r="W504" s="14"/>
      <c r="X504" s="14"/>
      <c r="Y504" s="14"/>
      <c r="Z504" s="14"/>
      <c r="AA504" s="14"/>
      <c r="AB504" s="14"/>
      <c r="AC504" s="14"/>
    </row>
    <row r="505">
      <c r="A505" s="30"/>
      <c r="B505" s="30"/>
      <c r="C505" s="3"/>
      <c r="D505" s="18"/>
      <c r="E505" s="19"/>
      <c r="F505" s="20"/>
      <c r="G505" s="21"/>
      <c r="H505" s="22"/>
      <c r="I505" s="23"/>
      <c r="J505" s="24"/>
      <c r="K505" s="25"/>
      <c r="L505" s="26"/>
      <c r="M505" s="14"/>
      <c r="N505" s="14"/>
      <c r="O505" s="14"/>
      <c r="P505" s="14"/>
      <c r="Q505" s="14"/>
      <c r="R505" s="22"/>
      <c r="S505" s="23"/>
      <c r="T505" s="27"/>
      <c r="U505" s="14"/>
      <c r="V505" s="14"/>
      <c r="W505" s="14"/>
      <c r="X505" s="14"/>
      <c r="Y505" s="14"/>
      <c r="Z505" s="14"/>
      <c r="AA505" s="14"/>
      <c r="AB505" s="14"/>
      <c r="AC505" s="14"/>
    </row>
    <row r="506">
      <c r="A506" s="30"/>
      <c r="B506" s="30"/>
      <c r="C506" s="3"/>
      <c r="D506" s="18"/>
      <c r="E506" s="19"/>
      <c r="F506" s="20"/>
      <c r="G506" s="21"/>
      <c r="H506" s="22"/>
      <c r="I506" s="23"/>
      <c r="J506" s="24"/>
      <c r="K506" s="25"/>
      <c r="L506" s="26"/>
      <c r="M506" s="14"/>
      <c r="N506" s="14"/>
      <c r="O506" s="14"/>
      <c r="P506" s="14"/>
      <c r="Q506" s="14"/>
      <c r="R506" s="22"/>
      <c r="S506" s="23"/>
      <c r="T506" s="27"/>
      <c r="U506" s="14"/>
      <c r="V506" s="14"/>
      <c r="W506" s="14"/>
      <c r="X506" s="14"/>
      <c r="Y506" s="14"/>
      <c r="Z506" s="14"/>
      <c r="AA506" s="14"/>
      <c r="AB506" s="14"/>
      <c r="AC506" s="14"/>
    </row>
    <row r="507">
      <c r="A507" s="30"/>
      <c r="B507" s="30"/>
      <c r="C507" s="3"/>
      <c r="D507" s="18"/>
      <c r="E507" s="19"/>
      <c r="F507" s="20"/>
      <c r="G507" s="21"/>
      <c r="H507" s="22"/>
      <c r="I507" s="23"/>
      <c r="J507" s="24"/>
      <c r="K507" s="25"/>
      <c r="L507" s="26"/>
      <c r="M507" s="14"/>
      <c r="N507" s="14"/>
      <c r="O507" s="14"/>
      <c r="P507" s="14"/>
      <c r="Q507" s="14"/>
      <c r="R507" s="22"/>
      <c r="S507" s="23"/>
      <c r="T507" s="27"/>
      <c r="U507" s="14"/>
      <c r="V507" s="14"/>
      <c r="W507" s="14"/>
      <c r="X507" s="14"/>
      <c r="Y507" s="14"/>
      <c r="Z507" s="14"/>
      <c r="AA507" s="14"/>
      <c r="AB507" s="14"/>
      <c r="AC507" s="14"/>
    </row>
    <row r="508">
      <c r="A508" s="30"/>
      <c r="B508" s="30"/>
      <c r="C508" s="3"/>
      <c r="D508" s="18"/>
      <c r="E508" s="19"/>
      <c r="F508" s="20"/>
      <c r="G508" s="21"/>
      <c r="H508" s="22"/>
      <c r="I508" s="23"/>
      <c r="J508" s="24"/>
      <c r="K508" s="25"/>
      <c r="L508" s="26"/>
      <c r="M508" s="14"/>
      <c r="N508" s="14"/>
      <c r="O508" s="14"/>
      <c r="P508" s="14"/>
      <c r="Q508" s="14"/>
      <c r="R508" s="22"/>
      <c r="S508" s="23"/>
      <c r="T508" s="27"/>
      <c r="U508" s="14"/>
      <c r="V508" s="14"/>
      <c r="W508" s="14"/>
      <c r="X508" s="14"/>
      <c r="Y508" s="14"/>
      <c r="Z508" s="14"/>
      <c r="AA508" s="14"/>
      <c r="AB508" s="14"/>
      <c r="AC508" s="14"/>
    </row>
    <row r="509">
      <c r="A509" s="30"/>
      <c r="B509" s="30"/>
      <c r="C509" s="3"/>
      <c r="D509" s="18"/>
      <c r="E509" s="19"/>
      <c r="F509" s="20"/>
      <c r="G509" s="21"/>
      <c r="H509" s="22"/>
      <c r="I509" s="23"/>
      <c r="J509" s="24"/>
      <c r="K509" s="25"/>
      <c r="L509" s="26"/>
      <c r="M509" s="14"/>
      <c r="N509" s="14"/>
      <c r="O509" s="14"/>
      <c r="P509" s="14"/>
      <c r="Q509" s="14"/>
      <c r="R509" s="22"/>
      <c r="S509" s="23"/>
      <c r="T509" s="27"/>
      <c r="U509" s="14"/>
      <c r="V509" s="14"/>
      <c r="W509" s="14"/>
      <c r="X509" s="14"/>
      <c r="Y509" s="14"/>
      <c r="Z509" s="14"/>
      <c r="AA509" s="14"/>
      <c r="AB509" s="14"/>
      <c r="AC509" s="14"/>
    </row>
    <row r="510">
      <c r="A510" s="30"/>
      <c r="B510" s="30"/>
      <c r="C510" s="3"/>
      <c r="D510" s="18"/>
      <c r="E510" s="19"/>
      <c r="F510" s="20"/>
      <c r="G510" s="21"/>
      <c r="H510" s="22"/>
      <c r="I510" s="23"/>
      <c r="J510" s="24"/>
      <c r="K510" s="25"/>
      <c r="L510" s="26"/>
      <c r="M510" s="14"/>
      <c r="N510" s="14"/>
      <c r="O510" s="14"/>
      <c r="P510" s="14"/>
      <c r="Q510" s="14"/>
      <c r="R510" s="22"/>
      <c r="S510" s="23"/>
      <c r="T510" s="27"/>
      <c r="U510" s="14"/>
      <c r="V510" s="14"/>
      <c r="W510" s="14"/>
      <c r="X510" s="14"/>
      <c r="Y510" s="14"/>
      <c r="Z510" s="14"/>
      <c r="AA510" s="14"/>
      <c r="AB510" s="14"/>
      <c r="AC510" s="14"/>
    </row>
    <row r="511">
      <c r="A511" s="30"/>
      <c r="B511" s="30"/>
      <c r="C511" s="3"/>
      <c r="D511" s="18"/>
      <c r="E511" s="19"/>
      <c r="F511" s="20"/>
      <c r="G511" s="21"/>
      <c r="H511" s="22"/>
      <c r="I511" s="23"/>
      <c r="J511" s="24"/>
      <c r="K511" s="25"/>
      <c r="L511" s="26"/>
      <c r="M511" s="14"/>
      <c r="N511" s="14"/>
      <c r="O511" s="14"/>
      <c r="P511" s="14"/>
      <c r="Q511" s="14"/>
      <c r="R511" s="22"/>
      <c r="S511" s="23"/>
      <c r="T511" s="27"/>
      <c r="U511" s="14"/>
      <c r="V511" s="14"/>
      <c r="W511" s="14"/>
      <c r="X511" s="14"/>
      <c r="Y511" s="14"/>
      <c r="Z511" s="14"/>
      <c r="AA511" s="14"/>
      <c r="AB511" s="14"/>
      <c r="AC511" s="14"/>
    </row>
    <row r="512">
      <c r="A512" s="30"/>
      <c r="B512" s="30"/>
      <c r="C512" s="3"/>
      <c r="D512" s="18"/>
      <c r="E512" s="19"/>
      <c r="F512" s="20"/>
      <c r="G512" s="21"/>
      <c r="H512" s="22"/>
      <c r="I512" s="23"/>
      <c r="J512" s="24"/>
      <c r="K512" s="25"/>
      <c r="L512" s="26"/>
      <c r="M512" s="14"/>
      <c r="N512" s="14"/>
      <c r="O512" s="14"/>
      <c r="P512" s="14"/>
      <c r="Q512" s="14"/>
      <c r="R512" s="22"/>
      <c r="S512" s="23"/>
      <c r="T512" s="27"/>
      <c r="U512" s="14"/>
      <c r="V512" s="14"/>
      <c r="W512" s="14"/>
      <c r="X512" s="14"/>
      <c r="Y512" s="14"/>
      <c r="Z512" s="14"/>
      <c r="AA512" s="14"/>
      <c r="AB512" s="14"/>
      <c r="AC512" s="14"/>
    </row>
    <row r="513">
      <c r="A513" s="30"/>
      <c r="B513" s="30"/>
      <c r="C513" s="3"/>
      <c r="D513" s="18"/>
      <c r="E513" s="19"/>
      <c r="F513" s="20"/>
      <c r="G513" s="21"/>
      <c r="H513" s="22"/>
      <c r="I513" s="23"/>
      <c r="J513" s="24"/>
      <c r="K513" s="25"/>
      <c r="L513" s="26"/>
      <c r="M513" s="14"/>
      <c r="N513" s="14"/>
      <c r="O513" s="14"/>
      <c r="P513" s="14"/>
      <c r="Q513" s="14"/>
      <c r="R513" s="22"/>
      <c r="S513" s="23"/>
      <c r="T513" s="27"/>
      <c r="U513" s="14"/>
      <c r="V513" s="14"/>
      <c r="W513" s="14"/>
      <c r="X513" s="14"/>
      <c r="Y513" s="14"/>
      <c r="Z513" s="14"/>
      <c r="AA513" s="14"/>
      <c r="AB513" s="14"/>
      <c r="AC513" s="14"/>
    </row>
    <row r="514">
      <c r="A514" s="30"/>
      <c r="B514" s="30"/>
      <c r="C514" s="3"/>
      <c r="D514" s="18"/>
      <c r="E514" s="19"/>
      <c r="F514" s="20"/>
      <c r="G514" s="21"/>
      <c r="H514" s="22"/>
      <c r="I514" s="23"/>
      <c r="J514" s="24"/>
      <c r="K514" s="25"/>
      <c r="L514" s="26"/>
      <c r="M514" s="14"/>
      <c r="N514" s="14"/>
      <c r="O514" s="14"/>
      <c r="P514" s="14"/>
      <c r="Q514" s="14"/>
      <c r="R514" s="22"/>
      <c r="S514" s="23"/>
      <c r="T514" s="27"/>
      <c r="U514" s="14"/>
      <c r="V514" s="14"/>
      <c r="W514" s="14"/>
      <c r="X514" s="14"/>
      <c r="Y514" s="14"/>
      <c r="Z514" s="14"/>
      <c r="AA514" s="14"/>
      <c r="AB514" s="14"/>
      <c r="AC514" s="14"/>
    </row>
    <row r="515">
      <c r="A515" s="30"/>
      <c r="B515" s="30"/>
      <c r="C515" s="3"/>
      <c r="D515" s="18"/>
      <c r="E515" s="19"/>
      <c r="F515" s="20"/>
      <c r="G515" s="21"/>
      <c r="H515" s="22"/>
      <c r="I515" s="23"/>
      <c r="J515" s="24"/>
      <c r="K515" s="25"/>
      <c r="L515" s="26"/>
      <c r="M515" s="14"/>
      <c r="N515" s="14"/>
      <c r="O515" s="14"/>
      <c r="P515" s="14"/>
      <c r="Q515" s="14"/>
      <c r="R515" s="22"/>
      <c r="S515" s="23"/>
      <c r="T515" s="27"/>
      <c r="U515" s="14"/>
      <c r="V515" s="14"/>
      <c r="W515" s="14"/>
      <c r="X515" s="14"/>
      <c r="Y515" s="14"/>
      <c r="Z515" s="14"/>
      <c r="AA515" s="14"/>
      <c r="AB515" s="14"/>
      <c r="AC515" s="14"/>
    </row>
    <row r="516">
      <c r="A516" s="30"/>
      <c r="B516" s="30"/>
      <c r="C516" s="3"/>
      <c r="D516" s="18"/>
      <c r="E516" s="19"/>
      <c r="F516" s="20"/>
      <c r="G516" s="21"/>
      <c r="H516" s="22"/>
      <c r="I516" s="23"/>
      <c r="J516" s="24"/>
      <c r="K516" s="25"/>
      <c r="L516" s="26"/>
      <c r="M516" s="14"/>
      <c r="N516" s="14"/>
      <c r="O516" s="14"/>
      <c r="P516" s="14"/>
      <c r="Q516" s="14"/>
      <c r="R516" s="22"/>
      <c r="S516" s="23"/>
      <c r="T516" s="27"/>
      <c r="U516" s="14"/>
      <c r="V516" s="14"/>
      <c r="W516" s="14"/>
      <c r="X516" s="14"/>
      <c r="Y516" s="14"/>
      <c r="Z516" s="14"/>
      <c r="AA516" s="14"/>
      <c r="AB516" s="14"/>
      <c r="AC516" s="14"/>
    </row>
    <row r="517">
      <c r="A517" s="30"/>
      <c r="B517" s="30"/>
      <c r="C517" s="3"/>
      <c r="D517" s="18"/>
      <c r="E517" s="19"/>
      <c r="F517" s="20"/>
      <c r="G517" s="21"/>
      <c r="H517" s="22"/>
      <c r="I517" s="23"/>
      <c r="J517" s="24"/>
      <c r="K517" s="25"/>
      <c r="L517" s="26"/>
      <c r="M517" s="14"/>
      <c r="N517" s="14"/>
      <c r="O517" s="14"/>
      <c r="P517" s="14"/>
      <c r="Q517" s="14"/>
      <c r="R517" s="22"/>
      <c r="S517" s="23"/>
      <c r="T517" s="27"/>
      <c r="U517" s="14"/>
      <c r="V517" s="14"/>
      <c r="W517" s="14"/>
      <c r="X517" s="14"/>
      <c r="Y517" s="14"/>
      <c r="Z517" s="14"/>
      <c r="AA517" s="14"/>
      <c r="AB517" s="14"/>
      <c r="AC517" s="14"/>
    </row>
    <row r="518">
      <c r="A518" s="30"/>
      <c r="B518" s="30"/>
      <c r="C518" s="3"/>
      <c r="D518" s="18"/>
      <c r="E518" s="19"/>
      <c r="F518" s="20"/>
      <c r="G518" s="21"/>
      <c r="H518" s="22"/>
      <c r="I518" s="23"/>
      <c r="J518" s="24"/>
      <c r="K518" s="25"/>
      <c r="L518" s="26"/>
      <c r="M518" s="14"/>
      <c r="N518" s="14"/>
      <c r="O518" s="14"/>
      <c r="P518" s="14"/>
      <c r="Q518" s="14"/>
      <c r="R518" s="22"/>
      <c r="S518" s="23"/>
      <c r="T518" s="27"/>
      <c r="U518" s="14"/>
      <c r="V518" s="14"/>
      <c r="W518" s="14"/>
      <c r="X518" s="14"/>
      <c r="Y518" s="14"/>
      <c r="Z518" s="14"/>
      <c r="AA518" s="14"/>
      <c r="AB518" s="14"/>
      <c r="AC518" s="14"/>
    </row>
    <row r="519">
      <c r="A519" s="30"/>
      <c r="B519" s="30"/>
      <c r="C519" s="3"/>
      <c r="D519" s="18"/>
      <c r="E519" s="19"/>
      <c r="F519" s="20"/>
      <c r="G519" s="21"/>
      <c r="H519" s="22"/>
      <c r="I519" s="23"/>
      <c r="J519" s="24"/>
      <c r="K519" s="25"/>
      <c r="L519" s="26"/>
      <c r="M519" s="14"/>
      <c r="N519" s="14"/>
      <c r="O519" s="14"/>
      <c r="P519" s="14"/>
      <c r="Q519" s="14"/>
      <c r="R519" s="22"/>
      <c r="S519" s="23"/>
      <c r="T519" s="27"/>
      <c r="U519" s="14"/>
      <c r="V519" s="14"/>
      <c r="W519" s="14"/>
      <c r="X519" s="14"/>
      <c r="Y519" s="14"/>
      <c r="Z519" s="14"/>
      <c r="AA519" s="14"/>
      <c r="AB519" s="14"/>
      <c r="AC519" s="14"/>
    </row>
    <row r="520">
      <c r="A520" s="30"/>
      <c r="B520" s="30"/>
      <c r="C520" s="3"/>
      <c r="D520" s="18"/>
      <c r="E520" s="19"/>
      <c r="F520" s="20"/>
      <c r="G520" s="21"/>
      <c r="H520" s="22"/>
      <c r="I520" s="23"/>
      <c r="J520" s="24"/>
      <c r="K520" s="25"/>
      <c r="L520" s="26"/>
      <c r="M520" s="14"/>
      <c r="N520" s="14"/>
      <c r="O520" s="14"/>
      <c r="P520" s="14"/>
      <c r="Q520" s="14"/>
      <c r="R520" s="22"/>
      <c r="S520" s="23"/>
      <c r="T520" s="27"/>
      <c r="U520" s="14"/>
      <c r="V520" s="14"/>
      <c r="W520" s="14"/>
      <c r="X520" s="14"/>
      <c r="Y520" s="14"/>
      <c r="Z520" s="14"/>
      <c r="AA520" s="14"/>
      <c r="AB520" s="14"/>
      <c r="AC520" s="14"/>
    </row>
    <row r="521">
      <c r="A521" s="30"/>
      <c r="B521" s="30"/>
      <c r="C521" s="3"/>
      <c r="D521" s="18"/>
      <c r="E521" s="19"/>
      <c r="F521" s="20"/>
      <c r="G521" s="21"/>
      <c r="H521" s="22"/>
      <c r="I521" s="23"/>
      <c r="J521" s="24"/>
      <c r="K521" s="25"/>
      <c r="L521" s="26"/>
      <c r="M521" s="14"/>
      <c r="N521" s="14"/>
      <c r="O521" s="14"/>
      <c r="P521" s="14"/>
      <c r="Q521" s="14"/>
      <c r="R521" s="22"/>
      <c r="S521" s="23"/>
      <c r="T521" s="27"/>
      <c r="U521" s="14"/>
      <c r="V521" s="14"/>
      <c r="W521" s="14"/>
      <c r="X521" s="14"/>
      <c r="Y521" s="14"/>
      <c r="Z521" s="14"/>
      <c r="AA521" s="14"/>
      <c r="AB521" s="14"/>
      <c r="AC521" s="14"/>
    </row>
    <row r="522">
      <c r="A522" s="30"/>
      <c r="B522" s="30"/>
      <c r="C522" s="3"/>
      <c r="D522" s="18"/>
      <c r="E522" s="19"/>
      <c r="F522" s="20"/>
      <c r="G522" s="21"/>
      <c r="H522" s="22"/>
      <c r="I522" s="23"/>
      <c r="J522" s="24"/>
      <c r="K522" s="25"/>
      <c r="L522" s="26"/>
      <c r="M522" s="14"/>
      <c r="N522" s="14"/>
      <c r="O522" s="14"/>
      <c r="P522" s="14"/>
      <c r="Q522" s="14"/>
      <c r="R522" s="22"/>
      <c r="S522" s="23"/>
      <c r="T522" s="27"/>
      <c r="U522" s="14"/>
      <c r="V522" s="14"/>
      <c r="W522" s="14"/>
      <c r="X522" s="14"/>
      <c r="Y522" s="14"/>
      <c r="Z522" s="14"/>
      <c r="AA522" s="14"/>
      <c r="AB522" s="14"/>
      <c r="AC522" s="14"/>
    </row>
    <row r="523">
      <c r="A523" s="30"/>
      <c r="B523" s="30"/>
      <c r="C523" s="3"/>
      <c r="D523" s="18"/>
      <c r="E523" s="19"/>
      <c r="F523" s="20"/>
      <c r="G523" s="21"/>
      <c r="H523" s="22"/>
      <c r="I523" s="23"/>
      <c r="J523" s="24"/>
      <c r="K523" s="25"/>
      <c r="L523" s="26"/>
      <c r="M523" s="14"/>
      <c r="N523" s="14"/>
      <c r="O523" s="14"/>
      <c r="P523" s="14"/>
      <c r="Q523" s="14"/>
      <c r="R523" s="22"/>
      <c r="S523" s="23"/>
      <c r="T523" s="27"/>
      <c r="U523" s="14"/>
      <c r="V523" s="14"/>
      <c r="W523" s="14"/>
      <c r="X523" s="14"/>
      <c r="Y523" s="14"/>
      <c r="Z523" s="14"/>
      <c r="AA523" s="14"/>
      <c r="AB523" s="14"/>
      <c r="AC523" s="14"/>
    </row>
    <row r="524">
      <c r="A524" s="30"/>
      <c r="B524" s="30"/>
      <c r="C524" s="3"/>
      <c r="D524" s="18"/>
      <c r="E524" s="19"/>
      <c r="F524" s="20"/>
      <c r="G524" s="21"/>
      <c r="H524" s="22"/>
      <c r="I524" s="23"/>
      <c r="J524" s="24"/>
      <c r="K524" s="25"/>
      <c r="L524" s="26"/>
      <c r="M524" s="14"/>
      <c r="N524" s="14"/>
      <c r="O524" s="14"/>
      <c r="P524" s="14"/>
      <c r="Q524" s="14"/>
      <c r="R524" s="22"/>
      <c r="S524" s="23"/>
      <c r="T524" s="27"/>
      <c r="U524" s="14"/>
      <c r="V524" s="14"/>
      <c r="W524" s="14"/>
      <c r="X524" s="14"/>
      <c r="Y524" s="14"/>
      <c r="Z524" s="14"/>
      <c r="AA524" s="14"/>
      <c r="AB524" s="14"/>
      <c r="AC524" s="14"/>
    </row>
    <row r="525">
      <c r="A525" s="30"/>
      <c r="B525" s="30"/>
      <c r="C525" s="3"/>
      <c r="D525" s="18"/>
      <c r="E525" s="19"/>
      <c r="F525" s="20"/>
      <c r="G525" s="21"/>
      <c r="H525" s="22"/>
      <c r="I525" s="23"/>
      <c r="J525" s="24"/>
      <c r="K525" s="25"/>
      <c r="L525" s="26"/>
      <c r="M525" s="14"/>
      <c r="N525" s="14"/>
      <c r="O525" s="14"/>
      <c r="P525" s="14"/>
      <c r="Q525" s="14"/>
      <c r="R525" s="22"/>
      <c r="S525" s="23"/>
      <c r="T525" s="27"/>
      <c r="U525" s="14"/>
      <c r="V525" s="14"/>
      <c r="W525" s="14"/>
      <c r="X525" s="14"/>
      <c r="Y525" s="14"/>
      <c r="Z525" s="14"/>
      <c r="AA525" s="14"/>
      <c r="AB525" s="14"/>
      <c r="AC525" s="14"/>
    </row>
    <row r="526">
      <c r="A526" s="30"/>
      <c r="B526" s="30"/>
      <c r="C526" s="3"/>
      <c r="D526" s="18"/>
      <c r="E526" s="19"/>
      <c r="F526" s="20"/>
      <c r="G526" s="21"/>
      <c r="H526" s="22"/>
      <c r="I526" s="23"/>
      <c r="J526" s="24"/>
      <c r="K526" s="25"/>
      <c r="L526" s="26"/>
      <c r="M526" s="14"/>
      <c r="N526" s="14"/>
      <c r="O526" s="14"/>
      <c r="P526" s="14"/>
      <c r="Q526" s="14"/>
      <c r="R526" s="22"/>
      <c r="S526" s="23"/>
      <c r="T526" s="27"/>
      <c r="U526" s="14"/>
      <c r="V526" s="14"/>
      <c r="W526" s="14"/>
      <c r="X526" s="14"/>
      <c r="Y526" s="14"/>
      <c r="Z526" s="14"/>
      <c r="AA526" s="14"/>
      <c r="AB526" s="14"/>
      <c r="AC526" s="14"/>
    </row>
    <row r="527">
      <c r="A527" s="30"/>
      <c r="B527" s="30"/>
      <c r="C527" s="3"/>
      <c r="D527" s="18"/>
      <c r="E527" s="19"/>
      <c r="F527" s="20"/>
      <c r="G527" s="21"/>
      <c r="H527" s="22"/>
      <c r="I527" s="23"/>
      <c r="J527" s="24"/>
      <c r="K527" s="25"/>
      <c r="L527" s="26"/>
      <c r="M527" s="14"/>
      <c r="N527" s="14"/>
      <c r="O527" s="14"/>
      <c r="P527" s="14"/>
      <c r="Q527" s="14"/>
      <c r="R527" s="22"/>
      <c r="S527" s="23"/>
      <c r="T527" s="27"/>
      <c r="U527" s="14"/>
      <c r="V527" s="14"/>
      <c r="W527" s="14"/>
      <c r="X527" s="14"/>
      <c r="Y527" s="14"/>
      <c r="Z527" s="14"/>
      <c r="AA527" s="14"/>
      <c r="AB527" s="14"/>
      <c r="AC527" s="14"/>
    </row>
    <row r="528">
      <c r="A528" s="30"/>
      <c r="B528" s="30"/>
      <c r="C528" s="3"/>
      <c r="D528" s="18"/>
      <c r="E528" s="19"/>
      <c r="F528" s="20"/>
      <c r="G528" s="21"/>
      <c r="H528" s="22"/>
      <c r="I528" s="23"/>
      <c r="J528" s="24"/>
      <c r="K528" s="25"/>
      <c r="L528" s="26"/>
      <c r="M528" s="14"/>
      <c r="N528" s="14"/>
      <c r="O528" s="14"/>
      <c r="P528" s="14"/>
      <c r="Q528" s="14"/>
      <c r="R528" s="22"/>
      <c r="S528" s="23"/>
      <c r="T528" s="27"/>
      <c r="U528" s="14"/>
      <c r="V528" s="14"/>
      <c r="W528" s="14"/>
      <c r="X528" s="14"/>
      <c r="Y528" s="14"/>
      <c r="Z528" s="14"/>
      <c r="AA528" s="14"/>
      <c r="AB528" s="14"/>
      <c r="AC528" s="14"/>
    </row>
    <row r="529">
      <c r="A529" s="30"/>
      <c r="B529" s="30"/>
      <c r="C529" s="3"/>
      <c r="D529" s="18"/>
      <c r="E529" s="19"/>
      <c r="F529" s="20"/>
      <c r="G529" s="21"/>
      <c r="H529" s="22"/>
      <c r="I529" s="23"/>
      <c r="J529" s="24"/>
      <c r="K529" s="25"/>
      <c r="L529" s="26"/>
      <c r="M529" s="14"/>
      <c r="N529" s="14"/>
      <c r="O529" s="14"/>
      <c r="P529" s="14"/>
      <c r="Q529" s="14"/>
      <c r="R529" s="22"/>
      <c r="S529" s="23"/>
      <c r="T529" s="27"/>
      <c r="U529" s="14"/>
      <c r="V529" s="14"/>
      <c r="W529" s="14"/>
      <c r="X529" s="14"/>
      <c r="Y529" s="14"/>
      <c r="Z529" s="14"/>
      <c r="AA529" s="14"/>
      <c r="AB529" s="14"/>
      <c r="AC529" s="14"/>
    </row>
    <row r="530">
      <c r="A530" s="30"/>
      <c r="B530" s="30"/>
      <c r="C530" s="3"/>
      <c r="D530" s="18"/>
      <c r="E530" s="19"/>
      <c r="F530" s="20"/>
      <c r="G530" s="21"/>
      <c r="H530" s="22"/>
      <c r="I530" s="23"/>
      <c r="J530" s="24"/>
      <c r="K530" s="25"/>
      <c r="L530" s="26"/>
      <c r="M530" s="14"/>
      <c r="N530" s="14"/>
      <c r="O530" s="14"/>
      <c r="P530" s="14"/>
      <c r="Q530" s="14"/>
      <c r="R530" s="22"/>
      <c r="S530" s="23"/>
      <c r="T530" s="27"/>
      <c r="U530" s="14"/>
      <c r="V530" s="14"/>
      <c r="W530" s="14"/>
      <c r="X530" s="14"/>
      <c r="Y530" s="14"/>
      <c r="Z530" s="14"/>
      <c r="AA530" s="14"/>
      <c r="AB530" s="14"/>
      <c r="AC530" s="14"/>
    </row>
    <row r="531">
      <c r="A531" s="30"/>
      <c r="B531" s="30"/>
      <c r="C531" s="3"/>
      <c r="D531" s="18"/>
      <c r="E531" s="19"/>
      <c r="F531" s="20"/>
      <c r="G531" s="21"/>
      <c r="H531" s="22"/>
      <c r="I531" s="23"/>
      <c r="J531" s="24"/>
      <c r="K531" s="25"/>
      <c r="L531" s="26"/>
      <c r="M531" s="14"/>
      <c r="N531" s="14"/>
      <c r="O531" s="14"/>
      <c r="P531" s="14"/>
      <c r="Q531" s="14"/>
      <c r="R531" s="22"/>
      <c r="S531" s="23"/>
      <c r="T531" s="27"/>
      <c r="U531" s="14"/>
      <c r="V531" s="14"/>
      <c r="W531" s="14"/>
      <c r="X531" s="14"/>
      <c r="Y531" s="14"/>
      <c r="Z531" s="14"/>
      <c r="AA531" s="14"/>
      <c r="AB531" s="14"/>
      <c r="AC531" s="14"/>
    </row>
    <row r="532">
      <c r="A532" s="30"/>
      <c r="B532" s="30"/>
      <c r="C532" s="3"/>
      <c r="D532" s="18"/>
      <c r="E532" s="19"/>
      <c r="F532" s="20"/>
      <c r="G532" s="21"/>
      <c r="H532" s="22"/>
      <c r="I532" s="23"/>
      <c r="J532" s="24"/>
      <c r="K532" s="25"/>
      <c r="L532" s="26"/>
      <c r="M532" s="14"/>
      <c r="N532" s="14"/>
      <c r="O532" s="14"/>
      <c r="P532" s="14"/>
      <c r="Q532" s="14"/>
      <c r="R532" s="22"/>
      <c r="S532" s="23"/>
      <c r="T532" s="27"/>
      <c r="U532" s="14"/>
      <c r="V532" s="14"/>
      <c r="W532" s="14"/>
      <c r="X532" s="14"/>
      <c r="Y532" s="14"/>
      <c r="Z532" s="14"/>
      <c r="AA532" s="14"/>
      <c r="AB532" s="14"/>
      <c r="AC532" s="14"/>
    </row>
    <row r="533">
      <c r="A533" s="30"/>
      <c r="B533" s="30"/>
      <c r="C533" s="3"/>
      <c r="D533" s="18"/>
      <c r="E533" s="19"/>
      <c r="F533" s="20"/>
      <c r="G533" s="21"/>
      <c r="H533" s="22"/>
      <c r="I533" s="23"/>
      <c r="J533" s="24"/>
      <c r="K533" s="25"/>
      <c r="L533" s="26"/>
      <c r="M533" s="14"/>
      <c r="N533" s="14"/>
      <c r="O533" s="14"/>
      <c r="P533" s="14"/>
      <c r="Q533" s="14"/>
      <c r="R533" s="22"/>
      <c r="S533" s="23"/>
      <c r="T533" s="27"/>
      <c r="U533" s="14"/>
      <c r="V533" s="14"/>
      <c r="W533" s="14"/>
      <c r="X533" s="14"/>
      <c r="Y533" s="14"/>
      <c r="Z533" s="14"/>
      <c r="AA533" s="14"/>
      <c r="AB533" s="14"/>
      <c r="AC533" s="14"/>
    </row>
    <row r="534">
      <c r="A534" s="30"/>
      <c r="B534" s="30"/>
      <c r="C534" s="3"/>
      <c r="D534" s="18"/>
      <c r="E534" s="19"/>
      <c r="F534" s="20"/>
      <c r="G534" s="21"/>
      <c r="H534" s="22"/>
      <c r="I534" s="23"/>
      <c r="J534" s="24"/>
      <c r="K534" s="25"/>
      <c r="L534" s="26"/>
      <c r="M534" s="14"/>
      <c r="N534" s="14"/>
      <c r="O534" s="14"/>
      <c r="P534" s="14"/>
      <c r="Q534" s="14"/>
      <c r="R534" s="22"/>
      <c r="S534" s="23"/>
      <c r="T534" s="27"/>
      <c r="U534" s="14"/>
      <c r="V534" s="14"/>
      <c r="W534" s="14"/>
      <c r="X534" s="14"/>
      <c r="Y534" s="14"/>
      <c r="Z534" s="14"/>
      <c r="AA534" s="14"/>
      <c r="AB534" s="14"/>
      <c r="AC534" s="14"/>
    </row>
    <row r="535">
      <c r="A535" s="30"/>
      <c r="B535" s="30"/>
      <c r="C535" s="3"/>
      <c r="D535" s="18"/>
      <c r="E535" s="19"/>
      <c r="F535" s="20"/>
      <c r="G535" s="21"/>
      <c r="H535" s="22"/>
      <c r="I535" s="23"/>
      <c r="J535" s="24"/>
      <c r="K535" s="25"/>
      <c r="L535" s="26"/>
      <c r="M535" s="14"/>
      <c r="N535" s="14"/>
      <c r="O535" s="14"/>
      <c r="P535" s="14"/>
      <c r="Q535" s="14"/>
      <c r="R535" s="22"/>
      <c r="S535" s="23"/>
      <c r="T535" s="27"/>
      <c r="U535" s="14"/>
      <c r="V535" s="14"/>
      <c r="W535" s="14"/>
      <c r="X535" s="14"/>
      <c r="Y535" s="14"/>
      <c r="Z535" s="14"/>
      <c r="AA535" s="14"/>
      <c r="AB535" s="14"/>
      <c r="AC535" s="14"/>
    </row>
    <row r="536">
      <c r="A536" s="30"/>
      <c r="B536" s="30"/>
      <c r="C536" s="3"/>
      <c r="D536" s="18"/>
      <c r="E536" s="19"/>
      <c r="F536" s="20"/>
      <c r="G536" s="21"/>
      <c r="H536" s="22"/>
      <c r="I536" s="23"/>
      <c r="J536" s="24"/>
      <c r="K536" s="25"/>
      <c r="L536" s="26"/>
      <c r="M536" s="14"/>
      <c r="N536" s="14"/>
      <c r="O536" s="14"/>
      <c r="P536" s="14"/>
      <c r="Q536" s="14"/>
      <c r="R536" s="22"/>
      <c r="S536" s="23"/>
      <c r="T536" s="27"/>
      <c r="U536" s="14"/>
      <c r="V536" s="14"/>
      <c r="W536" s="14"/>
      <c r="X536" s="14"/>
      <c r="Y536" s="14"/>
      <c r="Z536" s="14"/>
      <c r="AA536" s="14"/>
      <c r="AB536" s="14"/>
      <c r="AC536" s="14"/>
    </row>
    <row r="537">
      <c r="A537" s="30"/>
      <c r="B537" s="30"/>
      <c r="C537" s="3"/>
      <c r="D537" s="18"/>
      <c r="E537" s="19"/>
      <c r="F537" s="20"/>
      <c r="G537" s="21"/>
      <c r="H537" s="22"/>
      <c r="I537" s="23"/>
      <c r="J537" s="24"/>
      <c r="K537" s="25"/>
      <c r="L537" s="26"/>
      <c r="M537" s="14"/>
      <c r="N537" s="14"/>
      <c r="O537" s="14"/>
      <c r="P537" s="14"/>
      <c r="Q537" s="14"/>
      <c r="R537" s="22"/>
      <c r="S537" s="23"/>
      <c r="T537" s="27"/>
      <c r="U537" s="14"/>
      <c r="V537" s="14"/>
      <c r="W537" s="14"/>
      <c r="X537" s="14"/>
      <c r="Y537" s="14"/>
      <c r="Z537" s="14"/>
      <c r="AA537" s="14"/>
      <c r="AB537" s="14"/>
      <c r="AC537" s="14"/>
    </row>
    <row r="538">
      <c r="A538" s="30"/>
      <c r="B538" s="30"/>
      <c r="C538" s="3"/>
      <c r="D538" s="18"/>
      <c r="E538" s="19"/>
      <c r="F538" s="20"/>
      <c r="G538" s="21"/>
      <c r="H538" s="22"/>
      <c r="I538" s="23"/>
      <c r="J538" s="24"/>
      <c r="K538" s="25"/>
      <c r="L538" s="26"/>
      <c r="M538" s="14"/>
      <c r="N538" s="14"/>
      <c r="O538" s="14"/>
      <c r="P538" s="14"/>
      <c r="Q538" s="14"/>
      <c r="R538" s="22"/>
      <c r="S538" s="23"/>
      <c r="T538" s="27"/>
      <c r="U538" s="14"/>
      <c r="V538" s="14"/>
      <c r="W538" s="14"/>
      <c r="X538" s="14"/>
      <c r="Y538" s="14"/>
      <c r="Z538" s="14"/>
      <c r="AA538" s="14"/>
      <c r="AB538" s="14"/>
      <c r="AC538" s="14"/>
    </row>
    <row r="539">
      <c r="A539" s="30"/>
      <c r="B539" s="30"/>
      <c r="C539" s="3"/>
      <c r="D539" s="18"/>
      <c r="E539" s="19"/>
      <c r="F539" s="20"/>
      <c r="G539" s="21"/>
      <c r="H539" s="22"/>
      <c r="I539" s="23"/>
      <c r="J539" s="24"/>
      <c r="K539" s="25"/>
      <c r="L539" s="26"/>
      <c r="M539" s="14"/>
      <c r="N539" s="14"/>
      <c r="O539" s="14"/>
      <c r="P539" s="14"/>
      <c r="Q539" s="14"/>
      <c r="R539" s="22"/>
      <c r="S539" s="23"/>
      <c r="T539" s="27"/>
      <c r="U539" s="14"/>
      <c r="V539" s="14"/>
      <c r="W539" s="14"/>
      <c r="X539" s="14"/>
      <c r="Y539" s="14"/>
      <c r="Z539" s="14"/>
      <c r="AA539" s="14"/>
      <c r="AB539" s="14"/>
      <c r="AC539" s="14"/>
    </row>
    <row r="540">
      <c r="A540" s="30"/>
      <c r="B540" s="30"/>
      <c r="C540" s="3"/>
      <c r="D540" s="18"/>
      <c r="E540" s="19"/>
      <c r="F540" s="20"/>
      <c r="G540" s="21"/>
      <c r="H540" s="22"/>
      <c r="I540" s="23"/>
      <c r="J540" s="24"/>
      <c r="K540" s="25"/>
      <c r="L540" s="26"/>
      <c r="M540" s="14"/>
      <c r="N540" s="14"/>
      <c r="O540" s="14"/>
      <c r="P540" s="14"/>
      <c r="Q540" s="14"/>
      <c r="R540" s="22"/>
      <c r="S540" s="23"/>
      <c r="T540" s="27"/>
      <c r="U540" s="14"/>
      <c r="V540" s="14"/>
      <c r="W540" s="14"/>
      <c r="X540" s="14"/>
      <c r="Y540" s="14"/>
      <c r="Z540" s="14"/>
      <c r="AA540" s="14"/>
      <c r="AB540" s="14"/>
      <c r="AC540" s="14"/>
    </row>
    <row r="541">
      <c r="A541" s="30"/>
      <c r="B541" s="30"/>
      <c r="C541" s="3"/>
      <c r="D541" s="18"/>
      <c r="E541" s="19"/>
      <c r="F541" s="20"/>
      <c r="G541" s="21"/>
      <c r="H541" s="22"/>
      <c r="I541" s="23"/>
      <c r="J541" s="24"/>
      <c r="K541" s="25"/>
      <c r="L541" s="26"/>
      <c r="M541" s="14"/>
      <c r="N541" s="14"/>
      <c r="O541" s="14"/>
      <c r="P541" s="14"/>
      <c r="Q541" s="14"/>
      <c r="R541" s="22"/>
      <c r="S541" s="23"/>
      <c r="T541" s="27"/>
      <c r="U541" s="14"/>
      <c r="V541" s="14"/>
      <c r="W541" s="14"/>
      <c r="X541" s="14"/>
      <c r="Y541" s="14"/>
      <c r="Z541" s="14"/>
      <c r="AA541" s="14"/>
      <c r="AB541" s="14"/>
      <c r="AC541" s="14"/>
    </row>
    <row r="542">
      <c r="A542" s="30"/>
      <c r="B542" s="30"/>
      <c r="C542" s="3"/>
      <c r="D542" s="18"/>
      <c r="E542" s="19"/>
      <c r="F542" s="20"/>
      <c r="G542" s="21"/>
      <c r="H542" s="22"/>
      <c r="I542" s="23"/>
      <c r="J542" s="24"/>
      <c r="K542" s="25"/>
      <c r="L542" s="26"/>
      <c r="M542" s="14"/>
      <c r="N542" s="14"/>
      <c r="O542" s="14"/>
      <c r="P542" s="14"/>
      <c r="Q542" s="14"/>
      <c r="R542" s="22"/>
      <c r="S542" s="23"/>
      <c r="T542" s="27"/>
      <c r="U542" s="14"/>
      <c r="V542" s="14"/>
      <c r="W542" s="14"/>
      <c r="X542" s="14"/>
      <c r="Y542" s="14"/>
      <c r="Z542" s="14"/>
      <c r="AA542" s="14"/>
      <c r="AB542" s="14"/>
      <c r="AC542" s="14"/>
    </row>
    <row r="543">
      <c r="A543" s="30"/>
      <c r="B543" s="30"/>
      <c r="C543" s="3"/>
      <c r="D543" s="18"/>
      <c r="E543" s="19"/>
      <c r="F543" s="20"/>
      <c r="G543" s="21"/>
      <c r="H543" s="22"/>
      <c r="I543" s="23"/>
      <c r="J543" s="24"/>
      <c r="K543" s="25"/>
      <c r="L543" s="26"/>
      <c r="M543" s="14"/>
      <c r="N543" s="14"/>
      <c r="O543" s="14"/>
      <c r="P543" s="14"/>
      <c r="Q543" s="14"/>
      <c r="R543" s="22"/>
      <c r="S543" s="23"/>
      <c r="T543" s="27"/>
      <c r="U543" s="14"/>
      <c r="V543" s="14"/>
      <c r="W543" s="14"/>
      <c r="X543" s="14"/>
      <c r="Y543" s="14"/>
      <c r="Z543" s="14"/>
      <c r="AA543" s="14"/>
      <c r="AB543" s="14"/>
      <c r="AC543" s="14"/>
    </row>
    <row r="544">
      <c r="A544" s="30"/>
      <c r="B544" s="30"/>
      <c r="C544" s="3"/>
      <c r="D544" s="18"/>
      <c r="E544" s="19"/>
      <c r="F544" s="20"/>
      <c r="G544" s="21"/>
      <c r="H544" s="22"/>
      <c r="I544" s="23"/>
      <c r="J544" s="24"/>
      <c r="K544" s="25"/>
      <c r="L544" s="26"/>
      <c r="M544" s="14"/>
      <c r="N544" s="14"/>
      <c r="O544" s="14"/>
      <c r="P544" s="14"/>
      <c r="Q544" s="14"/>
      <c r="R544" s="22"/>
      <c r="S544" s="23"/>
      <c r="T544" s="27"/>
      <c r="U544" s="14"/>
      <c r="V544" s="14"/>
      <c r="W544" s="14"/>
      <c r="X544" s="14"/>
      <c r="Y544" s="14"/>
      <c r="Z544" s="14"/>
      <c r="AA544" s="14"/>
      <c r="AB544" s="14"/>
      <c r="AC544" s="14"/>
    </row>
    <row r="545">
      <c r="A545" s="30"/>
      <c r="B545" s="30"/>
      <c r="C545" s="3"/>
      <c r="D545" s="18"/>
      <c r="E545" s="19"/>
      <c r="F545" s="20"/>
      <c r="G545" s="21"/>
      <c r="H545" s="22"/>
      <c r="I545" s="23"/>
      <c r="J545" s="24"/>
      <c r="K545" s="25"/>
      <c r="L545" s="26"/>
      <c r="M545" s="14"/>
      <c r="N545" s="14"/>
      <c r="O545" s="14"/>
      <c r="P545" s="14"/>
      <c r="Q545" s="14"/>
      <c r="R545" s="22"/>
      <c r="S545" s="23"/>
      <c r="T545" s="27"/>
      <c r="U545" s="14"/>
      <c r="V545" s="14"/>
      <c r="W545" s="14"/>
      <c r="X545" s="14"/>
      <c r="Y545" s="14"/>
      <c r="Z545" s="14"/>
      <c r="AA545" s="14"/>
      <c r="AB545" s="14"/>
      <c r="AC545" s="14"/>
    </row>
    <row r="546">
      <c r="A546" s="30"/>
      <c r="B546" s="30"/>
      <c r="C546" s="3"/>
      <c r="D546" s="18"/>
      <c r="E546" s="19"/>
      <c r="F546" s="20"/>
      <c r="G546" s="21"/>
      <c r="H546" s="22"/>
      <c r="I546" s="23"/>
      <c r="J546" s="24"/>
      <c r="K546" s="25"/>
      <c r="L546" s="26"/>
      <c r="M546" s="14"/>
      <c r="N546" s="14"/>
      <c r="O546" s="14"/>
      <c r="P546" s="14"/>
      <c r="Q546" s="14"/>
      <c r="R546" s="22"/>
      <c r="S546" s="23"/>
      <c r="T546" s="27"/>
      <c r="U546" s="14"/>
      <c r="V546" s="14"/>
      <c r="W546" s="14"/>
      <c r="X546" s="14"/>
      <c r="Y546" s="14"/>
      <c r="Z546" s="14"/>
      <c r="AA546" s="14"/>
      <c r="AB546" s="14"/>
      <c r="AC546" s="14"/>
    </row>
    <row r="547">
      <c r="A547" s="30"/>
      <c r="B547" s="30"/>
      <c r="C547" s="3"/>
      <c r="D547" s="18"/>
      <c r="E547" s="19"/>
      <c r="F547" s="20"/>
      <c r="G547" s="21"/>
      <c r="H547" s="22"/>
      <c r="I547" s="23"/>
      <c r="J547" s="24"/>
      <c r="K547" s="25"/>
      <c r="L547" s="26"/>
      <c r="M547" s="14"/>
      <c r="N547" s="14"/>
      <c r="O547" s="14"/>
      <c r="P547" s="14"/>
      <c r="Q547" s="14"/>
      <c r="R547" s="22"/>
      <c r="S547" s="23"/>
      <c r="T547" s="27"/>
      <c r="U547" s="14"/>
      <c r="V547" s="14"/>
      <c r="W547" s="14"/>
      <c r="X547" s="14"/>
      <c r="Y547" s="14"/>
      <c r="Z547" s="14"/>
      <c r="AA547" s="14"/>
      <c r="AB547" s="14"/>
      <c r="AC547" s="14"/>
    </row>
    <row r="548">
      <c r="A548" s="30"/>
      <c r="B548" s="30"/>
      <c r="C548" s="3"/>
      <c r="D548" s="18"/>
      <c r="E548" s="19"/>
      <c r="F548" s="20"/>
      <c r="G548" s="21"/>
      <c r="H548" s="22"/>
      <c r="I548" s="23"/>
      <c r="J548" s="24"/>
      <c r="K548" s="25"/>
      <c r="L548" s="26"/>
      <c r="M548" s="14"/>
      <c r="N548" s="14"/>
      <c r="O548" s="14"/>
      <c r="P548" s="14"/>
      <c r="Q548" s="14"/>
      <c r="R548" s="22"/>
      <c r="S548" s="23"/>
      <c r="T548" s="27"/>
      <c r="U548" s="14"/>
      <c r="V548" s="14"/>
      <c r="W548" s="14"/>
      <c r="X548" s="14"/>
      <c r="Y548" s="14"/>
      <c r="Z548" s="14"/>
      <c r="AA548" s="14"/>
      <c r="AB548" s="14"/>
      <c r="AC548" s="14"/>
    </row>
    <row r="549">
      <c r="A549" s="30"/>
      <c r="B549" s="30"/>
      <c r="C549" s="3"/>
      <c r="D549" s="18"/>
      <c r="E549" s="19"/>
      <c r="F549" s="20"/>
      <c r="G549" s="21"/>
      <c r="H549" s="22"/>
      <c r="I549" s="23"/>
      <c r="J549" s="24"/>
      <c r="K549" s="25"/>
      <c r="L549" s="26"/>
      <c r="M549" s="14"/>
      <c r="N549" s="14"/>
      <c r="O549" s="14"/>
      <c r="P549" s="14"/>
      <c r="Q549" s="14"/>
      <c r="R549" s="22"/>
      <c r="S549" s="23"/>
      <c r="T549" s="27"/>
      <c r="U549" s="14"/>
      <c r="V549" s="14"/>
      <c r="W549" s="14"/>
      <c r="X549" s="14"/>
      <c r="Y549" s="14"/>
      <c r="Z549" s="14"/>
      <c r="AA549" s="14"/>
      <c r="AB549" s="14"/>
      <c r="AC549" s="14"/>
    </row>
    <row r="550">
      <c r="A550" s="30"/>
      <c r="B550" s="30"/>
      <c r="C550" s="3"/>
      <c r="D550" s="18"/>
      <c r="E550" s="19"/>
      <c r="F550" s="20"/>
      <c r="G550" s="21"/>
      <c r="H550" s="22"/>
      <c r="I550" s="23"/>
      <c r="J550" s="24"/>
      <c r="K550" s="25"/>
      <c r="L550" s="26"/>
      <c r="M550" s="14"/>
      <c r="N550" s="14"/>
      <c r="O550" s="14"/>
      <c r="P550" s="14"/>
      <c r="Q550" s="14"/>
      <c r="R550" s="22"/>
      <c r="S550" s="23"/>
      <c r="T550" s="27"/>
      <c r="U550" s="14"/>
      <c r="V550" s="14"/>
      <c r="W550" s="14"/>
      <c r="X550" s="14"/>
      <c r="Y550" s="14"/>
      <c r="Z550" s="14"/>
      <c r="AA550" s="14"/>
      <c r="AB550" s="14"/>
      <c r="AC550" s="14"/>
    </row>
    <row r="551">
      <c r="A551" s="30"/>
      <c r="B551" s="30"/>
      <c r="C551" s="3"/>
      <c r="D551" s="18"/>
      <c r="E551" s="19"/>
      <c r="F551" s="20"/>
      <c r="G551" s="21"/>
      <c r="H551" s="22"/>
      <c r="I551" s="23"/>
      <c r="J551" s="24"/>
      <c r="K551" s="25"/>
      <c r="L551" s="26"/>
      <c r="M551" s="14"/>
      <c r="N551" s="14"/>
      <c r="O551" s="14"/>
      <c r="P551" s="14"/>
      <c r="Q551" s="14"/>
      <c r="R551" s="22"/>
      <c r="S551" s="23"/>
      <c r="T551" s="27"/>
      <c r="U551" s="14"/>
      <c r="V551" s="14"/>
      <c r="W551" s="14"/>
      <c r="X551" s="14"/>
      <c r="Y551" s="14"/>
      <c r="Z551" s="14"/>
      <c r="AA551" s="14"/>
      <c r="AB551" s="14"/>
      <c r="AC551" s="14"/>
    </row>
    <row r="552">
      <c r="A552" s="30"/>
      <c r="B552" s="30"/>
      <c r="C552" s="3"/>
      <c r="D552" s="18"/>
      <c r="E552" s="19"/>
      <c r="F552" s="20"/>
      <c r="G552" s="21"/>
      <c r="H552" s="22"/>
      <c r="I552" s="23"/>
      <c r="J552" s="24"/>
      <c r="K552" s="25"/>
      <c r="L552" s="26"/>
      <c r="M552" s="14"/>
      <c r="N552" s="14"/>
      <c r="O552" s="14"/>
      <c r="P552" s="14"/>
      <c r="Q552" s="14"/>
      <c r="R552" s="22"/>
      <c r="S552" s="23"/>
      <c r="T552" s="27"/>
      <c r="U552" s="14"/>
      <c r="V552" s="14"/>
      <c r="W552" s="14"/>
      <c r="X552" s="14"/>
      <c r="Y552" s="14"/>
      <c r="Z552" s="14"/>
      <c r="AA552" s="14"/>
      <c r="AB552" s="14"/>
      <c r="AC552" s="14"/>
    </row>
    <row r="553">
      <c r="A553" s="30"/>
      <c r="B553" s="30"/>
      <c r="C553" s="3"/>
      <c r="D553" s="18"/>
      <c r="E553" s="19"/>
      <c r="F553" s="20"/>
      <c r="G553" s="21"/>
      <c r="H553" s="22"/>
      <c r="I553" s="23"/>
      <c r="J553" s="24"/>
      <c r="K553" s="25"/>
      <c r="L553" s="26"/>
      <c r="M553" s="14"/>
      <c r="N553" s="14"/>
      <c r="O553" s="14"/>
      <c r="P553" s="14"/>
      <c r="Q553" s="14"/>
      <c r="R553" s="22"/>
      <c r="S553" s="23"/>
      <c r="T553" s="27"/>
      <c r="U553" s="14"/>
      <c r="V553" s="14"/>
      <c r="W553" s="14"/>
      <c r="X553" s="14"/>
      <c r="Y553" s="14"/>
      <c r="Z553" s="14"/>
      <c r="AA553" s="14"/>
      <c r="AB553" s="14"/>
      <c r="AC553" s="14"/>
    </row>
    <row r="554">
      <c r="A554" s="30"/>
      <c r="B554" s="30"/>
      <c r="C554" s="3"/>
      <c r="D554" s="18"/>
      <c r="E554" s="19"/>
      <c r="F554" s="20"/>
      <c r="G554" s="21"/>
      <c r="H554" s="22"/>
      <c r="I554" s="23"/>
      <c r="J554" s="24"/>
      <c r="K554" s="25"/>
      <c r="L554" s="26"/>
      <c r="M554" s="14"/>
      <c r="N554" s="14"/>
      <c r="O554" s="14"/>
      <c r="P554" s="14"/>
      <c r="Q554" s="14"/>
      <c r="R554" s="22"/>
      <c r="S554" s="23"/>
      <c r="T554" s="27"/>
      <c r="U554" s="14"/>
      <c r="V554" s="14"/>
      <c r="W554" s="14"/>
      <c r="X554" s="14"/>
      <c r="Y554" s="14"/>
      <c r="Z554" s="14"/>
      <c r="AA554" s="14"/>
      <c r="AB554" s="14"/>
      <c r="AC554" s="14"/>
    </row>
    <row r="555">
      <c r="A555" s="30"/>
      <c r="B555" s="30"/>
      <c r="C555" s="3"/>
      <c r="D555" s="18"/>
      <c r="E555" s="19"/>
      <c r="F555" s="20"/>
      <c r="G555" s="21"/>
      <c r="H555" s="22"/>
      <c r="I555" s="23"/>
      <c r="J555" s="24"/>
      <c r="K555" s="25"/>
      <c r="L555" s="26"/>
      <c r="M555" s="14"/>
      <c r="N555" s="14"/>
      <c r="O555" s="14"/>
      <c r="P555" s="14"/>
      <c r="Q555" s="14"/>
      <c r="R555" s="22"/>
      <c r="S555" s="23"/>
      <c r="T555" s="27"/>
      <c r="U555" s="14"/>
      <c r="V555" s="14"/>
      <c r="W555" s="14"/>
      <c r="X555" s="14"/>
      <c r="Y555" s="14"/>
      <c r="Z555" s="14"/>
      <c r="AA555" s="14"/>
      <c r="AB555" s="14"/>
      <c r="AC555" s="14"/>
    </row>
    <row r="556">
      <c r="A556" s="30"/>
      <c r="B556" s="30"/>
      <c r="C556" s="3"/>
      <c r="D556" s="18"/>
      <c r="E556" s="19"/>
      <c r="F556" s="20"/>
      <c r="G556" s="21"/>
      <c r="H556" s="22"/>
      <c r="I556" s="23"/>
      <c r="J556" s="24"/>
      <c r="K556" s="25"/>
      <c r="L556" s="26"/>
      <c r="M556" s="14"/>
      <c r="N556" s="14"/>
      <c r="O556" s="14"/>
      <c r="P556" s="14"/>
      <c r="Q556" s="14"/>
      <c r="R556" s="22"/>
      <c r="S556" s="23"/>
      <c r="T556" s="27"/>
      <c r="U556" s="14"/>
      <c r="V556" s="14"/>
      <c r="W556" s="14"/>
      <c r="X556" s="14"/>
      <c r="Y556" s="14"/>
      <c r="Z556" s="14"/>
      <c r="AA556" s="14"/>
      <c r="AB556" s="14"/>
      <c r="AC556" s="14"/>
    </row>
    <row r="557">
      <c r="A557" s="30"/>
      <c r="B557" s="30"/>
      <c r="C557" s="3"/>
      <c r="D557" s="18"/>
      <c r="E557" s="19"/>
      <c r="F557" s="20"/>
      <c r="G557" s="21"/>
      <c r="H557" s="22"/>
      <c r="I557" s="23"/>
      <c r="J557" s="24"/>
      <c r="K557" s="25"/>
      <c r="L557" s="26"/>
      <c r="M557" s="14"/>
      <c r="N557" s="14"/>
      <c r="O557" s="14"/>
      <c r="P557" s="14"/>
      <c r="Q557" s="14"/>
      <c r="R557" s="22"/>
      <c r="S557" s="23"/>
      <c r="T557" s="27"/>
      <c r="U557" s="14"/>
      <c r="V557" s="14"/>
      <c r="W557" s="14"/>
      <c r="X557" s="14"/>
      <c r="Y557" s="14"/>
      <c r="Z557" s="14"/>
      <c r="AA557" s="14"/>
      <c r="AB557" s="14"/>
      <c r="AC557" s="14"/>
    </row>
    <row r="558">
      <c r="A558" s="30"/>
      <c r="B558" s="30"/>
      <c r="C558" s="3"/>
      <c r="D558" s="18"/>
      <c r="E558" s="19"/>
      <c r="F558" s="20"/>
      <c r="G558" s="21"/>
      <c r="H558" s="22"/>
      <c r="I558" s="23"/>
      <c r="J558" s="24"/>
      <c r="K558" s="25"/>
      <c r="L558" s="26"/>
      <c r="M558" s="14"/>
      <c r="N558" s="14"/>
      <c r="O558" s="14"/>
      <c r="P558" s="14"/>
      <c r="Q558" s="14"/>
      <c r="R558" s="22"/>
      <c r="S558" s="23"/>
      <c r="T558" s="27"/>
      <c r="U558" s="14"/>
      <c r="V558" s="14"/>
      <c r="W558" s="14"/>
      <c r="X558" s="14"/>
      <c r="Y558" s="14"/>
      <c r="Z558" s="14"/>
      <c r="AA558" s="14"/>
      <c r="AB558" s="14"/>
      <c r="AC558" s="14"/>
    </row>
    <row r="559">
      <c r="A559" s="30"/>
      <c r="B559" s="30"/>
      <c r="C559" s="3"/>
      <c r="D559" s="18"/>
      <c r="E559" s="19"/>
      <c r="F559" s="20"/>
      <c r="G559" s="21"/>
      <c r="H559" s="22"/>
      <c r="I559" s="23"/>
      <c r="J559" s="24"/>
      <c r="K559" s="25"/>
      <c r="L559" s="26"/>
      <c r="M559" s="14"/>
      <c r="N559" s="14"/>
      <c r="O559" s="14"/>
      <c r="P559" s="14"/>
      <c r="Q559" s="14"/>
      <c r="R559" s="22"/>
      <c r="S559" s="23"/>
      <c r="T559" s="27"/>
      <c r="U559" s="14"/>
      <c r="V559" s="14"/>
      <c r="W559" s="14"/>
      <c r="X559" s="14"/>
      <c r="Y559" s="14"/>
      <c r="Z559" s="14"/>
      <c r="AA559" s="14"/>
      <c r="AB559" s="14"/>
      <c r="AC559" s="14"/>
    </row>
    <row r="560">
      <c r="A560" s="30"/>
      <c r="B560" s="30"/>
      <c r="C560" s="3"/>
      <c r="D560" s="18"/>
      <c r="E560" s="19"/>
      <c r="F560" s="20"/>
      <c r="G560" s="21"/>
      <c r="H560" s="22"/>
      <c r="I560" s="23"/>
      <c r="J560" s="24"/>
      <c r="K560" s="25"/>
      <c r="L560" s="26"/>
      <c r="M560" s="14"/>
      <c r="N560" s="14"/>
      <c r="O560" s="14"/>
      <c r="P560" s="14"/>
      <c r="Q560" s="14"/>
      <c r="R560" s="22"/>
      <c r="S560" s="23"/>
      <c r="T560" s="27"/>
      <c r="U560" s="14"/>
      <c r="V560" s="14"/>
      <c r="W560" s="14"/>
      <c r="X560" s="14"/>
      <c r="Y560" s="14"/>
      <c r="Z560" s="14"/>
      <c r="AA560" s="14"/>
      <c r="AB560" s="14"/>
      <c r="AC560" s="14"/>
    </row>
    <row r="561">
      <c r="A561" s="30"/>
      <c r="B561" s="30"/>
      <c r="C561" s="3"/>
      <c r="D561" s="18"/>
      <c r="E561" s="19"/>
      <c r="F561" s="20"/>
      <c r="G561" s="21"/>
      <c r="H561" s="22"/>
      <c r="I561" s="23"/>
      <c r="J561" s="24"/>
      <c r="K561" s="25"/>
      <c r="L561" s="26"/>
      <c r="M561" s="14"/>
      <c r="N561" s="14"/>
      <c r="O561" s="14"/>
      <c r="P561" s="14"/>
      <c r="Q561" s="14"/>
      <c r="R561" s="22"/>
      <c r="S561" s="23"/>
      <c r="T561" s="27"/>
      <c r="U561" s="14"/>
      <c r="V561" s="14"/>
      <c r="W561" s="14"/>
      <c r="X561" s="14"/>
      <c r="Y561" s="14"/>
      <c r="Z561" s="14"/>
      <c r="AA561" s="14"/>
      <c r="AB561" s="14"/>
      <c r="AC561" s="14"/>
    </row>
    <row r="562">
      <c r="A562" s="30"/>
      <c r="B562" s="30"/>
      <c r="C562" s="3"/>
      <c r="D562" s="18"/>
      <c r="E562" s="19"/>
      <c r="F562" s="20"/>
      <c r="G562" s="21"/>
      <c r="H562" s="22"/>
      <c r="I562" s="23"/>
      <c r="J562" s="24"/>
      <c r="K562" s="25"/>
      <c r="L562" s="26"/>
      <c r="M562" s="14"/>
      <c r="N562" s="14"/>
      <c r="O562" s="14"/>
      <c r="P562" s="14"/>
      <c r="Q562" s="14"/>
      <c r="R562" s="22"/>
      <c r="S562" s="23"/>
      <c r="T562" s="27"/>
      <c r="U562" s="14"/>
      <c r="V562" s="14"/>
      <c r="W562" s="14"/>
      <c r="X562" s="14"/>
      <c r="Y562" s="14"/>
      <c r="Z562" s="14"/>
      <c r="AA562" s="14"/>
      <c r="AB562" s="14"/>
      <c r="AC562" s="14"/>
    </row>
    <row r="563">
      <c r="A563" s="30"/>
      <c r="B563" s="30"/>
      <c r="C563" s="3"/>
      <c r="D563" s="18"/>
      <c r="E563" s="19"/>
      <c r="F563" s="20"/>
      <c r="G563" s="21"/>
      <c r="H563" s="22"/>
      <c r="I563" s="23"/>
      <c r="J563" s="24"/>
      <c r="K563" s="25"/>
      <c r="L563" s="26"/>
      <c r="M563" s="14"/>
      <c r="N563" s="14"/>
      <c r="O563" s="14"/>
      <c r="P563" s="14"/>
      <c r="Q563" s="14"/>
      <c r="R563" s="22"/>
      <c r="S563" s="23"/>
      <c r="T563" s="27"/>
      <c r="U563" s="14"/>
      <c r="V563" s="14"/>
      <c r="W563" s="14"/>
      <c r="X563" s="14"/>
      <c r="Y563" s="14"/>
      <c r="Z563" s="14"/>
      <c r="AA563" s="14"/>
      <c r="AB563" s="14"/>
      <c r="AC563" s="14"/>
    </row>
    <row r="564">
      <c r="A564" s="30"/>
      <c r="B564" s="30"/>
      <c r="C564" s="3"/>
      <c r="D564" s="18"/>
      <c r="E564" s="19"/>
      <c r="F564" s="20"/>
      <c r="G564" s="21"/>
      <c r="H564" s="22"/>
      <c r="I564" s="23"/>
      <c r="J564" s="24"/>
      <c r="K564" s="25"/>
      <c r="L564" s="26"/>
      <c r="M564" s="14"/>
      <c r="N564" s="14"/>
      <c r="O564" s="14"/>
      <c r="P564" s="14"/>
      <c r="Q564" s="14"/>
      <c r="R564" s="22"/>
      <c r="S564" s="23"/>
      <c r="T564" s="27"/>
      <c r="U564" s="14"/>
      <c r="V564" s="14"/>
      <c r="W564" s="14"/>
      <c r="X564" s="14"/>
      <c r="Y564" s="14"/>
      <c r="Z564" s="14"/>
      <c r="AA564" s="14"/>
      <c r="AB564" s="14"/>
      <c r="AC564" s="14"/>
    </row>
    <row r="565">
      <c r="A565" s="30"/>
      <c r="B565" s="30"/>
      <c r="C565" s="3"/>
      <c r="D565" s="18"/>
      <c r="E565" s="19"/>
      <c r="F565" s="20"/>
      <c r="G565" s="21"/>
      <c r="H565" s="22"/>
      <c r="I565" s="23"/>
      <c r="J565" s="24"/>
      <c r="K565" s="25"/>
      <c r="L565" s="26"/>
      <c r="M565" s="14"/>
      <c r="N565" s="14"/>
      <c r="O565" s="14"/>
      <c r="P565" s="14"/>
      <c r="Q565" s="14"/>
      <c r="R565" s="22"/>
      <c r="S565" s="23"/>
      <c r="T565" s="27"/>
      <c r="U565" s="14"/>
      <c r="V565" s="14"/>
      <c r="W565" s="14"/>
      <c r="X565" s="14"/>
      <c r="Y565" s="14"/>
      <c r="Z565" s="14"/>
      <c r="AA565" s="14"/>
      <c r="AB565" s="14"/>
      <c r="AC565" s="14"/>
    </row>
    <row r="566">
      <c r="A566" s="30"/>
      <c r="B566" s="30"/>
      <c r="C566" s="3"/>
      <c r="D566" s="18"/>
      <c r="E566" s="19"/>
      <c r="F566" s="20"/>
      <c r="G566" s="21"/>
      <c r="H566" s="22"/>
      <c r="I566" s="23"/>
      <c r="J566" s="24"/>
      <c r="K566" s="25"/>
      <c r="L566" s="26"/>
      <c r="M566" s="14"/>
      <c r="N566" s="14"/>
      <c r="O566" s="14"/>
      <c r="P566" s="14"/>
      <c r="Q566" s="14"/>
      <c r="R566" s="22"/>
      <c r="S566" s="23"/>
      <c r="T566" s="27"/>
      <c r="U566" s="14"/>
      <c r="V566" s="14"/>
      <c r="W566" s="14"/>
      <c r="X566" s="14"/>
      <c r="Y566" s="14"/>
      <c r="Z566" s="14"/>
      <c r="AA566" s="14"/>
      <c r="AB566" s="14"/>
      <c r="AC566" s="14"/>
    </row>
    <row r="567">
      <c r="A567" s="30"/>
      <c r="B567" s="30"/>
      <c r="C567" s="3"/>
      <c r="D567" s="18"/>
      <c r="E567" s="19"/>
      <c r="F567" s="20"/>
      <c r="G567" s="21"/>
      <c r="H567" s="22"/>
      <c r="I567" s="23"/>
      <c r="J567" s="24"/>
      <c r="K567" s="25"/>
      <c r="L567" s="26"/>
      <c r="M567" s="14"/>
      <c r="N567" s="14"/>
      <c r="O567" s="14"/>
      <c r="P567" s="14"/>
      <c r="Q567" s="14"/>
      <c r="R567" s="22"/>
      <c r="S567" s="23"/>
      <c r="T567" s="27"/>
      <c r="U567" s="14"/>
      <c r="V567" s="14"/>
      <c r="W567" s="14"/>
      <c r="X567" s="14"/>
      <c r="Y567" s="14"/>
      <c r="Z567" s="14"/>
      <c r="AA567" s="14"/>
      <c r="AB567" s="14"/>
      <c r="AC567" s="14"/>
    </row>
    <row r="568">
      <c r="A568" s="30"/>
      <c r="B568" s="30"/>
      <c r="C568" s="3"/>
      <c r="D568" s="18"/>
      <c r="E568" s="19"/>
      <c r="F568" s="20"/>
      <c r="G568" s="21"/>
      <c r="H568" s="22"/>
      <c r="I568" s="23"/>
      <c r="J568" s="24"/>
      <c r="K568" s="25"/>
      <c r="L568" s="26"/>
      <c r="M568" s="14"/>
      <c r="N568" s="14"/>
      <c r="O568" s="14"/>
      <c r="P568" s="14"/>
      <c r="Q568" s="14"/>
      <c r="R568" s="22"/>
      <c r="S568" s="23"/>
      <c r="T568" s="27"/>
      <c r="U568" s="14"/>
      <c r="V568" s="14"/>
      <c r="W568" s="14"/>
      <c r="X568" s="14"/>
      <c r="Y568" s="14"/>
      <c r="Z568" s="14"/>
      <c r="AA568" s="14"/>
      <c r="AB568" s="14"/>
      <c r="AC568" s="14"/>
    </row>
    <row r="569">
      <c r="A569" s="30"/>
      <c r="B569" s="30"/>
      <c r="C569" s="3"/>
      <c r="D569" s="18"/>
      <c r="E569" s="19"/>
      <c r="F569" s="20"/>
      <c r="G569" s="21"/>
      <c r="H569" s="22"/>
      <c r="I569" s="23"/>
      <c r="J569" s="24"/>
      <c r="K569" s="25"/>
      <c r="L569" s="26"/>
      <c r="M569" s="14"/>
      <c r="N569" s="14"/>
      <c r="O569" s="14"/>
      <c r="P569" s="14"/>
      <c r="Q569" s="14"/>
      <c r="R569" s="22"/>
      <c r="S569" s="23"/>
      <c r="T569" s="27"/>
      <c r="U569" s="14"/>
      <c r="V569" s="14"/>
      <c r="W569" s="14"/>
      <c r="X569" s="14"/>
      <c r="Y569" s="14"/>
      <c r="Z569" s="14"/>
      <c r="AA569" s="14"/>
      <c r="AB569" s="14"/>
      <c r="AC569" s="14"/>
    </row>
    <row r="570">
      <c r="A570" s="30"/>
      <c r="B570" s="30"/>
      <c r="C570" s="3"/>
      <c r="D570" s="18"/>
      <c r="E570" s="19"/>
      <c r="F570" s="20"/>
      <c r="G570" s="21"/>
      <c r="H570" s="22"/>
      <c r="I570" s="23"/>
      <c r="J570" s="24"/>
      <c r="K570" s="25"/>
      <c r="L570" s="26"/>
      <c r="M570" s="14"/>
      <c r="N570" s="14"/>
      <c r="O570" s="14"/>
      <c r="P570" s="14"/>
      <c r="Q570" s="14"/>
      <c r="R570" s="22"/>
      <c r="S570" s="23"/>
      <c r="T570" s="27"/>
      <c r="U570" s="14"/>
      <c r="V570" s="14"/>
      <c r="W570" s="14"/>
      <c r="X570" s="14"/>
      <c r="Y570" s="14"/>
      <c r="Z570" s="14"/>
      <c r="AA570" s="14"/>
      <c r="AB570" s="14"/>
      <c r="AC570" s="14"/>
    </row>
    <row r="571">
      <c r="A571" s="30"/>
      <c r="B571" s="30"/>
      <c r="C571" s="3"/>
      <c r="D571" s="18"/>
      <c r="E571" s="19"/>
      <c r="F571" s="20"/>
      <c r="G571" s="21"/>
      <c r="H571" s="22"/>
      <c r="I571" s="23"/>
      <c r="J571" s="24"/>
      <c r="K571" s="25"/>
      <c r="L571" s="26"/>
      <c r="M571" s="14"/>
      <c r="N571" s="14"/>
      <c r="O571" s="14"/>
      <c r="P571" s="14"/>
      <c r="Q571" s="14"/>
      <c r="R571" s="22"/>
      <c r="S571" s="23"/>
      <c r="T571" s="27"/>
      <c r="U571" s="14"/>
      <c r="V571" s="14"/>
      <c r="W571" s="14"/>
      <c r="X571" s="14"/>
      <c r="Y571" s="14"/>
      <c r="Z571" s="14"/>
      <c r="AA571" s="14"/>
      <c r="AB571" s="14"/>
      <c r="AC571" s="14"/>
    </row>
    <row r="572">
      <c r="A572" s="30"/>
      <c r="B572" s="30"/>
      <c r="C572" s="3"/>
      <c r="D572" s="18"/>
      <c r="E572" s="19"/>
      <c r="F572" s="20"/>
      <c r="G572" s="21"/>
      <c r="H572" s="22"/>
      <c r="I572" s="23"/>
      <c r="J572" s="24"/>
      <c r="K572" s="25"/>
      <c r="L572" s="26"/>
      <c r="M572" s="14"/>
      <c r="N572" s="14"/>
      <c r="O572" s="14"/>
      <c r="P572" s="14"/>
      <c r="Q572" s="14"/>
      <c r="R572" s="22"/>
      <c r="S572" s="23"/>
      <c r="T572" s="27"/>
      <c r="U572" s="14"/>
      <c r="V572" s="14"/>
      <c r="W572" s="14"/>
      <c r="X572" s="14"/>
      <c r="Y572" s="14"/>
      <c r="Z572" s="14"/>
      <c r="AA572" s="14"/>
      <c r="AB572" s="14"/>
      <c r="AC572" s="14"/>
    </row>
    <row r="573">
      <c r="A573" s="30"/>
      <c r="B573" s="30"/>
      <c r="C573" s="3"/>
      <c r="D573" s="18"/>
      <c r="E573" s="19"/>
      <c r="F573" s="20"/>
      <c r="G573" s="21"/>
      <c r="H573" s="22"/>
      <c r="I573" s="23"/>
      <c r="J573" s="24"/>
      <c r="K573" s="25"/>
      <c r="L573" s="26"/>
      <c r="M573" s="14"/>
      <c r="N573" s="14"/>
      <c r="O573" s="14"/>
      <c r="P573" s="14"/>
      <c r="Q573" s="14"/>
      <c r="R573" s="22"/>
      <c r="S573" s="23"/>
      <c r="T573" s="27"/>
      <c r="U573" s="14"/>
      <c r="V573" s="14"/>
      <c r="W573" s="14"/>
      <c r="X573" s="14"/>
      <c r="Y573" s="14"/>
      <c r="Z573" s="14"/>
      <c r="AA573" s="14"/>
      <c r="AB573" s="14"/>
      <c r="AC573" s="14"/>
    </row>
    <row r="574">
      <c r="A574" s="30"/>
      <c r="B574" s="30"/>
      <c r="C574" s="3"/>
      <c r="D574" s="18"/>
      <c r="E574" s="19"/>
      <c r="F574" s="20"/>
      <c r="G574" s="21"/>
      <c r="H574" s="22"/>
      <c r="I574" s="23"/>
      <c r="J574" s="24"/>
      <c r="K574" s="25"/>
      <c r="L574" s="26"/>
      <c r="M574" s="14"/>
      <c r="N574" s="14"/>
      <c r="O574" s="14"/>
      <c r="P574" s="14"/>
      <c r="Q574" s="14"/>
      <c r="R574" s="22"/>
      <c r="S574" s="23"/>
      <c r="T574" s="27"/>
      <c r="U574" s="14"/>
      <c r="V574" s="14"/>
      <c r="W574" s="14"/>
      <c r="X574" s="14"/>
      <c r="Y574" s="14"/>
      <c r="Z574" s="14"/>
      <c r="AA574" s="14"/>
      <c r="AB574" s="14"/>
      <c r="AC574" s="14"/>
    </row>
    <row r="575">
      <c r="A575" s="30"/>
      <c r="B575" s="30"/>
      <c r="C575" s="3"/>
      <c r="D575" s="18"/>
      <c r="E575" s="19"/>
      <c r="F575" s="20"/>
      <c r="G575" s="21"/>
      <c r="H575" s="22"/>
      <c r="I575" s="23"/>
      <c r="J575" s="24"/>
      <c r="K575" s="25"/>
      <c r="L575" s="26"/>
      <c r="M575" s="14"/>
      <c r="N575" s="14"/>
      <c r="O575" s="14"/>
      <c r="P575" s="14"/>
      <c r="Q575" s="14"/>
      <c r="R575" s="22"/>
      <c r="S575" s="23"/>
      <c r="T575" s="27"/>
      <c r="U575" s="14"/>
      <c r="V575" s="14"/>
      <c r="W575" s="14"/>
      <c r="X575" s="14"/>
      <c r="Y575" s="14"/>
      <c r="Z575" s="14"/>
      <c r="AA575" s="14"/>
      <c r="AB575" s="14"/>
      <c r="AC575" s="14"/>
    </row>
    <row r="576">
      <c r="A576" s="30"/>
      <c r="B576" s="30"/>
      <c r="C576" s="3"/>
      <c r="D576" s="18"/>
      <c r="E576" s="19"/>
      <c r="F576" s="20"/>
      <c r="G576" s="21"/>
      <c r="H576" s="22"/>
      <c r="I576" s="23"/>
      <c r="J576" s="24"/>
      <c r="K576" s="25"/>
      <c r="L576" s="26"/>
      <c r="M576" s="14"/>
      <c r="N576" s="14"/>
      <c r="O576" s="14"/>
      <c r="P576" s="14"/>
      <c r="Q576" s="14"/>
      <c r="R576" s="22"/>
      <c r="S576" s="23"/>
      <c r="T576" s="27"/>
      <c r="U576" s="14"/>
      <c r="V576" s="14"/>
      <c r="W576" s="14"/>
      <c r="X576" s="14"/>
      <c r="Y576" s="14"/>
      <c r="Z576" s="14"/>
      <c r="AA576" s="14"/>
      <c r="AB576" s="14"/>
      <c r="AC576" s="14"/>
    </row>
    <row r="577">
      <c r="A577" s="30"/>
      <c r="B577" s="30"/>
      <c r="C577" s="3"/>
      <c r="D577" s="18"/>
      <c r="E577" s="19"/>
      <c r="F577" s="20"/>
      <c r="G577" s="21"/>
      <c r="H577" s="22"/>
      <c r="I577" s="23"/>
      <c r="J577" s="24"/>
      <c r="K577" s="25"/>
      <c r="L577" s="26"/>
      <c r="M577" s="14"/>
      <c r="N577" s="14"/>
      <c r="O577" s="14"/>
      <c r="P577" s="14"/>
      <c r="Q577" s="14"/>
      <c r="R577" s="22"/>
      <c r="S577" s="23"/>
      <c r="T577" s="27"/>
      <c r="U577" s="14"/>
      <c r="V577" s="14"/>
      <c r="W577" s="14"/>
      <c r="X577" s="14"/>
      <c r="Y577" s="14"/>
      <c r="Z577" s="14"/>
      <c r="AA577" s="14"/>
      <c r="AB577" s="14"/>
      <c r="AC577" s="14"/>
    </row>
    <row r="578">
      <c r="A578" s="30"/>
      <c r="B578" s="30"/>
      <c r="C578" s="3"/>
      <c r="D578" s="18"/>
      <c r="E578" s="19"/>
      <c r="F578" s="20"/>
      <c r="G578" s="21"/>
      <c r="H578" s="22"/>
      <c r="I578" s="23"/>
      <c r="J578" s="24"/>
      <c r="K578" s="25"/>
      <c r="L578" s="26"/>
      <c r="M578" s="14"/>
      <c r="N578" s="14"/>
      <c r="O578" s="14"/>
      <c r="P578" s="14"/>
      <c r="Q578" s="14"/>
      <c r="R578" s="22"/>
      <c r="S578" s="23"/>
      <c r="T578" s="27"/>
      <c r="U578" s="14"/>
      <c r="V578" s="14"/>
      <c r="W578" s="14"/>
      <c r="X578" s="14"/>
      <c r="Y578" s="14"/>
      <c r="Z578" s="14"/>
      <c r="AA578" s="14"/>
      <c r="AB578" s="14"/>
      <c r="AC578" s="14"/>
    </row>
    <row r="579">
      <c r="A579" s="30"/>
      <c r="B579" s="30"/>
      <c r="C579" s="3"/>
      <c r="D579" s="18"/>
      <c r="E579" s="19"/>
      <c r="F579" s="20"/>
      <c r="G579" s="21"/>
      <c r="H579" s="22"/>
      <c r="I579" s="23"/>
      <c r="J579" s="24"/>
      <c r="K579" s="25"/>
      <c r="L579" s="26"/>
      <c r="M579" s="14"/>
      <c r="N579" s="14"/>
      <c r="O579" s="14"/>
      <c r="P579" s="14"/>
      <c r="Q579" s="14"/>
      <c r="R579" s="22"/>
      <c r="S579" s="23"/>
      <c r="T579" s="27"/>
      <c r="U579" s="14"/>
      <c r="V579" s="14"/>
      <c r="W579" s="14"/>
      <c r="X579" s="14"/>
      <c r="Y579" s="14"/>
      <c r="Z579" s="14"/>
      <c r="AA579" s="14"/>
      <c r="AB579" s="14"/>
      <c r="AC579" s="14"/>
    </row>
    <row r="580">
      <c r="A580" s="30"/>
      <c r="B580" s="30"/>
      <c r="C580" s="3"/>
      <c r="D580" s="18"/>
      <c r="E580" s="19"/>
      <c r="F580" s="20"/>
      <c r="G580" s="21"/>
      <c r="H580" s="22"/>
      <c r="I580" s="23"/>
      <c r="J580" s="24"/>
      <c r="K580" s="25"/>
      <c r="L580" s="26"/>
      <c r="M580" s="14"/>
      <c r="N580" s="14"/>
      <c r="O580" s="14"/>
      <c r="P580" s="14"/>
      <c r="Q580" s="14"/>
      <c r="R580" s="22"/>
      <c r="S580" s="23"/>
      <c r="T580" s="27"/>
      <c r="U580" s="14"/>
      <c r="V580" s="14"/>
      <c r="W580" s="14"/>
      <c r="X580" s="14"/>
      <c r="Y580" s="14"/>
      <c r="Z580" s="14"/>
      <c r="AA580" s="14"/>
      <c r="AB580" s="14"/>
      <c r="AC580" s="14"/>
    </row>
    <row r="581">
      <c r="A581" s="30"/>
      <c r="B581" s="30"/>
      <c r="C581" s="3"/>
      <c r="D581" s="18"/>
      <c r="E581" s="19"/>
      <c r="F581" s="20"/>
      <c r="G581" s="21"/>
      <c r="H581" s="22"/>
      <c r="I581" s="23"/>
      <c r="J581" s="24"/>
      <c r="K581" s="25"/>
      <c r="L581" s="26"/>
      <c r="M581" s="14"/>
      <c r="N581" s="14"/>
      <c r="O581" s="14"/>
      <c r="P581" s="14"/>
      <c r="Q581" s="14"/>
      <c r="R581" s="22"/>
      <c r="S581" s="23"/>
      <c r="T581" s="27"/>
      <c r="U581" s="14"/>
      <c r="V581" s="14"/>
      <c r="W581" s="14"/>
      <c r="X581" s="14"/>
      <c r="Y581" s="14"/>
      <c r="Z581" s="14"/>
      <c r="AA581" s="14"/>
      <c r="AB581" s="14"/>
      <c r="AC581" s="14"/>
    </row>
    <row r="582">
      <c r="A582" s="30"/>
      <c r="B582" s="30"/>
      <c r="C582" s="3"/>
      <c r="D582" s="18"/>
      <c r="E582" s="19"/>
      <c r="F582" s="20"/>
      <c r="G582" s="21"/>
      <c r="H582" s="22"/>
      <c r="I582" s="23"/>
      <c r="J582" s="24"/>
      <c r="K582" s="25"/>
      <c r="L582" s="26"/>
      <c r="M582" s="14"/>
      <c r="N582" s="14"/>
      <c r="O582" s="14"/>
      <c r="P582" s="14"/>
      <c r="Q582" s="14"/>
      <c r="R582" s="22"/>
      <c r="S582" s="23"/>
      <c r="T582" s="27"/>
      <c r="U582" s="14"/>
      <c r="V582" s="14"/>
      <c r="W582" s="14"/>
      <c r="X582" s="14"/>
      <c r="Y582" s="14"/>
      <c r="Z582" s="14"/>
      <c r="AA582" s="14"/>
      <c r="AB582" s="14"/>
      <c r="AC582" s="14"/>
    </row>
    <row r="583">
      <c r="A583" s="30"/>
      <c r="B583" s="30"/>
      <c r="C583" s="3"/>
      <c r="D583" s="18"/>
      <c r="E583" s="19"/>
      <c r="F583" s="20"/>
      <c r="G583" s="21"/>
      <c r="H583" s="22"/>
      <c r="I583" s="23"/>
      <c r="J583" s="24"/>
      <c r="K583" s="25"/>
      <c r="L583" s="26"/>
      <c r="M583" s="14"/>
      <c r="N583" s="14"/>
      <c r="O583" s="14"/>
      <c r="P583" s="14"/>
      <c r="Q583" s="14"/>
      <c r="R583" s="22"/>
      <c r="S583" s="23"/>
      <c r="T583" s="27"/>
      <c r="U583" s="14"/>
      <c r="V583" s="14"/>
      <c r="W583" s="14"/>
      <c r="X583" s="14"/>
      <c r="Y583" s="14"/>
      <c r="Z583" s="14"/>
      <c r="AA583" s="14"/>
      <c r="AB583" s="14"/>
      <c r="AC583" s="14"/>
    </row>
    <row r="584">
      <c r="A584" s="30"/>
      <c r="B584" s="30"/>
      <c r="C584" s="3"/>
      <c r="D584" s="18"/>
      <c r="E584" s="19"/>
      <c r="F584" s="20"/>
      <c r="G584" s="21"/>
      <c r="H584" s="22"/>
      <c r="I584" s="23"/>
      <c r="J584" s="24"/>
      <c r="K584" s="25"/>
      <c r="L584" s="26"/>
      <c r="M584" s="14"/>
      <c r="N584" s="14"/>
      <c r="O584" s="14"/>
      <c r="P584" s="14"/>
      <c r="Q584" s="14"/>
      <c r="R584" s="22"/>
      <c r="S584" s="23"/>
      <c r="T584" s="27"/>
      <c r="U584" s="14"/>
      <c r="V584" s="14"/>
      <c r="W584" s="14"/>
      <c r="X584" s="14"/>
      <c r="Y584" s="14"/>
      <c r="Z584" s="14"/>
      <c r="AA584" s="14"/>
      <c r="AB584" s="14"/>
      <c r="AC584" s="14"/>
    </row>
    <row r="585">
      <c r="A585" s="30"/>
      <c r="B585" s="30"/>
      <c r="C585" s="3"/>
      <c r="D585" s="18"/>
      <c r="E585" s="19"/>
      <c r="F585" s="20"/>
      <c r="G585" s="21"/>
      <c r="H585" s="22"/>
      <c r="I585" s="23"/>
      <c r="J585" s="24"/>
      <c r="K585" s="25"/>
      <c r="L585" s="26"/>
      <c r="M585" s="14"/>
      <c r="N585" s="14"/>
      <c r="O585" s="14"/>
      <c r="P585" s="14"/>
      <c r="Q585" s="14"/>
      <c r="R585" s="22"/>
      <c r="S585" s="23"/>
      <c r="T585" s="27"/>
      <c r="U585" s="14"/>
      <c r="V585" s="14"/>
      <c r="W585" s="14"/>
      <c r="X585" s="14"/>
      <c r="Y585" s="14"/>
      <c r="Z585" s="14"/>
      <c r="AA585" s="14"/>
      <c r="AB585" s="14"/>
      <c r="AC585" s="14"/>
    </row>
    <row r="586">
      <c r="A586" s="30"/>
      <c r="B586" s="30"/>
      <c r="C586" s="3"/>
      <c r="D586" s="18"/>
      <c r="E586" s="19"/>
      <c r="F586" s="20"/>
      <c r="G586" s="21"/>
      <c r="H586" s="22"/>
      <c r="I586" s="23"/>
      <c r="J586" s="24"/>
      <c r="K586" s="25"/>
      <c r="L586" s="26"/>
      <c r="M586" s="14"/>
      <c r="N586" s="14"/>
      <c r="O586" s="14"/>
      <c r="P586" s="14"/>
      <c r="Q586" s="14"/>
      <c r="R586" s="22"/>
      <c r="S586" s="23"/>
      <c r="T586" s="27"/>
      <c r="U586" s="14"/>
      <c r="V586" s="14"/>
      <c r="W586" s="14"/>
      <c r="X586" s="14"/>
      <c r="Y586" s="14"/>
      <c r="Z586" s="14"/>
      <c r="AA586" s="14"/>
      <c r="AB586" s="14"/>
      <c r="AC586" s="14"/>
    </row>
    <row r="587">
      <c r="A587" s="30"/>
      <c r="B587" s="30"/>
      <c r="C587" s="3"/>
      <c r="D587" s="18"/>
      <c r="E587" s="19"/>
      <c r="F587" s="20"/>
      <c r="G587" s="21"/>
      <c r="H587" s="22"/>
      <c r="I587" s="23"/>
      <c r="J587" s="24"/>
      <c r="K587" s="25"/>
      <c r="L587" s="26"/>
      <c r="M587" s="14"/>
      <c r="N587" s="14"/>
      <c r="O587" s="14"/>
      <c r="P587" s="14"/>
      <c r="Q587" s="14"/>
      <c r="R587" s="22"/>
      <c r="S587" s="23"/>
      <c r="T587" s="27"/>
      <c r="U587" s="14"/>
      <c r="V587" s="14"/>
      <c r="W587" s="14"/>
      <c r="X587" s="14"/>
      <c r="Y587" s="14"/>
      <c r="Z587" s="14"/>
      <c r="AA587" s="14"/>
      <c r="AB587" s="14"/>
      <c r="AC587" s="14"/>
    </row>
    <row r="588">
      <c r="A588" s="30"/>
      <c r="B588" s="30"/>
      <c r="C588" s="3"/>
      <c r="D588" s="18"/>
      <c r="E588" s="19"/>
      <c r="F588" s="20"/>
      <c r="G588" s="21"/>
      <c r="H588" s="22"/>
      <c r="I588" s="23"/>
      <c r="J588" s="24"/>
      <c r="K588" s="25"/>
      <c r="L588" s="26"/>
      <c r="M588" s="14"/>
      <c r="N588" s="14"/>
      <c r="O588" s="14"/>
      <c r="P588" s="14"/>
      <c r="Q588" s="14"/>
      <c r="R588" s="22"/>
      <c r="S588" s="23"/>
      <c r="T588" s="27"/>
      <c r="U588" s="14"/>
      <c r="V588" s="14"/>
      <c r="W588" s="14"/>
      <c r="X588" s="14"/>
      <c r="Y588" s="14"/>
      <c r="Z588" s="14"/>
      <c r="AA588" s="14"/>
      <c r="AB588" s="14"/>
      <c r="AC588" s="14"/>
    </row>
    <row r="589">
      <c r="A589" s="30"/>
      <c r="B589" s="30"/>
      <c r="C589" s="3"/>
      <c r="D589" s="18"/>
      <c r="E589" s="19"/>
      <c r="F589" s="20"/>
      <c r="G589" s="21"/>
      <c r="H589" s="22"/>
      <c r="I589" s="23"/>
      <c r="J589" s="24"/>
      <c r="K589" s="25"/>
      <c r="L589" s="26"/>
      <c r="M589" s="14"/>
      <c r="N589" s="14"/>
      <c r="O589" s="14"/>
      <c r="P589" s="14"/>
      <c r="Q589" s="14"/>
      <c r="R589" s="22"/>
      <c r="S589" s="23"/>
      <c r="T589" s="27"/>
      <c r="U589" s="14"/>
      <c r="V589" s="14"/>
      <c r="W589" s="14"/>
      <c r="X589" s="14"/>
      <c r="Y589" s="14"/>
      <c r="Z589" s="14"/>
      <c r="AA589" s="14"/>
      <c r="AB589" s="14"/>
      <c r="AC589" s="14"/>
    </row>
    <row r="590">
      <c r="A590" s="30"/>
      <c r="B590" s="30"/>
      <c r="C590" s="3"/>
      <c r="D590" s="18"/>
      <c r="E590" s="19"/>
      <c r="F590" s="20"/>
      <c r="G590" s="21"/>
      <c r="H590" s="22"/>
      <c r="I590" s="23"/>
      <c r="J590" s="24"/>
      <c r="K590" s="25"/>
      <c r="L590" s="26"/>
      <c r="M590" s="14"/>
      <c r="N590" s="14"/>
      <c r="O590" s="14"/>
      <c r="P590" s="14"/>
      <c r="Q590" s="14"/>
      <c r="R590" s="22"/>
      <c r="S590" s="23"/>
      <c r="T590" s="27"/>
      <c r="U590" s="14"/>
      <c r="V590" s="14"/>
      <c r="W590" s="14"/>
      <c r="X590" s="14"/>
      <c r="Y590" s="14"/>
      <c r="Z590" s="14"/>
      <c r="AA590" s="14"/>
      <c r="AB590" s="14"/>
      <c r="AC590" s="14"/>
    </row>
    <row r="591">
      <c r="A591" s="30"/>
      <c r="B591" s="30"/>
      <c r="C591" s="3"/>
      <c r="D591" s="18"/>
      <c r="E591" s="19"/>
      <c r="F591" s="20"/>
      <c r="G591" s="21"/>
      <c r="H591" s="22"/>
      <c r="I591" s="23"/>
      <c r="J591" s="24"/>
      <c r="K591" s="25"/>
      <c r="L591" s="26"/>
      <c r="M591" s="14"/>
      <c r="N591" s="14"/>
      <c r="O591" s="14"/>
      <c r="P591" s="14"/>
      <c r="Q591" s="14"/>
      <c r="R591" s="22"/>
      <c r="S591" s="23"/>
      <c r="T591" s="27"/>
      <c r="U591" s="14"/>
      <c r="V591" s="14"/>
      <c r="W591" s="14"/>
      <c r="X591" s="14"/>
      <c r="Y591" s="14"/>
      <c r="Z591" s="14"/>
      <c r="AA591" s="14"/>
      <c r="AB591" s="14"/>
      <c r="AC591" s="14"/>
    </row>
    <row r="592">
      <c r="A592" s="30"/>
      <c r="B592" s="30"/>
      <c r="C592" s="3"/>
      <c r="D592" s="18"/>
      <c r="E592" s="19"/>
      <c r="F592" s="20"/>
      <c r="G592" s="21"/>
      <c r="H592" s="22"/>
      <c r="I592" s="23"/>
      <c r="J592" s="24"/>
      <c r="K592" s="25"/>
      <c r="L592" s="26"/>
      <c r="M592" s="14"/>
      <c r="N592" s="14"/>
      <c r="O592" s="14"/>
      <c r="P592" s="14"/>
      <c r="Q592" s="14"/>
      <c r="R592" s="22"/>
      <c r="S592" s="23"/>
      <c r="T592" s="27"/>
      <c r="U592" s="14"/>
      <c r="V592" s="14"/>
      <c r="W592" s="14"/>
      <c r="X592" s="14"/>
      <c r="Y592" s="14"/>
      <c r="Z592" s="14"/>
      <c r="AA592" s="14"/>
      <c r="AB592" s="14"/>
      <c r="AC592" s="14"/>
    </row>
    <row r="593">
      <c r="A593" s="30"/>
      <c r="B593" s="30"/>
      <c r="C593" s="3"/>
      <c r="D593" s="18"/>
      <c r="E593" s="19"/>
      <c r="F593" s="20"/>
      <c r="G593" s="21"/>
      <c r="H593" s="22"/>
      <c r="I593" s="23"/>
      <c r="J593" s="24"/>
      <c r="K593" s="25"/>
      <c r="L593" s="26"/>
      <c r="M593" s="14"/>
      <c r="N593" s="14"/>
      <c r="O593" s="14"/>
      <c r="P593" s="14"/>
      <c r="Q593" s="14"/>
      <c r="R593" s="22"/>
      <c r="S593" s="23"/>
      <c r="T593" s="27"/>
      <c r="U593" s="14"/>
      <c r="V593" s="14"/>
      <c r="W593" s="14"/>
      <c r="X593" s="14"/>
      <c r="Y593" s="14"/>
      <c r="Z593" s="14"/>
      <c r="AA593" s="14"/>
      <c r="AB593" s="14"/>
      <c r="AC593" s="14"/>
    </row>
    <row r="594">
      <c r="A594" s="30"/>
      <c r="B594" s="30"/>
      <c r="C594" s="3"/>
      <c r="D594" s="18"/>
      <c r="E594" s="19"/>
      <c r="F594" s="20"/>
      <c r="G594" s="21"/>
      <c r="H594" s="22"/>
      <c r="I594" s="23"/>
      <c r="J594" s="24"/>
      <c r="K594" s="25"/>
      <c r="L594" s="26"/>
      <c r="M594" s="14"/>
      <c r="N594" s="14"/>
      <c r="O594" s="14"/>
      <c r="P594" s="14"/>
      <c r="Q594" s="14"/>
      <c r="R594" s="22"/>
      <c r="S594" s="23"/>
      <c r="T594" s="27"/>
      <c r="U594" s="14"/>
      <c r="V594" s="14"/>
      <c r="W594" s="14"/>
      <c r="X594" s="14"/>
      <c r="Y594" s="14"/>
      <c r="Z594" s="14"/>
      <c r="AA594" s="14"/>
      <c r="AB594" s="14"/>
      <c r="AC594" s="14"/>
    </row>
    <row r="595">
      <c r="A595" s="30"/>
      <c r="B595" s="30"/>
      <c r="C595" s="3"/>
      <c r="D595" s="18"/>
      <c r="E595" s="19"/>
      <c r="F595" s="20"/>
      <c r="G595" s="21"/>
      <c r="H595" s="22"/>
      <c r="I595" s="23"/>
      <c r="J595" s="24"/>
      <c r="K595" s="25"/>
      <c r="L595" s="26"/>
      <c r="M595" s="14"/>
      <c r="N595" s="14"/>
      <c r="O595" s="14"/>
      <c r="P595" s="14"/>
      <c r="Q595" s="14"/>
      <c r="R595" s="22"/>
      <c r="S595" s="23"/>
      <c r="T595" s="27"/>
      <c r="U595" s="14"/>
      <c r="V595" s="14"/>
      <c r="W595" s="14"/>
      <c r="X595" s="14"/>
      <c r="Y595" s="14"/>
      <c r="Z595" s="14"/>
      <c r="AA595" s="14"/>
      <c r="AB595" s="14"/>
      <c r="AC595" s="14"/>
    </row>
    <row r="596">
      <c r="A596" s="30"/>
      <c r="B596" s="30"/>
      <c r="C596" s="3"/>
      <c r="D596" s="18"/>
      <c r="E596" s="19"/>
      <c r="F596" s="20"/>
      <c r="G596" s="21"/>
      <c r="H596" s="22"/>
      <c r="I596" s="23"/>
      <c r="J596" s="24"/>
      <c r="K596" s="25"/>
      <c r="L596" s="26"/>
      <c r="M596" s="14"/>
      <c r="N596" s="14"/>
      <c r="O596" s="14"/>
      <c r="P596" s="14"/>
      <c r="Q596" s="14"/>
      <c r="R596" s="22"/>
      <c r="S596" s="23"/>
      <c r="T596" s="27"/>
      <c r="U596" s="14"/>
      <c r="V596" s="14"/>
      <c r="W596" s="14"/>
      <c r="X596" s="14"/>
      <c r="Y596" s="14"/>
      <c r="Z596" s="14"/>
      <c r="AA596" s="14"/>
      <c r="AB596" s="14"/>
      <c r="AC596" s="14"/>
    </row>
    <row r="597">
      <c r="A597" s="30"/>
      <c r="B597" s="30"/>
      <c r="C597" s="3"/>
      <c r="D597" s="18"/>
      <c r="E597" s="19"/>
      <c r="F597" s="20"/>
      <c r="G597" s="21"/>
      <c r="H597" s="22"/>
      <c r="I597" s="23"/>
      <c r="J597" s="24"/>
      <c r="K597" s="25"/>
      <c r="L597" s="26"/>
      <c r="M597" s="14"/>
      <c r="N597" s="14"/>
      <c r="O597" s="14"/>
      <c r="P597" s="14"/>
      <c r="Q597" s="14"/>
      <c r="R597" s="22"/>
      <c r="S597" s="23"/>
      <c r="T597" s="27"/>
      <c r="U597" s="14"/>
      <c r="V597" s="14"/>
      <c r="W597" s="14"/>
      <c r="X597" s="14"/>
      <c r="Y597" s="14"/>
      <c r="Z597" s="14"/>
      <c r="AA597" s="14"/>
      <c r="AB597" s="14"/>
      <c r="AC597" s="14"/>
    </row>
    <row r="598">
      <c r="A598" s="30"/>
      <c r="B598" s="30"/>
      <c r="C598" s="3"/>
      <c r="D598" s="18"/>
      <c r="E598" s="19"/>
      <c r="F598" s="20"/>
      <c r="G598" s="21"/>
      <c r="H598" s="22"/>
      <c r="I598" s="23"/>
      <c r="J598" s="24"/>
      <c r="K598" s="25"/>
      <c r="L598" s="26"/>
      <c r="M598" s="14"/>
      <c r="N598" s="14"/>
      <c r="O598" s="14"/>
      <c r="P598" s="14"/>
      <c r="Q598" s="14"/>
      <c r="R598" s="22"/>
      <c r="S598" s="23"/>
      <c r="T598" s="27"/>
      <c r="U598" s="14"/>
      <c r="V598" s="14"/>
      <c r="W598" s="14"/>
      <c r="X598" s="14"/>
      <c r="Y598" s="14"/>
      <c r="Z598" s="14"/>
      <c r="AA598" s="14"/>
      <c r="AB598" s="14"/>
      <c r="AC598" s="14"/>
    </row>
    <row r="599">
      <c r="A599" s="30"/>
      <c r="B599" s="30"/>
      <c r="C599" s="3"/>
      <c r="D599" s="18"/>
      <c r="E599" s="19"/>
      <c r="F599" s="20"/>
      <c r="G599" s="21"/>
      <c r="H599" s="22"/>
      <c r="I599" s="23"/>
      <c r="J599" s="24"/>
      <c r="K599" s="25"/>
      <c r="L599" s="26"/>
      <c r="M599" s="14"/>
      <c r="N599" s="14"/>
      <c r="O599" s="14"/>
      <c r="P599" s="14"/>
      <c r="Q599" s="14"/>
      <c r="R599" s="22"/>
      <c r="S599" s="23"/>
      <c r="T599" s="27"/>
      <c r="U599" s="14"/>
      <c r="V599" s="14"/>
      <c r="W599" s="14"/>
      <c r="X599" s="14"/>
      <c r="Y599" s="14"/>
      <c r="Z599" s="14"/>
      <c r="AA599" s="14"/>
      <c r="AB599" s="14"/>
      <c r="AC599" s="14"/>
    </row>
    <row r="600">
      <c r="A600" s="30"/>
      <c r="B600" s="30"/>
      <c r="C600" s="3"/>
      <c r="D600" s="18"/>
      <c r="E600" s="19"/>
      <c r="F600" s="20"/>
      <c r="G600" s="21"/>
      <c r="H600" s="22"/>
      <c r="I600" s="23"/>
      <c r="J600" s="24"/>
      <c r="K600" s="25"/>
      <c r="L600" s="26"/>
      <c r="M600" s="14"/>
      <c r="N600" s="14"/>
      <c r="O600" s="14"/>
      <c r="P600" s="14"/>
      <c r="Q600" s="14"/>
      <c r="R600" s="22"/>
      <c r="S600" s="23"/>
      <c r="T600" s="27"/>
      <c r="U600" s="14"/>
      <c r="V600" s="14"/>
      <c r="W600" s="14"/>
      <c r="X600" s="14"/>
      <c r="Y600" s="14"/>
      <c r="Z600" s="14"/>
      <c r="AA600" s="14"/>
      <c r="AB600" s="14"/>
      <c r="AC600" s="14"/>
    </row>
    <row r="601">
      <c r="A601" s="30"/>
      <c r="B601" s="30"/>
      <c r="C601" s="3"/>
      <c r="D601" s="18"/>
      <c r="E601" s="19"/>
      <c r="F601" s="20"/>
      <c r="G601" s="21"/>
      <c r="H601" s="22"/>
      <c r="I601" s="23"/>
      <c r="J601" s="24"/>
      <c r="K601" s="25"/>
      <c r="L601" s="26"/>
      <c r="M601" s="14"/>
      <c r="N601" s="14"/>
      <c r="O601" s="14"/>
      <c r="P601" s="14"/>
      <c r="Q601" s="14"/>
      <c r="R601" s="22"/>
      <c r="S601" s="23"/>
      <c r="T601" s="27"/>
      <c r="U601" s="14"/>
      <c r="V601" s="14"/>
      <c r="W601" s="14"/>
      <c r="X601" s="14"/>
      <c r="Y601" s="14"/>
      <c r="Z601" s="14"/>
      <c r="AA601" s="14"/>
      <c r="AB601" s="14"/>
      <c r="AC601" s="14"/>
    </row>
    <row r="602">
      <c r="A602" s="30"/>
      <c r="B602" s="30"/>
      <c r="C602" s="3"/>
      <c r="D602" s="18"/>
      <c r="E602" s="19"/>
      <c r="F602" s="20"/>
      <c r="G602" s="21"/>
      <c r="H602" s="22"/>
      <c r="I602" s="23"/>
      <c r="J602" s="24"/>
      <c r="K602" s="25"/>
      <c r="L602" s="26"/>
      <c r="M602" s="14"/>
      <c r="N602" s="14"/>
      <c r="O602" s="14"/>
      <c r="P602" s="14"/>
      <c r="Q602" s="14"/>
      <c r="R602" s="22"/>
      <c r="S602" s="23"/>
      <c r="T602" s="27"/>
      <c r="U602" s="14"/>
      <c r="V602" s="14"/>
      <c r="W602" s="14"/>
      <c r="X602" s="14"/>
      <c r="Y602" s="14"/>
      <c r="Z602" s="14"/>
      <c r="AA602" s="14"/>
      <c r="AB602" s="14"/>
      <c r="AC602" s="14"/>
    </row>
    <row r="603">
      <c r="A603" s="30"/>
      <c r="B603" s="30"/>
      <c r="C603" s="3"/>
      <c r="D603" s="18"/>
      <c r="E603" s="19"/>
      <c r="F603" s="20"/>
      <c r="G603" s="21"/>
      <c r="H603" s="22"/>
      <c r="I603" s="23"/>
      <c r="J603" s="24"/>
      <c r="K603" s="25"/>
      <c r="L603" s="26"/>
      <c r="M603" s="14"/>
      <c r="N603" s="14"/>
      <c r="O603" s="14"/>
      <c r="P603" s="14"/>
      <c r="Q603" s="14"/>
      <c r="R603" s="22"/>
      <c r="S603" s="23"/>
      <c r="T603" s="27"/>
      <c r="U603" s="14"/>
      <c r="V603" s="14"/>
      <c r="W603" s="14"/>
      <c r="X603" s="14"/>
      <c r="Y603" s="14"/>
      <c r="Z603" s="14"/>
      <c r="AA603" s="14"/>
      <c r="AB603" s="14"/>
      <c r="AC603" s="14"/>
    </row>
    <row r="604">
      <c r="A604" s="30"/>
      <c r="B604" s="30"/>
      <c r="C604" s="3"/>
      <c r="D604" s="18"/>
      <c r="E604" s="19"/>
      <c r="F604" s="20"/>
      <c r="G604" s="21"/>
      <c r="H604" s="22"/>
      <c r="I604" s="23"/>
      <c r="J604" s="24"/>
      <c r="K604" s="25"/>
      <c r="L604" s="26"/>
      <c r="M604" s="14"/>
      <c r="N604" s="14"/>
      <c r="O604" s="14"/>
      <c r="P604" s="14"/>
      <c r="Q604" s="14"/>
      <c r="R604" s="22"/>
      <c r="S604" s="23"/>
      <c r="T604" s="27"/>
      <c r="U604" s="14"/>
      <c r="V604" s="14"/>
      <c r="W604" s="14"/>
      <c r="X604" s="14"/>
      <c r="Y604" s="14"/>
      <c r="Z604" s="14"/>
      <c r="AA604" s="14"/>
      <c r="AB604" s="14"/>
      <c r="AC604" s="14"/>
    </row>
    <row r="605">
      <c r="A605" s="30"/>
      <c r="B605" s="30"/>
      <c r="C605" s="3"/>
      <c r="D605" s="18"/>
      <c r="E605" s="19"/>
      <c r="F605" s="20"/>
      <c r="G605" s="21"/>
      <c r="H605" s="22"/>
      <c r="I605" s="23"/>
      <c r="J605" s="24"/>
      <c r="K605" s="25"/>
      <c r="L605" s="26"/>
      <c r="M605" s="14"/>
      <c r="N605" s="14"/>
      <c r="O605" s="14"/>
      <c r="P605" s="14"/>
      <c r="Q605" s="14"/>
      <c r="R605" s="22"/>
      <c r="S605" s="23"/>
      <c r="T605" s="27"/>
      <c r="U605" s="14"/>
      <c r="V605" s="14"/>
      <c r="W605" s="14"/>
      <c r="X605" s="14"/>
      <c r="Y605" s="14"/>
      <c r="Z605" s="14"/>
      <c r="AA605" s="14"/>
      <c r="AB605" s="14"/>
      <c r="AC605" s="14"/>
    </row>
    <row r="606">
      <c r="A606" s="30"/>
      <c r="B606" s="30"/>
      <c r="C606" s="3"/>
      <c r="D606" s="18"/>
      <c r="E606" s="19"/>
      <c r="F606" s="20"/>
      <c r="G606" s="21"/>
      <c r="H606" s="22"/>
      <c r="I606" s="23"/>
      <c r="J606" s="24"/>
      <c r="K606" s="25"/>
      <c r="L606" s="26"/>
      <c r="M606" s="14"/>
      <c r="N606" s="14"/>
      <c r="O606" s="14"/>
      <c r="P606" s="14"/>
      <c r="Q606" s="14"/>
      <c r="R606" s="22"/>
      <c r="S606" s="23"/>
      <c r="T606" s="27"/>
      <c r="U606" s="14"/>
      <c r="V606" s="14"/>
      <c r="W606" s="14"/>
      <c r="X606" s="14"/>
      <c r="Y606" s="14"/>
      <c r="Z606" s="14"/>
      <c r="AA606" s="14"/>
      <c r="AB606" s="14"/>
      <c r="AC606" s="14"/>
    </row>
    <row r="607">
      <c r="A607" s="30"/>
      <c r="B607" s="30"/>
      <c r="C607" s="3"/>
      <c r="D607" s="18"/>
      <c r="E607" s="19"/>
      <c r="F607" s="20"/>
      <c r="G607" s="21"/>
      <c r="H607" s="22"/>
      <c r="I607" s="23"/>
      <c r="J607" s="24"/>
      <c r="K607" s="25"/>
      <c r="L607" s="26"/>
      <c r="M607" s="14"/>
      <c r="N607" s="14"/>
      <c r="O607" s="14"/>
      <c r="P607" s="14"/>
      <c r="Q607" s="14"/>
      <c r="R607" s="22"/>
      <c r="S607" s="23"/>
      <c r="T607" s="27"/>
      <c r="U607" s="14"/>
      <c r="V607" s="14"/>
      <c r="W607" s="14"/>
      <c r="X607" s="14"/>
      <c r="Y607" s="14"/>
      <c r="Z607" s="14"/>
      <c r="AA607" s="14"/>
      <c r="AB607" s="14"/>
      <c r="AC607" s="14"/>
    </row>
    <row r="608">
      <c r="A608" s="30"/>
      <c r="B608" s="30"/>
      <c r="C608" s="3"/>
      <c r="D608" s="18"/>
      <c r="E608" s="19"/>
      <c r="F608" s="20"/>
      <c r="G608" s="21"/>
      <c r="H608" s="22"/>
      <c r="I608" s="23"/>
      <c r="J608" s="24"/>
      <c r="K608" s="25"/>
      <c r="L608" s="26"/>
      <c r="M608" s="14"/>
      <c r="N608" s="14"/>
      <c r="O608" s="14"/>
      <c r="P608" s="14"/>
      <c r="Q608" s="14"/>
      <c r="R608" s="22"/>
      <c r="S608" s="23"/>
      <c r="T608" s="27"/>
      <c r="U608" s="14"/>
      <c r="V608" s="14"/>
      <c r="W608" s="14"/>
      <c r="X608" s="14"/>
      <c r="Y608" s="14"/>
      <c r="Z608" s="14"/>
      <c r="AA608" s="14"/>
      <c r="AB608" s="14"/>
      <c r="AC608" s="14"/>
    </row>
    <row r="609">
      <c r="A609" s="30"/>
      <c r="B609" s="30"/>
      <c r="C609" s="3"/>
      <c r="D609" s="18"/>
      <c r="E609" s="19"/>
      <c r="F609" s="20"/>
      <c r="G609" s="21"/>
      <c r="H609" s="22"/>
      <c r="I609" s="23"/>
      <c r="J609" s="24"/>
      <c r="K609" s="25"/>
      <c r="L609" s="26"/>
      <c r="M609" s="14"/>
      <c r="N609" s="14"/>
      <c r="O609" s="14"/>
      <c r="P609" s="14"/>
      <c r="Q609" s="14"/>
      <c r="R609" s="22"/>
      <c r="S609" s="23"/>
      <c r="T609" s="27"/>
      <c r="U609" s="14"/>
      <c r="V609" s="14"/>
      <c r="W609" s="14"/>
      <c r="X609" s="14"/>
      <c r="Y609" s="14"/>
      <c r="Z609" s="14"/>
      <c r="AA609" s="14"/>
      <c r="AB609" s="14"/>
      <c r="AC609" s="14"/>
    </row>
    <row r="610">
      <c r="A610" s="30"/>
      <c r="B610" s="30"/>
      <c r="C610" s="3"/>
      <c r="D610" s="18"/>
      <c r="E610" s="19"/>
      <c r="F610" s="20"/>
      <c r="G610" s="21"/>
      <c r="H610" s="22"/>
      <c r="I610" s="23"/>
      <c r="J610" s="24"/>
      <c r="K610" s="25"/>
      <c r="L610" s="26"/>
      <c r="M610" s="14"/>
      <c r="N610" s="14"/>
      <c r="O610" s="14"/>
      <c r="P610" s="14"/>
      <c r="Q610" s="14"/>
      <c r="R610" s="22"/>
      <c r="S610" s="23"/>
      <c r="T610" s="27"/>
      <c r="U610" s="14"/>
      <c r="V610" s="14"/>
      <c r="W610" s="14"/>
      <c r="X610" s="14"/>
      <c r="Y610" s="14"/>
      <c r="Z610" s="14"/>
      <c r="AA610" s="14"/>
      <c r="AB610" s="14"/>
      <c r="AC610" s="14"/>
    </row>
    <row r="611">
      <c r="A611" s="30"/>
      <c r="B611" s="30"/>
      <c r="C611" s="3"/>
      <c r="D611" s="18"/>
      <c r="E611" s="19"/>
      <c r="F611" s="20"/>
      <c r="G611" s="21"/>
      <c r="H611" s="22"/>
      <c r="I611" s="23"/>
      <c r="J611" s="24"/>
      <c r="K611" s="25"/>
      <c r="L611" s="26"/>
      <c r="M611" s="14"/>
      <c r="N611" s="14"/>
      <c r="O611" s="14"/>
      <c r="P611" s="14"/>
      <c r="Q611" s="14"/>
      <c r="R611" s="22"/>
      <c r="S611" s="23"/>
      <c r="T611" s="27"/>
      <c r="U611" s="14"/>
      <c r="V611" s="14"/>
      <c r="W611" s="14"/>
      <c r="X611" s="14"/>
      <c r="Y611" s="14"/>
      <c r="Z611" s="14"/>
      <c r="AA611" s="14"/>
      <c r="AB611" s="14"/>
      <c r="AC611" s="14"/>
    </row>
    <row r="612">
      <c r="A612" s="30"/>
      <c r="B612" s="30"/>
      <c r="C612" s="3"/>
      <c r="D612" s="18"/>
      <c r="E612" s="19"/>
      <c r="F612" s="20"/>
      <c r="G612" s="21"/>
      <c r="H612" s="22"/>
      <c r="I612" s="23"/>
      <c r="J612" s="24"/>
      <c r="K612" s="25"/>
      <c r="L612" s="26"/>
      <c r="M612" s="14"/>
      <c r="N612" s="14"/>
      <c r="O612" s="14"/>
      <c r="P612" s="14"/>
      <c r="Q612" s="14"/>
      <c r="R612" s="22"/>
      <c r="S612" s="23"/>
      <c r="T612" s="27"/>
      <c r="U612" s="14"/>
      <c r="V612" s="14"/>
      <c r="W612" s="14"/>
      <c r="X612" s="14"/>
      <c r="Y612" s="14"/>
      <c r="Z612" s="14"/>
      <c r="AA612" s="14"/>
      <c r="AB612" s="14"/>
      <c r="AC612" s="14"/>
    </row>
    <row r="613">
      <c r="A613" s="30"/>
      <c r="B613" s="30"/>
      <c r="C613" s="3"/>
      <c r="D613" s="18"/>
      <c r="E613" s="19"/>
      <c r="F613" s="20"/>
      <c r="G613" s="21"/>
      <c r="H613" s="22"/>
      <c r="I613" s="23"/>
      <c r="J613" s="24"/>
      <c r="K613" s="25"/>
      <c r="L613" s="26"/>
      <c r="M613" s="14"/>
      <c r="N613" s="14"/>
      <c r="O613" s="14"/>
      <c r="P613" s="14"/>
      <c r="Q613" s="14"/>
      <c r="R613" s="22"/>
      <c r="S613" s="23"/>
      <c r="T613" s="27"/>
      <c r="U613" s="14"/>
      <c r="V613" s="14"/>
      <c r="W613" s="14"/>
      <c r="X613" s="14"/>
      <c r="Y613" s="14"/>
      <c r="Z613" s="14"/>
      <c r="AA613" s="14"/>
      <c r="AB613" s="14"/>
      <c r="AC613" s="14"/>
    </row>
    <row r="614">
      <c r="A614" s="30"/>
      <c r="B614" s="30"/>
      <c r="C614" s="3"/>
      <c r="D614" s="18"/>
      <c r="E614" s="19"/>
      <c r="F614" s="20"/>
      <c r="G614" s="21"/>
      <c r="H614" s="22"/>
      <c r="I614" s="23"/>
      <c r="J614" s="24"/>
      <c r="K614" s="25"/>
      <c r="L614" s="26"/>
      <c r="M614" s="14"/>
      <c r="N614" s="14"/>
      <c r="O614" s="14"/>
      <c r="P614" s="14"/>
      <c r="Q614" s="14"/>
      <c r="R614" s="22"/>
      <c r="S614" s="23"/>
      <c r="T614" s="27"/>
      <c r="U614" s="14"/>
      <c r="V614" s="14"/>
      <c r="W614" s="14"/>
      <c r="X614" s="14"/>
      <c r="Y614" s="14"/>
      <c r="Z614" s="14"/>
      <c r="AA614" s="14"/>
      <c r="AB614" s="14"/>
      <c r="AC614" s="14"/>
    </row>
    <row r="615">
      <c r="A615" s="30"/>
      <c r="B615" s="30"/>
      <c r="C615" s="3"/>
      <c r="D615" s="18"/>
      <c r="E615" s="19"/>
      <c r="F615" s="20"/>
      <c r="G615" s="21"/>
      <c r="H615" s="22"/>
      <c r="I615" s="23"/>
      <c r="J615" s="24"/>
      <c r="K615" s="25"/>
      <c r="L615" s="26"/>
      <c r="M615" s="14"/>
      <c r="N615" s="14"/>
      <c r="O615" s="14"/>
      <c r="P615" s="14"/>
      <c r="Q615" s="14"/>
      <c r="R615" s="22"/>
      <c r="S615" s="23"/>
      <c r="T615" s="27"/>
      <c r="U615" s="14"/>
      <c r="V615" s="14"/>
      <c r="W615" s="14"/>
      <c r="X615" s="14"/>
      <c r="Y615" s="14"/>
      <c r="Z615" s="14"/>
      <c r="AA615" s="14"/>
      <c r="AB615" s="14"/>
      <c r="AC615" s="14"/>
    </row>
    <row r="616">
      <c r="A616" s="30"/>
      <c r="B616" s="30"/>
      <c r="C616" s="3"/>
      <c r="D616" s="18"/>
      <c r="E616" s="19"/>
      <c r="F616" s="20"/>
      <c r="G616" s="21"/>
      <c r="H616" s="22"/>
      <c r="I616" s="23"/>
      <c r="J616" s="24"/>
      <c r="K616" s="25"/>
      <c r="L616" s="26"/>
      <c r="M616" s="14"/>
      <c r="N616" s="14"/>
      <c r="O616" s="14"/>
      <c r="P616" s="14"/>
      <c r="Q616" s="14"/>
      <c r="R616" s="22"/>
      <c r="S616" s="23"/>
      <c r="T616" s="27"/>
      <c r="U616" s="14"/>
      <c r="V616" s="14"/>
      <c r="W616" s="14"/>
      <c r="X616" s="14"/>
      <c r="Y616" s="14"/>
      <c r="Z616" s="14"/>
      <c r="AA616" s="14"/>
      <c r="AB616" s="14"/>
      <c r="AC616" s="14"/>
    </row>
    <row r="617">
      <c r="A617" s="30"/>
      <c r="B617" s="30"/>
      <c r="C617" s="3"/>
      <c r="D617" s="18"/>
      <c r="E617" s="19"/>
      <c r="F617" s="20"/>
      <c r="G617" s="21"/>
      <c r="H617" s="22"/>
      <c r="I617" s="23"/>
      <c r="J617" s="24"/>
      <c r="K617" s="25"/>
      <c r="L617" s="26"/>
      <c r="M617" s="14"/>
      <c r="N617" s="14"/>
      <c r="O617" s="14"/>
      <c r="P617" s="14"/>
      <c r="Q617" s="14"/>
      <c r="R617" s="22"/>
      <c r="S617" s="23"/>
      <c r="T617" s="27"/>
      <c r="U617" s="14"/>
      <c r="V617" s="14"/>
      <c r="W617" s="14"/>
      <c r="X617" s="14"/>
      <c r="Y617" s="14"/>
      <c r="Z617" s="14"/>
      <c r="AA617" s="14"/>
      <c r="AB617" s="14"/>
      <c r="AC617" s="14"/>
    </row>
    <row r="618">
      <c r="A618" s="30"/>
      <c r="B618" s="30"/>
      <c r="C618" s="3"/>
      <c r="D618" s="18"/>
      <c r="E618" s="19"/>
      <c r="F618" s="20"/>
      <c r="G618" s="21"/>
      <c r="H618" s="22"/>
      <c r="I618" s="23"/>
      <c r="J618" s="24"/>
      <c r="K618" s="25"/>
      <c r="L618" s="26"/>
      <c r="M618" s="14"/>
      <c r="N618" s="14"/>
      <c r="O618" s="14"/>
      <c r="P618" s="14"/>
      <c r="Q618" s="14"/>
      <c r="R618" s="22"/>
      <c r="S618" s="23"/>
      <c r="T618" s="27"/>
      <c r="U618" s="14"/>
      <c r="V618" s="14"/>
      <c r="W618" s="14"/>
      <c r="X618" s="14"/>
      <c r="Y618" s="14"/>
      <c r="Z618" s="14"/>
      <c r="AA618" s="14"/>
      <c r="AB618" s="14"/>
      <c r="AC618" s="14"/>
    </row>
    <row r="619">
      <c r="A619" s="30"/>
      <c r="B619" s="30"/>
      <c r="C619" s="3"/>
      <c r="D619" s="18"/>
      <c r="E619" s="19"/>
      <c r="F619" s="20"/>
      <c r="G619" s="21"/>
      <c r="H619" s="22"/>
      <c r="I619" s="23"/>
      <c r="J619" s="24"/>
      <c r="K619" s="25"/>
      <c r="L619" s="26"/>
      <c r="M619" s="14"/>
      <c r="N619" s="14"/>
      <c r="O619" s="14"/>
      <c r="P619" s="14"/>
      <c r="Q619" s="14"/>
      <c r="R619" s="22"/>
      <c r="S619" s="23"/>
      <c r="T619" s="27"/>
      <c r="U619" s="14"/>
      <c r="V619" s="14"/>
      <c r="W619" s="14"/>
      <c r="X619" s="14"/>
      <c r="Y619" s="14"/>
      <c r="Z619" s="14"/>
      <c r="AA619" s="14"/>
      <c r="AB619" s="14"/>
      <c r="AC619" s="14"/>
    </row>
    <row r="620">
      <c r="A620" s="30"/>
      <c r="B620" s="30"/>
      <c r="C620" s="3"/>
      <c r="D620" s="18"/>
      <c r="E620" s="19"/>
      <c r="F620" s="20"/>
      <c r="G620" s="21"/>
      <c r="H620" s="22"/>
      <c r="I620" s="23"/>
      <c r="J620" s="24"/>
      <c r="K620" s="25"/>
      <c r="L620" s="26"/>
      <c r="M620" s="14"/>
      <c r="N620" s="14"/>
      <c r="O620" s="14"/>
      <c r="P620" s="14"/>
      <c r="Q620" s="14"/>
      <c r="R620" s="22"/>
      <c r="S620" s="23"/>
      <c r="T620" s="27"/>
      <c r="U620" s="14"/>
      <c r="V620" s="14"/>
      <c r="W620" s="14"/>
      <c r="X620" s="14"/>
      <c r="Y620" s="14"/>
      <c r="Z620" s="14"/>
      <c r="AA620" s="14"/>
      <c r="AB620" s="14"/>
      <c r="AC620" s="14"/>
    </row>
    <row r="621">
      <c r="A621" s="30"/>
      <c r="B621" s="30"/>
      <c r="C621" s="3"/>
      <c r="D621" s="18"/>
      <c r="E621" s="19"/>
      <c r="F621" s="20"/>
      <c r="G621" s="21"/>
      <c r="H621" s="22"/>
      <c r="I621" s="23"/>
      <c r="J621" s="24"/>
      <c r="K621" s="25"/>
      <c r="L621" s="26"/>
      <c r="M621" s="14"/>
      <c r="N621" s="14"/>
      <c r="O621" s="14"/>
      <c r="P621" s="14"/>
      <c r="Q621" s="14"/>
      <c r="R621" s="22"/>
      <c r="S621" s="23"/>
      <c r="T621" s="27"/>
      <c r="U621" s="14"/>
      <c r="V621" s="14"/>
      <c r="W621" s="14"/>
      <c r="X621" s="14"/>
      <c r="Y621" s="14"/>
      <c r="Z621" s="14"/>
      <c r="AA621" s="14"/>
      <c r="AB621" s="14"/>
      <c r="AC621" s="14"/>
    </row>
    <row r="622">
      <c r="A622" s="30"/>
      <c r="B622" s="30"/>
      <c r="C622" s="3"/>
      <c r="D622" s="18"/>
      <c r="E622" s="19"/>
      <c r="F622" s="20"/>
      <c r="G622" s="21"/>
      <c r="H622" s="22"/>
      <c r="I622" s="23"/>
      <c r="J622" s="24"/>
      <c r="K622" s="25"/>
      <c r="L622" s="26"/>
      <c r="M622" s="14"/>
      <c r="N622" s="14"/>
      <c r="O622" s="14"/>
      <c r="P622" s="14"/>
      <c r="Q622" s="14"/>
      <c r="R622" s="22"/>
      <c r="S622" s="23"/>
      <c r="T622" s="27"/>
      <c r="U622" s="14"/>
      <c r="V622" s="14"/>
      <c r="W622" s="14"/>
      <c r="X622" s="14"/>
      <c r="Y622" s="14"/>
      <c r="Z622" s="14"/>
      <c r="AA622" s="14"/>
      <c r="AB622" s="14"/>
      <c r="AC622" s="14"/>
    </row>
    <row r="623">
      <c r="A623" s="30"/>
      <c r="B623" s="30"/>
      <c r="C623" s="3"/>
      <c r="D623" s="18"/>
      <c r="E623" s="19"/>
      <c r="F623" s="20"/>
      <c r="G623" s="21"/>
      <c r="H623" s="22"/>
      <c r="I623" s="23"/>
      <c r="J623" s="24"/>
      <c r="K623" s="25"/>
      <c r="L623" s="26"/>
      <c r="M623" s="14"/>
      <c r="N623" s="14"/>
      <c r="O623" s="14"/>
      <c r="P623" s="14"/>
      <c r="Q623" s="14"/>
      <c r="R623" s="22"/>
      <c r="S623" s="23"/>
      <c r="T623" s="27"/>
      <c r="U623" s="14"/>
      <c r="V623" s="14"/>
      <c r="W623" s="14"/>
      <c r="X623" s="14"/>
      <c r="Y623" s="14"/>
      <c r="Z623" s="14"/>
      <c r="AA623" s="14"/>
      <c r="AB623" s="14"/>
      <c r="AC623" s="14"/>
    </row>
    <row r="624">
      <c r="A624" s="30"/>
      <c r="B624" s="30"/>
      <c r="C624" s="3"/>
      <c r="D624" s="18"/>
      <c r="E624" s="19"/>
      <c r="F624" s="20"/>
      <c r="G624" s="21"/>
      <c r="H624" s="22"/>
      <c r="I624" s="23"/>
      <c r="J624" s="24"/>
      <c r="K624" s="25"/>
      <c r="L624" s="26"/>
      <c r="M624" s="14"/>
      <c r="N624" s="14"/>
      <c r="O624" s="14"/>
      <c r="P624" s="14"/>
      <c r="Q624" s="14"/>
      <c r="R624" s="22"/>
      <c r="S624" s="23"/>
      <c r="T624" s="27"/>
      <c r="U624" s="14"/>
      <c r="V624" s="14"/>
      <c r="W624" s="14"/>
      <c r="X624" s="14"/>
      <c r="Y624" s="14"/>
      <c r="Z624" s="14"/>
      <c r="AA624" s="14"/>
      <c r="AB624" s="14"/>
      <c r="AC624" s="14"/>
    </row>
    <row r="625">
      <c r="A625" s="30"/>
      <c r="B625" s="30"/>
      <c r="C625" s="3"/>
      <c r="D625" s="18"/>
      <c r="E625" s="19"/>
      <c r="F625" s="20"/>
      <c r="G625" s="21"/>
      <c r="H625" s="22"/>
      <c r="I625" s="23"/>
      <c r="J625" s="24"/>
      <c r="K625" s="25"/>
      <c r="L625" s="26"/>
      <c r="M625" s="14"/>
      <c r="N625" s="14"/>
      <c r="O625" s="14"/>
      <c r="P625" s="14"/>
      <c r="Q625" s="14"/>
      <c r="R625" s="22"/>
      <c r="S625" s="23"/>
      <c r="T625" s="27"/>
      <c r="U625" s="14"/>
      <c r="V625" s="14"/>
      <c r="W625" s="14"/>
      <c r="X625" s="14"/>
      <c r="Y625" s="14"/>
      <c r="Z625" s="14"/>
      <c r="AA625" s="14"/>
      <c r="AB625" s="14"/>
      <c r="AC625" s="14"/>
    </row>
    <row r="626">
      <c r="A626" s="30"/>
      <c r="B626" s="30"/>
      <c r="C626" s="3"/>
      <c r="D626" s="18"/>
      <c r="E626" s="19"/>
      <c r="F626" s="20"/>
      <c r="G626" s="21"/>
      <c r="H626" s="22"/>
      <c r="I626" s="23"/>
      <c r="J626" s="24"/>
      <c r="K626" s="25"/>
      <c r="L626" s="26"/>
      <c r="M626" s="14"/>
      <c r="N626" s="14"/>
      <c r="O626" s="14"/>
      <c r="P626" s="14"/>
      <c r="Q626" s="14"/>
      <c r="R626" s="22"/>
      <c r="S626" s="23"/>
      <c r="T626" s="27"/>
      <c r="U626" s="14"/>
      <c r="V626" s="14"/>
      <c r="W626" s="14"/>
      <c r="X626" s="14"/>
      <c r="Y626" s="14"/>
      <c r="Z626" s="14"/>
      <c r="AA626" s="14"/>
      <c r="AB626" s="14"/>
      <c r="AC626" s="14"/>
    </row>
    <row r="627">
      <c r="A627" s="30"/>
      <c r="B627" s="30"/>
      <c r="C627" s="3"/>
      <c r="D627" s="18"/>
      <c r="E627" s="19"/>
      <c r="F627" s="20"/>
      <c r="G627" s="21"/>
      <c r="H627" s="22"/>
      <c r="I627" s="23"/>
      <c r="J627" s="24"/>
      <c r="K627" s="25"/>
      <c r="L627" s="26"/>
      <c r="M627" s="14"/>
      <c r="N627" s="14"/>
      <c r="O627" s="14"/>
      <c r="P627" s="14"/>
      <c r="Q627" s="14"/>
      <c r="R627" s="22"/>
      <c r="S627" s="23"/>
      <c r="T627" s="27"/>
      <c r="U627" s="14"/>
      <c r="V627" s="14"/>
      <c r="W627" s="14"/>
      <c r="X627" s="14"/>
      <c r="Y627" s="14"/>
      <c r="Z627" s="14"/>
      <c r="AA627" s="14"/>
      <c r="AB627" s="14"/>
      <c r="AC627" s="14"/>
    </row>
    <row r="628">
      <c r="A628" s="30"/>
      <c r="B628" s="30"/>
      <c r="C628" s="3"/>
      <c r="D628" s="18"/>
      <c r="E628" s="19"/>
      <c r="F628" s="20"/>
      <c r="G628" s="21"/>
      <c r="H628" s="22"/>
      <c r="I628" s="23"/>
      <c r="J628" s="24"/>
      <c r="K628" s="25"/>
      <c r="L628" s="26"/>
      <c r="M628" s="14"/>
      <c r="N628" s="14"/>
      <c r="O628" s="14"/>
      <c r="P628" s="14"/>
      <c r="Q628" s="14"/>
      <c r="R628" s="22"/>
      <c r="S628" s="23"/>
      <c r="T628" s="27"/>
      <c r="U628" s="14"/>
      <c r="V628" s="14"/>
      <c r="W628" s="14"/>
      <c r="X628" s="14"/>
      <c r="Y628" s="14"/>
      <c r="Z628" s="14"/>
      <c r="AA628" s="14"/>
      <c r="AB628" s="14"/>
      <c r="AC628" s="14"/>
    </row>
    <row r="629">
      <c r="A629" s="30"/>
      <c r="B629" s="30"/>
      <c r="C629" s="3"/>
      <c r="D629" s="18"/>
      <c r="E629" s="19"/>
      <c r="F629" s="20"/>
      <c r="G629" s="21"/>
      <c r="H629" s="22"/>
      <c r="I629" s="23"/>
      <c r="J629" s="24"/>
      <c r="K629" s="25"/>
      <c r="L629" s="26"/>
      <c r="M629" s="14"/>
      <c r="N629" s="14"/>
      <c r="O629" s="14"/>
      <c r="P629" s="14"/>
      <c r="Q629" s="14"/>
      <c r="R629" s="22"/>
      <c r="S629" s="23"/>
      <c r="T629" s="27"/>
      <c r="U629" s="14"/>
      <c r="V629" s="14"/>
      <c r="W629" s="14"/>
      <c r="X629" s="14"/>
      <c r="Y629" s="14"/>
      <c r="Z629" s="14"/>
      <c r="AA629" s="14"/>
      <c r="AB629" s="14"/>
      <c r="AC629" s="14"/>
    </row>
    <row r="630">
      <c r="A630" s="30"/>
      <c r="B630" s="30"/>
      <c r="C630" s="3"/>
      <c r="D630" s="18"/>
      <c r="E630" s="19"/>
      <c r="F630" s="20"/>
      <c r="G630" s="21"/>
      <c r="H630" s="22"/>
      <c r="I630" s="23"/>
      <c r="J630" s="24"/>
      <c r="K630" s="25"/>
      <c r="L630" s="26"/>
      <c r="M630" s="14"/>
      <c r="N630" s="14"/>
      <c r="O630" s="14"/>
      <c r="P630" s="14"/>
      <c r="Q630" s="14"/>
      <c r="R630" s="22"/>
      <c r="S630" s="23"/>
      <c r="T630" s="27"/>
      <c r="U630" s="14"/>
      <c r="V630" s="14"/>
      <c r="W630" s="14"/>
      <c r="X630" s="14"/>
      <c r="Y630" s="14"/>
      <c r="Z630" s="14"/>
      <c r="AA630" s="14"/>
      <c r="AB630" s="14"/>
      <c r="AC630" s="14"/>
    </row>
    <row r="631">
      <c r="A631" s="30"/>
      <c r="B631" s="30"/>
      <c r="C631" s="3"/>
      <c r="D631" s="18"/>
      <c r="E631" s="19"/>
      <c r="F631" s="20"/>
      <c r="G631" s="21"/>
      <c r="H631" s="22"/>
      <c r="I631" s="23"/>
      <c r="J631" s="24"/>
      <c r="K631" s="25"/>
      <c r="L631" s="26"/>
      <c r="M631" s="14"/>
      <c r="N631" s="14"/>
      <c r="O631" s="14"/>
      <c r="P631" s="14"/>
      <c r="Q631" s="14"/>
      <c r="R631" s="22"/>
      <c r="S631" s="23"/>
      <c r="T631" s="27"/>
      <c r="U631" s="14"/>
      <c r="V631" s="14"/>
      <c r="W631" s="14"/>
      <c r="X631" s="14"/>
      <c r="Y631" s="14"/>
      <c r="Z631" s="14"/>
      <c r="AA631" s="14"/>
      <c r="AB631" s="14"/>
      <c r="AC631" s="14"/>
    </row>
    <row r="632">
      <c r="A632" s="30"/>
      <c r="B632" s="30"/>
      <c r="C632" s="3"/>
      <c r="D632" s="18"/>
      <c r="E632" s="19"/>
      <c r="F632" s="20"/>
      <c r="G632" s="21"/>
      <c r="H632" s="22"/>
      <c r="I632" s="23"/>
      <c r="J632" s="24"/>
      <c r="K632" s="25"/>
      <c r="L632" s="26"/>
      <c r="M632" s="14"/>
      <c r="N632" s="14"/>
      <c r="O632" s="14"/>
      <c r="P632" s="14"/>
      <c r="Q632" s="14"/>
      <c r="R632" s="22"/>
      <c r="S632" s="23"/>
      <c r="T632" s="27"/>
      <c r="U632" s="14"/>
      <c r="V632" s="14"/>
      <c r="W632" s="14"/>
      <c r="X632" s="14"/>
      <c r="Y632" s="14"/>
      <c r="Z632" s="14"/>
      <c r="AA632" s="14"/>
      <c r="AB632" s="14"/>
      <c r="AC632" s="14"/>
    </row>
    <row r="633">
      <c r="A633" s="30"/>
      <c r="B633" s="30"/>
      <c r="C633" s="3"/>
      <c r="D633" s="18"/>
      <c r="E633" s="19"/>
      <c r="F633" s="20"/>
      <c r="G633" s="21"/>
      <c r="H633" s="22"/>
      <c r="I633" s="23"/>
      <c r="J633" s="24"/>
      <c r="K633" s="25"/>
      <c r="L633" s="26"/>
      <c r="M633" s="14"/>
      <c r="N633" s="14"/>
      <c r="O633" s="14"/>
      <c r="P633" s="14"/>
      <c r="Q633" s="14"/>
      <c r="R633" s="22"/>
      <c r="S633" s="23"/>
      <c r="T633" s="27"/>
      <c r="U633" s="14"/>
      <c r="V633" s="14"/>
      <c r="W633" s="14"/>
      <c r="X633" s="14"/>
      <c r="Y633" s="14"/>
      <c r="Z633" s="14"/>
      <c r="AA633" s="14"/>
      <c r="AB633" s="14"/>
      <c r="AC633" s="14"/>
    </row>
    <row r="634">
      <c r="A634" s="30"/>
      <c r="B634" s="30"/>
      <c r="C634" s="3"/>
      <c r="D634" s="18"/>
      <c r="E634" s="19"/>
      <c r="F634" s="20"/>
      <c r="G634" s="21"/>
      <c r="H634" s="22"/>
      <c r="I634" s="23"/>
      <c r="J634" s="24"/>
      <c r="K634" s="25"/>
      <c r="L634" s="26"/>
      <c r="M634" s="14"/>
      <c r="N634" s="14"/>
      <c r="O634" s="14"/>
      <c r="P634" s="14"/>
      <c r="Q634" s="14"/>
      <c r="R634" s="22"/>
      <c r="S634" s="23"/>
      <c r="T634" s="27"/>
      <c r="U634" s="14"/>
      <c r="V634" s="14"/>
      <c r="W634" s="14"/>
      <c r="X634" s="14"/>
      <c r="Y634" s="14"/>
      <c r="Z634" s="14"/>
      <c r="AA634" s="14"/>
      <c r="AB634" s="14"/>
      <c r="AC634" s="14"/>
    </row>
    <row r="635">
      <c r="A635" s="30"/>
      <c r="B635" s="30"/>
      <c r="C635" s="3"/>
      <c r="D635" s="18"/>
      <c r="E635" s="19"/>
      <c r="F635" s="20"/>
      <c r="G635" s="21"/>
      <c r="H635" s="22"/>
      <c r="I635" s="23"/>
      <c r="J635" s="24"/>
      <c r="K635" s="25"/>
      <c r="L635" s="26"/>
      <c r="M635" s="14"/>
      <c r="N635" s="14"/>
      <c r="O635" s="14"/>
      <c r="P635" s="14"/>
      <c r="Q635" s="14"/>
      <c r="R635" s="22"/>
      <c r="S635" s="23"/>
      <c r="T635" s="27"/>
      <c r="U635" s="14"/>
      <c r="V635" s="14"/>
      <c r="W635" s="14"/>
      <c r="X635" s="14"/>
      <c r="Y635" s="14"/>
      <c r="Z635" s="14"/>
      <c r="AA635" s="14"/>
      <c r="AB635" s="14"/>
      <c r="AC635" s="14"/>
    </row>
    <row r="636">
      <c r="A636" s="30"/>
      <c r="B636" s="30"/>
      <c r="C636" s="3"/>
      <c r="D636" s="18"/>
      <c r="E636" s="19"/>
      <c r="F636" s="20"/>
      <c r="G636" s="21"/>
      <c r="H636" s="22"/>
      <c r="I636" s="23"/>
      <c r="J636" s="24"/>
      <c r="K636" s="25"/>
      <c r="L636" s="26"/>
      <c r="M636" s="14"/>
      <c r="N636" s="14"/>
      <c r="O636" s="14"/>
      <c r="P636" s="14"/>
      <c r="Q636" s="14"/>
      <c r="R636" s="22"/>
      <c r="S636" s="23"/>
      <c r="T636" s="27"/>
      <c r="U636" s="14"/>
      <c r="V636" s="14"/>
      <c r="W636" s="14"/>
      <c r="X636" s="14"/>
      <c r="Y636" s="14"/>
      <c r="Z636" s="14"/>
      <c r="AA636" s="14"/>
      <c r="AB636" s="14"/>
      <c r="AC636" s="14"/>
    </row>
    <row r="637">
      <c r="A637" s="30"/>
      <c r="B637" s="30"/>
      <c r="C637" s="3"/>
      <c r="D637" s="18"/>
      <c r="E637" s="19"/>
      <c r="F637" s="20"/>
      <c r="G637" s="21"/>
      <c r="H637" s="22"/>
      <c r="I637" s="23"/>
      <c r="J637" s="24"/>
      <c r="K637" s="25"/>
      <c r="L637" s="26"/>
      <c r="M637" s="14"/>
      <c r="N637" s="14"/>
      <c r="O637" s="14"/>
      <c r="P637" s="14"/>
      <c r="Q637" s="14"/>
      <c r="R637" s="22"/>
      <c r="S637" s="23"/>
      <c r="T637" s="27"/>
      <c r="U637" s="14"/>
      <c r="V637" s="14"/>
      <c r="W637" s="14"/>
      <c r="X637" s="14"/>
      <c r="Y637" s="14"/>
      <c r="Z637" s="14"/>
      <c r="AA637" s="14"/>
      <c r="AB637" s="14"/>
      <c r="AC637" s="14"/>
    </row>
    <row r="638">
      <c r="A638" s="30"/>
      <c r="B638" s="30"/>
      <c r="C638" s="3"/>
      <c r="D638" s="18"/>
      <c r="E638" s="19"/>
      <c r="F638" s="20"/>
      <c r="G638" s="21"/>
      <c r="H638" s="22"/>
      <c r="I638" s="23"/>
      <c r="J638" s="24"/>
      <c r="K638" s="25"/>
      <c r="L638" s="26"/>
      <c r="M638" s="14"/>
      <c r="N638" s="14"/>
      <c r="O638" s="14"/>
      <c r="P638" s="14"/>
      <c r="Q638" s="14"/>
      <c r="R638" s="22"/>
      <c r="S638" s="23"/>
      <c r="T638" s="27"/>
      <c r="U638" s="14"/>
      <c r="V638" s="14"/>
      <c r="W638" s="14"/>
      <c r="X638" s="14"/>
      <c r="Y638" s="14"/>
      <c r="Z638" s="14"/>
      <c r="AA638" s="14"/>
      <c r="AB638" s="14"/>
      <c r="AC638" s="14"/>
    </row>
    <row r="639">
      <c r="A639" s="30"/>
      <c r="B639" s="30"/>
      <c r="C639" s="3"/>
      <c r="D639" s="18"/>
      <c r="E639" s="19"/>
      <c r="F639" s="20"/>
      <c r="G639" s="21"/>
      <c r="H639" s="22"/>
      <c r="I639" s="23"/>
      <c r="J639" s="24"/>
      <c r="K639" s="25"/>
      <c r="L639" s="26"/>
      <c r="M639" s="14"/>
      <c r="N639" s="14"/>
      <c r="O639" s="14"/>
      <c r="P639" s="14"/>
      <c r="Q639" s="14"/>
      <c r="R639" s="22"/>
      <c r="S639" s="23"/>
      <c r="T639" s="27"/>
      <c r="U639" s="14"/>
      <c r="V639" s="14"/>
      <c r="W639" s="14"/>
      <c r="X639" s="14"/>
      <c r="Y639" s="14"/>
      <c r="Z639" s="14"/>
      <c r="AA639" s="14"/>
      <c r="AB639" s="14"/>
      <c r="AC639" s="14"/>
    </row>
    <row r="640">
      <c r="A640" s="30"/>
      <c r="B640" s="30"/>
      <c r="C640" s="3"/>
      <c r="D640" s="18"/>
      <c r="E640" s="19"/>
      <c r="F640" s="20"/>
      <c r="G640" s="21"/>
      <c r="H640" s="22"/>
      <c r="I640" s="23"/>
      <c r="J640" s="24"/>
      <c r="K640" s="25"/>
      <c r="L640" s="26"/>
      <c r="M640" s="14"/>
      <c r="N640" s="14"/>
      <c r="O640" s="14"/>
      <c r="P640" s="14"/>
      <c r="Q640" s="14"/>
      <c r="R640" s="22"/>
      <c r="S640" s="23"/>
      <c r="T640" s="27"/>
      <c r="U640" s="14"/>
      <c r="V640" s="14"/>
      <c r="W640" s="14"/>
      <c r="X640" s="14"/>
      <c r="Y640" s="14"/>
      <c r="Z640" s="14"/>
      <c r="AA640" s="14"/>
      <c r="AB640" s="14"/>
      <c r="AC640" s="14"/>
    </row>
    <row r="641">
      <c r="A641" s="30"/>
      <c r="B641" s="30"/>
      <c r="C641" s="3"/>
      <c r="D641" s="18"/>
      <c r="E641" s="19"/>
      <c r="F641" s="20"/>
      <c r="G641" s="21"/>
      <c r="H641" s="22"/>
      <c r="I641" s="23"/>
      <c r="J641" s="24"/>
      <c r="K641" s="25"/>
      <c r="L641" s="26"/>
      <c r="M641" s="14"/>
      <c r="N641" s="14"/>
      <c r="O641" s="14"/>
      <c r="P641" s="14"/>
      <c r="Q641" s="14"/>
      <c r="R641" s="22"/>
      <c r="S641" s="23"/>
      <c r="T641" s="27"/>
      <c r="U641" s="14"/>
      <c r="V641" s="14"/>
      <c r="W641" s="14"/>
      <c r="X641" s="14"/>
      <c r="Y641" s="14"/>
      <c r="Z641" s="14"/>
      <c r="AA641" s="14"/>
      <c r="AB641" s="14"/>
      <c r="AC641" s="14"/>
    </row>
    <row r="642">
      <c r="A642" s="30"/>
      <c r="B642" s="30"/>
      <c r="C642" s="3"/>
      <c r="D642" s="18"/>
      <c r="E642" s="19"/>
      <c r="F642" s="20"/>
      <c r="G642" s="21"/>
      <c r="H642" s="22"/>
      <c r="I642" s="23"/>
      <c r="J642" s="24"/>
      <c r="K642" s="25"/>
      <c r="L642" s="26"/>
      <c r="M642" s="14"/>
      <c r="N642" s="14"/>
      <c r="O642" s="14"/>
      <c r="P642" s="14"/>
      <c r="Q642" s="14"/>
      <c r="R642" s="22"/>
      <c r="S642" s="23"/>
      <c r="T642" s="27"/>
      <c r="U642" s="14"/>
      <c r="V642" s="14"/>
      <c r="W642" s="14"/>
      <c r="X642" s="14"/>
      <c r="Y642" s="14"/>
      <c r="Z642" s="14"/>
      <c r="AA642" s="14"/>
      <c r="AB642" s="14"/>
      <c r="AC642" s="14"/>
    </row>
    <row r="643">
      <c r="A643" s="30"/>
      <c r="B643" s="30"/>
      <c r="C643" s="3"/>
      <c r="D643" s="18"/>
      <c r="E643" s="19"/>
      <c r="F643" s="20"/>
      <c r="G643" s="21"/>
      <c r="H643" s="22"/>
      <c r="I643" s="23"/>
      <c r="J643" s="24"/>
      <c r="K643" s="25"/>
      <c r="L643" s="26"/>
      <c r="M643" s="14"/>
      <c r="N643" s="14"/>
      <c r="O643" s="14"/>
      <c r="P643" s="14"/>
      <c r="Q643" s="14"/>
      <c r="R643" s="22"/>
      <c r="S643" s="23"/>
      <c r="T643" s="27"/>
      <c r="U643" s="14"/>
      <c r="V643" s="14"/>
      <c r="W643" s="14"/>
      <c r="X643" s="14"/>
      <c r="Y643" s="14"/>
      <c r="Z643" s="14"/>
      <c r="AA643" s="14"/>
      <c r="AB643" s="14"/>
      <c r="AC643" s="14"/>
    </row>
    <row r="644">
      <c r="A644" s="30"/>
      <c r="B644" s="30"/>
      <c r="C644" s="3"/>
      <c r="D644" s="18"/>
      <c r="E644" s="19"/>
      <c r="F644" s="20"/>
      <c r="G644" s="21"/>
      <c r="H644" s="22"/>
      <c r="I644" s="23"/>
      <c r="J644" s="24"/>
      <c r="K644" s="25"/>
      <c r="L644" s="26"/>
      <c r="M644" s="14"/>
      <c r="N644" s="14"/>
      <c r="O644" s="14"/>
      <c r="P644" s="14"/>
      <c r="Q644" s="14"/>
      <c r="R644" s="22"/>
      <c r="S644" s="23"/>
      <c r="T644" s="27"/>
      <c r="U644" s="14"/>
      <c r="V644" s="14"/>
      <c r="W644" s="14"/>
      <c r="X644" s="14"/>
      <c r="Y644" s="14"/>
      <c r="Z644" s="14"/>
      <c r="AA644" s="14"/>
      <c r="AB644" s="14"/>
      <c r="AC644" s="14"/>
    </row>
    <row r="645">
      <c r="A645" s="30"/>
      <c r="B645" s="30"/>
      <c r="C645" s="3"/>
      <c r="D645" s="18"/>
      <c r="E645" s="19"/>
      <c r="F645" s="20"/>
      <c r="G645" s="21"/>
      <c r="H645" s="22"/>
      <c r="I645" s="23"/>
      <c r="J645" s="24"/>
      <c r="K645" s="25"/>
      <c r="L645" s="26"/>
      <c r="M645" s="14"/>
      <c r="N645" s="14"/>
      <c r="O645" s="14"/>
      <c r="P645" s="14"/>
      <c r="Q645" s="14"/>
      <c r="R645" s="22"/>
      <c r="S645" s="23"/>
      <c r="T645" s="27"/>
      <c r="U645" s="14"/>
      <c r="V645" s="14"/>
      <c r="W645" s="14"/>
      <c r="X645" s="14"/>
      <c r="Y645" s="14"/>
      <c r="Z645" s="14"/>
      <c r="AA645" s="14"/>
      <c r="AB645" s="14"/>
      <c r="AC645" s="14"/>
    </row>
    <row r="646">
      <c r="A646" s="30"/>
      <c r="B646" s="30"/>
      <c r="C646" s="3"/>
      <c r="D646" s="18"/>
      <c r="E646" s="19"/>
      <c r="F646" s="20"/>
      <c r="G646" s="21"/>
      <c r="H646" s="22"/>
      <c r="I646" s="23"/>
      <c r="J646" s="24"/>
      <c r="K646" s="25"/>
      <c r="L646" s="26"/>
      <c r="M646" s="14"/>
      <c r="N646" s="14"/>
      <c r="O646" s="14"/>
      <c r="P646" s="14"/>
      <c r="Q646" s="14"/>
      <c r="R646" s="22"/>
      <c r="S646" s="23"/>
      <c r="T646" s="27"/>
      <c r="U646" s="14"/>
      <c r="V646" s="14"/>
      <c r="W646" s="14"/>
      <c r="X646" s="14"/>
      <c r="Y646" s="14"/>
      <c r="Z646" s="14"/>
      <c r="AA646" s="14"/>
      <c r="AB646" s="14"/>
      <c r="AC646" s="14"/>
    </row>
    <row r="647">
      <c r="A647" s="30"/>
      <c r="B647" s="30"/>
      <c r="C647" s="3"/>
      <c r="D647" s="18"/>
      <c r="E647" s="19"/>
      <c r="F647" s="20"/>
      <c r="G647" s="21"/>
      <c r="H647" s="22"/>
      <c r="I647" s="23"/>
      <c r="J647" s="24"/>
      <c r="K647" s="25"/>
      <c r="L647" s="26"/>
      <c r="M647" s="14"/>
      <c r="N647" s="14"/>
      <c r="O647" s="14"/>
      <c r="P647" s="14"/>
      <c r="Q647" s="14"/>
      <c r="R647" s="22"/>
      <c r="S647" s="23"/>
      <c r="T647" s="27"/>
      <c r="U647" s="14"/>
      <c r="V647" s="14"/>
      <c r="W647" s="14"/>
      <c r="X647" s="14"/>
      <c r="Y647" s="14"/>
      <c r="Z647" s="14"/>
      <c r="AA647" s="14"/>
      <c r="AB647" s="14"/>
      <c r="AC647" s="14"/>
    </row>
    <row r="648">
      <c r="A648" s="30"/>
      <c r="B648" s="30"/>
      <c r="C648" s="3"/>
      <c r="D648" s="18"/>
      <c r="E648" s="19"/>
      <c r="F648" s="20"/>
      <c r="G648" s="21"/>
      <c r="H648" s="22"/>
      <c r="I648" s="23"/>
      <c r="J648" s="24"/>
      <c r="K648" s="25"/>
      <c r="L648" s="26"/>
      <c r="M648" s="14"/>
      <c r="N648" s="14"/>
      <c r="O648" s="14"/>
      <c r="P648" s="14"/>
      <c r="Q648" s="14"/>
      <c r="R648" s="22"/>
      <c r="S648" s="23"/>
      <c r="T648" s="27"/>
      <c r="U648" s="14"/>
      <c r="V648" s="14"/>
      <c r="W648" s="14"/>
      <c r="X648" s="14"/>
      <c r="Y648" s="14"/>
      <c r="Z648" s="14"/>
      <c r="AA648" s="14"/>
      <c r="AB648" s="14"/>
      <c r="AC648" s="14"/>
    </row>
    <row r="649">
      <c r="A649" s="30"/>
      <c r="B649" s="30"/>
      <c r="C649" s="3"/>
      <c r="D649" s="18"/>
      <c r="E649" s="19"/>
      <c r="F649" s="20"/>
      <c r="G649" s="21"/>
      <c r="H649" s="22"/>
      <c r="I649" s="23"/>
      <c r="J649" s="24"/>
      <c r="K649" s="25"/>
      <c r="L649" s="26"/>
      <c r="M649" s="14"/>
      <c r="N649" s="14"/>
      <c r="O649" s="14"/>
      <c r="P649" s="14"/>
      <c r="Q649" s="14"/>
      <c r="R649" s="22"/>
      <c r="S649" s="23"/>
      <c r="T649" s="27"/>
      <c r="U649" s="14"/>
      <c r="V649" s="14"/>
      <c r="W649" s="14"/>
      <c r="X649" s="14"/>
      <c r="Y649" s="14"/>
      <c r="Z649" s="14"/>
      <c r="AA649" s="14"/>
      <c r="AB649" s="14"/>
      <c r="AC649" s="14"/>
    </row>
    <row r="650">
      <c r="A650" s="30"/>
      <c r="B650" s="30"/>
      <c r="C650" s="3"/>
      <c r="D650" s="18"/>
      <c r="E650" s="19"/>
      <c r="F650" s="20"/>
      <c r="G650" s="21"/>
      <c r="H650" s="22"/>
      <c r="I650" s="23"/>
      <c r="J650" s="24"/>
      <c r="K650" s="25"/>
      <c r="L650" s="26"/>
      <c r="M650" s="14"/>
      <c r="N650" s="14"/>
      <c r="O650" s="14"/>
      <c r="P650" s="14"/>
      <c r="Q650" s="14"/>
      <c r="R650" s="22"/>
      <c r="S650" s="23"/>
      <c r="T650" s="27"/>
      <c r="U650" s="14"/>
      <c r="V650" s="14"/>
      <c r="W650" s="14"/>
      <c r="X650" s="14"/>
      <c r="Y650" s="14"/>
      <c r="Z650" s="14"/>
      <c r="AA650" s="14"/>
      <c r="AB650" s="14"/>
      <c r="AC650" s="14"/>
    </row>
    <row r="651">
      <c r="A651" s="30"/>
      <c r="B651" s="30"/>
      <c r="C651" s="3"/>
      <c r="D651" s="18"/>
      <c r="E651" s="19"/>
      <c r="F651" s="20"/>
      <c r="G651" s="21"/>
      <c r="H651" s="22"/>
      <c r="I651" s="23"/>
      <c r="J651" s="24"/>
      <c r="K651" s="25"/>
      <c r="L651" s="26"/>
      <c r="M651" s="14"/>
      <c r="N651" s="14"/>
      <c r="O651" s="14"/>
      <c r="P651" s="14"/>
      <c r="Q651" s="14"/>
      <c r="R651" s="22"/>
      <c r="S651" s="23"/>
      <c r="T651" s="27"/>
      <c r="U651" s="14"/>
      <c r="V651" s="14"/>
      <c r="W651" s="14"/>
      <c r="X651" s="14"/>
      <c r="Y651" s="14"/>
      <c r="Z651" s="14"/>
      <c r="AA651" s="14"/>
      <c r="AB651" s="14"/>
      <c r="AC651" s="14"/>
    </row>
    <row r="652">
      <c r="A652" s="30"/>
      <c r="B652" s="30"/>
      <c r="C652" s="3"/>
      <c r="D652" s="18"/>
      <c r="E652" s="19"/>
      <c r="F652" s="20"/>
      <c r="G652" s="21"/>
      <c r="H652" s="22"/>
      <c r="I652" s="23"/>
      <c r="J652" s="24"/>
      <c r="K652" s="25"/>
      <c r="L652" s="26"/>
      <c r="M652" s="14"/>
      <c r="N652" s="14"/>
      <c r="O652" s="14"/>
      <c r="P652" s="14"/>
      <c r="Q652" s="14"/>
      <c r="R652" s="22"/>
      <c r="S652" s="23"/>
      <c r="T652" s="27"/>
      <c r="U652" s="14"/>
      <c r="V652" s="14"/>
      <c r="W652" s="14"/>
      <c r="X652" s="14"/>
      <c r="Y652" s="14"/>
      <c r="Z652" s="14"/>
      <c r="AA652" s="14"/>
      <c r="AB652" s="14"/>
      <c r="AC652" s="14"/>
    </row>
    <row r="653">
      <c r="A653" s="30"/>
      <c r="B653" s="30"/>
      <c r="C653" s="3"/>
      <c r="D653" s="18"/>
      <c r="E653" s="19"/>
      <c r="F653" s="20"/>
      <c r="G653" s="21"/>
      <c r="H653" s="22"/>
      <c r="I653" s="23"/>
      <c r="J653" s="24"/>
      <c r="K653" s="25"/>
      <c r="L653" s="26"/>
      <c r="M653" s="14"/>
      <c r="N653" s="14"/>
      <c r="O653" s="14"/>
      <c r="P653" s="14"/>
      <c r="Q653" s="14"/>
      <c r="R653" s="22"/>
      <c r="S653" s="23"/>
      <c r="T653" s="27"/>
      <c r="U653" s="14"/>
      <c r="V653" s="14"/>
      <c r="W653" s="14"/>
      <c r="X653" s="14"/>
      <c r="Y653" s="14"/>
      <c r="Z653" s="14"/>
      <c r="AA653" s="14"/>
      <c r="AB653" s="14"/>
      <c r="AC653" s="14"/>
    </row>
    <row r="654">
      <c r="A654" s="30"/>
      <c r="B654" s="30"/>
      <c r="C654" s="3"/>
      <c r="D654" s="18"/>
      <c r="E654" s="19"/>
      <c r="F654" s="20"/>
      <c r="G654" s="21"/>
      <c r="H654" s="22"/>
      <c r="I654" s="23"/>
      <c r="J654" s="24"/>
      <c r="K654" s="25"/>
      <c r="L654" s="26"/>
      <c r="M654" s="14"/>
      <c r="N654" s="14"/>
      <c r="O654" s="14"/>
      <c r="P654" s="14"/>
      <c r="Q654" s="14"/>
      <c r="R654" s="22"/>
      <c r="S654" s="23"/>
      <c r="T654" s="27"/>
      <c r="U654" s="14"/>
      <c r="V654" s="14"/>
      <c r="W654" s="14"/>
      <c r="X654" s="14"/>
      <c r="Y654" s="14"/>
      <c r="Z654" s="14"/>
      <c r="AA654" s="14"/>
      <c r="AB654" s="14"/>
      <c r="AC654" s="14"/>
    </row>
    <row r="655">
      <c r="A655" s="30"/>
      <c r="B655" s="30"/>
      <c r="C655" s="3"/>
      <c r="D655" s="18"/>
      <c r="E655" s="19"/>
      <c r="F655" s="20"/>
      <c r="G655" s="21"/>
      <c r="H655" s="22"/>
      <c r="I655" s="23"/>
      <c r="J655" s="24"/>
      <c r="K655" s="25"/>
      <c r="L655" s="26"/>
      <c r="M655" s="14"/>
      <c r="N655" s="14"/>
      <c r="O655" s="14"/>
      <c r="P655" s="14"/>
      <c r="Q655" s="14"/>
      <c r="R655" s="22"/>
      <c r="S655" s="23"/>
      <c r="T655" s="27"/>
      <c r="U655" s="14"/>
      <c r="V655" s="14"/>
      <c r="W655" s="14"/>
      <c r="X655" s="14"/>
      <c r="Y655" s="14"/>
      <c r="Z655" s="14"/>
      <c r="AA655" s="14"/>
      <c r="AB655" s="14"/>
      <c r="AC655" s="14"/>
    </row>
    <row r="656">
      <c r="A656" s="30"/>
      <c r="B656" s="30"/>
      <c r="C656" s="3"/>
      <c r="D656" s="18"/>
      <c r="E656" s="19"/>
      <c r="F656" s="20"/>
      <c r="G656" s="21"/>
      <c r="H656" s="22"/>
      <c r="I656" s="23"/>
      <c r="J656" s="24"/>
      <c r="K656" s="25"/>
      <c r="L656" s="26"/>
      <c r="M656" s="14"/>
      <c r="N656" s="14"/>
      <c r="O656" s="14"/>
      <c r="P656" s="14"/>
      <c r="Q656" s="14"/>
      <c r="R656" s="22"/>
      <c r="S656" s="23"/>
      <c r="T656" s="27"/>
      <c r="U656" s="14"/>
      <c r="V656" s="14"/>
      <c r="W656" s="14"/>
      <c r="X656" s="14"/>
      <c r="Y656" s="14"/>
      <c r="Z656" s="14"/>
      <c r="AA656" s="14"/>
      <c r="AB656" s="14"/>
      <c r="AC656" s="14"/>
    </row>
    <row r="657">
      <c r="A657" s="30"/>
      <c r="B657" s="30"/>
      <c r="C657" s="3"/>
      <c r="D657" s="18"/>
      <c r="E657" s="19"/>
      <c r="F657" s="20"/>
      <c r="G657" s="21"/>
      <c r="H657" s="22"/>
      <c r="I657" s="23"/>
      <c r="J657" s="24"/>
      <c r="K657" s="25"/>
      <c r="L657" s="26"/>
      <c r="M657" s="14"/>
      <c r="N657" s="14"/>
      <c r="O657" s="14"/>
      <c r="P657" s="14"/>
      <c r="Q657" s="14"/>
      <c r="R657" s="22"/>
      <c r="S657" s="23"/>
      <c r="T657" s="27"/>
      <c r="U657" s="14"/>
      <c r="V657" s="14"/>
      <c r="W657" s="14"/>
      <c r="X657" s="14"/>
      <c r="Y657" s="14"/>
      <c r="Z657" s="14"/>
      <c r="AA657" s="14"/>
      <c r="AB657" s="14"/>
      <c r="AC657" s="14"/>
    </row>
    <row r="658">
      <c r="A658" s="30"/>
      <c r="B658" s="30"/>
      <c r="C658" s="3"/>
      <c r="D658" s="18"/>
      <c r="E658" s="19"/>
      <c r="F658" s="20"/>
      <c r="G658" s="21"/>
      <c r="H658" s="22"/>
      <c r="I658" s="23"/>
      <c r="J658" s="24"/>
      <c r="K658" s="25"/>
      <c r="L658" s="26"/>
      <c r="M658" s="14"/>
      <c r="N658" s="14"/>
      <c r="O658" s="14"/>
      <c r="P658" s="14"/>
      <c r="Q658" s="14"/>
      <c r="R658" s="22"/>
      <c r="S658" s="23"/>
      <c r="T658" s="27"/>
      <c r="U658" s="14"/>
      <c r="V658" s="14"/>
      <c r="W658" s="14"/>
      <c r="X658" s="14"/>
      <c r="Y658" s="14"/>
      <c r="Z658" s="14"/>
      <c r="AA658" s="14"/>
      <c r="AB658" s="14"/>
      <c r="AC658" s="14"/>
    </row>
    <row r="659">
      <c r="A659" s="30"/>
      <c r="B659" s="30"/>
      <c r="C659" s="3"/>
      <c r="D659" s="18"/>
      <c r="E659" s="19"/>
      <c r="F659" s="20"/>
      <c r="G659" s="21"/>
      <c r="H659" s="22"/>
      <c r="I659" s="23"/>
      <c r="J659" s="24"/>
      <c r="K659" s="25"/>
      <c r="L659" s="26"/>
      <c r="M659" s="14"/>
      <c r="N659" s="14"/>
      <c r="O659" s="14"/>
      <c r="P659" s="14"/>
      <c r="Q659" s="14"/>
      <c r="R659" s="22"/>
      <c r="S659" s="23"/>
      <c r="T659" s="27"/>
      <c r="U659" s="14"/>
      <c r="V659" s="14"/>
      <c r="W659" s="14"/>
      <c r="X659" s="14"/>
      <c r="Y659" s="14"/>
      <c r="Z659" s="14"/>
      <c r="AA659" s="14"/>
      <c r="AB659" s="14"/>
      <c r="AC659" s="14"/>
    </row>
    <row r="660">
      <c r="A660" s="30"/>
      <c r="B660" s="30"/>
      <c r="C660" s="3"/>
      <c r="D660" s="18"/>
      <c r="E660" s="19"/>
      <c r="F660" s="20"/>
      <c r="G660" s="21"/>
      <c r="H660" s="22"/>
      <c r="I660" s="23"/>
      <c r="J660" s="24"/>
      <c r="K660" s="25"/>
      <c r="L660" s="26"/>
      <c r="M660" s="14"/>
      <c r="N660" s="14"/>
      <c r="O660" s="14"/>
      <c r="P660" s="14"/>
      <c r="Q660" s="14"/>
      <c r="R660" s="22"/>
      <c r="S660" s="23"/>
      <c r="T660" s="27"/>
      <c r="U660" s="14"/>
      <c r="V660" s="14"/>
      <c r="W660" s="14"/>
      <c r="X660" s="14"/>
      <c r="Y660" s="14"/>
      <c r="Z660" s="14"/>
      <c r="AA660" s="14"/>
      <c r="AB660" s="14"/>
      <c r="AC660" s="14"/>
    </row>
    <row r="661">
      <c r="A661" s="30"/>
      <c r="B661" s="30"/>
      <c r="C661" s="3"/>
      <c r="D661" s="18"/>
      <c r="E661" s="19"/>
      <c r="F661" s="20"/>
      <c r="G661" s="21"/>
      <c r="H661" s="22"/>
      <c r="I661" s="23"/>
      <c r="J661" s="24"/>
      <c r="K661" s="25"/>
      <c r="L661" s="26"/>
      <c r="M661" s="14"/>
      <c r="N661" s="14"/>
      <c r="O661" s="14"/>
      <c r="P661" s="14"/>
      <c r="Q661" s="14"/>
      <c r="R661" s="22"/>
      <c r="S661" s="23"/>
      <c r="T661" s="27"/>
      <c r="U661" s="14"/>
      <c r="V661" s="14"/>
      <c r="W661" s="14"/>
      <c r="X661" s="14"/>
      <c r="Y661" s="14"/>
      <c r="Z661" s="14"/>
      <c r="AA661" s="14"/>
      <c r="AB661" s="14"/>
      <c r="AC661" s="14"/>
    </row>
    <row r="662">
      <c r="A662" s="30"/>
      <c r="B662" s="30"/>
      <c r="C662" s="3"/>
      <c r="D662" s="18"/>
      <c r="E662" s="19"/>
      <c r="F662" s="20"/>
      <c r="G662" s="21"/>
      <c r="H662" s="22"/>
      <c r="I662" s="23"/>
      <c r="J662" s="24"/>
      <c r="K662" s="25"/>
      <c r="L662" s="26"/>
      <c r="M662" s="14"/>
      <c r="N662" s="14"/>
      <c r="O662" s="14"/>
      <c r="P662" s="14"/>
      <c r="Q662" s="14"/>
      <c r="R662" s="22"/>
      <c r="S662" s="23"/>
      <c r="T662" s="27"/>
      <c r="U662" s="14"/>
      <c r="V662" s="14"/>
      <c r="W662" s="14"/>
      <c r="X662" s="14"/>
      <c r="Y662" s="14"/>
      <c r="Z662" s="14"/>
      <c r="AA662" s="14"/>
      <c r="AB662" s="14"/>
      <c r="AC662" s="14"/>
    </row>
    <row r="663">
      <c r="A663" s="30"/>
      <c r="B663" s="30"/>
      <c r="C663" s="3"/>
      <c r="D663" s="18"/>
      <c r="E663" s="19"/>
      <c r="F663" s="20"/>
      <c r="G663" s="21"/>
      <c r="H663" s="22"/>
      <c r="I663" s="23"/>
      <c r="J663" s="24"/>
      <c r="K663" s="25"/>
      <c r="L663" s="26"/>
      <c r="M663" s="14"/>
      <c r="N663" s="14"/>
      <c r="O663" s="14"/>
      <c r="P663" s="14"/>
      <c r="Q663" s="14"/>
      <c r="R663" s="22"/>
      <c r="S663" s="23"/>
      <c r="T663" s="27"/>
      <c r="U663" s="14"/>
      <c r="V663" s="14"/>
      <c r="W663" s="14"/>
      <c r="X663" s="14"/>
      <c r="Y663" s="14"/>
      <c r="Z663" s="14"/>
      <c r="AA663" s="14"/>
      <c r="AB663" s="14"/>
      <c r="AC663" s="14"/>
    </row>
    <row r="664">
      <c r="A664" s="30"/>
      <c r="B664" s="30"/>
      <c r="C664" s="3"/>
      <c r="D664" s="18"/>
      <c r="E664" s="19"/>
      <c r="F664" s="20"/>
      <c r="G664" s="21"/>
      <c r="H664" s="22"/>
      <c r="I664" s="23"/>
      <c r="J664" s="24"/>
      <c r="K664" s="25"/>
      <c r="L664" s="26"/>
      <c r="M664" s="14"/>
      <c r="N664" s="14"/>
      <c r="O664" s="14"/>
      <c r="P664" s="14"/>
      <c r="Q664" s="14"/>
      <c r="R664" s="22"/>
      <c r="S664" s="23"/>
      <c r="T664" s="27"/>
      <c r="U664" s="14"/>
      <c r="V664" s="14"/>
      <c r="W664" s="14"/>
      <c r="X664" s="14"/>
      <c r="Y664" s="14"/>
      <c r="Z664" s="14"/>
      <c r="AA664" s="14"/>
      <c r="AB664" s="14"/>
      <c r="AC664" s="14"/>
    </row>
    <row r="665">
      <c r="A665" s="30"/>
      <c r="B665" s="30"/>
      <c r="C665" s="3"/>
      <c r="D665" s="18"/>
      <c r="E665" s="19"/>
      <c r="F665" s="20"/>
      <c r="G665" s="21"/>
      <c r="H665" s="22"/>
      <c r="I665" s="23"/>
      <c r="J665" s="24"/>
      <c r="K665" s="25"/>
      <c r="L665" s="26"/>
      <c r="M665" s="14"/>
      <c r="N665" s="14"/>
      <c r="O665" s="14"/>
      <c r="P665" s="14"/>
      <c r="Q665" s="14"/>
      <c r="R665" s="22"/>
      <c r="S665" s="23"/>
      <c r="T665" s="27"/>
      <c r="U665" s="14"/>
      <c r="V665" s="14"/>
      <c r="W665" s="14"/>
      <c r="X665" s="14"/>
      <c r="Y665" s="14"/>
      <c r="Z665" s="14"/>
      <c r="AA665" s="14"/>
      <c r="AB665" s="14"/>
      <c r="AC665" s="14"/>
    </row>
    <row r="666">
      <c r="A666" s="30"/>
      <c r="B666" s="30"/>
      <c r="C666" s="3"/>
      <c r="D666" s="18"/>
      <c r="E666" s="19"/>
      <c r="F666" s="20"/>
      <c r="G666" s="21"/>
      <c r="H666" s="22"/>
      <c r="I666" s="23"/>
      <c r="J666" s="24"/>
      <c r="K666" s="25"/>
      <c r="L666" s="26"/>
      <c r="M666" s="14"/>
      <c r="N666" s="14"/>
      <c r="O666" s="14"/>
      <c r="P666" s="14"/>
      <c r="Q666" s="14"/>
      <c r="R666" s="22"/>
      <c r="S666" s="23"/>
      <c r="T666" s="27"/>
      <c r="U666" s="14"/>
      <c r="V666" s="14"/>
      <c r="W666" s="14"/>
      <c r="X666" s="14"/>
      <c r="Y666" s="14"/>
      <c r="Z666" s="14"/>
      <c r="AA666" s="14"/>
      <c r="AB666" s="14"/>
      <c r="AC666" s="14"/>
    </row>
    <row r="667">
      <c r="A667" s="30"/>
      <c r="B667" s="30"/>
      <c r="C667" s="3"/>
      <c r="D667" s="18"/>
      <c r="E667" s="19"/>
      <c r="F667" s="20"/>
      <c r="G667" s="21"/>
      <c r="H667" s="22"/>
      <c r="I667" s="23"/>
      <c r="J667" s="24"/>
      <c r="K667" s="25"/>
      <c r="L667" s="26"/>
      <c r="M667" s="14"/>
      <c r="N667" s="14"/>
      <c r="O667" s="14"/>
      <c r="P667" s="14"/>
      <c r="Q667" s="14"/>
      <c r="R667" s="22"/>
      <c r="S667" s="23"/>
      <c r="T667" s="27"/>
      <c r="U667" s="14"/>
      <c r="V667" s="14"/>
      <c r="W667" s="14"/>
      <c r="X667" s="14"/>
      <c r="Y667" s="14"/>
      <c r="Z667" s="14"/>
      <c r="AA667" s="14"/>
      <c r="AB667" s="14"/>
      <c r="AC667" s="14"/>
    </row>
    <row r="668">
      <c r="A668" s="30"/>
      <c r="B668" s="30"/>
      <c r="C668" s="3"/>
      <c r="D668" s="18"/>
      <c r="E668" s="19"/>
      <c r="F668" s="20"/>
      <c r="G668" s="21"/>
      <c r="H668" s="22"/>
      <c r="I668" s="23"/>
      <c r="J668" s="24"/>
      <c r="K668" s="25"/>
      <c r="L668" s="26"/>
      <c r="M668" s="14"/>
      <c r="N668" s="14"/>
      <c r="O668" s="14"/>
      <c r="P668" s="14"/>
      <c r="Q668" s="14"/>
      <c r="R668" s="22"/>
      <c r="S668" s="23"/>
      <c r="T668" s="27"/>
      <c r="U668" s="14"/>
      <c r="V668" s="14"/>
      <c r="W668" s="14"/>
      <c r="X668" s="14"/>
      <c r="Y668" s="14"/>
      <c r="Z668" s="14"/>
      <c r="AA668" s="14"/>
      <c r="AB668" s="14"/>
      <c r="AC668" s="14"/>
    </row>
    <row r="669">
      <c r="A669" s="30"/>
      <c r="B669" s="30"/>
      <c r="C669" s="3"/>
      <c r="D669" s="18"/>
      <c r="E669" s="19"/>
      <c r="F669" s="20"/>
      <c r="G669" s="21"/>
      <c r="H669" s="22"/>
      <c r="I669" s="23"/>
      <c r="J669" s="24"/>
      <c r="K669" s="25"/>
      <c r="L669" s="26"/>
      <c r="M669" s="14"/>
      <c r="N669" s="14"/>
      <c r="O669" s="14"/>
      <c r="P669" s="14"/>
      <c r="Q669" s="14"/>
      <c r="R669" s="22"/>
      <c r="S669" s="23"/>
      <c r="T669" s="27"/>
      <c r="U669" s="14"/>
      <c r="V669" s="14"/>
      <c r="W669" s="14"/>
      <c r="X669" s="14"/>
      <c r="Y669" s="14"/>
      <c r="Z669" s="14"/>
      <c r="AA669" s="14"/>
      <c r="AB669" s="14"/>
      <c r="AC669" s="14"/>
    </row>
    <row r="670">
      <c r="A670" s="30"/>
      <c r="B670" s="30"/>
      <c r="C670" s="3"/>
      <c r="D670" s="18"/>
      <c r="E670" s="19"/>
      <c r="F670" s="20"/>
      <c r="G670" s="21"/>
      <c r="H670" s="22"/>
      <c r="I670" s="23"/>
      <c r="J670" s="24"/>
      <c r="K670" s="25"/>
      <c r="L670" s="26"/>
      <c r="M670" s="14"/>
      <c r="N670" s="14"/>
      <c r="O670" s="14"/>
      <c r="P670" s="14"/>
      <c r="Q670" s="14"/>
      <c r="R670" s="22"/>
      <c r="S670" s="23"/>
      <c r="T670" s="27"/>
      <c r="U670" s="14"/>
      <c r="V670" s="14"/>
      <c r="W670" s="14"/>
      <c r="X670" s="14"/>
      <c r="Y670" s="14"/>
      <c r="Z670" s="14"/>
      <c r="AA670" s="14"/>
      <c r="AB670" s="14"/>
      <c r="AC670" s="14"/>
    </row>
    <row r="671">
      <c r="A671" s="30"/>
      <c r="B671" s="30"/>
      <c r="C671" s="3"/>
      <c r="D671" s="18"/>
      <c r="E671" s="19"/>
      <c r="F671" s="20"/>
      <c r="G671" s="21"/>
      <c r="H671" s="22"/>
      <c r="I671" s="23"/>
      <c r="J671" s="24"/>
      <c r="K671" s="25"/>
      <c r="L671" s="26"/>
      <c r="M671" s="14"/>
      <c r="N671" s="14"/>
      <c r="O671" s="14"/>
      <c r="P671" s="14"/>
      <c r="Q671" s="14"/>
      <c r="R671" s="22"/>
      <c r="S671" s="23"/>
      <c r="T671" s="27"/>
      <c r="U671" s="14"/>
      <c r="V671" s="14"/>
      <c r="W671" s="14"/>
      <c r="X671" s="14"/>
      <c r="Y671" s="14"/>
      <c r="Z671" s="14"/>
      <c r="AA671" s="14"/>
      <c r="AB671" s="14"/>
      <c r="AC671" s="14"/>
    </row>
    <row r="672">
      <c r="A672" s="30"/>
      <c r="B672" s="30"/>
      <c r="C672" s="3"/>
      <c r="D672" s="18"/>
      <c r="E672" s="19"/>
      <c r="F672" s="20"/>
      <c r="G672" s="21"/>
      <c r="H672" s="22"/>
      <c r="I672" s="23"/>
      <c r="J672" s="24"/>
      <c r="K672" s="25"/>
      <c r="L672" s="26"/>
      <c r="M672" s="14"/>
      <c r="N672" s="14"/>
      <c r="O672" s="14"/>
      <c r="P672" s="14"/>
      <c r="Q672" s="14"/>
      <c r="R672" s="22"/>
      <c r="S672" s="23"/>
      <c r="T672" s="27"/>
      <c r="U672" s="14"/>
      <c r="V672" s="14"/>
      <c r="W672" s="14"/>
      <c r="X672" s="14"/>
      <c r="Y672" s="14"/>
      <c r="Z672" s="14"/>
      <c r="AA672" s="14"/>
      <c r="AB672" s="14"/>
      <c r="AC672" s="14"/>
    </row>
    <row r="673">
      <c r="A673" s="30"/>
      <c r="B673" s="30"/>
      <c r="C673" s="3"/>
      <c r="D673" s="18"/>
      <c r="E673" s="19"/>
      <c r="F673" s="20"/>
      <c r="G673" s="21"/>
      <c r="H673" s="22"/>
      <c r="I673" s="23"/>
      <c r="J673" s="24"/>
      <c r="K673" s="25"/>
      <c r="L673" s="26"/>
      <c r="M673" s="14"/>
      <c r="N673" s="14"/>
      <c r="O673" s="14"/>
      <c r="P673" s="14"/>
      <c r="Q673" s="14"/>
      <c r="R673" s="22"/>
      <c r="S673" s="23"/>
      <c r="T673" s="27"/>
      <c r="U673" s="14"/>
      <c r="V673" s="14"/>
      <c r="W673" s="14"/>
      <c r="X673" s="14"/>
      <c r="Y673" s="14"/>
      <c r="Z673" s="14"/>
      <c r="AA673" s="14"/>
      <c r="AB673" s="14"/>
      <c r="AC673" s="14"/>
    </row>
    <row r="674">
      <c r="A674" s="30"/>
      <c r="B674" s="30"/>
      <c r="C674" s="3"/>
      <c r="D674" s="18"/>
      <c r="E674" s="19"/>
      <c r="F674" s="20"/>
      <c r="G674" s="21"/>
      <c r="H674" s="22"/>
      <c r="I674" s="23"/>
      <c r="J674" s="24"/>
      <c r="K674" s="25"/>
      <c r="L674" s="26"/>
      <c r="M674" s="14"/>
      <c r="N674" s="14"/>
      <c r="O674" s="14"/>
      <c r="P674" s="14"/>
      <c r="Q674" s="14"/>
      <c r="R674" s="22"/>
      <c r="S674" s="23"/>
      <c r="T674" s="27"/>
      <c r="U674" s="14"/>
      <c r="V674" s="14"/>
      <c r="W674" s="14"/>
      <c r="X674" s="14"/>
      <c r="Y674" s="14"/>
      <c r="Z674" s="14"/>
      <c r="AA674" s="14"/>
      <c r="AB674" s="14"/>
      <c r="AC674" s="14"/>
    </row>
    <row r="675">
      <c r="A675" s="30"/>
      <c r="B675" s="30"/>
      <c r="C675" s="3"/>
      <c r="D675" s="18"/>
      <c r="E675" s="19"/>
      <c r="F675" s="20"/>
      <c r="G675" s="21"/>
      <c r="H675" s="22"/>
      <c r="I675" s="23"/>
      <c r="J675" s="24"/>
      <c r="K675" s="25"/>
      <c r="L675" s="26"/>
      <c r="M675" s="14"/>
      <c r="N675" s="14"/>
      <c r="O675" s="14"/>
      <c r="P675" s="14"/>
      <c r="Q675" s="14"/>
      <c r="R675" s="22"/>
      <c r="S675" s="23"/>
      <c r="T675" s="27"/>
      <c r="U675" s="14"/>
      <c r="V675" s="14"/>
      <c r="W675" s="14"/>
      <c r="X675" s="14"/>
      <c r="Y675" s="14"/>
      <c r="Z675" s="14"/>
      <c r="AA675" s="14"/>
      <c r="AB675" s="14"/>
      <c r="AC675" s="14"/>
    </row>
    <row r="676">
      <c r="A676" s="30"/>
      <c r="B676" s="30"/>
      <c r="C676" s="3"/>
      <c r="D676" s="18"/>
      <c r="E676" s="19"/>
      <c r="F676" s="20"/>
      <c r="G676" s="21"/>
      <c r="H676" s="22"/>
      <c r="I676" s="23"/>
      <c r="J676" s="24"/>
      <c r="K676" s="25"/>
      <c r="L676" s="26"/>
      <c r="M676" s="14"/>
      <c r="N676" s="14"/>
      <c r="O676" s="14"/>
      <c r="P676" s="14"/>
      <c r="Q676" s="14"/>
      <c r="R676" s="22"/>
      <c r="S676" s="23"/>
      <c r="T676" s="27"/>
      <c r="U676" s="14"/>
      <c r="V676" s="14"/>
      <c r="W676" s="14"/>
      <c r="X676" s="14"/>
      <c r="Y676" s="14"/>
      <c r="Z676" s="14"/>
      <c r="AA676" s="14"/>
      <c r="AB676" s="14"/>
      <c r="AC676" s="14"/>
    </row>
    <row r="677">
      <c r="A677" s="30"/>
      <c r="B677" s="30"/>
      <c r="C677" s="3"/>
      <c r="D677" s="18"/>
      <c r="E677" s="19"/>
      <c r="F677" s="20"/>
      <c r="G677" s="21"/>
      <c r="H677" s="22"/>
      <c r="I677" s="23"/>
      <c r="J677" s="24"/>
      <c r="K677" s="25"/>
      <c r="L677" s="26"/>
      <c r="M677" s="14"/>
      <c r="N677" s="14"/>
      <c r="O677" s="14"/>
      <c r="P677" s="14"/>
      <c r="Q677" s="14"/>
      <c r="R677" s="22"/>
      <c r="S677" s="23"/>
      <c r="T677" s="27"/>
      <c r="U677" s="14"/>
      <c r="V677" s="14"/>
      <c r="W677" s="14"/>
      <c r="X677" s="14"/>
      <c r="Y677" s="14"/>
      <c r="Z677" s="14"/>
      <c r="AA677" s="14"/>
      <c r="AB677" s="14"/>
      <c r="AC677" s="14"/>
    </row>
    <row r="678">
      <c r="A678" s="30"/>
      <c r="B678" s="30"/>
      <c r="C678" s="3"/>
      <c r="D678" s="18"/>
      <c r="E678" s="19"/>
      <c r="F678" s="20"/>
      <c r="G678" s="21"/>
      <c r="H678" s="22"/>
      <c r="I678" s="23"/>
      <c r="J678" s="24"/>
      <c r="K678" s="25"/>
      <c r="L678" s="26"/>
      <c r="M678" s="14"/>
      <c r="N678" s="14"/>
      <c r="O678" s="14"/>
      <c r="P678" s="14"/>
      <c r="Q678" s="14"/>
      <c r="R678" s="22"/>
      <c r="S678" s="23"/>
      <c r="T678" s="27"/>
      <c r="U678" s="14"/>
      <c r="V678" s="14"/>
      <c r="W678" s="14"/>
      <c r="X678" s="14"/>
      <c r="Y678" s="14"/>
      <c r="Z678" s="14"/>
      <c r="AA678" s="14"/>
      <c r="AB678" s="14"/>
      <c r="AC678" s="14"/>
    </row>
    <row r="679">
      <c r="A679" s="30"/>
      <c r="B679" s="30"/>
      <c r="C679" s="3"/>
      <c r="D679" s="18"/>
      <c r="E679" s="19"/>
      <c r="F679" s="20"/>
      <c r="G679" s="21"/>
      <c r="H679" s="22"/>
      <c r="I679" s="23"/>
      <c r="J679" s="24"/>
      <c r="K679" s="25"/>
      <c r="L679" s="26"/>
      <c r="M679" s="14"/>
      <c r="N679" s="14"/>
      <c r="O679" s="14"/>
      <c r="P679" s="14"/>
      <c r="Q679" s="14"/>
      <c r="R679" s="22"/>
      <c r="S679" s="23"/>
      <c r="T679" s="27"/>
      <c r="U679" s="14"/>
      <c r="V679" s="14"/>
      <c r="W679" s="14"/>
      <c r="X679" s="14"/>
      <c r="Y679" s="14"/>
      <c r="Z679" s="14"/>
      <c r="AA679" s="14"/>
      <c r="AB679" s="14"/>
      <c r="AC679" s="14"/>
    </row>
    <row r="680">
      <c r="A680" s="30"/>
      <c r="B680" s="30"/>
      <c r="C680" s="3"/>
      <c r="D680" s="18"/>
      <c r="E680" s="19"/>
      <c r="F680" s="20"/>
      <c r="G680" s="21"/>
      <c r="H680" s="22"/>
      <c r="I680" s="23"/>
      <c r="J680" s="24"/>
      <c r="K680" s="25"/>
      <c r="L680" s="26"/>
      <c r="M680" s="14"/>
      <c r="N680" s="14"/>
      <c r="O680" s="14"/>
      <c r="P680" s="14"/>
      <c r="Q680" s="14"/>
      <c r="R680" s="22"/>
      <c r="S680" s="23"/>
      <c r="T680" s="27"/>
      <c r="U680" s="14"/>
      <c r="V680" s="14"/>
      <c r="W680" s="14"/>
      <c r="X680" s="14"/>
      <c r="Y680" s="14"/>
      <c r="Z680" s="14"/>
      <c r="AA680" s="14"/>
      <c r="AB680" s="14"/>
      <c r="AC680" s="14"/>
    </row>
    <row r="681">
      <c r="A681" s="30"/>
      <c r="B681" s="30"/>
      <c r="C681" s="3"/>
      <c r="D681" s="18"/>
      <c r="E681" s="19"/>
      <c r="F681" s="20"/>
      <c r="G681" s="21"/>
      <c r="H681" s="22"/>
      <c r="I681" s="23"/>
      <c r="J681" s="24"/>
      <c r="K681" s="25"/>
      <c r="L681" s="26"/>
      <c r="M681" s="14"/>
      <c r="N681" s="14"/>
      <c r="O681" s="14"/>
      <c r="P681" s="14"/>
      <c r="Q681" s="14"/>
      <c r="R681" s="22"/>
      <c r="S681" s="23"/>
      <c r="T681" s="27"/>
      <c r="U681" s="14"/>
      <c r="V681" s="14"/>
      <c r="W681" s="14"/>
      <c r="X681" s="14"/>
      <c r="Y681" s="14"/>
      <c r="Z681" s="14"/>
      <c r="AA681" s="14"/>
      <c r="AB681" s="14"/>
      <c r="AC681" s="14"/>
    </row>
    <row r="682">
      <c r="A682" s="30"/>
      <c r="B682" s="30"/>
      <c r="C682" s="3"/>
      <c r="D682" s="18"/>
      <c r="E682" s="19"/>
      <c r="F682" s="20"/>
      <c r="G682" s="21"/>
      <c r="H682" s="22"/>
      <c r="I682" s="23"/>
      <c r="J682" s="24"/>
      <c r="K682" s="25"/>
      <c r="L682" s="26"/>
      <c r="M682" s="14"/>
      <c r="N682" s="14"/>
      <c r="O682" s="14"/>
      <c r="P682" s="14"/>
      <c r="Q682" s="14"/>
      <c r="R682" s="22"/>
      <c r="S682" s="23"/>
      <c r="T682" s="27"/>
      <c r="U682" s="14"/>
      <c r="V682" s="14"/>
      <c r="W682" s="14"/>
      <c r="X682" s="14"/>
      <c r="Y682" s="14"/>
      <c r="Z682" s="14"/>
      <c r="AA682" s="14"/>
      <c r="AB682" s="14"/>
      <c r="AC682" s="14"/>
    </row>
    <row r="683">
      <c r="A683" s="30"/>
      <c r="B683" s="30"/>
      <c r="C683" s="3"/>
      <c r="D683" s="18"/>
      <c r="E683" s="19"/>
      <c r="F683" s="20"/>
      <c r="G683" s="21"/>
      <c r="H683" s="22"/>
      <c r="I683" s="23"/>
      <c r="J683" s="24"/>
      <c r="K683" s="25"/>
      <c r="L683" s="26"/>
      <c r="M683" s="14"/>
      <c r="N683" s="14"/>
      <c r="O683" s="14"/>
      <c r="P683" s="14"/>
      <c r="Q683" s="14"/>
      <c r="R683" s="22"/>
      <c r="S683" s="23"/>
      <c r="T683" s="27"/>
      <c r="U683" s="14"/>
      <c r="V683" s="14"/>
      <c r="W683" s="14"/>
      <c r="X683" s="14"/>
      <c r="Y683" s="14"/>
      <c r="Z683" s="14"/>
      <c r="AA683" s="14"/>
      <c r="AB683" s="14"/>
      <c r="AC683" s="14"/>
    </row>
    <row r="684">
      <c r="A684" s="30"/>
      <c r="B684" s="30"/>
      <c r="C684" s="3"/>
      <c r="D684" s="18"/>
      <c r="E684" s="19"/>
      <c r="F684" s="20"/>
      <c r="G684" s="21"/>
      <c r="H684" s="22"/>
      <c r="I684" s="23"/>
      <c r="J684" s="24"/>
      <c r="K684" s="25"/>
      <c r="L684" s="26"/>
      <c r="M684" s="14"/>
      <c r="N684" s="14"/>
      <c r="O684" s="14"/>
      <c r="P684" s="14"/>
      <c r="Q684" s="14"/>
      <c r="R684" s="22"/>
      <c r="S684" s="23"/>
      <c r="T684" s="27"/>
      <c r="U684" s="14"/>
      <c r="V684" s="14"/>
      <c r="W684" s="14"/>
      <c r="X684" s="14"/>
      <c r="Y684" s="14"/>
      <c r="Z684" s="14"/>
      <c r="AA684" s="14"/>
      <c r="AB684" s="14"/>
      <c r="AC684" s="14"/>
    </row>
    <row r="685">
      <c r="A685" s="30"/>
      <c r="B685" s="30"/>
      <c r="C685" s="3"/>
      <c r="D685" s="18"/>
      <c r="E685" s="19"/>
      <c r="F685" s="20"/>
      <c r="G685" s="21"/>
      <c r="H685" s="22"/>
      <c r="I685" s="23"/>
      <c r="J685" s="24"/>
      <c r="K685" s="25"/>
      <c r="L685" s="26"/>
      <c r="M685" s="14"/>
      <c r="N685" s="14"/>
      <c r="O685" s="14"/>
      <c r="P685" s="14"/>
      <c r="Q685" s="14"/>
      <c r="R685" s="22"/>
      <c r="S685" s="23"/>
      <c r="T685" s="27"/>
      <c r="U685" s="14"/>
      <c r="V685" s="14"/>
      <c r="W685" s="14"/>
      <c r="X685" s="14"/>
      <c r="Y685" s="14"/>
      <c r="Z685" s="14"/>
      <c r="AA685" s="14"/>
      <c r="AB685" s="14"/>
      <c r="AC685" s="14"/>
    </row>
    <row r="686">
      <c r="A686" s="30"/>
      <c r="B686" s="30"/>
      <c r="C686" s="3"/>
      <c r="D686" s="18"/>
      <c r="E686" s="19"/>
      <c r="F686" s="20"/>
      <c r="G686" s="21"/>
      <c r="H686" s="22"/>
      <c r="I686" s="23"/>
      <c r="J686" s="24"/>
      <c r="K686" s="25"/>
      <c r="L686" s="26"/>
      <c r="M686" s="14"/>
      <c r="N686" s="14"/>
      <c r="O686" s="14"/>
      <c r="P686" s="14"/>
      <c r="Q686" s="14"/>
      <c r="R686" s="22"/>
      <c r="S686" s="23"/>
      <c r="T686" s="27"/>
      <c r="U686" s="14"/>
      <c r="V686" s="14"/>
      <c r="W686" s="14"/>
      <c r="X686" s="14"/>
      <c r="Y686" s="14"/>
      <c r="Z686" s="14"/>
      <c r="AA686" s="14"/>
      <c r="AB686" s="14"/>
      <c r="AC686" s="14"/>
    </row>
    <row r="687">
      <c r="A687" s="30"/>
      <c r="B687" s="30"/>
      <c r="C687" s="3"/>
      <c r="D687" s="18"/>
      <c r="E687" s="19"/>
      <c r="F687" s="20"/>
      <c r="G687" s="21"/>
      <c r="H687" s="22"/>
      <c r="I687" s="23"/>
      <c r="J687" s="24"/>
      <c r="K687" s="25"/>
      <c r="L687" s="26"/>
      <c r="M687" s="14"/>
      <c r="N687" s="14"/>
      <c r="O687" s="14"/>
      <c r="P687" s="14"/>
      <c r="Q687" s="14"/>
      <c r="R687" s="22"/>
      <c r="S687" s="23"/>
      <c r="T687" s="27"/>
      <c r="U687" s="14"/>
      <c r="V687" s="14"/>
      <c r="W687" s="14"/>
      <c r="X687" s="14"/>
      <c r="Y687" s="14"/>
      <c r="Z687" s="14"/>
      <c r="AA687" s="14"/>
      <c r="AB687" s="14"/>
      <c r="AC687" s="14"/>
    </row>
    <row r="688">
      <c r="A688" s="30"/>
      <c r="B688" s="30"/>
      <c r="C688" s="3"/>
      <c r="D688" s="18"/>
      <c r="E688" s="19"/>
      <c r="F688" s="20"/>
      <c r="G688" s="21"/>
      <c r="H688" s="22"/>
      <c r="I688" s="23"/>
      <c r="J688" s="24"/>
      <c r="K688" s="25"/>
      <c r="L688" s="26"/>
      <c r="M688" s="14"/>
      <c r="N688" s="14"/>
      <c r="O688" s="14"/>
      <c r="P688" s="14"/>
      <c r="Q688" s="14"/>
      <c r="R688" s="22"/>
      <c r="S688" s="23"/>
      <c r="T688" s="27"/>
      <c r="U688" s="14"/>
      <c r="V688" s="14"/>
      <c r="W688" s="14"/>
      <c r="X688" s="14"/>
      <c r="Y688" s="14"/>
      <c r="Z688" s="14"/>
      <c r="AA688" s="14"/>
      <c r="AB688" s="14"/>
      <c r="AC688" s="14"/>
    </row>
    <row r="689">
      <c r="A689" s="30"/>
      <c r="B689" s="30"/>
      <c r="C689" s="3"/>
      <c r="D689" s="18"/>
      <c r="E689" s="19"/>
      <c r="F689" s="20"/>
      <c r="G689" s="21"/>
      <c r="H689" s="22"/>
      <c r="I689" s="23"/>
      <c r="J689" s="24"/>
      <c r="K689" s="25"/>
      <c r="L689" s="26"/>
      <c r="M689" s="14"/>
      <c r="N689" s="14"/>
      <c r="O689" s="14"/>
      <c r="P689" s="14"/>
      <c r="Q689" s="14"/>
      <c r="R689" s="22"/>
      <c r="S689" s="23"/>
      <c r="T689" s="27"/>
      <c r="U689" s="14"/>
      <c r="V689" s="14"/>
      <c r="W689" s="14"/>
      <c r="X689" s="14"/>
      <c r="Y689" s="14"/>
      <c r="Z689" s="14"/>
      <c r="AA689" s="14"/>
      <c r="AB689" s="14"/>
      <c r="AC689" s="14"/>
    </row>
    <row r="690">
      <c r="A690" s="30"/>
      <c r="B690" s="30"/>
      <c r="C690" s="3"/>
      <c r="D690" s="18"/>
      <c r="E690" s="19"/>
      <c r="F690" s="20"/>
      <c r="G690" s="21"/>
      <c r="H690" s="22"/>
      <c r="I690" s="23"/>
      <c r="J690" s="24"/>
      <c r="K690" s="25"/>
      <c r="L690" s="26"/>
      <c r="M690" s="14"/>
      <c r="N690" s="14"/>
      <c r="O690" s="14"/>
      <c r="P690" s="14"/>
      <c r="Q690" s="14"/>
      <c r="R690" s="22"/>
      <c r="S690" s="23"/>
      <c r="T690" s="27"/>
      <c r="U690" s="14"/>
      <c r="V690" s="14"/>
      <c r="W690" s="14"/>
      <c r="X690" s="14"/>
      <c r="Y690" s="14"/>
      <c r="Z690" s="14"/>
      <c r="AA690" s="14"/>
      <c r="AB690" s="14"/>
      <c r="AC690" s="14"/>
    </row>
    <row r="691">
      <c r="A691" s="30"/>
      <c r="B691" s="30"/>
      <c r="C691" s="3"/>
      <c r="D691" s="18"/>
      <c r="E691" s="19"/>
      <c r="F691" s="20"/>
      <c r="G691" s="21"/>
      <c r="H691" s="22"/>
      <c r="I691" s="23"/>
      <c r="J691" s="24"/>
      <c r="K691" s="25"/>
      <c r="L691" s="26"/>
      <c r="M691" s="14"/>
      <c r="N691" s="14"/>
      <c r="O691" s="14"/>
      <c r="P691" s="14"/>
      <c r="Q691" s="14"/>
      <c r="R691" s="22"/>
      <c r="S691" s="23"/>
      <c r="T691" s="27"/>
      <c r="U691" s="14"/>
      <c r="V691" s="14"/>
      <c r="W691" s="14"/>
      <c r="X691" s="14"/>
      <c r="Y691" s="14"/>
      <c r="Z691" s="14"/>
      <c r="AA691" s="14"/>
      <c r="AB691" s="14"/>
      <c r="AC691" s="14"/>
    </row>
    <row r="692">
      <c r="A692" s="30"/>
      <c r="B692" s="30"/>
      <c r="C692" s="3"/>
      <c r="D692" s="18"/>
      <c r="E692" s="19"/>
      <c r="F692" s="20"/>
      <c r="G692" s="21"/>
      <c r="H692" s="22"/>
      <c r="I692" s="23"/>
      <c r="J692" s="24"/>
      <c r="K692" s="25"/>
      <c r="L692" s="26"/>
      <c r="M692" s="14"/>
      <c r="N692" s="14"/>
      <c r="O692" s="14"/>
      <c r="P692" s="14"/>
      <c r="Q692" s="14"/>
      <c r="R692" s="22"/>
      <c r="S692" s="23"/>
      <c r="T692" s="27"/>
      <c r="U692" s="14"/>
      <c r="V692" s="14"/>
      <c r="W692" s="14"/>
      <c r="X692" s="14"/>
      <c r="Y692" s="14"/>
      <c r="Z692" s="14"/>
      <c r="AA692" s="14"/>
      <c r="AB692" s="14"/>
      <c r="AC692" s="14"/>
    </row>
    <row r="693">
      <c r="A693" s="30"/>
      <c r="B693" s="30"/>
      <c r="C693" s="3"/>
      <c r="D693" s="18"/>
      <c r="E693" s="19"/>
      <c r="F693" s="20"/>
      <c r="G693" s="21"/>
      <c r="H693" s="22"/>
      <c r="I693" s="23"/>
      <c r="J693" s="24"/>
      <c r="K693" s="25"/>
      <c r="L693" s="26"/>
      <c r="M693" s="14"/>
      <c r="N693" s="14"/>
      <c r="O693" s="14"/>
      <c r="P693" s="14"/>
      <c r="Q693" s="14"/>
      <c r="R693" s="22"/>
      <c r="S693" s="23"/>
      <c r="T693" s="27"/>
      <c r="U693" s="14"/>
      <c r="V693" s="14"/>
      <c r="W693" s="14"/>
      <c r="X693" s="14"/>
      <c r="Y693" s="14"/>
      <c r="Z693" s="14"/>
      <c r="AA693" s="14"/>
      <c r="AB693" s="14"/>
      <c r="AC693" s="14"/>
    </row>
    <row r="694">
      <c r="A694" s="30"/>
      <c r="B694" s="30"/>
      <c r="C694" s="3"/>
      <c r="D694" s="18"/>
      <c r="E694" s="19"/>
      <c r="F694" s="20"/>
      <c r="G694" s="21"/>
      <c r="H694" s="22"/>
      <c r="I694" s="23"/>
      <c r="J694" s="24"/>
      <c r="K694" s="25"/>
      <c r="L694" s="26"/>
      <c r="M694" s="14"/>
      <c r="N694" s="14"/>
      <c r="O694" s="14"/>
      <c r="P694" s="14"/>
      <c r="Q694" s="14"/>
      <c r="R694" s="22"/>
      <c r="S694" s="23"/>
      <c r="T694" s="27"/>
      <c r="U694" s="14"/>
      <c r="V694" s="14"/>
      <c r="W694" s="14"/>
      <c r="X694" s="14"/>
      <c r="Y694" s="14"/>
      <c r="Z694" s="14"/>
      <c r="AA694" s="14"/>
      <c r="AB694" s="14"/>
      <c r="AC694" s="14"/>
    </row>
    <row r="695">
      <c r="A695" s="30"/>
      <c r="B695" s="30"/>
      <c r="C695" s="3"/>
      <c r="D695" s="18"/>
      <c r="E695" s="19"/>
      <c r="F695" s="20"/>
      <c r="G695" s="21"/>
      <c r="H695" s="22"/>
      <c r="I695" s="23"/>
      <c r="J695" s="24"/>
      <c r="K695" s="25"/>
      <c r="L695" s="26"/>
      <c r="M695" s="14"/>
      <c r="N695" s="14"/>
      <c r="O695" s="14"/>
      <c r="P695" s="14"/>
      <c r="Q695" s="14"/>
      <c r="R695" s="22"/>
      <c r="S695" s="23"/>
      <c r="T695" s="27"/>
      <c r="U695" s="14"/>
      <c r="V695" s="14"/>
      <c r="W695" s="14"/>
      <c r="X695" s="14"/>
      <c r="Y695" s="14"/>
      <c r="Z695" s="14"/>
      <c r="AA695" s="14"/>
      <c r="AB695" s="14"/>
      <c r="AC695" s="14"/>
    </row>
    <row r="696">
      <c r="A696" s="30"/>
      <c r="B696" s="30"/>
      <c r="C696" s="3"/>
      <c r="D696" s="18"/>
      <c r="E696" s="19"/>
      <c r="F696" s="20"/>
      <c r="G696" s="21"/>
      <c r="H696" s="22"/>
      <c r="I696" s="23"/>
      <c r="J696" s="24"/>
      <c r="K696" s="25"/>
      <c r="L696" s="26"/>
      <c r="M696" s="14"/>
      <c r="N696" s="14"/>
      <c r="O696" s="14"/>
      <c r="P696" s="14"/>
      <c r="Q696" s="14"/>
      <c r="R696" s="22"/>
      <c r="S696" s="23"/>
      <c r="T696" s="27"/>
      <c r="U696" s="14"/>
      <c r="V696" s="14"/>
      <c r="W696" s="14"/>
      <c r="X696" s="14"/>
      <c r="Y696" s="14"/>
      <c r="Z696" s="14"/>
      <c r="AA696" s="14"/>
      <c r="AB696" s="14"/>
      <c r="AC696" s="14"/>
    </row>
    <row r="697">
      <c r="A697" s="30"/>
      <c r="B697" s="30"/>
      <c r="C697" s="3"/>
      <c r="D697" s="18"/>
      <c r="E697" s="19"/>
      <c r="F697" s="20"/>
      <c r="G697" s="21"/>
      <c r="H697" s="22"/>
      <c r="I697" s="23"/>
      <c r="J697" s="24"/>
      <c r="K697" s="25"/>
      <c r="L697" s="26"/>
      <c r="M697" s="14"/>
      <c r="N697" s="14"/>
      <c r="O697" s="14"/>
      <c r="P697" s="14"/>
      <c r="Q697" s="14"/>
      <c r="R697" s="22"/>
      <c r="S697" s="23"/>
      <c r="T697" s="27"/>
      <c r="U697" s="14"/>
      <c r="V697" s="14"/>
      <c r="W697" s="14"/>
      <c r="X697" s="14"/>
      <c r="Y697" s="14"/>
      <c r="Z697" s="14"/>
      <c r="AA697" s="14"/>
      <c r="AB697" s="14"/>
      <c r="AC697" s="14"/>
    </row>
    <row r="698">
      <c r="A698" s="30"/>
      <c r="B698" s="30"/>
      <c r="C698" s="3"/>
      <c r="D698" s="18"/>
      <c r="E698" s="19"/>
      <c r="F698" s="20"/>
      <c r="G698" s="21"/>
      <c r="H698" s="22"/>
      <c r="I698" s="23"/>
      <c r="J698" s="24"/>
      <c r="K698" s="25"/>
      <c r="L698" s="26"/>
      <c r="M698" s="14"/>
      <c r="N698" s="14"/>
      <c r="O698" s="14"/>
      <c r="P698" s="14"/>
      <c r="Q698" s="14"/>
      <c r="R698" s="22"/>
      <c r="S698" s="23"/>
      <c r="T698" s="27"/>
      <c r="U698" s="14"/>
      <c r="V698" s="14"/>
      <c r="W698" s="14"/>
      <c r="X698" s="14"/>
      <c r="Y698" s="14"/>
      <c r="Z698" s="14"/>
      <c r="AA698" s="14"/>
      <c r="AB698" s="14"/>
      <c r="AC698" s="14"/>
    </row>
    <row r="699">
      <c r="A699" s="30"/>
      <c r="B699" s="30"/>
      <c r="C699" s="3"/>
      <c r="D699" s="18"/>
      <c r="E699" s="19"/>
      <c r="F699" s="20"/>
      <c r="G699" s="21"/>
      <c r="H699" s="22"/>
      <c r="I699" s="23"/>
      <c r="J699" s="24"/>
      <c r="K699" s="25"/>
      <c r="L699" s="26"/>
      <c r="M699" s="14"/>
      <c r="N699" s="14"/>
      <c r="O699" s="14"/>
      <c r="P699" s="14"/>
      <c r="Q699" s="14"/>
      <c r="R699" s="22"/>
      <c r="S699" s="23"/>
      <c r="T699" s="27"/>
      <c r="U699" s="14"/>
      <c r="V699" s="14"/>
      <c r="W699" s="14"/>
      <c r="X699" s="14"/>
      <c r="Y699" s="14"/>
      <c r="Z699" s="14"/>
      <c r="AA699" s="14"/>
      <c r="AB699" s="14"/>
      <c r="AC699" s="14"/>
    </row>
    <row r="700">
      <c r="A700" s="30"/>
      <c r="B700" s="30"/>
      <c r="C700" s="3"/>
      <c r="D700" s="18"/>
      <c r="E700" s="19"/>
      <c r="F700" s="20"/>
      <c r="G700" s="21"/>
      <c r="H700" s="22"/>
      <c r="I700" s="23"/>
      <c r="J700" s="24"/>
      <c r="K700" s="25"/>
      <c r="L700" s="26"/>
      <c r="M700" s="14"/>
      <c r="N700" s="14"/>
      <c r="O700" s="14"/>
      <c r="P700" s="14"/>
      <c r="Q700" s="14"/>
      <c r="R700" s="22"/>
      <c r="S700" s="23"/>
      <c r="T700" s="27"/>
      <c r="U700" s="14"/>
      <c r="V700" s="14"/>
      <c r="W700" s="14"/>
      <c r="X700" s="14"/>
      <c r="Y700" s="14"/>
      <c r="Z700" s="14"/>
      <c r="AA700" s="14"/>
      <c r="AB700" s="14"/>
      <c r="AC700" s="14"/>
    </row>
    <row r="701">
      <c r="A701" s="30"/>
      <c r="B701" s="30"/>
      <c r="C701" s="3"/>
      <c r="D701" s="18"/>
      <c r="E701" s="19"/>
      <c r="F701" s="20"/>
      <c r="G701" s="21"/>
      <c r="H701" s="22"/>
      <c r="I701" s="23"/>
      <c r="J701" s="24"/>
      <c r="K701" s="25"/>
      <c r="L701" s="26"/>
      <c r="M701" s="14"/>
      <c r="N701" s="14"/>
      <c r="O701" s="14"/>
      <c r="P701" s="14"/>
      <c r="Q701" s="14"/>
      <c r="R701" s="22"/>
      <c r="S701" s="23"/>
      <c r="T701" s="27"/>
      <c r="U701" s="14"/>
      <c r="V701" s="14"/>
      <c r="W701" s="14"/>
      <c r="X701" s="14"/>
      <c r="Y701" s="14"/>
      <c r="Z701" s="14"/>
      <c r="AA701" s="14"/>
      <c r="AB701" s="14"/>
      <c r="AC701" s="14"/>
    </row>
    <row r="702">
      <c r="A702" s="30"/>
      <c r="B702" s="30"/>
      <c r="C702" s="3"/>
      <c r="D702" s="18"/>
      <c r="E702" s="19"/>
      <c r="F702" s="20"/>
      <c r="G702" s="21"/>
      <c r="H702" s="22"/>
      <c r="I702" s="23"/>
      <c r="J702" s="24"/>
      <c r="K702" s="25"/>
      <c r="L702" s="26"/>
      <c r="M702" s="14"/>
      <c r="N702" s="14"/>
      <c r="O702" s="14"/>
      <c r="P702" s="14"/>
      <c r="Q702" s="14"/>
      <c r="R702" s="22"/>
      <c r="S702" s="23"/>
      <c r="T702" s="27"/>
      <c r="U702" s="14"/>
      <c r="V702" s="14"/>
      <c r="W702" s="14"/>
      <c r="X702" s="14"/>
      <c r="Y702" s="14"/>
      <c r="Z702" s="14"/>
      <c r="AA702" s="14"/>
      <c r="AB702" s="14"/>
      <c r="AC702" s="14"/>
    </row>
    <row r="703">
      <c r="A703" s="30"/>
      <c r="B703" s="30"/>
      <c r="C703" s="3"/>
      <c r="D703" s="18"/>
      <c r="E703" s="19"/>
      <c r="F703" s="20"/>
      <c r="G703" s="21"/>
      <c r="H703" s="22"/>
      <c r="I703" s="23"/>
      <c r="J703" s="24"/>
      <c r="K703" s="25"/>
      <c r="L703" s="26"/>
      <c r="M703" s="14"/>
      <c r="N703" s="14"/>
      <c r="O703" s="14"/>
      <c r="P703" s="14"/>
      <c r="Q703" s="14"/>
      <c r="R703" s="22"/>
      <c r="S703" s="23"/>
      <c r="T703" s="27"/>
      <c r="U703" s="14"/>
      <c r="V703" s="14"/>
      <c r="W703" s="14"/>
      <c r="X703" s="14"/>
      <c r="Y703" s="14"/>
      <c r="Z703" s="14"/>
      <c r="AA703" s="14"/>
      <c r="AB703" s="14"/>
      <c r="AC703" s="14"/>
    </row>
    <row r="704">
      <c r="A704" s="30"/>
      <c r="B704" s="30"/>
      <c r="C704" s="3"/>
      <c r="D704" s="18"/>
      <c r="E704" s="19"/>
      <c r="F704" s="20"/>
      <c r="G704" s="21"/>
      <c r="H704" s="22"/>
      <c r="I704" s="23"/>
      <c r="J704" s="24"/>
      <c r="K704" s="25"/>
      <c r="L704" s="26"/>
      <c r="M704" s="14"/>
      <c r="N704" s="14"/>
      <c r="O704" s="14"/>
      <c r="P704" s="14"/>
      <c r="Q704" s="14"/>
      <c r="R704" s="22"/>
      <c r="S704" s="23"/>
      <c r="T704" s="27"/>
      <c r="U704" s="14"/>
      <c r="V704" s="14"/>
      <c r="W704" s="14"/>
      <c r="X704" s="14"/>
      <c r="Y704" s="14"/>
      <c r="Z704" s="14"/>
      <c r="AA704" s="14"/>
      <c r="AB704" s="14"/>
      <c r="AC704" s="14"/>
    </row>
    <row r="705">
      <c r="A705" s="30"/>
      <c r="B705" s="30"/>
      <c r="C705" s="3"/>
      <c r="D705" s="18"/>
      <c r="E705" s="19"/>
      <c r="F705" s="20"/>
      <c r="G705" s="21"/>
      <c r="H705" s="22"/>
      <c r="I705" s="23"/>
      <c r="J705" s="24"/>
      <c r="K705" s="25"/>
      <c r="L705" s="26"/>
      <c r="M705" s="14"/>
      <c r="N705" s="14"/>
      <c r="O705" s="14"/>
      <c r="P705" s="14"/>
      <c r="Q705" s="14"/>
      <c r="R705" s="22"/>
      <c r="S705" s="23"/>
      <c r="T705" s="27"/>
      <c r="U705" s="14"/>
      <c r="V705" s="14"/>
      <c r="W705" s="14"/>
      <c r="X705" s="14"/>
      <c r="Y705" s="14"/>
      <c r="Z705" s="14"/>
      <c r="AA705" s="14"/>
      <c r="AB705" s="14"/>
      <c r="AC705" s="14"/>
    </row>
    <row r="706">
      <c r="A706" s="30"/>
      <c r="B706" s="30"/>
      <c r="C706" s="3"/>
      <c r="D706" s="18"/>
      <c r="E706" s="19"/>
      <c r="F706" s="20"/>
      <c r="G706" s="21"/>
      <c r="H706" s="22"/>
      <c r="I706" s="23"/>
      <c r="J706" s="24"/>
      <c r="K706" s="25"/>
      <c r="L706" s="26"/>
      <c r="M706" s="14"/>
      <c r="N706" s="14"/>
      <c r="O706" s="14"/>
      <c r="P706" s="14"/>
      <c r="Q706" s="14"/>
      <c r="R706" s="22"/>
      <c r="S706" s="23"/>
      <c r="T706" s="27"/>
      <c r="U706" s="14"/>
      <c r="V706" s="14"/>
      <c r="W706" s="14"/>
      <c r="X706" s="14"/>
      <c r="Y706" s="14"/>
      <c r="Z706" s="14"/>
      <c r="AA706" s="14"/>
      <c r="AB706" s="14"/>
      <c r="AC706" s="14"/>
    </row>
    <row r="707">
      <c r="A707" s="30"/>
      <c r="B707" s="30"/>
      <c r="C707" s="3"/>
      <c r="D707" s="18"/>
      <c r="E707" s="19"/>
      <c r="F707" s="20"/>
      <c r="G707" s="21"/>
      <c r="H707" s="22"/>
      <c r="I707" s="23"/>
      <c r="J707" s="24"/>
      <c r="K707" s="25"/>
      <c r="L707" s="26"/>
      <c r="M707" s="14"/>
      <c r="N707" s="14"/>
      <c r="O707" s="14"/>
      <c r="P707" s="14"/>
      <c r="Q707" s="14"/>
      <c r="R707" s="22"/>
      <c r="S707" s="23"/>
      <c r="T707" s="27"/>
      <c r="U707" s="14"/>
      <c r="V707" s="14"/>
      <c r="W707" s="14"/>
      <c r="X707" s="14"/>
      <c r="Y707" s="14"/>
      <c r="Z707" s="14"/>
      <c r="AA707" s="14"/>
      <c r="AB707" s="14"/>
      <c r="AC707" s="14"/>
    </row>
    <row r="708">
      <c r="A708" s="30"/>
      <c r="B708" s="30"/>
      <c r="C708" s="3"/>
      <c r="D708" s="18"/>
      <c r="E708" s="19"/>
      <c r="F708" s="20"/>
      <c r="G708" s="21"/>
      <c r="H708" s="22"/>
      <c r="I708" s="23"/>
      <c r="J708" s="24"/>
      <c r="K708" s="25"/>
      <c r="L708" s="26"/>
      <c r="M708" s="14"/>
      <c r="N708" s="14"/>
      <c r="O708" s="14"/>
      <c r="P708" s="14"/>
      <c r="Q708" s="14"/>
      <c r="R708" s="22"/>
      <c r="S708" s="23"/>
      <c r="T708" s="27"/>
      <c r="U708" s="14"/>
      <c r="V708" s="14"/>
      <c r="W708" s="14"/>
      <c r="X708" s="14"/>
      <c r="Y708" s="14"/>
      <c r="Z708" s="14"/>
      <c r="AA708" s="14"/>
      <c r="AB708" s="14"/>
      <c r="AC708" s="14"/>
    </row>
    <row r="709">
      <c r="A709" s="30"/>
      <c r="B709" s="30"/>
      <c r="C709" s="3"/>
      <c r="D709" s="18"/>
      <c r="E709" s="19"/>
      <c r="F709" s="20"/>
      <c r="G709" s="21"/>
      <c r="H709" s="22"/>
      <c r="I709" s="23"/>
      <c r="J709" s="24"/>
      <c r="K709" s="25"/>
      <c r="L709" s="26"/>
      <c r="M709" s="14"/>
      <c r="N709" s="14"/>
      <c r="O709" s="14"/>
      <c r="P709" s="14"/>
      <c r="Q709" s="14"/>
      <c r="R709" s="22"/>
      <c r="S709" s="23"/>
      <c r="T709" s="27"/>
      <c r="U709" s="14"/>
      <c r="V709" s="14"/>
      <c r="W709" s="14"/>
      <c r="X709" s="14"/>
      <c r="Y709" s="14"/>
      <c r="Z709" s="14"/>
      <c r="AA709" s="14"/>
      <c r="AB709" s="14"/>
      <c r="AC709" s="14"/>
    </row>
    <row r="710">
      <c r="A710" s="30"/>
      <c r="B710" s="30"/>
      <c r="C710" s="3"/>
      <c r="D710" s="18"/>
      <c r="E710" s="19"/>
      <c r="F710" s="20"/>
      <c r="G710" s="21"/>
      <c r="H710" s="22"/>
      <c r="I710" s="23"/>
      <c r="J710" s="24"/>
      <c r="K710" s="25"/>
      <c r="L710" s="26"/>
      <c r="M710" s="14"/>
      <c r="N710" s="14"/>
      <c r="O710" s="14"/>
      <c r="P710" s="14"/>
      <c r="Q710" s="14"/>
      <c r="R710" s="22"/>
      <c r="S710" s="23"/>
      <c r="T710" s="27"/>
      <c r="U710" s="14"/>
      <c r="V710" s="14"/>
      <c r="W710" s="14"/>
      <c r="X710" s="14"/>
      <c r="Y710" s="14"/>
      <c r="Z710" s="14"/>
      <c r="AA710" s="14"/>
      <c r="AB710" s="14"/>
      <c r="AC710" s="14"/>
    </row>
    <row r="711">
      <c r="A711" s="30"/>
      <c r="B711" s="30"/>
      <c r="C711" s="3"/>
      <c r="D711" s="18"/>
      <c r="E711" s="19"/>
      <c r="F711" s="20"/>
      <c r="G711" s="21"/>
      <c r="H711" s="22"/>
      <c r="I711" s="23"/>
      <c r="J711" s="24"/>
      <c r="K711" s="25"/>
      <c r="L711" s="26"/>
      <c r="M711" s="14"/>
      <c r="N711" s="14"/>
      <c r="O711" s="14"/>
      <c r="P711" s="14"/>
      <c r="Q711" s="14"/>
      <c r="R711" s="22"/>
      <c r="S711" s="23"/>
      <c r="T711" s="27"/>
      <c r="U711" s="14"/>
      <c r="V711" s="14"/>
      <c r="W711" s="14"/>
      <c r="X711" s="14"/>
      <c r="Y711" s="14"/>
      <c r="Z711" s="14"/>
      <c r="AA711" s="14"/>
      <c r="AB711" s="14"/>
      <c r="AC711" s="14"/>
    </row>
    <row r="712">
      <c r="A712" s="30"/>
      <c r="B712" s="30"/>
      <c r="C712" s="3"/>
      <c r="D712" s="18"/>
      <c r="E712" s="19"/>
      <c r="F712" s="20"/>
      <c r="G712" s="21"/>
      <c r="H712" s="22"/>
      <c r="I712" s="23"/>
      <c r="J712" s="24"/>
      <c r="K712" s="25"/>
      <c r="L712" s="26"/>
      <c r="M712" s="14"/>
      <c r="N712" s="14"/>
      <c r="O712" s="14"/>
      <c r="P712" s="14"/>
      <c r="Q712" s="14"/>
      <c r="R712" s="22"/>
      <c r="S712" s="23"/>
      <c r="T712" s="27"/>
      <c r="U712" s="14"/>
      <c r="V712" s="14"/>
      <c r="W712" s="14"/>
      <c r="X712" s="14"/>
      <c r="Y712" s="14"/>
      <c r="Z712" s="14"/>
      <c r="AA712" s="14"/>
      <c r="AB712" s="14"/>
      <c r="AC712" s="14"/>
    </row>
    <row r="713">
      <c r="A713" s="30"/>
      <c r="B713" s="30"/>
      <c r="C713" s="3"/>
      <c r="D713" s="18"/>
      <c r="E713" s="19"/>
      <c r="F713" s="20"/>
      <c r="G713" s="21"/>
      <c r="H713" s="22"/>
      <c r="I713" s="23"/>
      <c r="J713" s="24"/>
      <c r="K713" s="25"/>
      <c r="L713" s="26"/>
      <c r="M713" s="14"/>
      <c r="N713" s="14"/>
      <c r="O713" s="14"/>
      <c r="P713" s="14"/>
      <c r="Q713" s="14"/>
      <c r="R713" s="22"/>
      <c r="S713" s="23"/>
      <c r="T713" s="27"/>
      <c r="U713" s="14"/>
      <c r="V713" s="14"/>
      <c r="W713" s="14"/>
      <c r="X713" s="14"/>
      <c r="Y713" s="14"/>
      <c r="Z713" s="14"/>
      <c r="AA713" s="14"/>
      <c r="AB713" s="14"/>
      <c r="AC713" s="14"/>
    </row>
    <row r="714">
      <c r="A714" s="30"/>
      <c r="B714" s="30"/>
      <c r="C714" s="3"/>
      <c r="D714" s="18"/>
      <c r="E714" s="19"/>
      <c r="F714" s="20"/>
      <c r="G714" s="21"/>
      <c r="H714" s="22"/>
      <c r="I714" s="23"/>
      <c r="J714" s="24"/>
      <c r="K714" s="25"/>
      <c r="L714" s="26"/>
      <c r="M714" s="14"/>
      <c r="N714" s="14"/>
      <c r="O714" s="14"/>
      <c r="P714" s="14"/>
      <c r="Q714" s="14"/>
      <c r="R714" s="22"/>
      <c r="S714" s="23"/>
      <c r="T714" s="27"/>
      <c r="U714" s="14"/>
      <c r="V714" s="14"/>
      <c r="W714" s="14"/>
      <c r="X714" s="14"/>
      <c r="Y714" s="14"/>
      <c r="Z714" s="14"/>
      <c r="AA714" s="14"/>
      <c r="AB714" s="14"/>
      <c r="AC714" s="14"/>
    </row>
    <row r="715">
      <c r="A715" s="30"/>
      <c r="B715" s="30"/>
      <c r="C715" s="3"/>
      <c r="D715" s="18"/>
      <c r="E715" s="19"/>
      <c r="F715" s="20"/>
      <c r="G715" s="21"/>
      <c r="H715" s="22"/>
      <c r="I715" s="23"/>
      <c r="J715" s="24"/>
      <c r="K715" s="25"/>
      <c r="L715" s="26"/>
      <c r="M715" s="14"/>
      <c r="N715" s="14"/>
      <c r="O715" s="14"/>
      <c r="P715" s="14"/>
      <c r="Q715" s="14"/>
      <c r="R715" s="22"/>
      <c r="S715" s="23"/>
      <c r="T715" s="27"/>
      <c r="U715" s="14"/>
      <c r="V715" s="14"/>
      <c r="W715" s="14"/>
      <c r="X715" s="14"/>
      <c r="Y715" s="14"/>
      <c r="Z715" s="14"/>
      <c r="AA715" s="14"/>
      <c r="AB715" s="14"/>
      <c r="AC715" s="14"/>
    </row>
    <row r="716">
      <c r="A716" s="30"/>
      <c r="B716" s="30"/>
      <c r="C716" s="3"/>
      <c r="D716" s="18"/>
      <c r="E716" s="19"/>
      <c r="F716" s="20"/>
      <c r="G716" s="21"/>
      <c r="H716" s="22"/>
      <c r="I716" s="23"/>
      <c r="J716" s="24"/>
      <c r="K716" s="25"/>
      <c r="L716" s="26"/>
      <c r="M716" s="14"/>
      <c r="N716" s="14"/>
      <c r="O716" s="14"/>
      <c r="P716" s="14"/>
      <c r="Q716" s="14"/>
      <c r="R716" s="22"/>
      <c r="S716" s="23"/>
      <c r="T716" s="27"/>
      <c r="U716" s="14"/>
      <c r="V716" s="14"/>
      <c r="W716" s="14"/>
      <c r="X716" s="14"/>
      <c r="Y716" s="14"/>
      <c r="Z716" s="14"/>
      <c r="AA716" s="14"/>
      <c r="AB716" s="14"/>
      <c r="AC716" s="14"/>
    </row>
    <row r="717">
      <c r="A717" s="30"/>
      <c r="B717" s="30"/>
      <c r="C717" s="3"/>
      <c r="D717" s="18"/>
      <c r="E717" s="19"/>
      <c r="F717" s="20"/>
      <c r="G717" s="21"/>
      <c r="H717" s="22"/>
      <c r="I717" s="23"/>
      <c r="J717" s="24"/>
      <c r="K717" s="25"/>
      <c r="L717" s="26"/>
      <c r="M717" s="14"/>
      <c r="N717" s="14"/>
      <c r="O717" s="14"/>
      <c r="P717" s="14"/>
      <c r="Q717" s="14"/>
      <c r="R717" s="22"/>
      <c r="S717" s="23"/>
      <c r="T717" s="27"/>
      <c r="U717" s="14"/>
      <c r="V717" s="14"/>
      <c r="W717" s="14"/>
      <c r="X717" s="14"/>
      <c r="Y717" s="14"/>
      <c r="Z717" s="14"/>
      <c r="AA717" s="14"/>
      <c r="AB717" s="14"/>
      <c r="AC717" s="14"/>
    </row>
    <row r="718">
      <c r="A718" s="30"/>
      <c r="B718" s="30"/>
      <c r="C718" s="3"/>
      <c r="D718" s="18"/>
      <c r="E718" s="19"/>
      <c r="F718" s="20"/>
      <c r="G718" s="21"/>
      <c r="H718" s="22"/>
      <c r="I718" s="23"/>
      <c r="J718" s="24"/>
      <c r="K718" s="25"/>
      <c r="L718" s="26"/>
      <c r="M718" s="14"/>
      <c r="N718" s="14"/>
      <c r="O718" s="14"/>
      <c r="P718" s="14"/>
      <c r="Q718" s="14"/>
      <c r="R718" s="22"/>
      <c r="S718" s="23"/>
      <c r="T718" s="27"/>
      <c r="U718" s="14"/>
      <c r="V718" s="14"/>
      <c r="W718" s="14"/>
      <c r="X718" s="14"/>
      <c r="Y718" s="14"/>
      <c r="Z718" s="14"/>
      <c r="AA718" s="14"/>
      <c r="AB718" s="14"/>
      <c r="AC718" s="14"/>
    </row>
    <row r="719">
      <c r="A719" s="30"/>
      <c r="B719" s="30"/>
      <c r="C719" s="3"/>
      <c r="D719" s="18"/>
      <c r="E719" s="19"/>
      <c r="F719" s="20"/>
      <c r="G719" s="21"/>
      <c r="H719" s="22"/>
      <c r="I719" s="23"/>
      <c r="J719" s="24"/>
      <c r="K719" s="25"/>
      <c r="L719" s="26"/>
      <c r="M719" s="14"/>
      <c r="N719" s="14"/>
      <c r="O719" s="14"/>
      <c r="P719" s="14"/>
      <c r="Q719" s="14"/>
      <c r="R719" s="22"/>
      <c r="S719" s="23"/>
      <c r="T719" s="27"/>
      <c r="U719" s="14"/>
      <c r="V719" s="14"/>
      <c r="W719" s="14"/>
      <c r="X719" s="14"/>
      <c r="Y719" s="14"/>
      <c r="Z719" s="14"/>
      <c r="AA719" s="14"/>
      <c r="AB719" s="14"/>
      <c r="AC719" s="14"/>
    </row>
    <row r="720">
      <c r="A720" s="30"/>
      <c r="B720" s="30"/>
      <c r="C720" s="3"/>
      <c r="D720" s="18"/>
      <c r="E720" s="19"/>
      <c r="F720" s="20"/>
      <c r="G720" s="21"/>
      <c r="H720" s="22"/>
      <c r="I720" s="23"/>
      <c r="J720" s="24"/>
      <c r="K720" s="25"/>
      <c r="L720" s="26"/>
      <c r="M720" s="14"/>
      <c r="N720" s="14"/>
      <c r="O720" s="14"/>
      <c r="P720" s="14"/>
      <c r="Q720" s="14"/>
      <c r="R720" s="22"/>
      <c r="S720" s="23"/>
      <c r="T720" s="27"/>
      <c r="U720" s="14"/>
      <c r="V720" s="14"/>
      <c r="W720" s="14"/>
      <c r="X720" s="14"/>
      <c r="Y720" s="14"/>
      <c r="Z720" s="14"/>
      <c r="AA720" s="14"/>
      <c r="AB720" s="14"/>
      <c r="AC720" s="14"/>
    </row>
    <row r="721">
      <c r="A721" s="30"/>
      <c r="B721" s="30"/>
      <c r="C721" s="3"/>
      <c r="D721" s="18"/>
      <c r="E721" s="19"/>
      <c r="F721" s="20"/>
      <c r="G721" s="21"/>
      <c r="H721" s="22"/>
      <c r="I721" s="23"/>
      <c r="J721" s="24"/>
      <c r="K721" s="25"/>
      <c r="L721" s="26"/>
      <c r="M721" s="14"/>
      <c r="N721" s="14"/>
      <c r="O721" s="14"/>
      <c r="P721" s="14"/>
      <c r="Q721" s="14"/>
      <c r="R721" s="22"/>
      <c r="S721" s="23"/>
      <c r="T721" s="27"/>
      <c r="U721" s="14"/>
      <c r="V721" s="14"/>
      <c r="W721" s="14"/>
      <c r="X721" s="14"/>
      <c r="Y721" s="14"/>
      <c r="Z721" s="14"/>
      <c r="AA721" s="14"/>
      <c r="AB721" s="14"/>
      <c r="AC721" s="14"/>
    </row>
    <row r="722">
      <c r="A722" s="30"/>
      <c r="B722" s="30"/>
      <c r="C722" s="3"/>
      <c r="D722" s="18"/>
      <c r="E722" s="19"/>
      <c r="F722" s="20"/>
      <c r="G722" s="21"/>
      <c r="H722" s="22"/>
      <c r="I722" s="23"/>
      <c r="J722" s="24"/>
      <c r="K722" s="25"/>
      <c r="L722" s="26"/>
      <c r="M722" s="14"/>
      <c r="N722" s="14"/>
      <c r="O722" s="14"/>
      <c r="P722" s="14"/>
      <c r="Q722" s="14"/>
      <c r="R722" s="22"/>
      <c r="S722" s="23"/>
      <c r="T722" s="27"/>
      <c r="U722" s="14"/>
      <c r="V722" s="14"/>
      <c r="W722" s="14"/>
      <c r="X722" s="14"/>
      <c r="Y722" s="14"/>
      <c r="Z722" s="14"/>
      <c r="AA722" s="14"/>
      <c r="AB722" s="14"/>
      <c r="AC722" s="14"/>
    </row>
    <row r="723">
      <c r="A723" s="30"/>
      <c r="B723" s="30"/>
      <c r="C723" s="3"/>
      <c r="D723" s="18"/>
      <c r="E723" s="19"/>
      <c r="F723" s="20"/>
      <c r="G723" s="21"/>
      <c r="H723" s="22"/>
      <c r="I723" s="23"/>
      <c r="J723" s="24"/>
      <c r="K723" s="25"/>
      <c r="L723" s="26"/>
      <c r="M723" s="14"/>
      <c r="N723" s="14"/>
      <c r="O723" s="14"/>
      <c r="P723" s="14"/>
      <c r="Q723" s="14"/>
      <c r="R723" s="22"/>
      <c r="S723" s="23"/>
      <c r="T723" s="27"/>
      <c r="U723" s="14"/>
      <c r="V723" s="14"/>
      <c r="W723" s="14"/>
      <c r="X723" s="14"/>
      <c r="Y723" s="14"/>
      <c r="Z723" s="14"/>
      <c r="AA723" s="14"/>
      <c r="AB723" s="14"/>
      <c r="AC723" s="14"/>
    </row>
    <row r="724">
      <c r="A724" s="30"/>
      <c r="B724" s="30"/>
      <c r="C724" s="3"/>
      <c r="D724" s="18"/>
      <c r="E724" s="19"/>
      <c r="F724" s="20"/>
      <c r="G724" s="21"/>
      <c r="H724" s="22"/>
      <c r="I724" s="23"/>
      <c r="J724" s="24"/>
      <c r="K724" s="25"/>
      <c r="L724" s="26"/>
      <c r="M724" s="14"/>
      <c r="N724" s="14"/>
      <c r="O724" s="14"/>
      <c r="P724" s="14"/>
      <c r="Q724" s="14"/>
      <c r="R724" s="22"/>
      <c r="S724" s="23"/>
      <c r="T724" s="27"/>
      <c r="U724" s="14"/>
      <c r="V724" s="14"/>
      <c r="W724" s="14"/>
      <c r="X724" s="14"/>
      <c r="Y724" s="14"/>
      <c r="Z724" s="14"/>
      <c r="AA724" s="14"/>
      <c r="AB724" s="14"/>
      <c r="AC724" s="14"/>
    </row>
    <row r="725">
      <c r="A725" s="30"/>
      <c r="B725" s="30"/>
      <c r="C725" s="3"/>
      <c r="D725" s="18"/>
      <c r="E725" s="19"/>
      <c r="F725" s="20"/>
      <c r="G725" s="21"/>
      <c r="H725" s="22"/>
      <c r="I725" s="23"/>
      <c r="J725" s="24"/>
      <c r="K725" s="25"/>
      <c r="L725" s="26"/>
      <c r="M725" s="14"/>
      <c r="N725" s="14"/>
      <c r="O725" s="14"/>
      <c r="P725" s="14"/>
      <c r="Q725" s="14"/>
      <c r="R725" s="22"/>
      <c r="S725" s="23"/>
      <c r="T725" s="27"/>
      <c r="U725" s="14"/>
      <c r="V725" s="14"/>
      <c r="W725" s="14"/>
      <c r="X725" s="14"/>
      <c r="Y725" s="14"/>
      <c r="Z725" s="14"/>
      <c r="AA725" s="14"/>
      <c r="AB725" s="14"/>
      <c r="AC725" s="14"/>
    </row>
    <row r="726">
      <c r="A726" s="30"/>
      <c r="B726" s="30"/>
      <c r="C726" s="3"/>
      <c r="D726" s="18"/>
      <c r="E726" s="19"/>
      <c r="F726" s="20"/>
      <c r="G726" s="21"/>
      <c r="H726" s="22"/>
      <c r="I726" s="23"/>
      <c r="J726" s="24"/>
      <c r="K726" s="25"/>
      <c r="L726" s="26"/>
      <c r="M726" s="14"/>
      <c r="N726" s="14"/>
      <c r="O726" s="14"/>
      <c r="P726" s="14"/>
      <c r="Q726" s="14"/>
      <c r="R726" s="22"/>
      <c r="S726" s="23"/>
      <c r="T726" s="27"/>
      <c r="U726" s="14"/>
      <c r="V726" s="14"/>
      <c r="W726" s="14"/>
      <c r="X726" s="14"/>
      <c r="Y726" s="14"/>
      <c r="Z726" s="14"/>
      <c r="AA726" s="14"/>
      <c r="AB726" s="14"/>
      <c r="AC726" s="14"/>
    </row>
    <row r="727">
      <c r="A727" s="30"/>
      <c r="B727" s="30"/>
      <c r="C727" s="3"/>
      <c r="D727" s="18"/>
      <c r="E727" s="19"/>
      <c r="F727" s="20"/>
      <c r="G727" s="21"/>
      <c r="H727" s="22"/>
      <c r="I727" s="23"/>
      <c r="J727" s="24"/>
      <c r="K727" s="25"/>
      <c r="L727" s="26"/>
      <c r="M727" s="14"/>
      <c r="N727" s="14"/>
      <c r="O727" s="14"/>
      <c r="P727" s="14"/>
      <c r="Q727" s="14"/>
      <c r="R727" s="22"/>
      <c r="S727" s="23"/>
      <c r="T727" s="27"/>
      <c r="U727" s="14"/>
      <c r="V727" s="14"/>
      <c r="W727" s="14"/>
      <c r="X727" s="14"/>
      <c r="Y727" s="14"/>
      <c r="Z727" s="14"/>
      <c r="AA727" s="14"/>
      <c r="AB727" s="14"/>
      <c r="AC727" s="14"/>
    </row>
    <row r="728">
      <c r="A728" s="30"/>
      <c r="B728" s="30"/>
      <c r="C728" s="3"/>
      <c r="D728" s="18"/>
      <c r="E728" s="19"/>
      <c r="F728" s="20"/>
      <c r="G728" s="21"/>
      <c r="H728" s="22"/>
      <c r="I728" s="23"/>
      <c r="J728" s="24"/>
      <c r="K728" s="25"/>
      <c r="L728" s="26"/>
      <c r="M728" s="14"/>
      <c r="N728" s="14"/>
      <c r="O728" s="14"/>
      <c r="P728" s="14"/>
      <c r="Q728" s="14"/>
      <c r="R728" s="22"/>
      <c r="S728" s="23"/>
      <c r="T728" s="27"/>
      <c r="U728" s="14"/>
      <c r="V728" s="14"/>
      <c r="W728" s="14"/>
      <c r="X728" s="14"/>
      <c r="Y728" s="14"/>
      <c r="Z728" s="14"/>
      <c r="AA728" s="14"/>
      <c r="AB728" s="14"/>
      <c r="AC728" s="14"/>
    </row>
    <row r="729">
      <c r="A729" s="30"/>
      <c r="B729" s="30"/>
      <c r="C729" s="3"/>
      <c r="D729" s="18"/>
      <c r="E729" s="19"/>
      <c r="F729" s="20"/>
      <c r="G729" s="21"/>
      <c r="H729" s="22"/>
      <c r="I729" s="23"/>
      <c r="J729" s="24"/>
      <c r="K729" s="25"/>
      <c r="L729" s="26"/>
      <c r="M729" s="14"/>
      <c r="N729" s="14"/>
      <c r="O729" s="14"/>
      <c r="P729" s="14"/>
      <c r="Q729" s="14"/>
      <c r="R729" s="22"/>
      <c r="S729" s="23"/>
      <c r="T729" s="27"/>
      <c r="U729" s="14"/>
      <c r="V729" s="14"/>
      <c r="W729" s="14"/>
      <c r="X729" s="14"/>
      <c r="Y729" s="14"/>
      <c r="Z729" s="14"/>
      <c r="AA729" s="14"/>
      <c r="AB729" s="14"/>
      <c r="AC729" s="14"/>
    </row>
    <row r="730">
      <c r="A730" s="30"/>
      <c r="B730" s="30"/>
      <c r="C730" s="3"/>
      <c r="D730" s="18"/>
      <c r="E730" s="19"/>
      <c r="F730" s="20"/>
      <c r="G730" s="21"/>
      <c r="H730" s="22"/>
      <c r="I730" s="23"/>
      <c r="J730" s="24"/>
      <c r="K730" s="25"/>
      <c r="L730" s="26"/>
      <c r="M730" s="14"/>
      <c r="N730" s="14"/>
      <c r="O730" s="14"/>
      <c r="P730" s="14"/>
      <c r="Q730" s="14"/>
      <c r="R730" s="22"/>
      <c r="S730" s="23"/>
      <c r="T730" s="27"/>
      <c r="U730" s="14"/>
      <c r="V730" s="14"/>
      <c r="W730" s="14"/>
      <c r="X730" s="14"/>
      <c r="Y730" s="14"/>
      <c r="Z730" s="14"/>
      <c r="AA730" s="14"/>
      <c r="AB730" s="14"/>
      <c r="AC730" s="14"/>
    </row>
    <row r="731">
      <c r="A731" s="30"/>
      <c r="B731" s="30"/>
      <c r="C731" s="3"/>
      <c r="D731" s="18"/>
      <c r="E731" s="19"/>
      <c r="F731" s="20"/>
      <c r="G731" s="21"/>
      <c r="H731" s="22"/>
      <c r="I731" s="23"/>
      <c r="J731" s="24"/>
      <c r="K731" s="25"/>
      <c r="L731" s="26"/>
      <c r="M731" s="14"/>
      <c r="N731" s="14"/>
      <c r="O731" s="14"/>
      <c r="P731" s="14"/>
      <c r="Q731" s="14"/>
      <c r="R731" s="22"/>
      <c r="S731" s="23"/>
      <c r="T731" s="27"/>
      <c r="U731" s="14"/>
      <c r="V731" s="14"/>
      <c r="W731" s="14"/>
      <c r="X731" s="14"/>
      <c r="Y731" s="14"/>
      <c r="Z731" s="14"/>
      <c r="AA731" s="14"/>
      <c r="AB731" s="14"/>
      <c r="AC731" s="14"/>
    </row>
    <row r="732">
      <c r="A732" s="30"/>
      <c r="B732" s="30"/>
      <c r="C732" s="3"/>
      <c r="D732" s="18"/>
      <c r="E732" s="19"/>
      <c r="F732" s="20"/>
      <c r="G732" s="21"/>
      <c r="H732" s="22"/>
      <c r="I732" s="23"/>
      <c r="J732" s="24"/>
      <c r="K732" s="25"/>
      <c r="L732" s="26"/>
      <c r="M732" s="14"/>
      <c r="N732" s="14"/>
      <c r="O732" s="14"/>
      <c r="P732" s="14"/>
      <c r="Q732" s="14"/>
      <c r="R732" s="22"/>
      <c r="S732" s="23"/>
      <c r="T732" s="27"/>
      <c r="U732" s="14"/>
      <c r="V732" s="14"/>
      <c r="W732" s="14"/>
      <c r="X732" s="14"/>
      <c r="Y732" s="14"/>
      <c r="Z732" s="14"/>
      <c r="AA732" s="14"/>
      <c r="AB732" s="14"/>
      <c r="AC732" s="14"/>
    </row>
    <row r="733">
      <c r="A733" s="30"/>
      <c r="B733" s="30"/>
      <c r="C733" s="3"/>
      <c r="D733" s="18"/>
      <c r="E733" s="19"/>
      <c r="F733" s="20"/>
      <c r="G733" s="21"/>
      <c r="H733" s="22"/>
      <c r="I733" s="23"/>
      <c r="J733" s="24"/>
      <c r="K733" s="25"/>
      <c r="L733" s="26"/>
      <c r="M733" s="14"/>
      <c r="N733" s="14"/>
      <c r="O733" s="14"/>
      <c r="P733" s="14"/>
      <c r="Q733" s="14"/>
      <c r="R733" s="22"/>
      <c r="S733" s="23"/>
      <c r="T733" s="27"/>
      <c r="U733" s="14"/>
      <c r="V733" s="14"/>
      <c r="W733" s="14"/>
      <c r="X733" s="14"/>
      <c r="Y733" s="14"/>
      <c r="Z733" s="14"/>
      <c r="AA733" s="14"/>
      <c r="AB733" s="14"/>
      <c r="AC733" s="14"/>
    </row>
    <row r="734">
      <c r="A734" s="30"/>
      <c r="B734" s="30"/>
      <c r="C734" s="3"/>
      <c r="D734" s="18"/>
      <c r="E734" s="19"/>
      <c r="F734" s="20"/>
      <c r="G734" s="21"/>
      <c r="H734" s="22"/>
      <c r="I734" s="23"/>
      <c r="J734" s="24"/>
      <c r="K734" s="25"/>
      <c r="L734" s="26"/>
      <c r="M734" s="14"/>
      <c r="N734" s="14"/>
      <c r="O734" s="14"/>
      <c r="P734" s="14"/>
      <c r="Q734" s="14"/>
      <c r="R734" s="22"/>
      <c r="S734" s="23"/>
      <c r="T734" s="27"/>
      <c r="U734" s="14"/>
      <c r="V734" s="14"/>
      <c r="W734" s="14"/>
      <c r="X734" s="14"/>
      <c r="Y734" s="14"/>
      <c r="Z734" s="14"/>
      <c r="AA734" s="14"/>
      <c r="AB734" s="14"/>
      <c r="AC734" s="14"/>
    </row>
    <row r="735">
      <c r="A735" s="30"/>
      <c r="B735" s="30"/>
      <c r="C735" s="3"/>
      <c r="D735" s="18"/>
      <c r="E735" s="19"/>
      <c r="F735" s="20"/>
      <c r="G735" s="21"/>
      <c r="H735" s="22"/>
      <c r="I735" s="23"/>
      <c r="J735" s="24"/>
      <c r="K735" s="25"/>
      <c r="L735" s="26"/>
      <c r="M735" s="14"/>
      <c r="N735" s="14"/>
      <c r="O735" s="14"/>
      <c r="P735" s="14"/>
      <c r="Q735" s="14"/>
      <c r="R735" s="22"/>
      <c r="S735" s="23"/>
      <c r="T735" s="27"/>
      <c r="U735" s="14"/>
      <c r="V735" s="14"/>
      <c r="W735" s="14"/>
      <c r="X735" s="14"/>
      <c r="Y735" s="14"/>
      <c r="Z735" s="14"/>
      <c r="AA735" s="14"/>
      <c r="AB735" s="14"/>
      <c r="AC735" s="14"/>
    </row>
    <row r="736">
      <c r="A736" s="30"/>
      <c r="B736" s="30"/>
      <c r="C736" s="3"/>
      <c r="D736" s="18"/>
      <c r="E736" s="19"/>
      <c r="F736" s="20"/>
      <c r="G736" s="21"/>
      <c r="H736" s="22"/>
      <c r="I736" s="23"/>
      <c r="J736" s="24"/>
      <c r="K736" s="25"/>
      <c r="L736" s="26"/>
      <c r="M736" s="14"/>
      <c r="N736" s="14"/>
      <c r="O736" s="14"/>
      <c r="P736" s="14"/>
      <c r="Q736" s="14"/>
      <c r="R736" s="22"/>
      <c r="S736" s="23"/>
      <c r="T736" s="27"/>
      <c r="U736" s="14"/>
      <c r="V736" s="14"/>
      <c r="W736" s="14"/>
      <c r="X736" s="14"/>
      <c r="Y736" s="14"/>
      <c r="Z736" s="14"/>
      <c r="AA736" s="14"/>
      <c r="AB736" s="14"/>
      <c r="AC736" s="14"/>
    </row>
    <row r="737">
      <c r="A737" s="30"/>
      <c r="B737" s="30"/>
      <c r="C737" s="3"/>
      <c r="D737" s="18"/>
      <c r="E737" s="19"/>
      <c r="F737" s="20"/>
      <c r="G737" s="21"/>
      <c r="H737" s="22"/>
      <c r="I737" s="23"/>
      <c r="J737" s="24"/>
      <c r="K737" s="25"/>
      <c r="L737" s="26"/>
      <c r="M737" s="14"/>
      <c r="N737" s="14"/>
      <c r="O737" s="14"/>
      <c r="P737" s="14"/>
      <c r="Q737" s="14"/>
      <c r="R737" s="22"/>
      <c r="S737" s="23"/>
      <c r="T737" s="27"/>
      <c r="U737" s="14"/>
      <c r="V737" s="14"/>
      <c r="W737" s="14"/>
      <c r="X737" s="14"/>
      <c r="Y737" s="14"/>
      <c r="Z737" s="14"/>
      <c r="AA737" s="14"/>
      <c r="AB737" s="14"/>
      <c r="AC737" s="14"/>
    </row>
    <row r="738">
      <c r="A738" s="30"/>
      <c r="B738" s="30"/>
      <c r="C738" s="3"/>
      <c r="D738" s="18"/>
      <c r="E738" s="19"/>
      <c r="F738" s="20"/>
      <c r="G738" s="21"/>
      <c r="H738" s="22"/>
      <c r="I738" s="23"/>
      <c r="J738" s="24"/>
      <c r="K738" s="25"/>
      <c r="L738" s="26"/>
      <c r="M738" s="14"/>
      <c r="N738" s="14"/>
      <c r="O738" s="14"/>
      <c r="P738" s="14"/>
      <c r="Q738" s="14"/>
      <c r="R738" s="22"/>
      <c r="S738" s="23"/>
      <c r="T738" s="27"/>
      <c r="U738" s="14"/>
      <c r="V738" s="14"/>
      <c r="W738" s="14"/>
      <c r="X738" s="14"/>
      <c r="Y738" s="14"/>
      <c r="Z738" s="14"/>
      <c r="AA738" s="14"/>
      <c r="AB738" s="14"/>
      <c r="AC738" s="14"/>
    </row>
    <row r="739">
      <c r="A739" s="30"/>
      <c r="B739" s="30"/>
      <c r="C739" s="3"/>
      <c r="D739" s="18"/>
      <c r="E739" s="19"/>
      <c r="F739" s="20"/>
      <c r="G739" s="21"/>
      <c r="H739" s="22"/>
      <c r="I739" s="23"/>
      <c r="J739" s="24"/>
      <c r="K739" s="25"/>
      <c r="L739" s="26"/>
      <c r="M739" s="14"/>
      <c r="N739" s="14"/>
      <c r="O739" s="14"/>
      <c r="P739" s="14"/>
      <c r="Q739" s="14"/>
      <c r="R739" s="22"/>
      <c r="S739" s="23"/>
      <c r="T739" s="27"/>
      <c r="U739" s="14"/>
      <c r="V739" s="14"/>
      <c r="W739" s="14"/>
      <c r="X739" s="14"/>
      <c r="Y739" s="14"/>
      <c r="Z739" s="14"/>
      <c r="AA739" s="14"/>
      <c r="AB739" s="14"/>
      <c r="AC739" s="14"/>
    </row>
    <row r="740">
      <c r="A740" s="30"/>
      <c r="B740" s="30"/>
      <c r="C740" s="3"/>
      <c r="D740" s="18"/>
      <c r="E740" s="19"/>
      <c r="F740" s="20"/>
      <c r="G740" s="21"/>
      <c r="H740" s="22"/>
      <c r="I740" s="23"/>
      <c r="J740" s="24"/>
      <c r="K740" s="25"/>
      <c r="L740" s="26"/>
      <c r="M740" s="14"/>
      <c r="N740" s="14"/>
      <c r="O740" s="14"/>
      <c r="P740" s="14"/>
      <c r="Q740" s="14"/>
      <c r="R740" s="22"/>
      <c r="S740" s="23"/>
      <c r="T740" s="27"/>
      <c r="U740" s="14"/>
      <c r="V740" s="14"/>
      <c r="W740" s="14"/>
      <c r="X740" s="14"/>
      <c r="Y740" s="14"/>
      <c r="Z740" s="14"/>
      <c r="AA740" s="14"/>
      <c r="AB740" s="14"/>
      <c r="AC740" s="14"/>
    </row>
    <row r="741">
      <c r="A741" s="30"/>
      <c r="B741" s="30"/>
      <c r="C741" s="3"/>
      <c r="D741" s="18"/>
      <c r="E741" s="19"/>
      <c r="F741" s="20"/>
      <c r="G741" s="21"/>
      <c r="H741" s="22"/>
      <c r="I741" s="23"/>
      <c r="J741" s="24"/>
      <c r="K741" s="25"/>
      <c r="L741" s="26"/>
      <c r="M741" s="14"/>
      <c r="N741" s="14"/>
      <c r="O741" s="14"/>
      <c r="P741" s="14"/>
      <c r="Q741" s="14"/>
      <c r="R741" s="22"/>
      <c r="S741" s="23"/>
      <c r="T741" s="27"/>
      <c r="U741" s="14"/>
      <c r="V741" s="14"/>
      <c r="W741" s="14"/>
      <c r="X741" s="14"/>
      <c r="Y741" s="14"/>
      <c r="Z741" s="14"/>
      <c r="AA741" s="14"/>
      <c r="AB741" s="14"/>
      <c r="AC741" s="14"/>
    </row>
    <row r="742">
      <c r="A742" s="30"/>
      <c r="B742" s="30"/>
      <c r="C742" s="3"/>
      <c r="D742" s="18"/>
      <c r="E742" s="19"/>
      <c r="F742" s="20"/>
      <c r="G742" s="21"/>
      <c r="H742" s="22"/>
      <c r="I742" s="23"/>
      <c r="J742" s="24"/>
      <c r="K742" s="25"/>
      <c r="L742" s="26"/>
      <c r="M742" s="14"/>
      <c r="N742" s="14"/>
      <c r="O742" s="14"/>
      <c r="P742" s="14"/>
      <c r="Q742" s="14"/>
      <c r="R742" s="22"/>
      <c r="S742" s="23"/>
      <c r="T742" s="27"/>
      <c r="U742" s="14"/>
      <c r="V742" s="14"/>
      <c r="W742" s="14"/>
      <c r="X742" s="14"/>
      <c r="Y742" s="14"/>
      <c r="Z742" s="14"/>
      <c r="AA742" s="14"/>
      <c r="AB742" s="14"/>
      <c r="AC742" s="14"/>
    </row>
    <row r="743">
      <c r="A743" s="30"/>
      <c r="B743" s="30"/>
      <c r="C743" s="3"/>
      <c r="D743" s="18"/>
      <c r="E743" s="19"/>
      <c r="F743" s="20"/>
      <c r="G743" s="21"/>
      <c r="H743" s="22"/>
      <c r="I743" s="23"/>
      <c r="J743" s="24"/>
      <c r="K743" s="25"/>
      <c r="L743" s="26"/>
      <c r="M743" s="14"/>
      <c r="N743" s="14"/>
      <c r="O743" s="14"/>
      <c r="P743" s="14"/>
      <c r="Q743" s="14"/>
      <c r="R743" s="22"/>
      <c r="S743" s="23"/>
      <c r="T743" s="27"/>
      <c r="U743" s="14"/>
      <c r="V743" s="14"/>
      <c r="W743" s="14"/>
      <c r="X743" s="14"/>
      <c r="Y743" s="14"/>
      <c r="Z743" s="14"/>
      <c r="AA743" s="14"/>
      <c r="AB743" s="14"/>
      <c r="AC743" s="14"/>
    </row>
    <row r="744">
      <c r="A744" s="30"/>
      <c r="B744" s="30"/>
      <c r="C744" s="3"/>
      <c r="D744" s="18"/>
      <c r="E744" s="19"/>
      <c r="F744" s="20"/>
      <c r="G744" s="21"/>
      <c r="H744" s="22"/>
      <c r="I744" s="23"/>
      <c r="J744" s="24"/>
      <c r="K744" s="25"/>
      <c r="L744" s="26"/>
      <c r="M744" s="14"/>
      <c r="N744" s="14"/>
      <c r="O744" s="14"/>
      <c r="P744" s="14"/>
      <c r="Q744" s="14"/>
      <c r="R744" s="22"/>
      <c r="S744" s="23"/>
      <c r="T744" s="27"/>
      <c r="U744" s="14"/>
      <c r="V744" s="14"/>
      <c r="W744" s="14"/>
      <c r="X744" s="14"/>
      <c r="Y744" s="14"/>
      <c r="Z744" s="14"/>
      <c r="AA744" s="14"/>
      <c r="AB744" s="14"/>
      <c r="AC744" s="14"/>
    </row>
    <row r="745">
      <c r="A745" s="30"/>
      <c r="B745" s="30"/>
      <c r="C745" s="3"/>
      <c r="D745" s="18"/>
      <c r="E745" s="19"/>
      <c r="F745" s="20"/>
      <c r="G745" s="21"/>
      <c r="H745" s="22"/>
      <c r="I745" s="23"/>
      <c r="J745" s="24"/>
      <c r="K745" s="25"/>
      <c r="L745" s="26"/>
      <c r="M745" s="14"/>
      <c r="N745" s="14"/>
      <c r="O745" s="14"/>
      <c r="P745" s="14"/>
      <c r="Q745" s="14"/>
      <c r="R745" s="22"/>
      <c r="S745" s="23"/>
      <c r="T745" s="27"/>
      <c r="U745" s="14"/>
      <c r="V745" s="14"/>
      <c r="W745" s="14"/>
      <c r="X745" s="14"/>
      <c r="Y745" s="14"/>
      <c r="Z745" s="14"/>
      <c r="AA745" s="14"/>
      <c r="AB745" s="14"/>
      <c r="AC745" s="14"/>
    </row>
    <row r="746">
      <c r="A746" s="30"/>
      <c r="B746" s="30"/>
      <c r="C746" s="3"/>
      <c r="D746" s="18"/>
      <c r="E746" s="19"/>
      <c r="F746" s="20"/>
      <c r="G746" s="21"/>
      <c r="H746" s="22"/>
      <c r="I746" s="23"/>
      <c r="J746" s="24"/>
      <c r="K746" s="25"/>
      <c r="L746" s="26"/>
      <c r="M746" s="14"/>
      <c r="N746" s="14"/>
      <c r="O746" s="14"/>
      <c r="P746" s="14"/>
      <c r="Q746" s="14"/>
      <c r="R746" s="22"/>
      <c r="S746" s="23"/>
      <c r="T746" s="27"/>
      <c r="U746" s="14"/>
      <c r="V746" s="14"/>
      <c r="W746" s="14"/>
      <c r="X746" s="14"/>
      <c r="Y746" s="14"/>
      <c r="Z746" s="14"/>
      <c r="AA746" s="14"/>
      <c r="AB746" s="14"/>
      <c r="AC746" s="14"/>
    </row>
    <row r="747">
      <c r="A747" s="30"/>
      <c r="B747" s="30"/>
      <c r="C747" s="3"/>
      <c r="D747" s="18"/>
      <c r="E747" s="19"/>
      <c r="F747" s="20"/>
      <c r="G747" s="21"/>
      <c r="H747" s="22"/>
      <c r="I747" s="23"/>
      <c r="J747" s="24"/>
      <c r="K747" s="25"/>
      <c r="L747" s="26"/>
      <c r="M747" s="14"/>
      <c r="N747" s="14"/>
      <c r="O747" s="14"/>
      <c r="P747" s="14"/>
      <c r="Q747" s="14"/>
      <c r="R747" s="22"/>
      <c r="S747" s="23"/>
      <c r="T747" s="27"/>
      <c r="U747" s="14"/>
      <c r="V747" s="14"/>
      <c r="W747" s="14"/>
      <c r="X747" s="14"/>
      <c r="Y747" s="14"/>
      <c r="Z747" s="14"/>
      <c r="AA747" s="14"/>
      <c r="AB747" s="14"/>
      <c r="AC747" s="14"/>
    </row>
    <row r="748">
      <c r="A748" s="30"/>
      <c r="B748" s="30"/>
      <c r="C748" s="3"/>
      <c r="D748" s="18"/>
      <c r="E748" s="19"/>
      <c r="F748" s="20"/>
      <c r="G748" s="21"/>
      <c r="H748" s="22"/>
      <c r="I748" s="23"/>
      <c r="J748" s="24"/>
      <c r="K748" s="25"/>
      <c r="L748" s="26"/>
      <c r="M748" s="14"/>
      <c r="N748" s="14"/>
      <c r="O748" s="14"/>
      <c r="P748" s="14"/>
      <c r="Q748" s="14"/>
      <c r="R748" s="22"/>
      <c r="S748" s="23"/>
      <c r="T748" s="27"/>
      <c r="U748" s="14"/>
      <c r="V748" s="14"/>
      <c r="W748" s="14"/>
      <c r="X748" s="14"/>
      <c r="Y748" s="14"/>
      <c r="Z748" s="14"/>
      <c r="AA748" s="14"/>
      <c r="AB748" s="14"/>
      <c r="AC748" s="14"/>
    </row>
    <row r="749">
      <c r="A749" s="30"/>
      <c r="B749" s="30"/>
      <c r="C749" s="3"/>
      <c r="D749" s="18"/>
      <c r="E749" s="19"/>
      <c r="F749" s="20"/>
      <c r="G749" s="21"/>
      <c r="H749" s="22"/>
      <c r="I749" s="23"/>
      <c r="J749" s="24"/>
      <c r="K749" s="25"/>
      <c r="L749" s="26"/>
      <c r="M749" s="14"/>
      <c r="N749" s="14"/>
      <c r="O749" s="14"/>
      <c r="P749" s="14"/>
      <c r="Q749" s="14"/>
      <c r="R749" s="22"/>
      <c r="S749" s="23"/>
      <c r="T749" s="27"/>
      <c r="U749" s="14"/>
      <c r="V749" s="14"/>
      <c r="W749" s="14"/>
      <c r="X749" s="14"/>
      <c r="Y749" s="14"/>
      <c r="Z749" s="14"/>
      <c r="AA749" s="14"/>
      <c r="AB749" s="14"/>
      <c r="AC749" s="14"/>
    </row>
    <row r="750">
      <c r="A750" s="30"/>
      <c r="B750" s="30"/>
      <c r="C750" s="3"/>
      <c r="D750" s="18"/>
      <c r="E750" s="19"/>
      <c r="F750" s="20"/>
      <c r="G750" s="21"/>
      <c r="H750" s="22"/>
      <c r="I750" s="23"/>
      <c r="J750" s="24"/>
      <c r="K750" s="25"/>
      <c r="L750" s="26"/>
      <c r="M750" s="14"/>
      <c r="N750" s="14"/>
      <c r="O750" s="14"/>
      <c r="P750" s="14"/>
      <c r="Q750" s="14"/>
      <c r="R750" s="22"/>
      <c r="S750" s="23"/>
      <c r="T750" s="27"/>
      <c r="U750" s="14"/>
      <c r="V750" s="14"/>
      <c r="W750" s="14"/>
      <c r="X750" s="14"/>
      <c r="Y750" s="14"/>
      <c r="Z750" s="14"/>
      <c r="AA750" s="14"/>
      <c r="AB750" s="14"/>
      <c r="AC750" s="14"/>
    </row>
    <row r="751">
      <c r="A751" s="30"/>
      <c r="B751" s="30"/>
      <c r="C751" s="3"/>
      <c r="D751" s="18"/>
      <c r="E751" s="19"/>
      <c r="F751" s="20"/>
      <c r="G751" s="21"/>
      <c r="H751" s="22"/>
      <c r="I751" s="23"/>
      <c r="J751" s="24"/>
      <c r="K751" s="25"/>
      <c r="L751" s="26"/>
      <c r="M751" s="14"/>
      <c r="N751" s="14"/>
      <c r="O751" s="14"/>
      <c r="P751" s="14"/>
      <c r="Q751" s="14"/>
      <c r="R751" s="22"/>
      <c r="S751" s="23"/>
      <c r="T751" s="27"/>
      <c r="U751" s="14"/>
      <c r="V751" s="14"/>
      <c r="W751" s="14"/>
      <c r="X751" s="14"/>
      <c r="Y751" s="14"/>
      <c r="Z751" s="14"/>
      <c r="AA751" s="14"/>
      <c r="AB751" s="14"/>
      <c r="AC751" s="14"/>
    </row>
    <row r="752">
      <c r="A752" s="30"/>
      <c r="B752" s="30"/>
      <c r="C752" s="3"/>
      <c r="D752" s="18"/>
      <c r="E752" s="19"/>
      <c r="F752" s="20"/>
      <c r="G752" s="21"/>
      <c r="H752" s="22"/>
      <c r="I752" s="23"/>
      <c r="J752" s="24"/>
      <c r="K752" s="25"/>
      <c r="L752" s="26"/>
      <c r="M752" s="14"/>
      <c r="N752" s="14"/>
      <c r="O752" s="14"/>
      <c r="P752" s="14"/>
      <c r="Q752" s="14"/>
      <c r="R752" s="22"/>
      <c r="S752" s="23"/>
      <c r="T752" s="27"/>
      <c r="U752" s="14"/>
      <c r="V752" s="14"/>
      <c r="W752" s="14"/>
      <c r="X752" s="14"/>
      <c r="Y752" s="14"/>
      <c r="Z752" s="14"/>
      <c r="AA752" s="14"/>
      <c r="AB752" s="14"/>
      <c r="AC752" s="14"/>
    </row>
    <row r="753">
      <c r="A753" s="30"/>
      <c r="B753" s="30"/>
      <c r="C753" s="3"/>
      <c r="D753" s="18"/>
      <c r="E753" s="19"/>
      <c r="F753" s="20"/>
      <c r="G753" s="21"/>
      <c r="H753" s="22"/>
      <c r="I753" s="23"/>
      <c r="J753" s="24"/>
      <c r="K753" s="25"/>
      <c r="L753" s="26"/>
      <c r="M753" s="14"/>
      <c r="N753" s="14"/>
      <c r="O753" s="14"/>
      <c r="P753" s="14"/>
      <c r="Q753" s="14"/>
      <c r="R753" s="22"/>
      <c r="S753" s="23"/>
      <c r="T753" s="27"/>
      <c r="U753" s="14"/>
      <c r="V753" s="14"/>
      <c r="W753" s="14"/>
      <c r="X753" s="14"/>
      <c r="Y753" s="14"/>
      <c r="Z753" s="14"/>
      <c r="AA753" s="14"/>
      <c r="AB753" s="14"/>
      <c r="AC753" s="14"/>
    </row>
    <row r="754">
      <c r="A754" s="30"/>
      <c r="B754" s="30"/>
      <c r="C754" s="3"/>
      <c r="D754" s="18"/>
      <c r="E754" s="19"/>
      <c r="F754" s="20"/>
      <c r="G754" s="21"/>
      <c r="H754" s="22"/>
      <c r="I754" s="23"/>
      <c r="J754" s="24"/>
      <c r="K754" s="25"/>
      <c r="L754" s="26"/>
      <c r="M754" s="14"/>
      <c r="N754" s="14"/>
      <c r="O754" s="14"/>
      <c r="P754" s="14"/>
      <c r="Q754" s="14"/>
      <c r="R754" s="22"/>
      <c r="S754" s="23"/>
      <c r="T754" s="27"/>
      <c r="U754" s="14"/>
      <c r="V754" s="14"/>
      <c r="W754" s="14"/>
      <c r="X754" s="14"/>
      <c r="Y754" s="14"/>
      <c r="Z754" s="14"/>
      <c r="AA754" s="14"/>
      <c r="AB754" s="14"/>
      <c r="AC754" s="14"/>
    </row>
    <row r="755">
      <c r="A755" s="30"/>
      <c r="B755" s="30"/>
      <c r="C755" s="3"/>
      <c r="D755" s="18"/>
      <c r="E755" s="19"/>
      <c r="F755" s="20"/>
      <c r="G755" s="21"/>
      <c r="H755" s="22"/>
      <c r="I755" s="23"/>
      <c r="J755" s="24"/>
      <c r="K755" s="25"/>
      <c r="L755" s="26"/>
      <c r="M755" s="14"/>
      <c r="N755" s="14"/>
      <c r="O755" s="14"/>
      <c r="P755" s="14"/>
      <c r="Q755" s="14"/>
      <c r="R755" s="22"/>
      <c r="S755" s="23"/>
      <c r="T755" s="27"/>
      <c r="U755" s="14"/>
      <c r="V755" s="14"/>
      <c r="W755" s="14"/>
      <c r="X755" s="14"/>
      <c r="Y755" s="14"/>
      <c r="Z755" s="14"/>
      <c r="AA755" s="14"/>
      <c r="AB755" s="14"/>
      <c r="AC755" s="14"/>
    </row>
    <row r="756">
      <c r="A756" s="30"/>
      <c r="B756" s="30"/>
      <c r="C756" s="3"/>
      <c r="D756" s="18"/>
      <c r="E756" s="19"/>
      <c r="F756" s="20"/>
      <c r="G756" s="21"/>
      <c r="H756" s="22"/>
      <c r="I756" s="23"/>
      <c r="J756" s="24"/>
      <c r="K756" s="25"/>
      <c r="L756" s="26"/>
      <c r="M756" s="14"/>
      <c r="N756" s="14"/>
      <c r="O756" s="14"/>
      <c r="P756" s="14"/>
      <c r="Q756" s="14"/>
      <c r="R756" s="22"/>
      <c r="S756" s="23"/>
      <c r="T756" s="27"/>
      <c r="U756" s="14"/>
      <c r="V756" s="14"/>
      <c r="W756" s="14"/>
      <c r="X756" s="14"/>
      <c r="Y756" s="14"/>
      <c r="Z756" s="14"/>
      <c r="AA756" s="14"/>
      <c r="AB756" s="14"/>
      <c r="AC756" s="14"/>
    </row>
    <row r="757">
      <c r="A757" s="30"/>
      <c r="B757" s="30"/>
      <c r="C757" s="3"/>
      <c r="D757" s="18"/>
      <c r="E757" s="19"/>
      <c r="F757" s="20"/>
      <c r="G757" s="21"/>
      <c r="H757" s="22"/>
      <c r="I757" s="23"/>
      <c r="J757" s="24"/>
      <c r="K757" s="25"/>
      <c r="L757" s="26"/>
      <c r="M757" s="14"/>
      <c r="N757" s="14"/>
      <c r="O757" s="14"/>
      <c r="P757" s="14"/>
      <c r="Q757" s="14"/>
      <c r="R757" s="22"/>
      <c r="S757" s="23"/>
      <c r="T757" s="27"/>
      <c r="U757" s="14"/>
      <c r="V757" s="14"/>
      <c r="W757" s="14"/>
      <c r="X757" s="14"/>
      <c r="Y757" s="14"/>
      <c r="Z757" s="14"/>
      <c r="AA757" s="14"/>
      <c r="AB757" s="14"/>
      <c r="AC757" s="14"/>
    </row>
    <row r="758">
      <c r="A758" s="30"/>
      <c r="B758" s="30"/>
      <c r="C758" s="3"/>
      <c r="D758" s="18"/>
      <c r="E758" s="19"/>
      <c r="F758" s="20"/>
      <c r="G758" s="21"/>
      <c r="H758" s="22"/>
      <c r="I758" s="23"/>
      <c r="J758" s="24"/>
      <c r="K758" s="25"/>
      <c r="L758" s="26"/>
      <c r="M758" s="14"/>
      <c r="N758" s="14"/>
      <c r="O758" s="14"/>
      <c r="P758" s="14"/>
      <c r="Q758" s="14"/>
      <c r="R758" s="22"/>
      <c r="S758" s="23"/>
      <c r="T758" s="27"/>
      <c r="U758" s="14"/>
      <c r="V758" s="14"/>
      <c r="W758" s="14"/>
      <c r="X758" s="14"/>
      <c r="Y758" s="14"/>
      <c r="Z758" s="14"/>
      <c r="AA758" s="14"/>
      <c r="AB758" s="14"/>
      <c r="AC758" s="14"/>
    </row>
    <row r="759">
      <c r="A759" s="30"/>
      <c r="B759" s="30"/>
      <c r="C759" s="3"/>
      <c r="D759" s="18"/>
      <c r="E759" s="19"/>
      <c r="F759" s="20"/>
      <c r="G759" s="21"/>
      <c r="H759" s="22"/>
      <c r="I759" s="23"/>
      <c r="J759" s="24"/>
      <c r="K759" s="25"/>
      <c r="L759" s="26"/>
      <c r="M759" s="14"/>
      <c r="N759" s="14"/>
      <c r="O759" s="14"/>
      <c r="P759" s="14"/>
      <c r="Q759" s="14"/>
      <c r="R759" s="22"/>
      <c r="S759" s="23"/>
      <c r="T759" s="27"/>
      <c r="U759" s="14"/>
      <c r="V759" s="14"/>
      <c r="W759" s="14"/>
      <c r="X759" s="14"/>
      <c r="Y759" s="14"/>
      <c r="Z759" s="14"/>
      <c r="AA759" s="14"/>
      <c r="AB759" s="14"/>
      <c r="AC759" s="14"/>
    </row>
    <row r="760">
      <c r="A760" s="30"/>
      <c r="B760" s="30"/>
      <c r="C760" s="3"/>
      <c r="D760" s="18"/>
      <c r="E760" s="19"/>
      <c r="F760" s="20"/>
      <c r="G760" s="21"/>
      <c r="H760" s="22"/>
      <c r="I760" s="23"/>
      <c r="J760" s="24"/>
      <c r="K760" s="25"/>
      <c r="L760" s="26"/>
      <c r="M760" s="14"/>
      <c r="N760" s="14"/>
      <c r="O760" s="14"/>
      <c r="P760" s="14"/>
      <c r="Q760" s="14"/>
      <c r="R760" s="22"/>
      <c r="S760" s="23"/>
      <c r="T760" s="27"/>
      <c r="U760" s="14"/>
      <c r="V760" s="14"/>
      <c r="W760" s="14"/>
      <c r="X760" s="14"/>
      <c r="Y760" s="14"/>
      <c r="Z760" s="14"/>
      <c r="AA760" s="14"/>
      <c r="AB760" s="14"/>
      <c r="AC760" s="14"/>
    </row>
    <row r="761">
      <c r="A761" s="30"/>
      <c r="B761" s="30"/>
      <c r="C761" s="3"/>
      <c r="D761" s="18"/>
      <c r="E761" s="19"/>
      <c r="F761" s="20"/>
      <c r="G761" s="21"/>
      <c r="H761" s="22"/>
      <c r="I761" s="23"/>
      <c r="J761" s="24"/>
      <c r="K761" s="25"/>
      <c r="L761" s="26"/>
      <c r="M761" s="14"/>
      <c r="N761" s="14"/>
      <c r="O761" s="14"/>
      <c r="P761" s="14"/>
      <c r="Q761" s="14"/>
      <c r="R761" s="22"/>
      <c r="S761" s="23"/>
      <c r="T761" s="27"/>
      <c r="U761" s="14"/>
      <c r="V761" s="14"/>
      <c r="W761" s="14"/>
      <c r="X761" s="14"/>
      <c r="Y761" s="14"/>
      <c r="Z761" s="14"/>
      <c r="AA761" s="14"/>
      <c r="AB761" s="14"/>
      <c r="AC761" s="14"/>
    </row>
    <row r="762">
      <c r="A762" s="30"/>
      <c r="B762" s="30"/>
      <c r="C762" s="3"/>
      <c r="D762" s="18"/>
      <c r="E762" s="19"/>
      <c r="F762" s="20"/>
      <c r="G762" s="21"/>
      <c r="H762" s="22"/>
      <c r="I762" s="23"/>
      <c r="J762" s="24"/>
      <c r="K762" s="25"/>
      <c r="L762" s="26"/>
      <c r="M762" s="14"/>
      <c r="N762" s="14"/>
      <c r="O762" s="14"/>
      <c r="P762" s="14"/>
      <c r="Q762" s="14"/>
      <c r="R762" s="22"/>
      <c r="S762" s="23"/>
      <c r="T762" s="27"/>
      <c r="U762" s="14"/>
      <c r="V762" s="14"/>
      <c r="W762" s="14"/>
      <c r="X762" s="14"/>
      <c r="Y762" s="14"/>
      <c r="Z762" s="14"/>
      <c r="AA762" s="14"/>
      <c r="AB762" s="14"/>
      <c r="AC762" s="14"/>
    </row>
    <row r="763">
      <c r="A763" s="14"/>
      <c r="B763" s="14"/>
      <c r="C763" s="14"/>
      <c r="D763" s="14"/>
      <c r="E763" s="14"/>
      <c r="F763" s="14"/>
      <c r="G763" s="14"/>
      <c r="H763" s="22"/>
      <c r="I763" s="23"/>
      <c r="J763" s="24"/>
      <c r="K763" s="25"/>
      <c r="L763" s="26"/>
      <c r="M763" s="14"/>
      <c r="N763" s="14"/>
      <c r="O763" s="14"/>
      <c r="P763" s="14"/>
      <c r="Q763" s="14"/>
      <c r="R763" s="22"/>
      <c r="S763" s="23"/>
      <c r="T763" s="27"/>
      <c r="U763" s="14"/>
      <c r="V763" s="14"/>
      <c r="W763" s="14"/>
      <c r="X763" s="14"/>
      <c r="Y763" s="14"/>
      <c r="Z763" s="14"/>
      <c r="AA763" s="14"/>
      <c r="AB763" s="14"/>
      <c r="AC763" s="14"/>
    </row>
    <row r="764">
      <c r="A764" s="14"/>
      <c r="B764" s="14"/>
      <c r="C764" s="14"/>
      <c r="D764" s="14"/>
      <c r="E764" s="14"/>
      <c r="F764" s="14"/>
      <c r="G764" s="14"/>
      <c r="H764" s="22"/>
      <c r="I764" s="23"/>
      <c r="J764" s="24"/>
      <c r="K764" s="25"/>
      <c r="L764" s="26"/>
      <c r="M764" s="14"/>
      <c r="N764" s="14"/>
      <c r="O764" s="14"/>
      <c r="P764" s="14"/>
      <c r="Q764" s="14"/>
      <c r="R764" s="22"/>
      <c r="S764" s="23"/>
      <c r="T764" s="27"/>
      <c r="U764" s="14"/>
      <c r="V764" s="14"/>
      <c r="W764" s="14"/>
      <c r="X764" s="14"/>
      <c r="Y764" s="14"/>
      <c r="Z764" s="14"/>
      <c r="AA764" s="14"/>
      <c r="AB764" s="14"/>
      <c r="AC764" s="14"/>
    </row>
    <row r="765">
      <c r="A765" s="14"/>
      <c r="B765" s="14"/>
      <c r="C765" s="14"/>
      <c r="D765" s="14"/>
      <c r="E765" s="14"/>
      <c r="F765" s="14"/>
      <c r="G765" s="14"/>
      <c r="H765" s="22"/>
      <c r="I765" s="23"/>
      <c r="J765" s="24"/>
      <c r="K765" s="25"/>
      <c r="L765" s="26"/>
      <c r="M765" s="14"/>
      <c r="N765" s="14"/>
      <c r="O765" s="14"/>
      <c r="P765" s="14"/>
      <c r="Q765" s="14"/>
      <c r="R765" s="22"/>
      <c r="S765" s="23"/>
      <c r="T765" s="27"/>
      <c r="U765" s="14"/>
      <c r="V765" s="14"/>
      <c r="W765" s="14"/>
      <c r="X765" s="14"/>
      <c r="Y765" s="14"/>
      <c r="Z765" s="14"/>
      <c r="AA765" s="14"/>
      <c r="AB765" s="14"/>
      <c r="AC765" s="14"/>
    </row>
    <row r="766">
      <c r="A766" s="14"/>
      <c r="B766" s="14"/>
      <c r="C766" s="14"/>
      <c r="D766" s="14"/>
      <c r="E766" s="14"/>
      <c r="F766" s="14"/>
      <c r="G766" s="14"/>
      <c r="H766" s="22"/>
      <c r="I766" s="23"/>
      <c r="J766" s="24"/>
      <c r="K766" s="25"/>
      <c r="L766" s="26"/>
      <c r="M766" s="14"/>
      <c r="N766" s="14"/>
      <c r="O766" s="14"/>
      <c r="P766" s="14"/>
      <c r="Q766" s="14"/>
      <c r="R766" s="22"/>
      <c r="S766" s="23"/>
      <c r="T766" s="27"/>
      <c r="U766" s="14"/>
      <c r="V766" s="14"/>
      <c r="W766" s="14"/>
      <c r="X766" s="14"/>
      <c r="Y766" s="14"/>
      <c r="Z766" s="14"/>
      <c r="AA766" s="14"/>
      <c r="AB766" s="14"/>
      <c r="AC766" s="14"/>
    </row>
    <row r="767">
      <c r="A767" s="14"/>
      <c r="B767" s="14"/>
      <c r="C767" s="14"/>
      <c r="D767" s="14"/>
      <c r="E767" s="14"/>
      <c r="F767" s="14"/>
      <c r="G767" s="14"/>
      <c r="H767" s="22"/>
      <c r="I767" s="23"/>
      <c r="J767" s="24"/>
      <c r="K767" s="25"/>
      <c r="L767" s="26"/>
      <c r="M767" s="14"/>
      <c r="N767" s="14"/>
      <c r="O767" s="14"/>
      <c r="P767" s="14"/>
      <c r="Q767" s="14"/>
      <c r="R767" s="22"/>
      <c r="S767" s="23"/>
      <c r="T767" s="27"/>
      <c r="U767" s="14"/>
      <c r="V767" s="14"/>
      <c r="W767" s="14"/>
      <c r="X767" s="14"/>
      <c r="Y767" s="14"/>
      <c r="Z767" s="14"/>
      <c r="AA767" s="14"/>
      <c r="AB767" s="14"/>
      <c r="AC767" s="14"/>
    </row>
    <row r="768">
      <c r="A768" s="14"/>
      <c r="B768" s="14"/>
      <c r="C768" s="14"/>
      <c r="D768" s="14"/>
      <c r="E768" s="14"/>
      <c r="F768" s="14"/>
      <c r="G768" s="14"/>
      <c r="H768" s="22"/>
      <c r="I768" s="23"/>
      <c r="J768" s="24"/>
      <c r="K768" s="25"/>
      <c r="L768" s="26"/>
      <c r="M768" s="14"/>
      <c r="N768" s="14"/>
      <c r="O768" s="14"/>
      <c r="P768" s="14"/>
      <c r="Q768" s="14"/>
      <c r="R768" s="22"/>
      <c r="S768" s="23"/>
      <c r="T768" s="27"/>
      <c r="U768" s="14"/>
      <c r="V768" s="14"/>
      <c r="W768" s="14"/>
      <c r="X768" s="14"/>
      <c r="Y768" s="14"/>
      <c r="Z768" s="14"/>
      <c r="AA768" s="14"/>
      <c r="AB768" s="14"/>
      <c r="AC768" s="14"/>
    </row>
    <row r="769">
      <c r="A769" s="14"/>
      <c r="B769" s="14"/>
      <c r="C769" s="14"/>
      <c r="D769" s="14"/>
      <c r="E769" s="14"/>
      <c r="F769" s="14"/>
      <c r="G769" s="14"/>
      <c r="H769" s="22"/>
      <c r="I769" s="23"/>
      <c r="J769" s="24"/>
      <c r="K769" s="25"/>
      <c r="L769" s="26"/>
      <c r="M769" s="14"/>
      <c r="N769" s="14"/>
      <c r="O769" s="14"/>
      <c r="P769" s="14"/>
      <c r="Q769" s="14"/>
      <c r="R769" s="22"/>
      <c r="S769" s="23"/>
      <c r="T769" s="27"/>
      <c r="U769" s="14"/>
      <c r="V769" s="14"/>
      <c r="W769" s="14"/>
      <c r="X769" s="14"/>
      <c r="Y769" s="14"/>
      <c r="Z769" s="14"/>
      <c r="AA769" s="14"/>
      <c r="AB769" s="14"/>
      <c r="AC769" s="14"/>
    </row>
    <row r="770">
      <c r="A770" s="14"/>
      <c r="B770" s="14"/>
      <c r="C770" s="14"/>
      <c r="D770" s="14"/>
      <c r="E770" s="14"/>
      <c r="F770" s="14"/>
      <c r="G770" s="14"/>
      <c r="H770" s="22"/>
      <c r="I770" s="23"/>
      <c r="J770" s="24"/>
      <c r="K770" s="25"/>
      <c r="L770" s="26"/>
      <c r="M770" s="14"/>
      <c r="N770" s="14"/>
      <c r="O770" s="14"/>
      <c r="P770" s="14"/>
      <c r="Q770" s="14"/>
      <c r="R770" s="22"/>
      <c r="S770" s="23"/>
      <c r="T770" s="27"/>
      <c r="U770" s="14"/>
      <c r="V770" s="14"/>
      <c r="W770" s="14"/>
      <c r="X770" s="14"/>
      <c r="Y770" s="14"/>
      <c r="Z770" s="14"/>
      <c r="AA770" s="14"/>
      <c r="AB770" s="14"/>
      <c r="AC770" s="14"/>
    </row>
    <row r="771">
      <c r="A771" s="14"/>
      <c r="B771" s="14"/>
      <c r="C771" s="14"/>
      <c r="D771" s="14"/>
      <c r="E771" s="14"/>
      <c r="F771" s="14"/>
      <c r="G771" s="14"/>
      <c r="H771" s="22"/>
      <c r="I771" s="23"/>
      <c r="J771" s="24"/>
      <c r="K771" s="25"/>
      <c r="L771" s="26"/>
      <c r="M771" s="14"/>
      <c r="N771" s="14"/>
      <c r="O771" s="14"/>
      <c r="P771" s="14"/>
      <c r="Q771" s="14"/>
      <c r="R771" s="22"/>
      <c r="S771" s="23"/>
      <c r="T771" s="27"/>
      <c r="U771" s="14"/>
      <c r="V771" s="14"/>
      <c r="W771" s="14"/>
      <c r="X771" s="14"/>
      <c r="Y771" s="14"/>
      <c r="Z771" s="14"/>
      <c r="AA771" s="14"/>
      <c r="AB771" s="14"/>
      <c r="AC771" s="14"/>
    </row>
    <row r="772">
      <c r="A772" s="14"/>
      <c r="B772" s="14"/>
      <c r="C772" s="14"/>
      <c r="D772" s="14"/>
      <c r="E772" s="14"/>
      <c r="F772" s="14"/>
      <c r="G772" s="14"/>
      <c r="H772" s="22"/>
      <c r="I772" s="23"/>
      <c r="J772" s="24"/>
      <c r="K772" s="25"/>
      <c r="L772" s="26"/>
      <c r="M772" s="14"/>
      <c r="N772" s="14"/>
      <c r="O772" s="14"/>
      <c r="P772" s="14"/>
      <c r="Q772" s="14"/>
      <c r="R772" s="22"/>
      <c r="S772" s="23"/>
      <c r="T772" s="27"/>
      <c r="U772" s="14"/>
      <c r="V772" s="14"/>
      <c r="W772" s="14"/>
      <c r="X772" s="14"/>
      <c r="Y772" s="14"/>
      <c r="Z772" s="14"/>
      <c r="AA772" s="14"/>
      <c r="AB772" s="14"/>
      <c r="AC772" s="14"/>
    </row>
    <row r="773">
      <c r="A773" s="14"/>
      <c r="B773" s="14"/>
      <c r="C773" s="14"/>
      <c r="D773" s="14"/>
      <c r="E773" s="14"/>
      <c r="F773" s="14"/>
      <c r="G773" s="14"/>
      <c r="H773" s="22"/>
      <c r="I773" s="23"/>
      <c r="J773" s="24"/>
      <c r="K773" s="25"/>
      <c r="L773" s="26"/>
      <c r="M773" s="14"/>
      <c r="N773" s="14"/>
      <c r="O773" s="14"/>
      <c r="P773" s="14"/>
      <c r="Q773" s="14"/>
      <c r="R773" s="22"/>
      <c r="S773" s="23"/>
      <c r="T773" s="27"/>
      <c r="U773" s="14"/>
      <c r="V773" s="14"/>
      <c r="W773" s="14"/>
      <c r="X773" s="14"/>
      <c r="Y773" s="14"/>
      <c r="Z773" s="14"/>
      <c r="AA773" s="14"/>
      <c r="AB773" s="14"/>
      <c r="AC773" s="14"/>
    </row>
    <row r="774">
      <c r="A774" s="14"/>
      <c r="B774" s="14"/>
      <c r="C774" s="14"/>
      <c r="D774" s="14"/>
      <c r="E774" s="14"/>
      <c r="F774" s="14"/>
      <c r="G774" s="14"/>
      <c r="H774" s="22"/>
      <c r="I774" s="23"/>
      <c r="J774" s="24"/>
      <c r="K774" s="25"/>
      <c r="L774" s="26"/>
      <c r="M774" s="14"/>
      <c r="N774" s="14"/>
      <c r="O774" s="14"/>
      <c r="P774" s="14"/>
      <c r="Q774" s="14"/>
      <c r="R774" s="22"/>
      <c r="S774" s="23"/>
      <c r="T774" s="27"/>
      <c r="U774" s="14"/>
      <c r="V774" s="14"/>
      <c r="W774" s="14"/>
      <c r="X774" s="14"/>
      <c r="Y774" s="14"/>
      <c r="Z774" s="14"/>
      <c r="AA774" s="14"/>
      <c r="AB774" s="14"/>
      <c r="AC774" s="14"/>
    </row>
    <row r="775">
      <c r="A775" s="14"/>
      <c r="B775" s="14"/>
      <c r="C775" s="14"/>
      <c r="D775" s="14"/>
      <c r="E775" s="14"/>
      <c r="F775" s="14"/>
      <c r="G775" s="14"/>
      <c r="H775" s="22"/>
      <c r="I775" s="23"/>
      <c r="J775" s="24"/>
      <c r="K775" s="25"/>
      <c r="L775" s="26"/>
      <c r="M775" s="14"/>
      <c r="N775" s="14"/>
      <c r="O775" s="14"/>
      <c r="P775" s="14"/>
      <c r="Q775" s="14"/>
      <c r="R775" s="22"/>
      <c r="S775" s="23"/>
      <c r="T775" s="27"/>
      <c r="U775" s="14"/>
      <c r="V775" s="14"/>
      <c r="W775" s="14"/>
      <c r="X775" s="14"/>
      <c r="Y775" s="14"/>
      <c r="Z775" s="14"/>
      <c r="AA775" s="14"/>
      <c r="AB775" s="14"/>
      <c r="AC775" s="14"/>
    </row>
    <row r="776">
      <c r="A776" s="14"/>
      <c r="B776" s="14"/>
      <c r="C776" s="14"/>
      <c r="D776" s="14"/>
      <c r="E776" s="14"/>
      <c r="F776" s="14"/>
      <c r="G776" s="14"/>
      <c r="H776" s="22"/>
      <c r="I776" s="23"/>
      <c r="J776" s="24"/>
      <c r="K776" s="25"/>
      <c r="L776" s="26"/>
      <c r="M776" s="14"/>
      <c r="N776" s="14"/>
      <c r="O776" s="14"/>
      <c r="P776" s="14"/>
      <c r="Q776" s="14"/>
      <c r="R776" s="22"/>
      <c r="S776" s="23"/>
      <c r="T776" s="27"/>
      <c r="U776" s="14"/>
      <c r="V776" s="14"/>
      <c r="W776" s="14"/>
      <c r="X776" s="14"/>
      <c r="Y776" s="14"/>
      <c r="Z776" s="14"/>
      <c r="AA776" s="14"/>
      <c r="AB776" s="14"/>
      <c r="AC776" s="14"/>
    </row>
    <row r="777">
      <c r="A777" s="14"/>
      <c r="B777" s="14"/>
      <c r="C777" s="14"/>
      <c r="D777" s="14"/>
      <c r="E777" s="14"/>
      <c r="F777" s="14"/>
      <c r="G777" s="14"/>
      <c r="H777" s="22"/>
      <c r="I777" s="23"/>
      <c r="J777" s="24"/>
      <c r="K777" s="25"/>
      <c r="L777" s="26"/>
      <c r="M777" s="14"/>
      <c r="N777" s="14"/>
      <c r="O777" s="14"/>
      <c r="P777" s="14"/>
      <c r="Q777" s="14"/>
      <c r="R777" s="22"/>
      <c r="S777" s="23"/>
      <c r="T777" s="27"/>
      <c r="U777" s="14"/>
      <c r="V777" s="14"/>
      <c r="W777" s="14"/>
      <c r="X777" s="14"/>
      <c r="Y777" s="14"/>
      <c r="Z777" s="14"/>
      <c r="AA777" s="14"/>
      <c r="AB777" s="14"/>
      <c r="AC777" s="14"/>
    </row>
    <row r="778">
      <c r="A778" s="14"/>
      <c r="B778" s="14"/>
      <c r="C778" s="14"/>
      <c r="D778" s="14"/>
      <c r="E778" s="14"/>
      <c r="F778" s="14"/>
      <c r="G778" s="14"/>
      <c r="H778" s="22"/>
      <c r="I778" s="23"/>
      <c r="J778" s="24"/>
      <c r="K778" s="25"/>
      <c r="L778" s="26"/>
      <c r="M778" s="14"/>
      <c r="N778" s="14"/>
      <c r="O778" s="14"/>
      <c r="P778" s="14"/>
      <c r="Q778" s="14"/>
      <c r="R778" s="22"/>
      <c r="S778" s="23"/>
      <c r="T778" s="27"/>
      <c r="U778" s="14"/>
      <c r="V778" s="14"/>
      <c r="W778" s="14"/>
      <c r="X778" s="14"/>
      <c r="Y778" s="14"/>
      <c r="Z778" s="14"/>
      <c r="AA778" s="14"/>
      <c r="AB778" s="14"/>
      <c r="AC778" s="14"/>
    </row>
    <row r="779">
      <c r="A779" s="14"/>
      <c r="B779" s="14"/>
      <c r="C779" s="14"/>
      <c r="D779" s="14"/>
      <c r="E779" s="14"/>
      <c r="F779" s="14"/>
      <c r="G779" s="14"/>
      <c r="H779" s="22"/>
      <c r="I779" s="23"/>
      <c r="J779" s="24"/>
      <c r="K779" s="25"/>
      <c r="L779" s="26"/>
      <c r="M779" s="14"/>
      <c r="N779" s="14"/>
      <c r="O779" s="14"/>
      <c r="P779" s="14"/>
      <c r="Q779" s="14"/>
      <c r="R779" s="22"/>
      <c r="S779" s="23"/>
      <c r="T779" s="27"/>
      <c r="U779" s="14"/>
      <c r="V779" s="14"/>
      <c r="W779" s="14"/>
      <c r="X779" s="14"/>
      <c r="Y779" s="14"/>
      <c r="Z779" s="14"/>
      <c r="AA779" s="14"/>
      <c r="AB779" s="14"/>
      <c r="AC779" s="14"/>
    </row>
    <row r="780">
      <c r="A780" s="14"/>
      <c r="B780" s="14"/>
      <c r="C780" s="14"/>
      <c r="D780" s="14"/>
      <c r="E780" s="14"/>
      <c r="F780" s="14"/>
      <c r="G780" s="14"/>
      <c r="H780" s="22"/>
      <c r="I780" s="23"/>
      <c r="J780" s="24"/>
      <c r="K780" s="25"/>
      <c r="L780" s="26"/>
      <c r="M780" s="14"/>
      <c r="N780" s="14"/>
      <c r="O780" s="14"/>
      <c r="P780" s="14"/>
      <c r="Q780" s="14"/>
      <c r="R780" s="22"/>
      <c r="S780" s="23"/>
      <c r="T780" s="27"/>
      <c r="U780" s="14"/>
      <c r="V780" s="14"/>
      <c r="W780" s="14"/>
      <c r="X780" s="14"/>
      <c r="Y780" s="14"/>
      <c r="Z780" s="14"/>
      <c r="AA780" s="14"/>
      <c r="AB780" s="14"/>
      <c r="AC780" s="14"/>
    </row>
    <row r="781">
      <c r="A781" s="14"/>
      <c r="B781" s="14"/>
      <c r="C781" s="14"/>
      <c r="D781" s="14"/>
      <c r="E781" s="14"/>
      <c r="F781" s="14"/>
      <c r="G781" s="14"/>
      <c r="H781" s="22"/>
      <c r="I781" s="23"/>
      <c r="J781" s="24"/>
      <c r="K781" s="25"/>
      <c r="L781" s="26"/>
      <c r="M781" s="14"/>
      <c r="N781" s="14"/>
      <c r="O781" s="14"/>
      <c r="P781" s="14"/>
      <c r="Q781" s="14"/>
      <c r="R781" s="22"/>
      <c r="S781" s="23"/>
      <c r="T781" s="27"/>
      <c r="U781" s="14"/>
      <c r="V781" s="14"/>
      <c r="W781" s="14"/>
      <c r="X781" s="14"/>
      <c r="Y781" s="14"/>
      <c r="Z781" s="14"/>
      <c r="AA781" s="14"/>
      <c r="AB781" s="14"/>
      <c r="AC781" s="14"/>
    </row>
    <row r="782">
      <c r="A782" s="14"/>
      <c r="B782" s="14"/>
      <c r="C782" s="14"/>
      <c r="D782" s="14"/>
      <c r="E782" s="14"/>
      <c r="F782" s="14"/>
      <c r="G782" s="14"/>
      <c r="H782" s="22"/>
      <c r="I782" s="23"/>
      <c r="J782" s="24"/>
      <c r="K782" s="25"/>
      <c r="L782" s="26"/>
      <c r="M782" s="14"/>
      <c r="N782" s="14"/>
      <c r="O782" s="14"/>
      <c r="P782" s="14"/>
      <c r="Q782" s="14"/>
      <c r="R782" s="22"/>
      <c r="S782" s="23"/>
      <c r="T782" s="27"/>
      <c r="U782" s="14"/>
      <c r="V782" s="14"/>
      <c r="W782" s="14"/>
      <c r="X782" s="14"/>
      <c r="Y782" s="14"/>
      <c r="Z782" s="14"/>
      <c r="AA782" s="14"/>
      <c r="AB782" s="14"/>
      <c r="AC782" s="14"/>
    </row>
    <row r="783">
      <c r="A783" s="14"/>
      <c r="B783" s="14"/>
      <c r="C783" s="14"/>
      <c r="D783" s="14"/>
      <c r="E783" s="14"/>
      <c r="F783" s="14"/>
      <c r="G783" s="14"/>
      <c r="H783" s="22"/>
      <c r="I783" s="23"/>
      <c r="J783" s="24"/>
      <c r="K783" s="25"/>
      <c r="L783" s="26"/>
      <c r="M783" s="14"/>
      <c r="N783" s="14"/>
      <c r="O783" s="14"/>
      <c r="P783" s="14"/>
      <c r="Q783" s="14"/>
      <c r="R783" s="22"/>
      <c r="S783" s="23"/>
      <c r="T783" s="27"/>
      <c r="U783" s="14"/>
      <c r="V783" s="14"/>
      <c r="W783" s="14"/>
      <c r="X783" s="14"/>
      <c r="Y783" s="14"/>
      <c r="Z783" s="14"/>
      <c r="AA783" s="14"/>
      <c r="AB783" s="14"/>
      <c r="AC783" s="14"/>
    </row>
    <row r="784">
      <c r="A784" s="14"/>
      <c r="B784" s="14"/>
      <c r="C784" s="14"/>
      <c r="D784" s="14"/>
      <c r="E784" s="14"/>
      <c r="F784" s="14"/>
      <c r="G784" s="14"/>
      <c r="H784" s="22"/>
      <c r="I784" s="23"/>
      <c r="J784" s="24"/>
      <c r="K784" s="25"/>
      <c r="L784" s="26"/>
      <c r="M784" s="14"/>
      <c r="N784" s="14"/>
      <c r="O784" s="14"/>
      <c r="P784" s="14"/>
      <c r="Q784" s="14"/>
      <c r="R784" s="22"/>
      <c r="S784" s="23"/>
      <c r="T784" s="27"/>
      <c r="U784" s="14"/>
      <c r="V784" s="14"/>
      <c r="W784" s="14"/>
      <c r="X784" s="14"/>
      <c r="Y784" s="14"/>
      <c r="Z784" s="14"/>
      <c r="AA784" s="14"/>
      <c r="AB784" s="14"/>
      <c r="AC784" s="14"/>
    </row>
    <row r="785">
      <c r="A785" s="14"/>
      <c r="B785" s="14"/>
      <c r="C785" s="14"/>
      <c r="D785" s="14"/>
      <c r="E785" s="14"/>
      <c r="F785" s="14"/>
      <c r="G785" s="14"/>
      <c r="H785" s="22"/>
      <c r="I785" s="23"/>
      <c r="J785" s="24"/>
      <c r="K785" s="25"/>
      <c r="L785" s="26"/>
      <c r="M785" s="14"/>
      <c r="N785" s="14"/>
      <c r="O785" s="14"/>
      <c r="P785" s="14"/>
      <c r="Q785" s="14"/>
      <c r="R785" s="22"/>
      <c r="S785" s="23"/>
      <c r="T785" s="27"/>
      <c r="U785" s="14"/>
      <c r="V785" s="14"/>
      <c r="W785" s="14"/>
      <c r="X785" s="14"/>
      <c r="Y785" s="14"/>
      <c r="Z785" s="14"/>
      <c r="AA785" s="14"/>
      <c r="AB785" s="14"/>
      <c r="AC785" s="14"/>
    </row>
    <row r="786">
      <c r="A786" s="14"/>
      <c r="B786" s="14"/>
      <c r="C786" s="14"/>
      <c r="D786" s="14"/>
      <c r="E786" s="14"/>
      <c r="F786" s="14"/>
      <c r="G786" s="14"/>
      <c r="H786" s="22"/>
      <c r="I786" s="23"/>
      <c r="J786" s="24"/>
      <c r="K786" s="25"/>
      <c r="L786" s="26"/>
      <c r="M786" s="14"/>
      <c r="N786" s="14"/>
      <c r="O786" s="14"/>
      <c r="P786" s="14"/>
      <c r="Q786" s="14"/>
      <c r="R786" s="22"/>
      <c r="S786" s="23"/>
      <c r="T786" s="27"/>
      <c r="U786" s="14"/>
      <c r="V786" s="14"/>
      <c r="W786" s="14"/>
      <c r="X786" s="14"/>
      <c r="Y786" s="14"/>
      <c r="Z786" s="14"/>
      <c r="AA786" s="14"/>
      <c r="AB786" s="14"/>
      <c r="AC786" s="14"/>
    </row>
    <row r="787">
      <c r="A787" s="14"/>
      <c r="B787" s="14"/>
      <c r="C787" s="14"/>
      <c r="D787" s="14"/>
      <c r="E787" s="14"/>
      <c r="F787" s="14"/>
      <c r="G787" s="14"/>
      <c r="H787" s="22"/>
      <c r="I787" s="23"/>
      <c r="J787" s="24"/>
      <c r="K787" s="25"/>
      <c r="L787" s="26"/>
      <c r="M787" s="14"/>
      <c r="N787" s="14"/>
      <c r="O787" s="14"/>
      <c r="P787" s="14"/>
      <c r="Q787" s="14"/>
      <c r="R787" s="22"/>
      <c r="S787" s="23"/>
      <c r="T787" s="27"/>
      <c r="U787" s="14"/>
      <c r="V787" s="14"/>
      <c r="W787" s="14"/>
      <c r="X787" s="14"/>
      <c r="Y787" s="14"/>
      <c r="Z787" s="14"/>
      <c r="AA787" s="14"/>
      <c r="AB787" s="14"/>
      <c r="AC787" s="14"/>
    </row>
    <row r="788">
      <c r="A788" s="14"/>
      <c r="B788" s="14"/>
      <c r="C788" s="14"/>
      <c r="D788" s="14"/>
      <c r="E788" s="14"/>
      <c r="F788" s="14"/>
      <c r="G788" s="14"/>
      <c r="H788" s="22"/>
      <c r="I788" s="23"/>
      <c r="J788" s="24"/>
      <c r="K788" s="25"/>
      <c r="L788" s="26"/>
      <c r="M788" s="14"/>
      <c r="N788" s="14"/>
      <c r="O788" s="14"/>
      <c r="P788" s="14"/>
      <c r="Q788" s="14"/>
      <c r="R788" s="22"/>
      <c r="S788" s="23"/>
      <c r="T788" s="27"/>
      <c r="U788" s="14"/>
      <c r="V788" s="14"/>
      <c r="W788" s="14"/>
      <c r="X788" s="14"/>
      <c r="Y788" s="14"/>
      <c r="Z788" s="14"/>
      <c r="AA788" s="14"/>
      <c r="AB788" s="14"/>
      <c r="AC788" s="14"/>
    </row>
    <row r="789">
      <c r="A789" s="14"/>
      <c r="B789" s="14"/>
      <c r="C789" s="14"/>
      <c r="D789" s="14"/>
      <c r="E789" s="14"/>
      <c r="F789" s="14"/>
      <c r="G789" s="14"/>
      <c r="H789" s="22"/>
      <c r="I789" s="23"/>
      <c r="J789" s="24"/>
      <c r="K789" s="25"/>
      <c r="L789" s="26"/>
      <c r="M789" s="14"/>
      <c r="N789" s="14"/>
      <c r="O789" s="14"/>
      <c r="P789" s="14"/>
      <c r="Q789" s="14"/>
      <c r="R789" s="22"/>
      <c r="S789" s="23"/>
      <c r="T789" s="27"/>
      <c r="U789" s="14"/>
      <c r="V789" s="14"/>
      <c r="W789" s="14"/>
      <c r="X789" s="14"/>
      <c r="Y789" s="14"/>
      <c r="Z789" s="14"/>
      <c r="AA789" s="14"/>
      <c r="AB789" s="14"/>
      <c r="AC789" s="14"/>
    </row>
    <row r="790">
      <c r="A790" s="14"/>
      <c r="B790" s="14"/>
      <c r="C790" s="14"/>
      <c r="D790" s="14"/>
      <c r="E790" s="14"/>
      <c r="F790" s="14"/>
      <c r="G790" s="14"/>
      <c r="H790" s="22"/>
      <c r="I790" s="23"/>
      <c r="J790" s="24"/>
      <c r="K790" s="25"/>
      <c r="L790" s="26"/>
      <c r="M790" s="14"/>
      <c r="N790" s="14"/>
      <c r="O790" s="14"/>
      <c r="P790" s="14"/>
      <c r="Q790" s="14"/>
      <c r="R790" s="22"/>
      <c r="S790" s="23"/>
      <c r="T790" s="27"/>
      <c r="U790" s="14"/>
      <c r="V790" s="14"/>
      <c r="W790" s="14"/>
      <c r="X790" s="14"/>
      <c r="Y790" s="14"/>
      <c r="Z790" s="14"/>
      <c r="AA790" s="14"/>
      <c r="AB790" s="14"/>
      <c r="AC790" s="14"/>
    </row>
    <row r="791">
      <c r="A791" s="14"/>
      <c r="B791" s="14"/>
      <c r="C791" s="14"/>
      <c r="D791" s="14"/>
      <c r="E791" s="14"/>
      <c r="F791" s="14"/>
      <c r="G791" s="14"/>
      <c r="H791" s="22"/>
      <c r="I791" s="23"/>
      <c r="J791" s="24"/>
      <c r="K791" s="25"/>
      <c r="L791" s="26"/>
      <c r="M791" s="14"/>
      <c r="N791" s="14"/>
      <c r="O791" s="14"/>
      <c r="P791" s="14"/>
      <c r="Q791" s="14"/>
      <c r="R791" s="22"/>
      <c r="S791" s="23"/>
      <c r="T791" s="27"/>
      <c r="U791" s="14"/>
      <c r="V791" s="14"/>
      <c r="W791" s="14"/>
      <c r="X791" s="14"/>
      <c r="Y791" s="14"/>
      <c r="Z791" s="14"/>
      <c r="AA791" s="14"/>
      <c r="AB791" s="14"/>
      <c r="AC791" s="14"/>
    </row>
    <row r="792">
      <c r="A792" s="14"/>
      <c r="B792" s="14"/>
      <c r="C792" s="14"/>
      <c r="D792" s="14"/>
      <c r="E792" s="14"/>
      <c r="F792" s="14"/>
      <c r="G792" s="14"/>
      <c r="H792" s="22"/>
      <c r="I792" s="23"/>
      <c r="J792" s="24"/>
      <c r="K792" s="25"/>
      <c r="L792" s="26"/>
      <c r="M792" s="14"/>
      <c r="N792" s="14"/>
      <c r="O792" s="14"/>
      <c r="P792" s="14"/>
      <c r="Q792" s="14"/>
      <c r="R792" s="22"/>
      <c r="S792" s="23"/>
      <c r="T792" s="27"/>
      <c r="U792" s="14"/>
      <c r="V792" s="14"/>
      <c r="W792" s="14"/>
      <c r="X792" s="14"/>
      <c r="Y792" s="14"/>
      <c r="Z792" s="14"/>
      <c r="AA792" s="14"/>
      <c r="AB792" s="14"/>
      <c r="AC792" s="14"/>
    </row>
    <row r="793">
      <c r="A793" s="14"/>
      <c r="B793" s="14"/>
      <c r="C793" s="14"/>
      <c r="D793" s="14"/>
      <c r="E793" s="14"/>
      <c r="F793" s="14"/>
      <c r="G793" s="14"/>
      <c r="H793" s="22"/>
      <c r="I793" s="23"/>
      <c r="J793" s="24"/>
      <c r="K793" s="25"/>
      <c r="L793" s="26"/>
      <c r="M793" s="14"/>
      <c r="N793" s="14"/>
      <c r="O793" s="14"/>
      <c r="P793" s="14"/>
      <c r="Q793" s="14"/>
      <c r="R793" s="22"/>
      <c r="S793" s="23"/>
      <c r="T793" s="27"/>
      <c r="U793" s="14"/>
      <c r="V793" s="14"/>
      <c r="W793" s="14"/>
      <c r="X793" s="14"/>
      <c r="Y793" s="14"/>
      <c r="Z793" s="14"/>
      <c r="AA793" s="14"/>
      <c r="AB793" s="14"/>
      <c r="AC793" s="14"/>
    </row>
    <row r="794">
      <c r="A794" s="14"/>
      <c r="B794" s="14"/>
      <c r="C794" s="14"/>
      <c r="D794" s="14"/>
      <c r="E794" s="14"/>
      <c r="F794" s="14"/>
      <c r="G794" s="14"/>
      <c r="H794" s="22"/>
      <c r="I794" s="23"/>
      <c r="J794" s="24"/>
      <c r="K794" s="25"/>
      <c r="L794" s="26"/>
      <c r="M794" s="14"/>
      <c r="N794" s="14"/>
      <c r="O794" s="14"/>
      <c r="P794" s="14"/>
      <c r="Q794" s="14"/>
      <c r="R794" s="22"/>
      <c r="S794" s="23"/>
      <c r="T794" s="27"/>
      <c r="U794" s="14"/>
      <c r="V794" s="14"/>
      <c r="W794" s="14"/>
      <c r="X794" s="14"/>
      <c r="Y794" s="14"/>
      <c r="Z794" s="14"/>
      <c r="AA794" s="14"/>
      <c r="AB794" s="14"/>
      <c r="AC794" s="14"/>
    </row>
    <row r="795">
      <c r="A795" s="14"/>
      <c r="B795" s="14"/>
      <c r="C795" s="14"/>
      <c r="D795" s="14"/>
      <c r="E795" s="14"/>
      <c r="F795" s="14"/>
      <c r="G795" s="14"/>
      <c r="H795" s="22"/>
      <c r="I795" s="23"/>
      <c r="J795" s="24"/>
      <c r="K795" s="25"/>
      <c r="L795" s="26"/>
      <c r="M795" s="14"/>
      <c r="N795" s="14"/>
      <c r="O795" s="14"/>
      <c r="P795" s="14"/>
      <c r="Q795" s="14"/>
      <c r="R795" s="22"/>
      <c r="S795" s="23"/>
      <c r="T795" s="27"/>
      <c r="U795" s="14"/>
      <c r="V795" s="14"/>
      <c r="W795" s="14"/>
      <c r="X795" s="14"/>
      <c r="Y795" s="14"/>
      <c r="Z795" s="14"/>
      <c r="AA795" s="14"/>
      <c r="AB795" s="14"/>
      <c r="AC795" s="14"/>
    </row>
    <row r="796">
      <c r="A796" s="14"/>
      <c r="B796" s="14"/>
      <c r="C796" s="14"/>
      <c r="D796" s="14"/>
      <c r="E796" s="14"/>
      <c r="F796" s="14"/>
      <c r="G796" s="14"/>
      <c r="H796" s="22"/>
      <c r="I796" s="23"/>
      <c r="J796" s="24"/>
      <c r="K796" s="25"/>
      <c r="L796" s="26"/>
      <c r="M796" s="14"/>
      <c r="N796" s="14"/>
      <c r="O796" s="14"/>
      <c r="P796" s="14"/>
      <c r="Q796" s="14"/>
      <c r="R796" s="22"/>
      <c r="S796" s="23"/>
      <c r="T796" s="27"/>
      <c r="U796" s="14"/>
      <c r="V796" s="14"/>
      <c r="W796" s="14"/>
      <c r="X796" s="14"/>
      <c r="Y796" s="14"/>
      <c r="Z796" s="14"/>
      <c r="AA796" s="14"/>
      <c r="AB796" s="14"/>
      <c r="AC796" s="14"/>
    </row>
    <row r="797">
      <c r="A797" s="14"/>
      <c r="B797" s="14"/>
      <c r="C797" s="14"/>
      <c r="D797" s="14"/>
      <c r="E797" s="14"/>
      <c r="F797" s="14"/>
      <c r="G797" s="14"/>
      <c r="H797" s="22"/>
      <c r="I797" s="23"/>
      <c r="J797" s="24"/>
      <c r="K797" s="25"/>
      <c r="L797" s="26"/>
      <c r="M797" s="14"/>
      <c r="N797" s="14"/>
      <c r="O797" s="14"/>
      <c r="P797" s="14"/>
      <c r="Q797" s="14"/>
      <c r="R797" s="22"/>
      <c r="S797" s="23"/>
      <c r="T797" s="27"/>
      <c r="U797" s="14"/>
      <c r="V797" s="14"/>
      <c r="W797" s="14"/>
      <c r="X797" s="14"/>
      <c r="Y797" s="14"/>
      <c r="Z797" s="14"/>
      <c r="AA797" s="14"/>
      <c r="AB797" s="14"/>
      <c r="AC797" s="14"/>
    </row>
    <row r="798">
      <c r="A798" s="14"/>
      <c r="B798" s="14"/>
      <c r="C798" s="14"/>
      <c r="D798" s="14"/>
      <c r="E798" s="14"/>
      <c r="F798" s="14"/>
      <c r="G798" s="14"/>
      <c r="H798" s="22"/>
      <c r="I798" s="23"/>
      <c r="J798" s="24"/>
      <c r="K798" s="25"/>
      <c r="L798" s="26"/>
      <c r="M798" s="14"/>
      <c r="N798" s="14"/>
      <c r="O798" s="14"/>
      <c r="P798" s="14"/>
      <c r="Q798" s="14"/>
      <c r="R798" s="22"/>
      <c r="S798" s="23"/>
      <c r="T798" s="27"/>
      <c r="U798" s="14"/>
      <c r="V798" s="14"/>
      <c r="W798" s="14"/>
      <c r="X798" s="14"/>
      <c r="Y798" s="14"/>
      <c r="Z798" s="14"/>
      <c r="AA798" s="14"/>
      <c r="AB798" s="14"/>
      <c r="AC798" s="14"/>
    </row>
    <row r="799">
      <c r="A799" s="14"/>
      <c r="B799" s="14"/>
      <c r="C799" s="14"/>
      <c r="D799" s="14"/>
      <c r="E799" s="14"/>
      <c r="F799" s="14"/>
      <c r="G799" s="14"/>
      <c r="H799" s="22"/>
      <c r="I799" s="23"/>
      <c r="J799" s="24"/>
      <c r="K799" s="25"/>
      <c r="L799" s="26"/>
      <c r="M799" s="14"/>
      <c r="N799" s="14"/>
      <c r="O799" s="14"/>
      <c r="P799" s="14"/>
      <c r="Q799" s="14"/>
      <c r="R799" s="22"/>
      <c r="S799" s="23"/>
      <c r="T799" s="27"/>
      <c r="U799" s="14"/>
      <c r="V799" s="14"/>
      <c r="W799" s="14"/>
      <c r="X799" s="14"/>
      <c r="Y799" s="14"/>
      <c r="Z799" s="14"/>
      <c r="AA799" s="14"/>
      <c r="AB799" s="14"/>
      <c r="AC799" s="14"/>
    </row>
    <row r="800">
      <c r="A800" s="14"/>
      <c r="B800" s="14"/>
      <c r="C800" s="14"/>
      <c r="D800" s="14"/>
      <c r="E800" s="14"/>
      <c r="F800" s="14"/>
      <c r="G800" s="14"/>
      <c r="H800" s="22"/>
      <c r="I800" s="23"/>
      <c r="J800" s="24"/>
      <c r="K800" s="25"/>
      <c r="L800" s="26"/>
      <c r="M800" s="14"/>
      <c r="N800" s="14"/>
      <c r="O800" s="14"/>
      <c r="P800" s="14"/>
      <c r="Q800" s="14"/>
      <c r="R800" s="22"/>
      <c r="S800" s="23"/>
      <c r="T800" s="27"/>
      <c r="U800" s="14"/>
      <c r="V800" s="14"/>
      <c r="W800" s="14"/>
      <c r="X800" s="14"/>
      <c r="Y800" s="14"/>
      <c r="Z800" s="14"/>
      <c r="AA800" s="14"/>
      <c r="AB800" s="14"/>
      <c r="AC800" s="14"/>
    </row>
    <row r="801">
      <c r="A801" s="14"/>
      <c r="B801" s="14"/>
      <c r="C801" s="14"/>
      <c r="D801" s="14"/>
      <c r="E801" s="14"/>
      <c r="F801" s="14"/>
      <c r="G801" s="14"/>
      <c r="H801" s="22"/>
      <c r="I801" s="23"/>
      <c r="J801" s="24"/>
      <c r="K801" s="25"/>
      <c r="L801" s="26"/>
      <c r="M801" s="14"/>
      <c r="N801" s="14"/>
      <c r="O801" s="14"/>
      <c r="P801" s="14"/>
      <c r="Q801" s="14"/>
      <c r="R801" s="22"/>
      <c r="S801" s="23"/>
      <c r="T801" s="27"/>
      <c r="U801" s="14"/>
      <c r="V801" s="14"/>
      <c r="W801" s="14"/>
      <c r="X801" s="14"/>
      <c r="Y801" s="14"/>
      <c r="Z801" s="14"/>
      <c r="AA801" s="14"/>
      <c r="AB801" s="14"/>
      <c r="AC801" s="14"/>
    </row>
    <row r="802">
      <c r="A802" s="14"/>
      <c r="B802" s="14"/>
      <c r="C802" s="14"/>
      <c r="D802" s="14"/>
      <c r="E802" s="14"/>
      <c r="F802" s="14"/>
      <c r="G802" s="14"/>
      <c r="H802" s="22"/>
      <c r="I802" s="23"/>
      <c r="J802" s="24"/>
      <c r="K802" s="25"/>
      <c r="L802" s="26"/>
      <c r="M802" s="14"/>
      <c r="N802" s="14"/>
      <c r="O802" s="14"/>
      <c r="P802" s="14"/>
      <c r="Q802" s="14"/>
      <c r="R802" s="22"/>
      <c r="S802" s="23"/>
      <c r="T802" s="27"/>
      <c r="U802" s="14"/>
      <c r="V802" s="14"/>
      <c r="W802" s="14"/>
      <c r="X802" s="14"/>
      <c r="Y802" s="14"/>
      <c r="Z802" s="14"/>
      <c r="AA802" s="14"/>
      <c r="AB802" s="14"/>
      <c r="AC802" s="14"/>
    </row>
    <row r="803">
      <c r="A803" s="14"/>
      <c r="B803" s="14"/>
      <c r="C803" s="14"/>
      <c r="D803" s="14"/>
      <c r="E803" s="14"/>
      <c r="F803" s="14"/>
      <c r="G803" s="14"/>
      <c r="H803" s="22"/>
      <c r="I803" s="23"/>
      <c r="J803" s="24"/>
      <c r="K803" s="25"/>
      <c r="L803" s="26"/>
      <c r="M803" s="14"/>
      <c r="N803" s="14"/>
      <c r="O803" s="14"/>
      <c r="P803" s="14"/>
      <c r="Q803" s="14"/>
      <c r="R803" s="22"/>
      <c r="S803" s="23"/>
      <c r="T803" s="27"/>
      <c r="U803" s="14"/>
      <c r="V803" s="14"/>
      <c r="W803" s="14"/>
      <c r="X803" s="14"/>
      <c r="Y803" s="14"/>
      <c r="Z803" s="14"/>
      <c r="AA803" s="14"/>
      <c r="AB803" s="14"/>
      <c r="AC803" s="14"/>
    </row>
    <row r="804">
      <c r="A804" s="14"/>
      <c r="B804" s="14"/>
      <c r="C804" s="14"/>
      <c r="D804" s="14"/>
      <c r="E804" s="14"/>
      <c r="F804" s="14"/>
      <c r="G804" s="14"/>
      <c r="H804" s="22"/>
      <c r="I804" s="23"/>
      <c r="J804" s="24"/>
      <c r="K804" s="25"/>
      <c r="L804" s="26"/>
      <c r="M804" s="14"/>
      <c r="N804" s="14"/>
      <c r="O804" s="14"/>
      <c r="P804" s="14"/>
      <c r="Q804" s="14"/>
      <c r="R804" s="22"/>
      <c r="S804" s="23"/>
      <c r="T804" s="27"/>
      <c r="U804" s="14"/>
      <c r="V804" s="14"/>
      <c r="W804" s="14"/>
      <c r="X804" s="14"/>
      <c r="Y804" s="14"/>
      <c r="Z804" s="14"/>
      <c r="AA804" s="14"/>
      <c r="AB804" s="14"/>
      <c r="AC804" s="14"/>
    </row>
    <row r="805">
      <c r="A805" s="14"/>
      <c r="B805" s="14"/>
      <c r="C805" s="14"/>
      <c r="D805" s="14"/>
      <c r="E805" s="14"/>
      <c r="F805" s="14"/>
      <c r="G805" s="14"/>
      <c r="H805" s="22"/>
      <c r="I805" s="23"/>
      <c r="J805" s="24"/>
      <c r="K805" s="25"/>
      <c r="L805" s="26"/>
      <c r="M805" s="14"/>
      <c r="N805" s="14"/>
      <c r="O805" s="14"/>
      <c r="P805" s="14"/>
      <c r="Q805" s="14"/>
      <c r="R805" s="22"/>
      <c r="S805" s="23"/>
      <c r="T805" s="27"/>
      <c r="U805" s="14"/>
      <c r="V805" s="14"/>
      <c r="W805" s="14"/>
      <c r="X805" s="14"/>
      <c r="Y805" s="14"/>
      <c r="Z805" s="14"/>
      <c r="AA805" s="14"/>
      <c r="AB805" s="14"/>
      <c r="AC805" s="14"/>
    </row>
    <row r="806">
      <c r="A806" s="14"/>
      <c r="B806" s="14"/>
      <c r="C806" s="14"/>
      <c r="D806" s="14"/>
      <c r="E806" s="14"/>
      <c r="F806" s="14"/>
      <c r="G806" s="14"/>
      <c r="H806" s="22"/>
      <c r="I806" s="23"/>
      <c r="J806" s="24"/>
      <c r="K806" s="25"/>
      <c r="L806" s="26"/>
      <c r="M806" s="14"/>
      <c r="N806" s="14"/>
      <c r="O806" s="14"/>
      <c r="P806" s="14"/>
      <c r="Q806" s="14"/>
      <c r="R806" s="22"/>
      <c r="S806" s="23"/>
      <c r="T806" s="27"/>
      <c r="U806" s="14"/>
      <c r="V806" s="14"/>
      <c r="W806" s="14"/>
      <c r="X806" s="14"/>
      <c r="Y806" s="14"/>
      <c r="Z806" s="14"/>
      <c r="AA806" s="14"/>
      <c r="AB806" s="14"/>
      <c r="AC806" s="14"/>
    </row>
    <row r="807">
      <c r="A807" s="14"/>
      <c r="B807" s="14"/>
      <c r="C807" s="14"/>
      <c r="D807" s="14"/>
      <c r="E807" s="14"/>
      <c r="F807" s="14"/>
      <c r="G807" s="14"/>
      <c r="H807" s="22"/>
      <c r="I807" s="23"/>
      <c r="J807" s="24"/>
      <c r="K807" s="25"/>
      <c r="L807" s="26"/>
      <c r="M807" s="14"/>
      <c r="N807" s="14"/>
      <c r="O807" s="14"/>
      <c r="P807" s="14"/>
      <c r="Q807" s="14"/>
      <c r="R807" s="22"/>
      <c r="S807" s="23"/>
      <c r="T807" s="27"/>
      <c r="U807" s="14"/>
      <c r="V807" s="14"/>
      <c r="W807" s="14"/>
      <c r="X807" s="14"/>
      <c r="Y807" s="14"/>
      <c r="Z807" s="14"/>
      <c r="AA807" s="14"/>
      <c r="AB807" s="14"/>
      <c r="AC807" s="14"/>
    </row>
    <row r="808">
      <c r="A808" s="14"/>
      <c r="B808" s="14"/>
      <c r="C808" s="14"/>
      <c r="D808" s="14"/>
      <c r="E808" s="14"/>
      <c r="F808" s="14"/>
      <c r="G808" s="14"/>
      <c r="H808" s="22"/>
      <c r="I808" s="23"/>
      <c r="J808" s="24"/>
      <c r="K808" s="25"/>
      <c r="L808" s="26"/>
      <c r="M808" s="14"/>
      <c r="N808" s="14"/>
      <c r="O808" s="14"/>
      <c r="P808" s="14"/>
      <c r="Q808" s="14"/>
      <c r="R808" s="22"/>
      <c r="S808" s="23"/>
      <c r="T808" s="27"/>
      <c r="U808" s="14"/>
      <c r="V808" s="14"/>
      <c r="W808" s="14"/>
      <c r="X808" s="14"/>
      <c r="Y808" s="14"/>
      <c r="Z808" s="14"/>
      <c r="AA808" s="14"/>
      <c r="AB808" s="14"/>
      <c r="AC808" s="14"/>
    </row>
    <row r="809">
      <c r="A809" s="14"/>
      <c r="B809" s="14"/>
      <c r="C809" s="14"/>
      <c r="D809" s="14"/>
      <c r="E809" s="14"/>
      <c r="F809" s="14"/>
      <c r="G809" s="14"/>
      <c r="H809" s="22"/>
      <c r="I809" s="23"/>
      <c r="J809" s="24"/>
      <c r="K809" s="25"/>
      <c r="L809" s="26"/>
      <c r="M809" s="14"/>
      <c r="N809" s="14"/>
      <c r="O809" s="14"/>
      <c r="P809" s="14"/>
      <c r="Q809" s="14"/>
      <c r="R809" s="22"/>
      <c r="S809" s="23"/>
      <c r="T809" s="27"/>
      <c r="U809" s="14"/>
      <c r="V809" s="14"/>
      <c r="W809" s="14"/>
      <c r="X809" s="14"/>
      <c r="Y809" s="14"/>
      <c r="Z809" s="14"/>
      <c r="AA809" s="14"/>
      <c r="AB809" s="14"/>
      <c r="AC809" s="14"/>
    </row>
    <row r="810">
      <c r="A810" s="14"/>
      <c r="B810" s="14"/>
      <c r="C810" s="14"/>
      <c r="D810" s="14"/>
      <c r="E810" s="14"/>
      <c r="F810" s="14"/>
      <c r="G810" s="14"/>
      <c r="H810" s="22"/>
      <c r="I810" s="23"/>
      <c r="J810" s="24"/>
      <c r="K810" s="25"/>
      <c r="L810" s="26"/>
      <c r="M810" s="14"/>
      <c r="N810" s="14"/>
      <c r="O810" s="14"/>
      <c r="P810" s="14"/>
      <c r="Q810" s="14"/>
      <c r="R810" s="22"/>
      <c r="S810" s="23"/>
      <c r="T810" s="27"/>
      <c r="U810" s="14"/>
      <c r="V810" s="14"/>
      <c r="W810" s="14"/>
      <c r="X810" s="14"/>
      <c r="Y810" s="14"/>
      <c r="Z810" s="14"/>
      <c r="AA810" s="14"/>
      <c r="AB810" s="14"/>
      <c r="AC810" s="14"/>
    </row>
    <row r="811">
      <c r="A811" s="14"/>
      <c r="B811" s="14"/>
      <c r="C811" s="14"/>
      <c r="D811" s="14"/>
      <c r="E811" s="14"/>
      <c r="F811" s="14"/>
      <c r="G811" s="14"/>
      <c r="H811" s="22"/>
      <c r="I811" s="23"/>
      <c r="J811" s="24"/>
      <c r="K811" s="25"/>
      <c r="L811" s="26"/>
      <c r="M811" s="14"/>
      <c r="N811" s="14"/>
      <c r="O811" s="14"/>
      <c r="P811" s="14"/>
      <c r="Q811" s="14"/>
      <c r="R811" s="22"/>
      <c r="S811" s="23"/>
      <c r="T811" s="27"/>
      <c r="U811" s="14"/>
      <c r="V811" s="14"/>
      <c r="W811" s="14"/>
      <c r="X811" s="14"/>
      <c r="Y811" s="14"/>
      <c r="Z811" s="14"/>
      <c r="AA811" s="14"/>
      <c r="AB811" s="14"/>
      <c r="AC811" s="14"/>
    </row>
    <row r="812">
      <c r="A812" s="14"/>
      <c r="B812" s="14"/>
      <c r="C812" s="14"/>
      <c r="D812" s="14"/>
      <c r="E812" s="14"/>
      <c r="F812" s="14"/>
      <c r="G812" s="14"/>
      <c r="H812" s="22"/>
      <c r="I812" s="23"/>
      <c r="J812" s="24"/>
      <c r="K812" s="25"/>
      <c r="L812" s="26"/>
      <c r="M812" s="14"/>
      <c r="N812" s="14"/>
      <c r="O812" s="14"/>
      <c r="P812" s="14"/>
      <c r="Q812" s="14"/>
      <c r="R812" s="22"/>
      <c r="S812" s="23"/>
      <c r="T812" s="27"/>
      <c r="U812" s="14"/>
      <c r="V812" s="14"/>
      <c r="W812" s="14"/>
      <c r="X812" s="14"/>
      <c r="Y812" s="14"/>
      <c r="Z812" s="14"/>
      <c r="AA812" s="14"/>
      <c r="AB812" s="14"/>
      <c r="AC812" s="14"/>
    </row>
    <row r="813">
      <c r="A813" s="14"/>
      <c r="B813" s="14"/>
      <c r="C813" s="14"/>
      <c r="D813" s="14"/>
      <c r="E813" s="14"/>
      <c r="F813" s="14"/>
      <c r="G813" s="14"/>
      <c r="H813" s="22"/>
      <c r="I813" s="23"/>
      <c r="J813" s="24"/>
      <c r="K813" s="25"/>
      <c r="L813" s="26"/>
      <c r="M813" s="14"/>
      <c r="N813" s="14"/>
      <c r="O813" s="14"/>
      <c r="P813" s="14"/>
      <c r="Q813" s="14"/>
      <c r="R813" s="22"/>
      <c r="S813" s="23"/>
      <c r="T813" s="27"/>
      <c r="U813" s="14"/>
      <c r="V813" s="14"/>
      <c r="W813" s="14"/>
      <c r="X813" s="14"/>
      <c r="Y813" s="14"/>
      <c r="Z813" s="14"/>
      <c r="AA813" s="14"/>
      <c r="AB813" s="14"/>
      <c r="AC813" s="14"/>
    </row>
    <row r="814">
      <c r="A814" s="14"/>
      <c r="B814" s="14"/>
      <c r="C814" s="14"/>
      <c r="D814" s="14"/>
      <c r="E814" s="14"/>
      <c r="F814" s="14"/>
      <c r="G814" s="14"/>
      <c r="H814" s="22"/>
      <c r="I814" s="23"/>
      <c r="J814" s="24"/>
      <c r="K814" s="25"/>
      <c r="L814" s="26"/>
      <c r="M814" s="14"/>
      <c r="N814" s="14"/>
      <c r="O814" s="14"/>
      <c r="P814" s="14"/>
      <c r="Q814" s="14"/>
      <c r="R814" s="22"/>
      <c r="S814" s="23"/>
      <c r="T814" s="27"/>
      <c r="U814" s="14"/>
      <c r="V814" s="14"/>
      <c r="W814" s="14"/>
      <c r="X814" s="14"/>
      <c r="Y814" s="14"/>
      <c r="Z814" s="14"/>
      <c r="AA814" s="14"/>
      <c r="AB814" s="14"/>
      <c r="AC814" s="14"/>
    </row>
    <row r="815">
      <c r="A815" s="14"/>
      <c r="B815" s="14"/>
      <c r="C815" s="14"/>
      <c r="D815" s="14"/>
      <c r="E815" s="14"/>
      <c r="F815" s="14"/>
      <c r="G815" s="14"/>
      <c r="H815" s="22"/>
      <c r="I815" s="23"/>
      <c r="J815" s="24"/>
      <c r="K815" s="25"/>
      <c r="L815" s="26"/>
      <c r="M815" s="14"/>
      <c r="N815" s="14"/>
      <c r="O815" s="14"/>
      <c r="P815" s="14"/>
      <c r="Q815" s="14"/>
      <c r="R815" s="22"/>
      <c r="S815" s="23"/>
      <c r="T815" s="27"/>
      <c r="U815" s="14"/>
      <c r="V815" s="14"/>
      <c r="W815" s="14"/>
      <c r="X815" s="14"/>
      <c r="Y815" s="14"/>
      <c r="Z815" s="14"/>
      <c r="AA815" s="14"/>
      <c r="AB815" s="14"/>
      <c r="AC815" s="14"/>
    </row>
    <row r="816">
      <c r="A816" s="14"/>
      <c r="B816" s="14"/>
      <c r="C816" s="14"/>
      <c r="D816" s="14"/>
      <c r="E816" s="14"/>
      <c r="F816" s="14"/>
      <c r="G816" s="14"/>
      <c r="H816" s="22"/>
      <c r="I816" s="23"/>
      <c r="J816" s="24"/>
      <c r="K816" s="25"/>
      <c r="L816" s="26"/>
      <c r="M816" s="14"/>
      <c r="N816" s="14"/>
      <c r="O816" s="14"/>
      <c r="P816" s="14"/>
      <c r="Q816" s="14"/>
      <c r="R816" s="22"/>
      <c r="S816" s="23"/>
      <c r="T816" s="27"/>
      <c r="U816" s="14"/>
      <c r="V816" s="14"/>
      <c r="W816" s="14"/>
      <c r="X816" s="14"/>
      <c r="Y816" s="14"/>
      <c r="Z816" s="14"/>
      <c r="AA816" s="14"/>
      <c r="AB816" s="14"/>
      <c r="AC816" s="14"/>
    </row>
    <row r="817">
      <c r="A817" s="14"/>
      <c r="B817" s="14"/>
      <c r="C817" s="14"/>
      <c r="D817" s="14"/>
      <c r="E817" s="14"/>
      <c r="F817" s="14"/>
      <c r="G817" s="14"/>
      <c r="H817" s="22"/>
      <c r="I817" s="23"/>
      <c r="J817" s="24"/>
      <c r="K817" s="25"/>
      <c r="L817" s="26"/>
      <c r="M817" s="14"/>
      <c r="N817" s="14"/>
      <c r="O817" s="14"/>
      <c r="P817" s="14"/>
      <c r="Q817" s="14"/>
      <c r="R817" s="22"/>
      <c r="S817" s="23"/>
      <c r="T817" s="27"/>
      <c r="U817" s="14"/>
      <c r="V817" s="14"/>
      <c r="W817" s="14"/>
      <c r="X817" s="14"/>
      <c r="Y817" s="14"/>
      <c r="Z817" s="14"/>
      <c r="AA817" s="14"/>
      <c r="AB817" s="14"/>
      <c r="AC817" s="14"/>
    </row>
    <row r="818">
      <c r="A818" s="14"/>
      <c r="B818" s="14"/>
      <c r="C818" s="14"/>
      <c r="D818" s="14"/>
      <c r="E818" s="14"/>
      <c r="F818" s="14"/>
      <c r="G818" s="14"/>
      <c r="H818" s="22"/>
      <c r="I818" s="23"/>
      <c r="J818" s="24"/>
      <c r="K818" s="25"/>
      <c r="L818" s="26"/>
      <c r="M818" s="14"/>
      <c r="N818" s="14"/>
      <c r="O818" s="14"/>
      <c r="P818" s="14"/>
      <c r="Q818" s="14"/>
      <c r="R818" s="22"/>
      <c r="S818" s="23"/>
      <c r="T818" s="27"/>
      <c r="U818" s="14"/>
      <c r="V818" s="14"/>
      <c r="W818" s="14"/>
      <c r="X818" s="14"/>
      <c r="Y818" s="14"/>
      <c r="Z818" s="14"/>
      <c r="AA818" s="14"/>
      <c r="AB818" s="14"/>
      <c r="AC818" s="14"/>
    </row>
    <row r="819">
      <c r="A819" s="14"/>
      <c r="B819" s="14"/>
      <c r="C819" s="14"/>
      <c r="D819" s="14"/>
      <c r="E819" s="14"/>
      <c r="F819" s="14"/>
      <c r="G819" s="14"/>
      <c r="H819" s="22"/>
      <c r="I819" s="23"/>
      <c r="J819" s="24"/>
      <c r="K819" s="25"/>
      <c r="L819" s="26"/>
      <c r="M819" s="14"/>
      <c r="N819" s="14"/>
      <c r="O819" s="14"/>
      <c r="P819" s="14"/>
      <c r="Q819" s="14"/>
      <c r="R819" s="22"/>
      <c r="S819" s="23"/>
      <c r="T819" s="27"/>
      <c r="U819" s="14"/>
      <c r="V819" s="14"/>
      <c r="W819" s="14"/>
      <c r="X819" s="14"/>
      <c r="Y819" s="14"/>
      <c r="Z819" s="14"/>
      <c r="AA819" s="14"/>
      <c r="AB819" s="14"/>
      <c r="AC819" s="14"/>
    </row>
    <row r="820">
      <c r="A820" s="14"/>
      <c r="B820" s="14"/>
      <c r="C820" s="14"/>
      <c r="D820" s="14"/>
      <c r="E820" s="14"/>
      <c r="F820" s="14"/>
      <c r="G820" s="14"/>
      <c r="H820" s="22"/>
      <c r="I820" s="23"/>
      <c r="J820" s="24"/>
      <c r="K820" s="25"/>
      <c r="L820" s="26"/>
      <c r="M820" s="14"/>
      <c r="N820" s="14"/>
      <c r="O820" s="14"/>
      <c r="P820" s="14"/>
      <c r="Q820" s="14"/>
      <c r="R820" s="22"/>
      <c r="S820" s="23"/>
      <c r="T820" s="27"/>
      <c r="U820" s="14"/>
      <c r="V820" s="14"/>
      <c r="W820" s="14"/>
      <c r="X820" s="14"/>
      <c r="Y820" s="14"/>
      <c r="Z820" s="14"/>
      <c r="AA820" s="14"/>
      <c r="AB820" s="14"/>
      <c r="AC820" s="14"/>
    </row>
    <row r="821">
      <c r="A821" s="14"/>
      <c r="B821" s="14"/>
      <c r="C821" s="14"/>
      <c r="D821" s="14"/>
      <c r="E821" s="14"/>
      <c r="F821" s="14"/>
      <c r="G821" s="14"/>
      <c r="H821" s="22"/>
      <c r="I821" s="23"/>
      <c r="J821" s="24"/>
      <c r="K821" s="25"/>
      <c r="L821" s="26"/>
      <c r="M821" s="14"/>
      <c r="N821" s="14"/>
      <c r="O821" s="14"/>
      <c r="P821" s="14"/>
      <c r="Q821" s="14"/>
      <c r="R821" s="22"/>
      <c r="S821" s="23"/>
      <c r="T821" s="27"/>
      <c r="U821" s="14"/>
      <c r="V821" s="14"/>
      <c r="W821" s="14"/>
      <c r="X821" s="14"/>
      <c r="Y821" s="14"/>
      <c r="Z821" s="14"/>
      <c r="AA821" s="14"/>
      <c r="AB821" s="14"/>
      <c r="AC821" s="14"/>
    </row>
    <row r="822">
      <c r="A822" s="14"/>
      <c r="B822" s="14"/>
      <c r="C822" s="14"/>
      <c r="D822" s="14"/>
      <c r="E822" s="14"/>
      <c r="F822" s="14"/>
      <c r="G822" s="14"/>
      <c r="H822" s="22"/>
      <c r="I822" s="23"/>
      <c r="J822" s="24"/>
      <c r="K822" s="25"/>
      <c r="L822" s="26"/>
      <c r="M822" s="14"/>
      <c r="N822" s="14"/>
      <c r="O822" s="14"/>
      <c r="P822" s="14"/>
      <c r="Q822" s="14"/>
      <c r="R822" s="22"/>
      <c r="S822" s="23"/>
      <c r="T822" s="27"/>
      <c r="U822" s="14"/>
      <c r="V822" s="14"/>
      <c r="W822" s="14"/>
      <c r="X822" s="14"/>
      <c r="Y822" s="14"/>
      <c r="Z822" s="14"/>
      <c r="AA822" s="14"/>
      <c r="AB822" s="14"/>
      <c r="AC822" s="14"/>
    </row>
    <row r="823">
      <c r="A823" s="14"/>
      <c r="B823" s="14"/>
      <c r="C823" s="14"/>
      <c r="D823" s="14"/>
      <c r="E823" s="14"/>
      <c r="F823" s="14"/>
      <c r="G823" s="14"/>
      <c r="H823" s="22"/>
      <c r="I823" s="23"/>
      <c r="J823" s="24"/>
      <c r="K823" s="25"/>
      <c r="L823" s="26"/>
      <c r="M823" s="14"/>
      <c r="N823" s="14"/>
      <c r="O823" s="14"/>
      <c r="P823" s="14"/>
      <c r="Q823" s="14"/>
      <c r="R823" s="22"/>
      <c r="S823" s="23"/>
      <c r="T823" s="27"/>
      <c r="U823" s="14"/>
      <c r="V823" s="14"/>
      <c r="W823" s="14"/>
      <c r="X823" s="14"/>
      <c r="Y823" s="14"/>
      <c r="Z823" s="14"/>
      <c r="AA823" s="14"/>
      <c r="AB823" s="14"/>
      <c r="AC823" s="14"/>
    </row>
    <row r="824">
      <c r="A824" s="14"/>
      <c r="B824" s="14"/>
      <c r="C824" s="14"/>
      <c r="D824" s="14"/>
      <c r="E824" s="14"/>
      <c r="F824" s="14"/>
      <c r="G824" s="14"/>
      <c r="H824" s="22"/>
      <c r="I824" s="23"/>
      <c r="J824" s="24"/>
      <c r="K824" s="25"/>
      <c r="L824" s="26"/>
      <c r="M824" s="14"/>
      <c r="N824" s="14"/>
      <c r="O824" s="14"/>
      <c r="P824" s="14"/>
      <c r="Q824" s="14"/>
      <c r="R824" s="22"/>
      <c r="S824" s="23"/>
      <c r="T824" s="27"/>
      <c r="U824" s="14"/>
      <c r="V824" s="14"/>
      <c r="W824" s="14"/>
      <c r="X824" s="14"/>
      <c r="Y824" s="14"/>
      <c r="Z824" s="14"/>
      <c r="AA824" s="14"/>
      <c r="AB824" s="14"/>
      <c r="AC824" s="14"/>
    </row>
    <row r="825">
      <c r="A825" s="14"/>
      <c r="B825" s="14"/>
      <c r="C825" s="14"/>
      <c r="D825" s="14"/>
      <c r="E825" s="14"/>
      <c r="F825" s="14"/>
      <c r="G825" s="14"/>
      <c r="H825" s="22"/>
      <c r="I825" s="23"/>
      <c r="J825" s="24"/>
      <c r="K825" s="25"/>
      <c r="L825" s="26"/>
      <c r="M825" s="14"/>
      <c r="N825" s="14"/>
      <c r="O825" s="14"/>
      <c r="P825" s="14"/>
      <c r="Q825" s="14"/>
      <c r="R825" s="22"/>
      <c r="S825" s="23"/>
      <c r="T825" s="27"/>
      <c r="U825" s="14"/>
      <c r="V825" s="14"/>
      <c r="W825" s="14"/>
      <c r="X825" s="14"/>
      <c r="Y825" s="14"/>
      <c r="Z825" s="14"/>
      <c r="AA825" s="14"/>
      <c r="AB825" s="14"/>
      <c r="AC825" s="14"/>
    </row>
    <row r="826">
      <c r="A826" s="14"/>
      <c r="B826" s="14"/>
      <c r="C826" s="14"/>
      <c r="D826" s="14"/>
      <c r="E826" s="14"/>
      <c r="F826" s="14"/>
      <c r="G826" s="14"/>
      <c r="H826" s="22"/>
      <c r="I826" s="23"/>
      <c r="J826" s="24"/>
      <c r="K826" s="25"/>
      <c r="L826" s="26"/>
      <c r="M826" s="14"/>
      <c r="N826" s="14"/>
      <c r="O826" s="14"/>
      <c r="P826" s="14"/>
      <c r="Q826" s="14"/>
      <c r="R826" s="22"/>
      <c r="S826" s="23"/>
      <c r="T826" s="27"/>
      <c r="U826" s="14"/>
      <c r="V826" s="14"/>
      <c r="W826" s="14"/>
      <c r="X826" s="14"/>
      <c r="Y826" s="14"/>
      <c r="Z826" s="14"/>
      <c r="AA826" s="14"/>
      <c r="AB826" s="14"/>
      <c r="AC826" s="14"/>
    </row>
    <row r="827">
      <c r="A827" s="14"/>
      <c r="B827" s="14"/>
      <c r="C827" s="14"/>
      <c r="D827" s="14"/>
      <c r="E827" s="14"/>
      <c r="F827" s="14"/>
      <c r="G827" s="14"/>
      <c r="H827" s="22"/>
      <c r="I827" s="23"/>
      <c r="J827" s="24"/>
      <c r="K827" s="25"/>
      <c r="L827" s="26"/>
      <c r="M827" s="14"/>
      <c r="N827" s="14"/>
      <c r="O827" s="14"/>
      <c r="P827" s="14"/>
      <c r="Q827" s="14"/>
      <c r="R827" s="22"/>
      <c r="S827" s="23"/>
      <c r="T827" s="27"/>
      <c r="U827" s="14"/>
      <c r="V827" s="14"/>
      <c r="W827" s="14"/>
      <c r="X827" s="14"/>
      <c r="Y827" s="14"/>
      <c r="Z827" s="14"/>
      <c r="AA827" s="14"/>
      <c r="AB827" s="14"/>
      <c r="AC827" s="14"/>
    </row>
    <row r="828">
      <c r="A828" s="14"/>
      <c r="B828" s="14"/>
      <c r="C828" s="14"/>
      <c r="D828" s="14"/>
      <c r="E828" s="14"/>
      <c r="F828" s="14"/>
      <c r="G828" s="14"/>
      <c r="H828" s="22"/>
      <c r="I828" s="23"/>
      <c r="J828" s="24"/>
      <c r="K828" s="25"/>
      <c r="L828" s="26"/>
      <c r="M828" s="14"/>
      <c r="N828" s="14"/>
      <c r="O828" s="14"/>
      <c r="P828" s="14"/>
      <c r="Q828" s="14"/>
      <c r="R828" s="22"/>
      <c r="S828" s="23"/>
      <c r="T828" s="27"/>
      <c r="U828" s="14"/>
      <c r="V828" s="14"/>
      <c r="W828" s="14"/>
      <c r="X828" s="14"/>
      <c r="Y828" s="14"/>
      <c r="Z828" s="14"/>
      <c r="AA828" s="14"/>
      <c r="AB828" s="14"/>
      <c r="AC828" s="14"/>
    </row>
    <row r="829">
      <c r="A829" s="14"/>
      <c r="B829" s="14"/>
      <c r="C829" s="14"/>
      <c r="D829" s="14"/>
      <c r="E829" s="14"/>
      <c r="F829" s="14"/>
      <c r="G829" s="14"/>
      <c r="H829" s="22"/>
      <c r="I829" s="23"/>
      <c r="J829" s="24"/>
      <c r="K829" s="25"/>
      <c r="L829" s="26"/>
      <c r="M829" s="14"/>
      <c r="N829" s="14"/>
      <c r="O829" s="14"/>
      <c r="P829" s="14"/>
      <c r="Q829" s="14"/>
      <c r="R829" s="22"/>
      <c r="S829" s="23"/>
      <c r="T829" s="27"/>
      <c r="U829" s="14"/>
      <c r="V829" s="14"/>
      <c r="W829" s="14"/>
      <c r="X829" s="14"/>
      <c r="Y829" s="14"/>
      <c r="Z829" s="14"/>
      <c r="AA829" s="14"/>
      <c r="AB829" s="14"/>
      <c r="AC829" s="14"/>
    </row>
    <row r="830">
      <c r="A830" s="14"/>
      <c r="B830" s="14"/>
      <c r="C830" s="14"/>
      <c r="D830" s="14"/>
      <c r="E830" s="14"/>
      <c r="F830" s="14"/>
      <c r="G830" s="14"/>
      <c r="H830" s="22"/>
      <c r="I830" s="23"/>
      <c r="J830" s="24"/>
      <c r="K830" s="25"/>
      <c r="L830" s="26"/>
      <c r="M830" s="14"/>
      <c r="N830" s="14"/>
      <c r="O830" s="14"/>
      <c r="P830" s="14"/>
      <c r="Q830" s="14"/>
      <c r="R830" s="22"/>
      <c r="S830" s="23"/>
      <c r="T830" s="27"/>
      <c r="U830" s="14"/>
      <c r="V830" s="14"/>
      <c r="W830" s="14"/>
      <c r="X830" s="14"/>
      <c r="Y830" s="14"/>
      <c r="Z830" s="14"/>
      <c r="AA830" s="14"/>
      <c r="AB830" s="14"/>
      <c r="AC830" s="14"/>
    </row>
    <row r="831">
      <c r="A831" s="14"/>
      <c r="B831" s="14"/>
      <c r="C831" s="14"/>
      <c r="D831" s="14"/>
      <c r="E831" s="14"/>
      <c r="F831" s="14"/>
      <c r="G831" s="14"/>
      <c r="H831" s="22"/>
      <c r="I831" s="23"/>
      <c r="J831" s="24"/>
      <c r="K831" s="25"/>
      <c r="L831" s="26"/>
      <c r="M831" s="14"/>
      <c r="N831" s="14"/>
      <c r="O831" s="14"/>
      <c r="P831" s="14"/>
      <c r="Q831" s="14"/>
      <c r="R831" s="22"/>
      <c r="S831" s="23"/>
      <c r="T831" s="27"/>
      <c r="U831" s="14"/>
      <c r="V831" s="14"/>
      <c r="W831" s="14"/>
      <c r="X831" s="14"/>
      <c r="Y831" s="14"/>
      <c r="Z831" s="14"/>
      <c r="AA831" s="14"/>
      <c r="AB831" s="14"/>
      <c r="AC831" s="14"/>
    </row>
    <row r="832">
      <c r="A832" s="14"/>
      <c r="B832" s="14"/>
      <c r="C832" s="14"/>
      <c r="D832" s="14"/>
      <c r="E832" s="14"/>
      <c r="F832" s="14"/>
      <c r="G832" s="14"/>
      <c r="H832" s="22"/>
      <c r="I832" s="23"/>
      <c r="J832" s="24"/>
      <c r="K832" s="25"/>
      <c r="L832" s="26"/>
      <c r="M832" s="14"/>
      <c r="N832" s="14"/>
      <c r="O832" s="14"/>
      <c r="P832" s="14"/>
      <c r="Q832" s="14"/>
      <c r="R832" s="22"/>
      <c r="S832" s="23"/>
      <c r="T832" s="27"/>
      <c r="U832" s="14"/>
      <c r="V832" s="14"/>
      <c r="W832" s="14"/>
      <c r="X832" s="14"/>
      <c r="Y832" s="14"/>
      <c r="Z832" s="14"/>
      <c r="AA832" s="14"/>
      <c r="AB832" s="14"/>
      <c r="AC832" s="14"/>
    </row>
    <row r="833">
      <c r="A833" s="14"/>
      <c r="B833" s="14"/>
      <c r="C833" s="14"/>
      <c r="D833" s="14"/>
      <c r="E833" s="14"/>
      <c r="F833" s="14"/>
      <c r="G833" s="14"/>
      <c r="H833" s="22"/>
      <c r="I833" s="23"/>
      <c r="J833" s="24"/>
      <c r="K833" s="25"/>
      <c r="L833" s="26"/>
      <c r="M833" s="14"/>
      <c r="N833" s="14"/>
      <c r="O833" s="14"/>
      <c r="P833" s="14"/>
      <c r="Q833" s="14"/>
      <c r="R833" s="22"/>
      <c r="S833" s="23"/>
      <c r="T833" s="27"/>
      <c r="U833" s="14"/>
      <c r="V833" s="14"/>
      <c r="W833" s="14"/>
      <c r="X833" s="14"/>
      <c r="Y833" s="14"/>
      <c r="Z833" s="14"/>
      <c r="AA833" s="14"/>
      <c r="AB833" s="14"/>
      <c r="AC833" s="14"/>
    </row>
    <row r="834">
      <c r="A834" s="14"/>
      <c r="B834" s="14"/>
      <c r="C834" s="14"/>
      <c r="D834" s="14"/>
      <c r="E834" s="14"/>
      <c r="F834" s="14"/>
      <c r="G834" s="14"/>
      <c r="H834" s="22"/>
      <c r="I834" s="23"/>
      <c r="J834" s="24"/>
      <c r="K834" s="25"/>
      <c r="L834" s="26"/>
      <c r="M834" s="14"/>
      <c r="N834" s="14"/>
      <c r="O834" s="14"/>
      <c r="P834" s="14"/>
      <c r="Q834" s="14"/>
      <c r="R834" s="22"/>
      <c r="S834" s="23"/>
      <c r="T834" s="27"/>
      <c r="U834" s="14"/>
      <c r="V834" s="14"/>
      <c r="W834" s="14"/>
      <c r="X834" s="14"/>
      <c r="Y834" s="14"/>
      <c r="Z834" s="14"/>
      <c r="AA834" s="14"/>
      <c r="AB834" s="14"/>
      <c r="AC834" s="14"/>
    </row>
    <row r="835">
      <c r="A835" s="14"/>
      <c r="B835" s="14"/>
      <c r="C835" s="14"/>
      <c r="D835" s="14"/>
      <c r="E835" s="14"/>
      <c r="F835" s="14"/>
      <c r="G835" s="14"/>
      <c r="H835" s="22"/>
      <c r="I835" s="23"/>
      <c r="J835" s="24"/>
      <c r="K835" s="25"/>
      <c r="L835" s="26"/>
      <c r="M835" s="14"/>
      <c r="N835" s="14"/>
      <c r="O835" s="14"/>
      <c r="P835" s="14"/>
      <c r="Q835" s="14"/>
      <c r="R835" s="22"/>
      <c r="S835" s="23"/>
      <c r="T835" s="27"/>
      <c r="U835" s="14"/>
      <c r="V835" s="14"/>
      <c r="W835" s="14"/>
      <c r="X835" s="14"/>
      <c r="Y835" s="14"/>
      <c r="Z835" s="14"/>
      <c r="AA835" s="14"/>
      <c r="AB835" s="14"/>
      <c r="AC835" s="14"/>
    </row>
    <row r="836">
      <c r="A836" s="14"/>
      <c r="B836" s="14"/>
      <c r="C836" s="14"/>
      <c r="D836" s="14"/>
      <c r="E836" s="14"/>
      <c r="F836" s="14"/>
      <c r="G836" s="14"/>
      <c r="H836" s="22"/>
      <c r="I836" s="23"/>
      <c r="J836" s="24"/>
      <c r="K836" s="25"/>
      <c r="L836" s="26"/>
      <c r="M836" s="14"/>
      <c r="N836" s="14"/>
      <c r="O836" s="14"/>
      <c r="P836" s="14"/>
      <c r="Q836" s="14"/>
      <c r="R836" s="22"/>
      <c r="S836" s="23"/>
      <c r="T836" s="27"/>
      <c r="U836" s="14"/>
      <c r="V836" s="14"/>
      <c r="W836" s="14"/>
      <c r="X836" s="14"/>
      <c r="Y836" s="14"/>
      <c r="Z836" s="14"/>
      <c r="AA836" s="14"/>
      <c r="AB836" s="14"/>
      <c r="AC836" s="14"/>
    </row>
    <row r="837">
      <c r="A837" s="14"/>
      <c r="B837" s="14"/>
      <c r="C837" s="14"/>
      <c r="D837" s="14"/>
      <c r="E837" s="14"/>
      <c r="F837" s="14"/>
      <c r="G837" s="14"/>
      <c r="H837" s="22"/>
      <c r="I837" s="23"/>
      <c r="J837" s="24"/>
      <c r="K837" s="25"/>
      <c r="L837" s="26"/>
      <c r="M837" s="14"/>
      <c r="N837" s="14"/>
      <c r="O837" s="14"/>
      <c r="P837" s="14"/>
      <c r="Q837" s="14"/>
      <c r="R837" s="22"/>
      <c r="S837" s="23"/>
      <c r="T837" s="27"/>
      <c r="U837" s="14"/>
      <c r="V837" s="14"/>
      <c r="W837" s="14"/>
      <c r="X837" s="14"/>
      <c r="Y837" s="14"/>
      <c r="Z837" s="14"/>
      <c r="AA837" s="14"/>
      <c r="AB837" s="14"/>
      <c r="AC837" s="14"/>
    </row>
    <row r="838">
      <c r="A838" s="14"/>
      <c r="B838" s="14"/>
      <c r="C838" s="14"/>
      <c r="D838" s="14"/>
      <c r="E838" s="14"/>
      <c r="F838" s="14"/>
      <c r="G838" s="14"/>
      <c r="H838" s="22"/>
      <c r="I838" s="23"/>
      <c r="J838" s="24"/>
      <c r="K838" s="25"/>
      <c r="L838" s="26"/>
      <c r="M838" s="14"/>
      <c r="N838" s="14"/>
      <c r="O838" s="14"/>
      <c r="P838" s="14"/>
      <c r="Q838" s="14"/>
      <c r="R838" s="22"/>
      <c r="S838" s="23"/>
      <c r="T838" s="27"/>
      <c r="U838" s="14"/>
      <c r="V838" s="14"/>
      <c r="W838" s="14"/>
      <c r="X838" s="14"/>
      <c r="Y838" s="14"/>
      <c r="Z838" s="14"/>
      <c r="AA838" s="14"/>
      <c r="AB838" s="14"/>
      <c r="AC838" s="14"/>
    </row>
    <row r="839">
      <c r="A839" s="14"/>
      <c r="B839" s="14"/>
      <c r="C839" s="14"/>
      <c r="D839" s="14"/>
      <c r="E839" s="14"/>
      <c r="F839" s="14"/>
      <c r="G839" s="14"/>
      <c r="H839" s="22"/>
      <c r="I839" s="23"/>
      <c r="J839" s="24"/>
      <c r="K839" s="25"/>
      <c r="L839" s="26"/>
      <c r="M839" s="14"/>
      <c r="N839" s="14"/>
      <c r="O839" s="14"/>
      <c r="P839" s="14"/>
      <c r="Q839" s="14"/>
      <c r="R839" s="22"/>
      <c r="S839" s="23"/>
      <c r="T839" s="27"/>
      <c r="U839" s="14"/>
      <c r="V839" s="14"/>
      <c r="W839" s="14"/>
      <c r="X839" s="14"/>
      <c r="Y839" s="14"/>
      <c r="Z839" s="14"/>
      <c r="AA839" s="14"/>
      <c r="AB839" s="14"/>
      <c r="AC839" s="14"/>
    </row>
    <row r="840">
      <c r="A840" s="14"/>
      <c r="B840" s="14"/>
      <c r="C840" s="14"/>
      <c r="D840" s="14"/>
      <c r="E840" s="14"/>
      <c r="F840" s="14"/>
      <c r="G840" s="14"/>
      <c r="H840" s="22"/>
      <c r="I840" s="23"/>
      <c r="J840" s="24"/>
      <c r="K840" s="25"/>
      <c r="L840" s="26"/>
      <c r="M840" s="14"/>
      <c r="N840" s="14"/>
      <c r="O840" s="14"/>
      <c r="P840" s="14"/>
      <c r="Q840" s="14"/>
      <c r="R840" s="22"/>
      <c r="S840" s="23"/>
      <c r="T840" s="27"/>
      <c r="U840" s="14"/>
      <c r="V840" s="14"/>
      <c r="W840" s="14"/>
      <c r="X840" s="14"/>
      <c r="Y840" s="14"/>
      <c r="Z840" s="14"/>
      <c r="AA840" s="14"/>
      <c r="AB840" s="14"/>
      <c r="AC840" s="14"/>
    </row>
    <row r="841">
      <c r="A841" s="14"/>
      <c r="B841" s="14"/>
      <c r="C841" s="14"/>
      <c r="D841" s="14"/>
      <c r="E841" s="14"/>
      <c r="F841" s="14"/>
      <c r="G841" s="14"/>
      <c r="H841" s="22"/>
      <c r="I841" s="23"/>
      <c r="J841" s="24"/>
      <c r="K841" s="25"/>
      <c r="L841" s="26"/>
      <c r="M841" s="14"/>
      <c r="N841" s="14"/>
      <c r="O841" s="14"/>
      <c r="P841" s="14"/>
      <c r="Q841" s="14"/>
      <c r="R841" s="22"/>
      <c r="S841" s="23"/>
      <c r="T841" s="27"/>
      <c r="U841" s="14"/>
      <c r="V841" s="14"/>
      <c r="W841" s="14"/>
      <c r="X841" s="14"/>
      <c r="Y841" s="14"/>
      <c r="Z841" s="14"/>
      <c r="AA841" s="14"/>
      <c r="AB841" s="14"/>
      <c r="AC841" s="14"/>
    </row>
    <row r="842">
      <c r="A842" s="14"/>
      <c r="B842" s="14"/>
      <c r="C842" s="14"/>
      <c r="D842" s="14"/>
      <c r="E842" s="14"/>
      <c r="F842" s="14"/>
      <c r="G842" s="14"/>
      <c r="H842" s="22"/>
      <c r="I842" s="23"/>
      <c r="J842" s="24"/>
      <c r="K842" s="25"/>
      <c r="L842" s="26"/>
      <c r="M842" s="14"/>
      <c r="N842" s="14"/>
      <c r="O842" s="14"/>
      <c r="P842" s="14"/>
      <c r="Q842" s="14"/>
      <c r="R842" s="22"/>
      <c r="S842" s="23"/>
      <c r="T842" s="27"/>
      <c r="U842" s="14"/>
      <c r="V842" s="14"/>
      <c r="W842" s="14"/>
      <c r="X842" s="14"/>
      <c r="Y842" s="14"/>
      <c r="Z842" s="14"/>
      <c r="AA842" s="14"/>
      <c r="AB842" s="14"/>
      <c r="AC842" s="14"/>
    </row>
    <row r="843">
      <c r="A843" s="14"/>
      <c r="B843" s="14"/>
      <c r="C843" s="14"/>
      <c r="D843" s="14"/>
      <c r="E843" s="14"/>
      <c r="F843" s="14"/>
      <c r="G843" s="14"/>
      <c r="H843" s="22"/>
      <c r="I843" s="23"/>
      <c r="J843" s="24"/>
      <c r="K843" s="25"/>
      <c r="L843" s="26"/>
      <c r="M843" s="14"/>
      <c r="N843" s="14"/>
      <c r="O843" s="14"/>
      <c r="P843" s="14"/>
      <c r="Q843" s="14"/>
      <c r="R843" s="22"/>
      <c r="S843" s="23"/>
      <c r="T843" s="27"/>
      <c r="U843" s="14"/>
      <c r="V843" s="14"/>
      <c r="W843" s="14"/>
      <c r="X843" s="14"/>
      <c r="Y843" s="14"/>
      <c r="Z843" s="14"/>
      <c r="AA843" s="14"/>
      <c r="AB843" s="14"/>
      <c r="AC843" s="14"/>
    </row>
    <row r="844">
      <c r="A844" s="14"/>
      <c r="B844" s="14"/>
      <c r="C844" s="14"/>
      <c r="D844" s="14"/>
      <c r="E844" s="14"/>
      <c r="F844" s="14"/>
      <c r="G844" s="14"/>
      <c r="H844" s="22"/>
      <c r="I844" s="23"/>
      <c r="J844" s="24"/>
      <c r="K844" s="25"/>
      <c r="L844" s="26"/>
      <c r="M844" s="14"/>
      <c r="N844" s="14"/>
      <c r="O844" s="14"/>
      <c r="P844" s="14"/>
      <c r="Q844" s="14"/>
      <c r="R844" s="22"/>
      <c r="S844" s="23"/>
      <c r="T844" s="27"/>
      <c r="U844" s="14"/>
      <c r="V844" s="14"/>
      <c r="W844" s="14"/>
      <c r="X844" s="14"/>
      <c r="Y844" s="14"/>
      <c r="Z844" s="14"/>
      <c r="AA844" s="14"/>
      <c r="AB844" s="14"/>
      <c r="AC844" s="14"/>
    </row>
    <row r="845">
      <c r="A845" s="14"/>
      <c r="B845" s="14"/>
      <c r="C845" s="14"/>
      <c r="D845" s="14"/>
      <c r="E845" s="14"/>
      <c r="F845" s="14"/>
      <c r="G845" s="14"/>
      <c r="H845" s="22"/>
      <c r="I845" s="23"/>
      <c r="J845" s="24"/>
      <c r="K845" s="25"/>
      <c r="L845" s="26"/>
      <c r="M845" s="14"/>
      <c r="N845" s="14"/>
      <c r="O845" s="14"/>
      <c r="P845" s="14"/>
      <c r="Q845" s="14"/>
      <c r="R845" s="22"/>
      <c r="S845" s="23"/>
      <c r="T845" s="27"/>
      <c r="U845" s="14"/>
      <c r="V845" s="14"/>
      <c r="W845" s="14"/>
      <c r="X845" s="14"/>
      <c r="Y845" s="14"/>
      <c r="Z845" s="14"/>
      <c r="AA845" s="14"/>
      <c r="AB845" s="14"/>
      <c r="AC845" s="14"/>
    </row>
    <row r="846">
      <c r="A846" s="14"/>
      <c r="B846" s="14"/>
      <c r="C846" s="14"/>
      <c r="D846" s="14"/>
      <c r="E846" s="14"/>
      <c r="F846" s="14"/>
      <c r="G846" s="14"/>
      <c r="H846" s="22"/>
      <c r="I846" s="23"/>
      <c r="J846" s="24"/>
      <c r="K846" s="25"/>
      <c r="L846" s="26"/>
      <c r="M846" s="14"/>
      <c r="N846" s="14"/>
      <c r="O846" s="14"/>
      <c r="P846" s="14"/>
      <c r="Q846" s="14"/>
      <c r="R846" s="22"/>
      <c r="S846" s="23"/>
      <c r="T846" s="27"/>
      <c r="U846" s="14"/>
      <c r="V846" s="14"/>
      <c r="W846" s="14"/>
      <c r="X846" s="14"/>
      <c r="Y846" s="14"/>
      <c r="Z846" s="14"/>
      <c r="AA846" s="14"/>
      <c r="AB846" s="14"/>
      <c r="AC846" s="14"/>
    </row>
    <row r="847">
      <c r="A847" s="14"/>
      <c r="B847" s="14"/>
      <c r="C847" s="14"/>
      <c r="D847" s="14"/>
      <c r="E847" s="14"/>
      <c r="F847" s="14"/>
      <c r="G847" s="14"/>
      <c r="H847" s="22"/>
      <c r="I847" s="23"/>
      <c r="J847" s="24"/>
      <c r="K847" s="25"/>
      <c r="L847" s="26"/>
      <c r="M847" s="14"/>
      <c r="N847" s="14"/>
      <c r="O847" s="14"/>
      <c r="P847" s="14"/>
      <c r="Q847" s="14"/>
      <c r="R847" s="22"/>
      <c r="S847" s="23"/>
      <c r="T847" s="27"/>
      <c r="U847" s="14"/>
      <c r="V847" s="14"/>
      <c r="W847" s="14"/>
      <c r="X847" s="14"/>
      <c r="Y847" s="14"/>
      <c r="Z847" s="14"/>
      <c r="AA847" s="14"/>
      <c r="AB847" s="14"/>
      <c r="AC847" s="14"/>
    </row>
    <row r="848">
      <c r="A848" s="14"/>
      <c r="B848" s="14"/>
      <c r="C848" s="14"/>
      <c r="D848" s="14"/>
      <c r="E848" s="14"/>
      <c r="F848" s="14"/>
      <c r="G848" s="14"/>
      <c r="H848" s="22"/>
      <c r="I848" s="23"/>
      <c r="J848" s="24"/>
      <c r="K848" s="25"/>
      <c r="L848" s="26"/>
      <c r="M848" s="14"/>
      <c r="N848" s="14"/>
      <c r="O848" s="14"/>
      <c r="P848" s="14"/>
      <c r="Q848" s="14"/>
      <c r="R848" s="22"/>
      <c r="S848" s="23"/>
      <c r="T848" s="27"/>
      <c r="U848" s="14"/>
      <c r="V848" s="14"/>
      <c r="W848" s="14"/>
      <c r="X848" s="14"/>
      <c r="Y848" s="14"/>
      <c r="Z848" s="14"/>
      <c r="AA848" s="14"/>
      <c r="AB848" s="14"/>
      <c r="AC848" s="14"/>
    </row>
    <row r="849">
      <c r="A849" s="14"/>
      <c r="B849" s="14"/>
      <c r="C849" s="14"/>
      <c r="D849" s="14"/>
      <c r="E849" s="14"/>
      <c r="F849" s="14"/>
      <c r="G849" s="14"/>
      <c r="H849" s="22"/>
      <c r="I849" s="23"/>
      <c r="J849" s="24"/>
      <c r="K849" s="25"/>
      <c r="L849" s="26"/>
      <c r="M849" s="14"/>
      <c r="N849" s="14"/>
      <c r="O849" s="14"/>
      <c r="P849" s="14"/>
      <c r="Q849" s="14"/>
      <c r="R849" s="22"/>
      <c r="S849" s="23"/>
      <c r="T849" s="27"/>
      <c r="U849" s="14"/>
      <c r="V849" s="14"/>
      <c r="W849" s="14"/>
      <c r="X849" s="14"/>
      <c r="Y849" s="14"/>
      <c r="Z849" s="14"/>
      <c r="AA849" s="14"/>
      <c r="AB849" s="14"/>
      <c r="AC849" s="14"/>
    </row>
    <row r="850">
      <c r="A850" s="14"/>
      <c r="B850" s="14"/>
      <c r="C850" s="14"/>
      <c r="D850" s="14"/>
      <c r="E850" s="14"/>
      <c r="F850" s="14"/>
      <c r="G850" s="14"/>
      <c r="H850" s="22"/>
      <c r="I850" s="23"/>
      <c r="J850" s="24"/>
      <c r="K850" s="25"/>
      <c r="L850" s="26"/>
      <c r="M850" s="14"/>
      <c r="N850" s="14"/>
      <c r="O850" s="14"/>
      <c r="P850" s="14"/>
      <c r="Q850" s="14"/>
      <c r="R850" s="22"/>
      <c r="S850" s="23"/>
      <c r="T850" s="27"/>
      <c r="U850" s="14"/>
      <c r="V850" s="14"/>
      <c r="W850" s="14"/>
      <c r="X850" s="14"/>
      <c r="Y850" s="14"/>
      <c r="Z850" s="14"/>
      <c r="AA850" s="14"/>
      <c r="AB850" s="14"/>
      <c r="AC850" s="14"/>
    </row>
    <row r="851">
      <c r="A851" s="14"/>
      <c r="B851" s="14"/>
      <c r="C851" s="14"/>
      <c r="D851" s="14"/>
      <c r="E851" s="14"/>
      <c r="F851" s="14"/>
      <c r="G851" s="14"/>
      <c r="H851" s="22"/>
      <c r="I851" s="23"/>
      <c r="J851" s="24"/>
      <c r="K851" s="25"/>
      <c r="L851" s="26"/>
      <c r="M851" s="14"/>
      <c r="N851" s="14"/>
      <c r="O851" s="14"/>
      <c r="P851" s="14"/>
      <c r="Q851" s="14"/>
      <c r="R851" s="22"/>
      <c r="S851" s="23"/>
      <c r="T851" s="27"/>
      <c r="U851" s="14"/>
      <c r="V851" s="14"/>
      <c r="W851" s="14"/>
      <c r="X851" s="14"/>
      <c r="Y851" s="14"/>
      <c r="Z851" s="14"/>
      <c r="AA851" s="14"/>
      <c r="AB851" s="14"/>
      <c r="AC851" s="14"/>
    </row>
    <row r="852">
      <c r="A852" s="14"/>
      <c r="B852" s="14"/>
      <c r="C852" s="14"/>
      <c r="D852" s="14"/>
      <c r="E852" s="14"/>
      <c r="F852" s="14"/>
      <c r="G852" s="14"/>
      <c r="H852" s="22"/>
      <c r="I852" s="23"/>
      <c r="J852" s="24"/>
      <c r="K852" s="25"/>
      <c r="L852" s="26"/>
      <c r="M852" s="14"/>
      <c r="N852" s="14"/>
      <c r="O852" s="14"/>
      <c r="P852" s="14"/>
      <c r="Q852" s="14"/>
      <c r="R852" s="22"/>
      <c r="S852" s="23"/>
      <c r="T852" s="27"/>
      <c r="U852" s="14"/>
      <c r="V852" s="14"/>
      <c r="W852" s="14"/>
      <c r="X852" s="14"/>
      <c r="Y852" s="14"/>
      <c r="Z852" s="14"/>
      <c r="AA852" s="14"/>
      <c r="AB852" s="14"/>
      <c r="AC852" s="14"/>
    </row>
    <row r="853">
      <c r="A853" s="14"/>
      <c r="B853" s="14"/>
      <c r="C853" s="14"/>
      <c r="D853" s="14"/>
      <c r="E853" s="14"/>
      <c r="F853" s="14"/>
      <c r="G853" s="14"/>
      <c r="H853" s="22"/>
      <c r="I853" s="23"/>
      <c r="J853" s="24"/>
      <c r="K853" s="25"/>
      <c r="L853" s="26"/>
      <c r="M853" s="14"/>
      <c r="N853" s="14"/>
      <c r="O853" s="14"/>
      <c r="P853" s="14"/>
      <c r="Q853" s="14"/>
      <c r="R853" s="22"/>
      <c r="S853" s="23"/>
      <c r="T853" s="27"/>
      <c r="U853" s="14"/>
      <c r="V853" s="14"/>
      <c r="W853" s="14"/>
      <c r="X853" s="14"/>
      <c r="Y853" s="14"/>
      <c r="Z853" s="14"/>
      <c r="AA853" s="14"/>
      <c r="AB853" s="14"/>
      <c r="AC853" s="14"/>
    </row>
    <row r="854">
      <c r="A854" s="14"/>
      <c r="B854" s="14"/>
      <c r="C854" s="14"/>
      <c r="D854" s="14"/>
      <c r="E854" s="14"/>
      <c r="F854" s="14"/>
      <c r="G854" s="14"/>
      <c r="H854" s="22"/>
      <c r="I854" s="23"/>
      <c r="J854" s="24"/>
      <c r="K854" s="25"/>
      <c r="L854" s="26"/>
      <c r="M854" s="14"/>
      <c r="N854" s="14"/>
      <c r="O854" s="14"/>
      <c r="P854" s="14"/>
      <c r="Q854" s="14"/>
      <c r="R854" s="22"/>
      <c r="S854" s="23"/>
      <c r="T854" s="27"/>
      <c r="U854" s="14"/>
      <c r="V854" s="14"/>
      <c r="W854" s="14"/>
      <c r="X854" s="14"/>
      <c r="Y854" s="14"/>
      <c r="Z854" s="14"/>
      <c r="AA854" s="14"/>
      <c r="AB854" s="14"/>
      <c r="AC854" s="14"/>
    </row>
    <row r="855">
      <c r="A855" s="14"/>
      <c r="B855" s="14"/>
      <c r="C855" s="14"/>
      <c r="D855" s="14"/>
      <c r="E855" s="14"/>
      <c r="F855" s="14"/>
      <c r="G855" s="14"/>
      <c r="H855" s="22"/>
      <c r="I855" s="23"/>
      <c r="J855" s="24"/>
      <c r="K855" s="25"/>
      <c r="L855" s="26"/>
      <c r="M855" s="14"/>
      <c r="N855" s="14"/>
      <c r="O855" s="14"/>
      <c r="P855" s="14"/>
      <c r="Q855" s="14"/>
      <c r="R855" s="22"/>
      <c r="S855" s="23"/>
      <c r="T855" s="27"/>
      <c r="U855" s="14"/>
      <c r="V855" s="14"/>
      <c r="W855" s="14"/>
      <c r="X855" s="14"/>
      <c r="Y855" s="14"/>
      <c r="Z855" s="14"/>
      <c r="AA855" s="14"/>
      <c r="AB855" s="14"/>
      <c r="AC855" s="14"/>
    </row>
    <row r="856">
      <c r="A856" s="14"/>
      <c r="B856" s="14"/>
      <c r="C856" s="14"/>
      <c r="D856" s="14"/>
      <c r="E856" s="14"/>
      <c r="F856" s="14"/>
      <c r="G856" s="14"/>
      <c r="H856" s="22"/>
      <c r="I856" s="23"/>
      <c r="J856" s="24"/>
      <c r="K856" s="25"/>
      <c r="L856" s="26"/>
      <c r="M856" s="14"/>
      <c r="N856" s="14"/>
      <c r="O856" s="14"/>
      <c r="P856" s="14"/>
      <c r="Q856" s="14"/>
      <c r="R856" s="22"/>
      <c r="S856" s="23"/>
      <c r="T856" s="27"/>
      <c r="U856" s="14"/>
      <c r="V856" s="14"/>
      <c r="W856" s="14"/>
      <c r="X856" s="14"/>
      <c r="Y856" s="14"/>
      <c r="Z856" s="14"/>
      <c r="AA856" s="14"/>
      <c r="AB856" s="14"/>
      <c r="AC856" s="14"/>
    </row>
    <row r="857">
      <c r="A857" s="14"/>
      <c r="B857" s="14"/>
      <c r="C857" s="14"/>
      <c r="D857" s="14"/>
      <c r="E857" s="14"/>
      <c r="F857" s="14"/>
      <c r="G857" s="14"/>
      <c r="H857" s="22"/>
      <c r="I857" s="23"/>
      <c r="J857" s="24"/>
      <c r="K857" s="25"/>
      <c r="L857" s="26"/>
      <c r="M857" s="14"/>
      <c r="N857" s="14"/>
      <c r="O857" s="14"/>
      <c r="P857" s="14"/>
      <c r="Q857" s="14"/>
      <c r="R857" s="22"/>
      <c r="S857" s="23"/>
      <c r="T857" s="27"/>
      <c r="U857" s="14"/>
      <c r="V857" s="14"/>
      <c r="W857" s="14"/>
      <c r="X857" s="14"/>
      <c r="Y857" s="14"/>
      <c r="Z857" s="14"/>
      <c r="AA857" s="14"/>
      <c r="AB857" s="14"/>
      <c r="AC857" s="14"/>
    </row>
    <row r="858">
      <c r="A858" s="14"/>
      <c r="B858" s="14"/>
      <c r="C858" s="14"/>
      <c r="D858" s="14"/>
      <c r="E858" s="14"/>
      <c r="F858" s="14"/>
      <c r="G858" s="14"/>
      <c r="H858" s="22"/>
      <c r="I858" s="23"/>
      <c r="J858" s="24"/>
      <c r="K858" s="25"/>
      <c r="L858" s="26"/>
      <c r="M858" s="14"/>
      <c r="N858" s="14"/>
      <c r="O858" s="14"/>
      <c r="P858" s="14"/>
      <c r="Q858" s="14"/>
      <c r="R858" s="22"/>
      <c r="S858" s="23"/>
      <c r="T858" s="27"/>
      <c r="U858" s="14"/>
      <c r="V858" s="14"/>
      <c r="W858" s="14"/>
      <c r="X858" s="14"/>
      <c r="Y858" s="14"/>
      <c r="Z858" s="14"/>
      <c r="AA858" s="14"/>
      <c r="AB858" s="14"/>
      <c r="AC858" s="14"/>
    </row>
    <row r="859">
      <c r="A859" s="14"/>
      <c r="B859" s="14"/>
      <c r="C859" s="14"/>
      <c r="D859" s="14"/>
      <c r="E859" s="14"/>
      <c r="F859" s="14"/>
      <c r="G859" s="14"/>
      <c r="H859" s="22"/>
      <c r="I859" s="23"/>
      <c r="J859" s="24"/>
      <c r="K859" s="25"/>
      <c r="L859" s="26"/>
      <c r="M859" s="14"/>
      <c r="N859" s="14"/>
      <c r="O859" s="14"/>
      <c r="P859" s="14"/>
      <c r="Q859" s="14"/>
      <c r="R859" s="22"/>
      <c r="S859" s="23"/>
      <c r="T859" s="27"/>
      <c r="U859" s="14"/>
      <c r="V859" s="14"/>
      <c r="W859" s="14"/>
      <c r="X859" s="14"/>
      <c r="Y859" s="14"/>
      <c r="Z859" s="14"/>
      <c r="AA859" s="14"/>
      <c r="AB859" s="14"/>
      <c r="AC859" s="14"/>
    </row>
    <row r="860">
      <c r="A860" s="14"/>
      <c r="B860" s="14"/>
      <c r="C860" s="14"/>
      <c r="D860" s="14"/>
      <c r="E860" s="14"/>
      <c r="F860" s="14"/>
      <c r="G860" s="14"/>
      <c r="H860" s="22"/>
      <c r="I860" s="23"/>
      <c r="J860" s="24"/>
      <c r="K860" s="25"/>
      <c r="L860" s="26"/>
      <c r="M860" s="14"/>
      <c r="N860" s="14"/>
      <c r="O860" s="14"/>
      <c r="P860" s="14"/>
      <c r="Q860" s="14"/>
      <c r="R860" s="22"/>
      <c r="S860" s="23"/>
      <c r="T860" s="27"/>
      <c r="U860" s="14"/>
      <c r="V860" s="14"/>
      <c r="W860" s="14"/>
      <c r="X860" s="14"/>
      <c r="Y860" s="14"/>
      <c r="Z860" s="14"/>
      <c r="AA860" s="14"/>
      <c r="AB860" s="14"/>
      <c r="AC860" s="14"/>
    </row>
    <row r="861">
      <c r="A861" s="14"/>
      <c r="B861" s="14"/>
      <c r="C861" s="14"/>
      <c r="D861" s="14"/>
      <c r="E861" s="14"/>
      <c r="F861" s="14"/>
      <c r="G861" s="14"/>
      <c r="H861" s="22"/>
      <c r="I861" s="23"/>
      <c r="J861" s="24"/>
      <c r="K861" s="25"/>
      <c r="L861" s="26"/>
      <c r="M861" s="14"/>
      <c r="N861" s="14"/>
      <c r="O861" s="14"/>
      <c r="P861" s="14"/>
      <c r="Q861" s="14"/>
      <c r="R861" s="22"/>
      <c r="S861" s="23"/>
      <c r="T861" s="27"/>
      <c r="U861" s="14"/>
      <c r="V861" s="14"/>
      <c r="W861" s="14"/>
      <c r="X861" s="14"/>
      <c r="Y861" s="14"/>
      <c r="Z861" s="14"/>
      <c r="AA861" s="14"/>
      <c r="AB861" s="14"/>
      <c r="AC861" s="14"/>
    </row>
    <row r="862">
      <c r="A862" s="14"/>
      <c r="B862" s="14"/>
      <c r="C862" s="14"/>
      <c r="D862" s="14"/>
      <c r="E862" s="14"/>
      <c r="F862" s="14"/>
      <c r="G862" s="14"/>
      <c r="H862" s="22"/>
      <c r="I862" s="23"/>
      <c r="J862" s="24"/>
      <c r="K862" s="25"/>
      <c r="L862" s="26"/>
      <c r="M862" s="14"/>
      <c r="N862" s="14"/>
      <c r="O862" s="14"/>
      <c r="P862" s="14"/>
      <c r="Q862" s="14"/>
      <c r="R862" s="22"/>
      <c r="S862" s="23"/>
      <c r="T862" s="27"/>
      <c r="U862" s="14"/>
      <c r="V862" s="14"/>
      <c r="W862" s="14"/>
      <c r="X862" s="14"/>
      <c r="Y862" s="14"/>
      <c r="Z862" s="14"/>
      <c r="AA862" s="14"/>
      <c r="AB862" s="14"/>
      <c r="AC862" s="14"/>
    </row>
    <row r="863">
      <c r="A863" s="14"/>
      <c r="B863" s="14"/>
      <c r="C863" s="14"/>
      <c r="D863" s="14"/>
      <c r="E863" s="14"/>
      <c r="F863" s="14"/>
      <c r="G863" s="14"/>
      <c r="H863" s="22"/>
      <c r="I863" s="23"/>
      <c r="J863" s="24"/>
      <c r="K863" s="25"/>
      <c r="L863" s="26"/>
      <c r="M863" s="14"/>
      <c r="N863" s="14"/>
      <c r="O863" s="14"/>
      <c r="P863" s="14"/>
      <c r="Q863" s="14"/>
      <c r="R863" s="22"/>
      <c r="S863" s="23"/>
      <c r="T863" s="27"/>
      <c r="U863" s="14"/>
      <c r="V863" s="14"/>
      <c r="W863" s="14"/>
      <c r="X863" s="14"/>
      <c r="Y863" s="14"/>
      <c r="Z863" s="14"/>
      <c r="AA863" s="14"/>
      <c r="AB863" s="14"/>
      <c r="AC863" s="14"/>
    </row>
    <row r="864">
      <c r="A864" s="14"/>
      <c r="B864" s="14"/>
      <c r="C864" s="14"/>
      <c r="D864" s="14"/>
      <c r="E864" s="14"/>
      <c r="F864" s="14"/>
      <c r="G864" s="14"/>
      <c r="H864" s="22"/>
      <c r="I864" s="23"/>
      <c r="J864" s="24"/>
      <c r="K864" s="25"/>
      <c r="L864" s="26"/>
      <c r="M864" s="14"/>
      <c r="N864" s="14"/>
      <c r="O864" s="14"/>
      <c r="P864" s="14"/>
      <c r="Q864" s="14"/>
      <c r="R864" s="22"/>
      <c r="S864" s="23"/>
      <c r="T864" s="27"/>
      <c r="U864" s="14"/>
      <c r="V864" s="14"/>
      <c r="W864" s="14"/>
      <c r="X864" s="14"/>
      <c r="Y864" s="14"/>
      <c r="Z864" s="14"/>
      <c r="AA864" s="14"/>
      <c r="AB864" s="14"/>
      <c r="AC864" s="14"/>
    </row>
    <row r="865">
      <c r="A865" s="14"/>
      <c r="B865" s="14"/>
      <c r="C865" s="14"/>
      <c r="D865" s="14"/>
      <c r="E865" s="14"/>
      <c r="F865" s="14"/>
      <c r="G865" s="14"/>
      <c r="H865" s="22"/>
      <c r="I865" s="23"/>
      <c r="J865" s="24"/>
      <c r="K865" s="25"/>
      <c r="L865" s="26"/>
      <c r="M865" s="14"/>
      <c r="N865" s="14"/>
      <c r="O865" s="14"/>
      <c r="P865" s="14"/>
      <c r="Q865" s="14"/>
      <c r="R865" s="22"/>
      <c r="S865" s="23"/>
      <c r="T865" s="27"/>
      <c r="U865" s="14"/>
      <c r="V865" s="14"/>
      <c r="W865" s="14"/>
      <c r="X865" s="14"/>
      <c r="Y865" s="14"/>
      <c r="Z865" s="14"/>
      <c r="AA865" s="14"/>
      <c r="AB865" s="14"/>
      <c r="AC865" s="14"/>
    </row>
    <row r="866">
      <c r="A866" s="14"/>
      <c r="B866" s="14"/>
      <c r="C866" s="14"/>
      <c r="D866" s="14"/>
      <c r="E866" s="14"/>
      <c r="F866" s="14"/>
      <c r="G866" s="14"/>
      <c r="H866" s="22"/>
      <c r="I866" s="23"/>
      <c r="J866" s="24"/>
      <c r="K866" s="25"/>
      <c r="L866" s="26"/>
      <c r="M866" s="14"/>
      <c r="N866" s="14"/>
      <c r="O866" s="14"/>
      <c r="P866" s="14"/>
      <c r="Q866" s="14"/>
      <c r="R866" s="22"/>
      <c r="S866" s="23"/>
      <c r="T866" s="27"/>
      <c r="U866" s="14"/>
      <c r="V866" s="14"/>
      <c r="W866" s="14"/>
      <c r="X866" s="14"/>
      <c r="Y866" s="14"/>
      <c r="Z866" s="14"/>
      <c r="AA866" s="14"/>
      <c r="AB866" s="14"/>
      <c r="AC866" s="14"/>
    </row>
    <row r="867">
      <c r="A867" s="14"/>
      <c r="B867" s="14"/>
      <c r="C867" s="14"/>
      <c r="D867" s="14"/>
      <c r="E867" s="14"/>
      <c r="F867" s="14"/>
      <c r="G867" s="14"/>
      <c r="H867" s="22"/>
      <c r="I867" s="23"/>
      <c r="J867" s="24"/>
      <c r="K867" s="25"/>
      <c r="L867" s="26"/>
      <c r="M867" s="14"/>
      <c r="N867" s="14"/>
      <c r="O867" s="14"/>
      <c r="P867" s="14"/>
      <c r="Q867" s="14"/>
      <c r="R867" s="22"/>
      <c r="S867" s="23"/>
      <c r="T867" s="27"/>
      <c r="U867" s="14"/>
      <c r="V867" s="14"/>
      <c r="W867" s="14"/>
      <c r="X867" s="14"/>
      <c r="Y867" s="14"/>
      <c r="Z867" s="14"/>
      <c r="AA867" s="14"/>
      <c r="AB867" s="14"/>
      <c r="AC867" s="14"/>
    </row>
    <row r="868">
      <c r="A868" s="14"/>
      <c r="B868" s="14"/>
      <c r="C868" s="14"/>
      <c r="D868" s="14"/>
      <c r="E868" s="14"/>
      <c r="F868" s="14"/>
      <c r="G868" s="14"/>
      <c r="H868" s="22"/>
      <c r="I868" s="23"/>
      <c r="J868" s="24"/>
      <c r="K868" s="25"/>
      <c r="L868" s="26"/>
      <c r="M868" s="14"/>
      <c r="N868" s="14"/>
      <c r="O868" s="14"/>
      <c r="P868" s="14"/>
      <c r="Q868" s="14"/>
      <c r="R868" s="22"/>
      <c r="S868" s="23"/>
      <c r="T868" s="27"/>
      <c r="U868" s="14"/>
      <c r="V868" s="14"/>
      <c r="W868" s="14"/>
      <c r="X868" s="14"/>
      <c r="Y868" s="14"/>
      <c r="Z868" s="14"/>
      <c r="AA868" s="14"/>
      <c r="AB868" s="14"/>
      <c r="AC868" s="14"/>
    </row>
    <row r="869">
      <c r="A869" s="14"/>
      <c r="B869" s="14"/>
      <c r="C869" s="14"/>
      <c r="D869" s="14"/>
      <c r="E869" s="14"/>
      <c r="F869" s="14"/>
      <c r="G869" s="14"/>
      <c r="H869" s="22"/>
      <c r="I869" s="23"/>
      <c r="J869" s="24"/>
      <c r="K869" s="25"/>
      <c r="L869" s="26"/>
      <c r="M869" s="14"/>
      <c r="N869" s="14"/>
      <c r="O869" s="14"/>
      <c r="P869" s="14"/>
      <c r="Q869" s="14"/>
      <c r="R869" s="22"/>
      <c r="S869" s="23"/>
      <c r="T869" s="27"/>
      <c r="U869" s="14"/>
      <c r="V869" s="14"/>
      <c r="W869" s="14"/>
      <c r="X869" s="14"/>
      <c r="Y869" s="14"/>
      <c r="Z869" s="14"/>
      <c r="AA869" s="14"/>
      <c r="AB869" s="14"/>
      <c r="AC869" s="14"/>
    </row>
    <row r="870">
      <c r="A870" s="14"/>
      <c r="B870" s="14"/>
      <c r="C870" s="14"/>
      <c r="D870" s="14"/>
      <c r="E870" s="14"/>
      <c r="F870" s="14"/>
      <c r="G870" s="14"/>
      <c r="H870" s="22"/>
      <c r="I870" s="23"/>
      <c r="J870" s="24"/>
      <c r="K870" s="25"/>
      <c r="L870" s="26"/>
      <c r="M870" s="14"/>
      <c r="N870" s="14"/>
      <c r="O870" s="14"/>
      <c r="P870" s="14"/>
      <c r="Q870" s="14"/>
      <c r="R870" s="22"/>
      <c r="S870" s="23"/>
      <c r="T870" s="27"/>
      <c r="U870" s="14"/>
      <c r="V870" s="14"/>
      <c r="W870" s="14"/>
      <c r="X870" s="14"/>
      <c r="Y870" s="14"/>
      <c r="Z870" s="14"/>
      <c r="AA870" s="14"/>
      <c r="AB870" s="14"/>
      <c r="AC870" s="14"/>
    </row>
    <row r="871">
      <c r="A871" s="14"/>
      <c r="B871" s="14"/>
      <c r="C871" s="14"/>
      <c r="D871" s="14"/>
      <c r="E871" s="14"/>
      <c r="F871" s="14"/>
      <c r="G871" s="14"/>
      <c r="H871" s="22"/>
      <c r="I871" s="23"/>
      <c r="J871" s="24"/>
      <c r="K871" s="25"/>
      <c r="L871" s="26"/>
      <c r="M871" s="14"/>
      <c r="N871" s="14"/>
      <c r="O871" s="14"/>
      <c r="P871" s="14"/>
      <c r="Q871" s="14"/>
      <c r="R871" s="22"/>
      <c r="S871" s="23"/>
      <c r="T871" s="27"/>
      <c r="U871" s="14"/>
      <c r="V871" s="14"/>
      <c r="W871" s="14"/>
      <c r="X871" s="14"/>
      <c r="Y871" s="14"/>
      <c r="Z871" s="14"/>
      <c r="AA871" s="14"/>
      <c r="AB871" s="14"/>
      <c r="AC871" s="14"/>
    </row>
    <row r="872">
      <c r="A872" s="14"/>
      <c r="B872" s="14"/>
      <c r="C872" s="14"/>
      <c r="D872" s="14"/>
      <c r="E872" s="14"/>
      <c r="F872" s="14"/>
      <c r="G872" s="14"/>
      <c r="H872" s="22"/>
      <c r="I872" s="23"/>
      <c r="J872" s="24"/>
      <c r="K872" s="25"/>
      <c r="L872" s="26"/>
      <c r="M872" s="14"/>
      <c r="N872" s="14"/>
      <c r="O872" s="14"/>
      <c r="P872" s="14"/>
      <c r="Q872" s="14"/>
      <c r="R872" s="22"/>
      <c r="S872" s="23"/>
      <c r="T872" s="27"/>
      <c r="U872" s="14"/>
      <c r="V872" s="14"/>
      <c r="W872" s="14"/>
      <c r="X872" s="14"/>
      <c r="Y872" s="14"/>
      <c r="Z872" s="14"/>
      <c r="AA872" s="14"/>
      <c r="AB872" s="14"/>
      <c r="AC872" s="14"/>
    </row>
    <row r="873">
      <c r="A873" s="14"/>
      <c r="B873" s="14"/>
      <c r="C873" s="14"/>
      <c r="D873" s="14"/>
      <c r="E873" s="14"/>
      <c r="F873" s="14"/>
      <c r="G873" s="14"/>
      <c r="H873" s="22"/>
      <c r="I873" s="23"/>
      <c r="J873" s="24"/>
      <c r="K873" s="25"/>
      <c r="L873" s="26"/>
      <c r="M873" s="14"/>
      <c r="N873" s="14"/>
      <c r="O873" s="14"/>
      <c r="P873" s="14"/>
      <c r="Q873" s="14"/>
      <c r="R873" s="22"/>
      <c r="S873" s="23"/>
      <c r="T873" s="27"/>
      <c r="U873" s="14"/>
      <c r="V873" s="14"/>
      <c r="W873" s="14"/>
      <c r="X873" s="14"/>
      <c r="Y873" s="14"/>
      <c r="Z873" s="14"/>
      <c r="AA873" s="14"/>
      <c r="AB873" s="14"/>
      <c r="AC873" s="14"/>
    </row>
    <row r="874">
      <c r="A874" s="14"/>
      <c r="B874" s="14"/>
      <c r="C874" s="14"/>
      <c r="D874" s="14"/>
      <c r="E874" s="14"/>
      <c r="F874" s="14"/>
      <c r="G874" s="14"/>
      <c r="H874" s="22"/>
      <c r="I874" s="23"/>
      <c r="J874" s="24"/>
      <c r="K874" s="25"/>
      <c r="L874" s="26"/>
      <c r="M874" s="14"/>
      <c r="N874" s="14"/>
      <c r="O874" s="14"/>
      <c r="P874" s="14"/>
      <c r="Q874" s="14"/>
      <c r="R874" s="22"/>
      <c r="S874" s="23"/>
      <c r="T874" s="27"/>
      <c r="U874" s="14"/>
      <c r="V874" s="14"/>
      <c r="W874" s="14"/>
      <c r="X874" s="14"/>
      <c r="Y874" s="14"/>
      <c r="Z874" s="14"/>
      <c r="AA874" s="14"/>
      <c r="AB874" s="14"/>
      <c r="AC874" s="14"/>
    </row>
    <row r="875">
      <c r="A875" s="14"/>
      <c r="B875" s="14"/>
      <c r="C875" s="14"/>
      <c r="D875" s="14"/>
      <c r="E875" s="14"/>
      <c r="F875" s="14"/>
      <c r="G875" s="14"/>
      <c r="H875" s="22"/>
      <c r="I875" s="23"/>
      <c r="J875" s="24"/>
      <c r="K875" s="25"/>
      <c r="L875" s="26"/>
      <c r="M875" s="14"/>
      <c r="N875" s="14"/>
      <c r="O875" s="14"/>
      <c r="P875" s="14"/>
      <c r="Q875" s="14"/>
      <c r="R875" s="22"/>
      <c r="S875" s="23"/>
      <c r="T875" s="27"/>
      <c r="U875" s="14"/>
      <c r="V875" s="14"/>
      <c r="W875" s="14"/>
      <c r="X875" s="14"/>
      <c r="Y875" s="14"/>
      <c r="Z875" s="14"/>
      <c r="AA875" s="14"/>
      <c r="AB875" s="14"/>
      <c r="AC875" s="14"/>
    </row>
    <row r="876">
      <c r="A876" s="14"/>
      <c r="B876" s="14"/>
      <c r="C876" s="14"/>
      <c r="D876" s="14"/>
      <c r="E876" s="14"/>
      <c r="F876" s="14"/>
      <c r="G876" s="14"/>
      <c r="H876" s="22"/>
      <c r="I876" s="23"/>
      <c r="J876" s="24"/>
      <c r="K876" s="25"/>
      <c r="L876" s="26"/>
      <c r="M876" s="14"/>
      <c r="N876" s="14"/>
      <c r="O876" s="14"/>
      <c r="P876" s="14"/>
      <c r="Q876" s="14"/>
      <c r="R876" s="22"/>
      <c r="S876" s="23"/>
      <c r="T876" s="27"/>
      <c r="U876" s="14"/>
      <c r="V876" s="14"/>
      <c r="W876" s="14"/>
      <c r="X876" s="14"/>
      <c r="Y876" s="14"/>
      <c r="Z876" s="14"/>
      <c r="AA876" s="14"/>
      <c r="AB876" s="14"/>
      <c r="AC876" s="14"/>
    </row>
    <row r="877">
      <c r="A877" s="14"/>
      <c r="B877" s="14"/>
      <c r="C877" s="14"/>
      <c r="D877" s="14"/>
      <c r="E877" s="14"/>
      <c r="F877" s="14"/>
      <c r="G877" s="14"/>
      <c r="H877" s="22"/>
      <c r="I877" s="23"/>
      <c r="J877" s="24"/>
      <c r="K877" s="25"/>
      <c r="L877" s="26"/>
      <c r="M877" s="14"/>
      <c r="N877" s="14"/>
      <c r="O877" s="14"/>
      <c r="P877" s="14"/>
      <c r="Q877" s="14"/>
      <c r="R877" s="22"/>
      <c r="S877" s="23"/>
      <c r="T877" s="27"/>
      <c r="U877" s="14"/>
      <c r="V877" s="14"/>
      <c r="W877" s="14"/>
      <c r="X877" s="14"/>
      <c r="Y877" s="14"/>
      <c r="Z877" s="14"/>
      <c r="AA877" s="14"/>
      <c r="AB877" s="14"/>
      <c r="AC877" s="14"/>
    </row>
    <row r="878">
      <c r="A878" s="14"/>
      <c r="B878" s="14"/>
      <c r="C878" s="14"/>
      <c r="D878" s="14"/>
      <c r="E878" s="14"/>
      <c r="F878" s="14"/>
      <c r="G878" s="14"/>
      <c r="H878" s="22"/>
      <c r="I878" s="23"/>
      <c r="J878" s="24"/>
      <c r="K878" s="25"/>
      <c r="L878" s="26"/>
      <c r="M878" s="14"/>
      <c r="N878" s="14"/>
      <c r="O878" s="14"/>
      <c r="P878" s="14"/>
      <c r="Q878" s="14"/>
      <c r="R878" s="22"/>
      <c r="S878" s="23"/>
      <c r="T878" s="27"/>
      <c r="U878" s="14"/>
      <c r="V878" s="14"/>
      <c r="W878" s="14"/>
      <c r="X878" s="14"/>
      <c r="Y878" s="14"/>
      <c r="Z878" s="14"/>
      <c r="AA878" s="14"/>
      <c r="AB878" s="14"/>
      <c r="AC878" s="14"/>
    </row>
    <row r="879">
      <c r="A879" s="14"/>
      <c r="B879" s="14"/>
      <c r="C879" s="14"/>
      <c r="D879" s="14"/>
      <c r="E879" s="14"/>
      <c r="F879" s="14"/>
      <c r="G879" s="14"/>
      <c r="H879" s="22"/>
      <c r="I879" s="23"/>
      <c r="J879" s="24"/>
      <c r="K879" s="25"/>
      <c r="L879" s="26"/>
      <c r="M879" s="14"/>
      <c r="N879" s="14"/>
      <c r="O879" s="14"/>
      <c r="P879" s="14"/>
      <c r="Q879" s="14"/>
      <c r="R879" s="22"/>
      <c r="S879" s="23"/>
      <c r="T879" s="27"/>
      <c r="U879" s="14"/>
      <c r="V879" s="14"/>
      <c r="W879" s="14"/>
      <c r="X879" s="14"/>
      <c r="Y879" s="14"/>
      <c r="Z879" s="14"/>
      <c r="AA879" s="14"/>
      <c r="AB879" s="14"/>
      <c r="AC879" s="14"/>
    </row>
    <row r="880">
      <c r="A880" s="14"/>
      <c r="B880" s="14"/>
      <c r="C880" s="14"/>
      <c r="D880" s="14"/>
      <c r="E880" s="14"/>
      <c r="F880" s="14"/>
      <c r="G880" s="14"/>
      <c r="H880" s="22"/>
      <c r="I880" s="23"/>
      <c r="J880" s="24"/>
      <c r="K880" s="25"/>
      <c r="L880" s="26"/>
      <c r="M880" s="14"/>
      <c r="N880" s="14"/>
      <c r="O880" s="14"/>
      <c r="P880" s="14"/>
      <c r="Q880" s="14"/>
      <c r="R880" s="22"/>
      <c r="S880" s="23"/>
      <c r="T880" s="27"/>
      <c r="U880" s="14"/>
      <c r="V880" s="14"/>
      <c r="W880" s="14"/>
      <c r="X880" s="14"/>
      <c r="Y880" s="14"/>
      <c r="Z880" s="14"/>
      <c r="AA880" s="14"/>
      <c r="AB880" s="14"/>
      <c r="AC880" s="14"/>
    </row>
    <row r="881">
      <c r="A881" s="14"/>
      <c r="B881" s="14"/>
      <c r="C881" s="14"/>
      <c r="D881" s="14"/>
      <c r="E881" s="14"/>
      <c r="F881" s="14"/>
      <c r="G881" s="14"/>
      <c r="H881" s="22"/>
      <c r="I881" s="23"/>
      <c r="J881" s="24"/>
      <c r="K881" s="25"/>
      <c r="L881" s="26"/>
      <c r="M881" s="14"/>
      <c r="N881" s="14"/>
      <c r="O881" s="14"/>
      <c r="P881" s="14"/>
      <c r="Q881" s="14"/>
      <c r="R881" s="22"/>
      <c r="S881" s="23"/>
      <c r="T881" s="27"/>
      <c r="U881" s="14"/>
      <c r="V881" s="14"/>
      <c r="W881" s="14"/>
      <c r="X881" s="14"/>
      <c r="Y881" s="14"/>
      <c r="Z881" s="14"/>
      <c r="AA881" s="14"/>
      <c r="AB881" s="14"/>
      <c r="AC881" s="14"/>
    </row>
    <row r="882">
      <c r="A882" s="14"/>
      <c r="B882" s="14"/>
      <c r="C882" s="14"/>
      <c r="D882" s="14"/>
      <c r="E882" s="14"/>
      <c r="F882" s="14"/>
      <c r="G882" s="14"/>
      <c r="H882" s="22"/>
      <c r="I882" s="23"/>
      <c r="J882" s="24"/>
      <c r="K882" s="25"/>
      <c r="L882" s="26"/>
      <c r="M882" s="14"/>
      <c r="N882" s="14"/>
      <c r="O882" s="14"/>
      <c r="P882" s="14"/>
      <c r="Q882" s="14"/>
      <c r="R882" s="22"/>
      <c r="S882" s="23"/>
      <c r="T882" s="27"/>
      <c r="U882" s="14"/>
      <c r="V882" s="14"/>
      <c r="W882" s="14"/>
      <c r="X882" s="14"/>
      <c r="Y882" s="14"/>
      <c r="Z882" s="14"/>
      <c r="AA882" s="14"/>
      <c r="AB882" s="14"/>
      <c r="AC882" s="14"/>
    </row>
    <row r="883">
      <c r="A883" s="14"/>
      <c r="B883" s="14"/>
      <c r="C883" s="14"/>
      <c r="D883" s="14"/>
      <c r="E883" s="14"/>
      <c r="F883" s="14"/>
      <c r="G883" s="14"/>
      <c r="H883" s="22"/>
      <c r="I883" s="23"/>
      <c r="J883" s="24"/>
      <c r="K883" s="25"/>
      <c r="L883" s="26"/>
      <c r="M883" s="14"/>
      <c r="N883" s="14"/>
      <c r="O883" s="14"/>
      <c r="P883" s="14"/>
      <c r="Q883" s="14"/>
      <c r="R883" s="22"/>
      <c r="S883" s="23"/>
      <c r="T883" s="27"/>
      <c r="U883" s="14"/>
      <c r="V883" s="14"/>
      <c r="W883" s="14"/>
      <c r="X883" s="14"/>
      <c r="Y883" s="14"/>
      <c r="Z883" s="14"/>
      <c r="AA883" s="14"/>
      <c r="AB883" s="14"/>
      <c r="AC883" s="14"/>
    </row>
    <row r="884">
      <c r="A884" s="14"/>
      <c r="B884" s="14"/>
      <c r="C884" s="14"/>
      <c r="D884" s="14"/>
      <c r="E884" s="14"/>
      <c r="F884" s="14"/>
      <c r="G884" s="14"/>
      <c r="H884" s="22"/>
      <c r="I884" s="23"/>
      <c r="J884" s="24"/>
      <c r="K884" s="25"/>
      <c r="L884" s="26"/>
      <c r="M884" s="14"/>
      <c r="N884" s="14"/>
      <c r="O884" s="14"/>
      <c r="P884" s="14"/>
      <c r="Q884" s="14"/>
      <c r="R884" s="22"/>
      <c r="S884" s="23"/>
      <c r="T884" s="27"/>
      <c r="U884" s="14"/>
      <c r="V884" s="14"/>
      <c r="W884" s="14"/>
      <c r="X884" s="14"/>
      <c r="Y884" s="14"/>
      <c r="Z884" s="14"/>
      <c r="AA884" s="14"/>
      <c r="AB884" s="14"/>
      <c r="AC884" s="14"/>
    </row>
    <row r="885">
      <c r="A885" s="14"/>
      <c r="B885" s="14"/>
      <c r="C885" s="14"/>
      <c r="D885" s="14"/>
      <c r="E885" s="14"/>
      <c r="F885" s="14"/>
      <c r="G885" s="14"/>
      <c r="H885" s="22"/>
      <c r="I885" s="23"/>
      <c r="J885" s="24"/>
      <c r="K885" s="25"/>
      <c r="L885" s="26"/>
      <c r="M885" s="14"/>
      <c r="N885" s="14"/>
      <c r="O885" s="14"/>
      <c r="P885" s="14"/>
      <c r="Q885" s="14"/>
      <c r="R885" s="22"/>
      <c r="S885" s="23"/>
      <c r="T885" s="27"/>
      <c r="U885" s="14"/>
      <c r="V885" s="14"/>
      <c r="W885" s="14"/>
      <c r="X885" s="14"/>
      <c r="Y885" s="14"/>
      <c r="Z885" s="14"/>
      <c r="AA885" s="14"/>
      <c r="AB885" s="14"/>
      <c r="AC885" s="14"/>
    </row>
    <row r="886">
      <c r="A886" s="14"/>
      <c r="B886" s="14"/>
      <c r="C886" s="14"/>
      <c r="D886" s="14"/>
      <c r="E886" s="14"/>
      <c r="F886" s="14"/>
      <c r="G886" s="14"/>
      <c r="H886" s="22"/>
      <c r="I886" s="23"/>
      <c r="J886" s="24"/>
      <c r="K886" s="25"/>
      <c r="L886" s="26"/>
      <c r="M886" s="14"/>
      <c r="N886" s="14"/>
      <c r="O886" s="14"/>
      <c r="P886" s="14"/>
      <c r="Q886" s="14"/>
      <c r="R886" s="22"/>
      <c r="S886" s="23"/>
      <c r="T886" s="27"/>
      <c r="U886" s="14"/>
      <c r="V886" s="14"/>
      <c r="W886" s="14"/>
      <c r="X886" s="14"/>
      <c r="Y886" s="14"/>
      <c r="Z886" s="14"/>
      <c r="AA886" s="14"/>
      <c r="AB886" s="14"/>
      <c r="AC886" s="14"/>
    </row>
    <row r="887">
      <c r="A887" s="14"/>
      <c r="B887" s="14"/>
      <c r="C887" s="14"/>
      <c r="D887" s="14"/>
      <c r="E887" s="14"/>
      <c r="F887" s="14"/>
      <c r="G887" s="14"/>
      <c r="H887" s="22"/>
      <c r="I887" s="23"/>
      <c r="J887" s="24"/>
      <c r="K887" s="25"/>
      <c r="L887" s="26"/>
      <c r="M887" s="14"/>
      <c r="N887" s="14"/>
      <c r="O887" s="14"/>
      <c r="P887" s="14"/>
      <c r="Q887" s="14"/>
      <c r="R887" s="22"/>
      <c r="S887" s="23"/>
      <c r="T887" s="27"/>
      <c r="U887" s="14"/>
      <c r="V887" s="14"/>
      <c r="W887" s="14"/>
      <c r="X887" s="14"/>
      <c r="Y887" s="14"/>
      <c r="Z887" s="14"/>
      <c r="AA887" s="14"/>
      <c r="AB887" s="14"/>
      <c r="AC887" s="14"/>
    </row>
    <row r="888">
      <c r="A888" s="14"/>
      <c r="B888" s="14"/>
      <c r="C888" s="14"/>
      <c r="D888" s="14"/>
      <c r="E888" s="14"/>
      <c r="F888" s="14"/>
      <c r="G888" s="14"/>
      <c r="H888" s="22"/>
      <c r="I888" s="23"/>
      <c r="J888" s="24"/>
      <c r="K888" s="25"/>
      <c r="L888" s="26"/>
      <c r="M888" s="14"/>
      <c r="N888" s="14"/>
      <c r="O888" s="14"/>
      <c r="P888" s="14"/>
      <c r="Q888" s="14"/>
      <c r="R888" s="22"/>
      <c r="S888" s="23"/>
      <c r="T888" s="27"/>
      <c r="U888" s="14"/>
      <c r="V888" s="14"/>
      <c r="W888" s="14"/>
      <c r="X888" s="14"/>
      <c r="Y888" s="14"/>
      <c r="Z888" s="14"/>
      <c r="AA888" s="14"/>
      <c r="AB888" s="14"/>
      <c r="AC888" s="14"/>
    </row>
    <row r="889">
      <c r="A889" s="14"/>
      <c r="B889" s="14"/>
      <c r="C889" s="14"/>
      <c r="D889" s="14"/>
      <c r="E889" s="14"/>
      <c r="F889" s="14"/>
      <c r="G889" s="14"/>
      <c r="H889" s="22"/>
      <c r="I889" s="23"/>
      <c r="J889" s="24"/>
      <c r="K889" s="25"/>
      <c r="L889" s="26"/>
      <c r="M889" s="14"/>
      <c r="N889" s="14"/>
      <c r="O889" s="14"/>
      <c r="P889" s="14"/>
      <c r="Q889" s="14"/>
      <c r="R889" s="22"/>
      <c r="S889" s="23"/>
      <c r="T889" s="27"/>
      <c r="U889" s="14"/>
      <c r="V889" s="14"/>
      <c r="W889" s="14"/>
      <c r="X889" s="14"/>
      <c r="Y889" s="14"/>
      <c r="Z889" s="14"/>
      <c r="AA889" s="14"/>
      <c r="AB889" s="14"/>
      <c r="AC889" s="14"/>
    </row>
    <row r="890">
      <c r="A890" s="14"/>
      <c r="B890" s="14"/>
      <c r="C890" s="14"/>
      <c r="D890" s="14"/>
      <c r="E890" s="14"/>
      <c r="F890" s="14"/>
      <c r="G890" s="14"/>
      <c r="H890" s="22"/>
      <c r="I890" s="23"/>
      <c r="J890" s="24"/>
      <c r="K890" s="25"/>
      <c r="L890" s="26"/>
      <c r="M890" s="14"/>
      <c r="N890" s="14"/>
      <c r="O890" s="14"/>
      <c r="P890" s="14"/>
      <c r="Q890" s="14"/>
      <c r="R890" s="22"/>
      <c r="S890" s="23"/>
      <c r="T890" s="27"/>
      <c r="U890" s="14"/>
      <c r="V890" s="14"/>
      <c r="W890" s="14"/>
      <c r="X890" s="14"/>
      <c r="Y890" s="14"/>
      <c r="Z890" s="14"/>
      <c r="AA890" s="14"/>
      <c r="AB890" s="14"/>
      <c r="AC890" s="14"/>
    </row>
    <row r="891">
      <c r="A891" s="14"/>
      <c r="B891" s="14"/>
      <c r="C891" s="14"/>
      <c r="D891" s="14"/>
      <c r="E891" s="14"/>
      <c r="F891" s="14"/>
      <c r="G891" s="14"/>
      <c r="H891" s="22"/>
      <c r="I891" s="23"/>
      <c r="J891" s="24"/>
      <c r="K891" s="25"/>
      <c r="L891" s="26"/>
      <c r="M891" s="14"/>
      <c r="N891" s="14"/>
      <c r="O891" s="14"/>
      <c r="P891" s="14"/>
      <c r="Q891" s="14"/>
      <c r="R891" s="22"/>
      <c r="S891" s="23"/>
      <c r="T891" s="27"/>
      <c r="U891" s="14"/>
      <c r="V891" s="14"/>
      <c r="W891" s="14"/>
      <c r="X891" s="14"/>
      <c r="Y891" s="14"/>
      <c r="Z891" s="14"/>
      <c r="AA891" s="14"/>
      <c r="AB891" s="14"/>
      <c r="AC891" s="14"/>
    </row>
    <row r="892">
      <c r="A892" s="14"/>
      <c r="B892" s="14"/>
      <c r="C892" s="14"/>
      <c r="D892" s="14"/>
      <c r="E892" s="14"/>
      <c r="F892" s="14"/>
      <c r="G892" s="14"/>
      <c r="H892" s="22"/>
      <c r="I892" s="23"/>
      <c r="J892" s="24"/>
      <c r="K892" s="25"/>
      <c r="L892" s="26"/>
      <c r="M892" s="14"/>
      <c r="N892" s="14"/>
      <c r="O892" s="14"/>
      <c r="P892" s="14"/>
      <c r="Q892" s="14"/>
      <c r="R892" s="22"/>
      <c r="S892" s="23"/>
      <c r="T892" s="27"/>
      <c r="U892" s="14"/>
      <c r="V892" s="14"/>
      <c r="W892" s="14"/>
      <c r="X892" s="14"/>
      <c r="Y892" s="14"/>
      <c r="Z892" s="14"/>
      <c r="AA892" s="14"/>
      <c r="AB892" s="14"/>
      <c r="AC892" s="14"/>
    </row>
    <row r="893">
      <c r="A893" s="14"/>
      <c r="B893" s="14"/>
      <c r="C893" s="14"/>
      <c r="D893" s="14"/>
      <c r="E893" s="14"/>
      <c r="F893" s="14"/>
      <c r="G893" s="14"/>
      <c r="H893" s="22"/>
      <c r="I893" s="23"/>
      <c r="J893" s="24"/>
      <c r="K893" s="25"/>
      <c r="L893" s="26"/>
      <c r="M893" s="14"/>
      <c r="N893" s="14"/>
      <c r="O893" s="14"/>
      <c r="P893" s="14"/>
      <c r="Q893" s="14"/>
      <c r="R893" s="22"/>
      <c r="S893" s="23"/>
      <c r="T893" s="27"/>
      <c r="U893" s="14"/>
      <c r="V893" s="14"/>
      <c r="W893" s="14"/>
      <c r="X893" s="14"/>
      <c r="Y893" s="14"/>
      <c r="Z893" s="14"/>
      <c r="AA893" s="14"/>
      <c r="AB893" s="14"/>
      <c r="AC893" s="14"/>
    </row>
    <row r="894">
      <c r="A894" s="14"/>
      <c r="B894" s="14"/>
      <c r="C894" s="14"/>
      <c r="D894" s="14"/>
      <c r="E894" s="14"/>
      <c r="F894" s="14"/>
      <c r="G894" s="14"/>
      <c r="H894" s="22"/>
      <c r="I894" s="23"/>
      <c r="J894" s="24"/>
      <c r="K894" s="25"/>
      <c r="L894" s="26"/>
      <c r="M894" s="14"/>
      <c r="N894" s="14"/>
      <c r="O894" s="14"/>
      <c r="P894" s="14"/>
      <c r="Q894" s="14"/>
      <c r="R894" s="22"/>
      <c r="S894" s="23"/>
      <c r="T894" s="27"/>
      <c r="U894" s="14"/>
      <c r="V894" s="14"/>
      <c r="W894" s="14"/>
      <c r="X894" s="14"/>
      <c r="Y894" s="14"/>
      <c r="Z894" s="14"/>
      <c r="AA894" s="14"/>
      <c r="AB894" s="14"/>
      <c r="AC894" s="14"/>
    </row>
    <row r="895">
      <c r="A895" s="14"/>
      <c r="B895" s="14"/>
      <c r="C895" s="14"/>
      <c r="D895" s="14"/>
      <c r="E895" s="14"/>
      <c r="F895" s="14"/>
      <c r="G895" s="14"/>
      <c r="H895" s="22"/>
      <c r="I895" s="23"/>
      <c r="J895" s="24"/>
      <c r="K895" s="25"/>
      <c r="L895" s="26"/>
      <c r="M895" s="14"/>
      <c r="N895" s="14"/>
      <c r="O895" s="14"/>
      <c r="P895" s="14"/>
      <c r="Q895" s="14"/>
      <c r="R895" s="22"/>
      <c r="S895" s="23"/>
      <c r="T895" s="27"/>
      <c r="U895" s="14"/>
      <c r="V895" s="14"/>
      <c r="W895" s="14"/>
      <c r="X895" s="14"/>
      <c r="Y895" s="14"/>
      <c r="Z895" s="14"/>
      <c r="AA895" s="14"/>
      <c r="AB895" s="14"/>
      <c r="AC895" s="14"/>
    </row>
    <row r="896">
      <c r="A896" s="14"/>
      <c r="B896" s="14"/>
      <c r="C896" s="14"/>
      <c r="D896" s="14"/>
      <c r="E896" s="14"/>
      <c r="F896" s="14"/>
      <c r="G896" s="14"/>
      <c r="H896" s="22"/>
      <c r="I896" s="23"/>
      <c r="J896" s="24"/>
      <c r="K896" s="25"/>
      <c r="L896" s="26"/>
      <c r="M896" s="14"/>
      <c r="N896" s="14"/>
      <c r="O896" s="14"/>
      <c r="P896" s="14"/>
      <c r="Q896" s="14"/>
      <c r="R896" s="22"/>
      <c r="S896" s="23"/>
      <c r="T896" s="27"/>
      <c r="U896" s="14"/>
      <c r="V896" s="14"/>
      <c r="W896" s="14"/>
      <c r="X896" s="14"/>
      <c r="Y896" s="14"/>
      <c r="Z896" s="14"/>
      <c r="AA896" s="14"/>
      <c r="AB896" s="14"/>
      <c r="AC896" s="14"/>
    </row>
    <row r="897">
      <c r="A897" s="14"/>
      <c r="B897" s="14"/>
      <c r="C897" s="14"/>
      <c r="D897" s="14"/>
      <c r="E897" s="14"/>
      <c r="F897" s="14"/>
      <c r="G897" s="14"/>
      <c r="H897" s="22"/>
      <c r="I897" s="23"/>
      <c r="J897" s="24"/>
      <c r="K897" s="25"/>
      <c r="L897" s="26"/>
      <c r="M897" s="14"/>
      <c r="N897" s="14"/>
      <c r="O897" s="14"/>
      <c r="P897" s="14"/>
      <c r="Q897" s="14"/>
      <c r="R897" s="22"/>
      <c r="S897" s="23"/>
      <c r="T897" s="27"/>
      <c r="U897" s="14"/>
      <c r="V897" s="14"/>
      <c r="W897" s="14"/>
      <c r="X897" s="14"/>
      <c r="Y897" s="14"/>
      <c r="Z897" s="14"/>
      <c r="AA897" s="14"/>
      <c r="AB897" s="14"/>
      <c r="AC897" s="14"/>
    </row>
    <row r="898">
      <c r="A898" s="14"/>
      <c r="B898" s="14"/>
      <c r="C898" s="14"/>
      <c r="D898" s="14"/>
      <c r="E898" s="14"/>
      <c r="F898" s="14"/>
      <c r="G898" s="14"/>
      <c r="H898" s="22"/>
      <c r="I898" s="23"/>
      <c r="J898" s="24"/>
      <c r="K898" s="25"/>
      <c r="L898" s="26"/>
      <c r="M898" s="14"/>
      <c r="N898" s="14"/>
      <c r="O898" s="14"/>
      <c r="P898" s="14"/>
      <c r="Q898" s="14"/>
      <c r="R898" s="22"/>
      <c r="S898" s="23"/>
      <c r="T898" s="27"/>
      <c r="U898" s="14"/>
      <c r="V898" s="14"/>
      <c r="W898" s="14"/>
      <c r="X898" s="14"/>
      <c r="Y898" s="14"/>
      <c r="Z898" s="14"/>
      <c r="AA898" s="14"/>
      <c r="AB898" s="14"/>
      <c r="AC898" s="14"/>
    </row>
    <row r="899">
      <c r="A899" s="14"/>
      <c r="B899" s="14"/>
      <c r="C899" s="14"/>
      <c r="D899" s="14"/>
      <c r="E899" s="14"/>
      <c r="F899" s="14"/>
      <c r="G899" s="14"/>
      <c r="H899" s="22"/>
      <c r="I899" s="23"/>
      <c r="J899" s="24"/>
      <c r="K899" s="25"/>
      <c r="L899" s="26"/>
      <c r="M899" s="14"/>
      <c r="N899" s="14"/>
      <c r="O899" s="14"/>
      <c r="P899" s="14"/>
      <c r="Q899" s="14"/>
      <c r="R899" s="22"/>
      <c r="S899" s="23"/>
      <c r="T899" s="27"/>
      <c r="U899" s="14"/>
      <c r="V899" s="14"/>
      <c r="W899" s="14"/>
      <c r="X899" s="14"/>
      <c r="Y899" s="14"/>
      <c r="Z899" s="14"/>
      <c r="AA899" s="14"/>
      <c r="AB899" s="14"/>
      <c r="AC899" s="14"/>
    </row>
    <row r="900">
      <c r="A900" s="14"/>
      <c r="B900" s="14"/>
      <c r="C900" s="14"/>
      <c r="D900" s="14"/>
      <c r="E900" s="14"/>
      <c r="F900" s="14"/>
      <c r="G900" s="14"/>
      <c r="H900" s="22"/>
      <c r="I900" s="23"/>
      <c r="J900" s="24"/>
      <c r="K900" s="25"/>
      <c r="L900" s="26"/>
      <c r="M900" s="14"/>
      <c r="N900" s="14"/>
      <c r="O900" s="14"/>
      <c r="P900" s="14"/>
      <c r="Q900" s="14"/>
      <c r="R900" s="22"/>
      <c r="S900" s="23"/>
      <c r="T900" s="27"/>
      <c r="U900" s="14"/>
      <c r="V900" s="14"/>
      <c r="W900" s="14"/>
      <c r="X900" s="14"/>
      <c r="Y900" s="14"/>
      <c r="Z900" s="14"/>
      <c r="AA900" s="14"/>
      <c r="AB900" s="14"/>
      <c r="AC900" s="14"/>
    </row>
    <row r="901">
      <c r="A901" s="14"/>
      <c r="B901" s="14"/>
      <c r="C901" s="14"/>
      <c r="D901" s="14"/>
      <c r="E901" s="14"/>
      <c r="F901" s="14"/>
      <c r="G901" s="14"/>
      <c r="H901" s="22"/>
      <c r="I901" s="23"/>
      <c r="J901" s="24"/>
      <c r="K901" s="25"/>
      <c r="L901" s="26"/>
      <c r="M901" s="14"/>
      <c r="N901" s="14"/>
      <c r="O901" s="14"/>
      <c r="P901" s="14"/>
      <c r="Q901" s="14"/>
      <c r="R901" s="22"/>
      <c r="S901" s="23"/>
      <c r="T901" s="27"/>
      <c r="U901" s="14"/>
      <c r="V901" s="14"/>
      <c r="W901" s="14"/>
      <c r="X901" s="14"/>
      <c r="Y901" s="14"/>
      <c r="Z901" s="14"/>
      <c r="AA901" s="14"/>
      <c r="AB901" s="14"/>
      <c r="AC901" s="14"/>
    </row>
    <row r="902">
      <c r="A902" s="14"/>
      <c r="B902" s="14"/>
      <c r="C902" s="14"/>
      <c r="D902" s="14"/>
      <c r="E902" s="14"/>
      <c r="F902" s="14"/>
      <c r="G902" s="14"/>
      <c r="H902" s="22"/>
      <c r="I902" s="23"/>
      <c r="J902" s="24"/>
      <c r="K902" s="25"/>
      <c r="L902" s="26"/>
      <c r="M902" s="14"/>
      <c r="N902" s="14"/>
      <c r="O902" s="14"/>
      <c r="P902" s="14"/>
      <c r="Q902" s="14"/>
      <c r="R902" s="22"/>
      <c r="S902" s="23"/>
      <c r="T902" s="27"/>
      <c r="U902" s="14"/>
      <c r="V902" s="14"/>
      <c r="W902" s="14"/>
      <c r="X902" s="14"/>
      <c r="Y902" s="14"/>
      <c r="Z902" s="14"/>
      <c r="AA902" s="14"/>
      <c r="AB902" s="14"/>
      <c r="AC902" s="14"/>
    </row>
    <row r="903">
      <c r="A903" s="14"/>
      <c r="B903" s="14"/>
      <c r="C903" s="14"/>
      <c r="D903" s="14"/>
      <c r="E903" s="14"/>
      <c r="F903" s="14"/>
      <c r="G903" s="14"/>
      <c r="H903" s="22"/>
      <c r="I903" s="23"/>
      <c r="J903" s="24"/>
      <c r="K903" s="25"/>
      <c r="L903" s="26"/>
      <c r="M903" s="14"/>
      <c r="N903" s="14"/>
      <c r="O903" s="14"/>
      <c r="P903" s="14"/>
      <c r="Q903" s="14"/>
      <c r="R903" s="22"/>
      <c r="S903" s="23"/>
      <c r="T903" s="27"/>
      <c r="U903" s="14"/>
      <c r="V903" s="14"/>
      <c r="W903" s="14"/>
      <c r="X903" s="14"/>
      <c r="Y903" s="14"/>
      <c r="Z903" s="14"/>
      <c r="AA903" s="14"/>
      <c r="AB903" s="14"/>
      <c r="AC903" s="14"/>
    </row>
    <row r="904">
      <c r="A904" s="14"/>
      <c r="B904" s="14"/>
      <c r="C904" s="14"/>
      <c r="D904" s="14"/>
      <c r="E904" s="14"/>
      <c r="F904" s="14"/>
      <c r="G904" s="14"/>
      <c r="H904" s="22"/>
      <c r="I904" s="23"/>
      <c r="J904" s="24"/>
      <c r="K904" s="25"/>
      <c r="L904" s="26"/>
      <c r="M904" s="14"/>
      <c r="N904" s="14"/>
      <c r="O904" s="14"/>
      <c r="P904" s="14"/>
      <c r="Q904" s="14"/>
      <c r="R904" s="22"/>
      <c r="S904" s="23"/>
      <c r="T904" s="27"/>
      <c r="U904" s="14"/>
      <c r="V904" s="14"/>
      <c r="W904" s="14"/>
      <c r="X904" s="14"/>
      <c r="Y904" s="14"/>
      <c r="Z904" s="14"/>
      <c r="AA904" s="14"/>
      <c r="AB904" s="14"/>
      <c r="AC904" s="14"/>
    </row>
    <row r="905">
      <c r="A905" s="14"/>
      <c r="B905" s="14"/>
      <c r="C905" s="14"/>
      <c r="D905" s="14"/>
      <c r="E905" s="14"/>
      <c r="F905" s="14"/>
      <c r="G905" s="14"/>
      <c r="H905" s="22"/>
      <c r="I905" s="23"/>
      <c r="J905" s="24"/>
      <c r="K905" s="25"/>
      <c r="L905" s="26"/>
      <c r="M905" s="14"/>
      <c r="N905" s="14"/>
      <c r="O905" s="14"/>
      <c r="P905" s="14"/>
      <c r="Q905" s="14"/>
      <c r="R905" s="22"/>
      <c r="S905" s="23"/>
      <c r="T905" s="27"/>
      <c r="U905" s="14"/>
      <c r="V905" s="14"/>
      <c r="W905" s="14"/>
      <c r="X905" s="14"/>
      <c r="Y905" s="14"/>
      <c r="Z905" s="14"/>
      <c r="AA905" s="14"/>
      <c r="AB905" s="14"/>
      <c r="AC905" s="14"/>
    </row>
    <row r="906">
      <c r="A906" s="14"/>
      <c r="B906" s="14"/>
      <c r="C906" s="14"/>
      <c r="D906" s="14"/>
      <c r="E906" s="14"/>
      <c r="F906" s="14"/>
      <c r="G906" s="14"/>
      <c r="H906" s="22"/>
      <c r="I906" s="23"/>
      <c r="J906" s="24"/>
      <c r="K906" s="25"/>
      <c r="L906" s="26"/>
      <c r="M906" s="14"/>
      <c r="N906" s="14"/>
      <c r="O906" s="14"/>
      <c r="P906" s="14"/>
      <c r="Q906" s="14"/>
      <c r="R906" s="22"/>
      <c r="S906" s="23"/>
      <c r="T906" s="27"/>
      <c r="U906" s="14"/>
      <c r="V906" s="14"/>
      <c r="W906" s="14"/>
      <c r="X906" s="14"/>
      <c r="Y906" s="14"/>
      <c r="Z906" s="14"/>
      <c r="AA906" s="14"/>
      <c r="AB906" s="14"/>
      <c r="AC906" s="14"/>
    </row>
    <row r="907">
      <c r="A907" s="14"/>
      <c r="B907" s="14"/>
      <c r="C907" s="14"/>
      <c r="D907" s="14"/>
      <c r="E907" s="14"/>
      <c r="F907" s="14"/>
      <c r="G907" s="14"/>
      <c r="H907" s="22"/>
      <c r="I907" s="23"/>
      <c r="J907" s="24"/>
      <c r="K907" s="25"/>
      <c r="L907" s="26"/>
      <c r="M907" s="14"/>
      <c r="N907" s="14"/>
      <c r="O907" s="14"/>
      <c r="P907" s="14"/>
      <c r="Q907" s="14"/>
      <c r="R907" s="22"/>
      <c r="S907" s="23"/>
      <c r="T907" s="27"/>
      <c r="U907" s="14"/>
      <c r="V907" s="14"/>
      <c r="W907" s="14"/>
      <c r="X907" s="14"/>
      <c r="Y907" s="14"/>
      <c r="Z907" s="14"/>
      <c r="AA907" s="14"/>
      <c r="AB907" s="14"/>
      <c r="AC907" s="14"/>
    </row>
    <row r="908">
      <c r="A908" s="14"/>
      <c r="B908" s="14"/>
      <c r="C908" s="14"/>
      <c r="D908" s="14"/>
      <c r="E908" s="14"/>
      <c r="F908" s="14"/>
      <c r="G908" s="14"/>
      <c r="H908" s="22"/>
      <c r="I908" s="23"/>
      <c r="J908" s="24"/>
      <c r="K908" s="25"/>
      <c r="L908" s="26"/>
      <c r="M908" s="14"/>
      <c r="N908" s="14"/>
      <c r="O908" s="14"/>
      <c r="P908" s="14"/>
      <c r="Q908" s="14"/>
      <c r="R908" s="22"/>
      <c r="S908" s="23"/>
      <c r="T908" s="27"/>
      <c r="U908" s="14"/>
      <c r="V908" s="14"/>
      <c r="W908" s="14"/>
      <c r="X908" s="14"/>
      <c r="Y908" s="14"/>
      <c r="Z908" s="14"/>
      <c r="AA908" s="14"/>
      <c r="AB908" s="14"/>
      <c r="AC908" s="14"/>
    </row>
    <row r="909">
      <c r="A909" s="14"/>
      <c r="B909" s="14"/>
      <c r="C909" s="14"/>
      <c r="D909" s="14"/>
      <c r="E909" s="14"/>
      <c r="F909" s="14"/>
      <c r="G909" s="14"/>
      <c r="H909" s="22"/>
      <c r="I909" s="23"/>
      <c r="J909" s="24"/>
      <c r="K909" s="25"/>
      <c r="L909" s="26"/>
      <c r="M909" s="14"/>
      <c r="N909" s="14"/>
      <c r="O909" s="14"/>
      <c r="P909" s="14"/>
      <c r="Q909" s="14"/>
      <c r="R909" s="22"/>
      <c r="S909" s="23"/>
      <c r="T909" s="27"/>
      <c r="U909" s="14"/>
      <c r="V909" s="14"/>
      <c r="W909" s="14"/>
      <c r="X909" s="14"/>
      <c r="Y909" s="14"/>
      <c r="Z909" s="14"/>
      <c r="AA909" s="14"/>
      <c r="AB909" s="14"/>
      <c r="AC909" s="14"/>
    </row>
    <row r="910">
      <c r="A910" s="14"/>
      <c r="B910" s="14"/>
      <c r="C910" s="14"/>
      <c r="D910" s="14"/>
      <c r="E910" s="14"/>
      <c r="F910" s="14"/>
      <c r="G910" s="14"/>
      <c r="H910" s="22"/>
      <c r="I910" s="23"/>
      <c r="J910" s="24"/>
      <c r="K910" s="25"/>
      <c r="L910" s="26"/>
      <c r="M910" s="14"/>
      <c r="N910" s="14"/>
      <c r="O910" s="14"/>
      <c r="P910" s="14"/>
      <c r="Q910" s="14"/>
      <c r="R910" s="22"/>
      <c r="S910" s="23"/>
      <c r="T910" s="27"/>
      <c r="U910" s="14"/>
      <c r="V910" s="14"/>
      <c r="W910" s="14"/>
      <c r="X910" s="14"/>
      <c r="Y910" s="14"/>
      <c r="Z910" s="14"/>
      <c r="AA910" s="14"/>
      <c r="AB910" s="14"/>
      <c r="AC910" s="14"/>
    </row>
    <row r="911">
      <c r="A911" s="14"/>
      <c r="B911" s="14"/>
      <c r="C911" s="14"/>
      <c r="D911" s="14"/>
      <c r="E911" s="14"/>
      <c r="F911" s="14"/>
      <c r="G911" s="14"/>
      <c r="H911" s="22"/>
      <c r="I911" s="23"/>
      <c r="J911" s="24"/>
      <c r="K911" s="25"/>
      <c r="L911" s="26"/>
      <c r="M911" s="14"/>
      <c r="N911" s="14"/>
      <c r="O911" s="14"/>
      <c r="P911" s="14"/>
      <c r="Q911" s="14"/>
      <c r="R911" s="22"/>
      <c r="S911" s="23"/>
      <c r="T911" s="27"/>
      <c r="U911" s="14"/>
      <c r="V911" s="14"/>
      <c r="W911" s="14"/>
      <c r="X911" s="14"/>
      <c r="Y911" s="14"/>
      <c r="Z911" s="14"/>
      <c r="AA911" s="14"/>
      <c r="AB911" s="14"/>
      <c r="AC911" s="14"/>
    </row>
    <row r="912">
      <c r="A912" s="14"/>
      <c r="B912" s="14"/>
      <c r="C912" s="14"/>
      <c r="D912" s="14"/>
      <c r="E912" s="14"/>
      <c r="F912" s="14"/>
      <c r="G912" s="14"/>
      <c r="H912" s="22"/>
      <c r="I912" s="23"/>
      <c r="J912" s="24"/>
      <c r="K912" s="25"/>
      <c r="L912" s="26"/>
      <c r="M912" s="14"/>
      <c r="N912" s="14"/>
      <c r="O912" s="14"/>
      <c r="P912" s="14"/>
      <c r="Q912" s="14"/>
      <c r="R912" s="22"/>
      <c r="S912" s="23"/>
      <c r="T912" s="27"/>
      <c r="U912" s="14"/>
      <c r="V912" s="14"/>
      <c r="W912" s="14"/>
      <c r="X912" s="14"/>
      <c r="Y912" s="14"/>
      <c r="Z912" s="14"/>
      <c r="AA912" s="14"/>
      <c r="AB912" s="14"/>
      <c r="AC912" s="14"/>
    </row>
    <row r="913">
      <c r="A913" s="14"/>
      <c r="B913" s="14"/>
      <c r="C913" s="14"/>
      <c r="D913" s="14"/>
      <c r="E913" s="14"/>
      <c r="F913" s="14"/>
      <c r="G913" s="14"/>
      <c r="H913" s="22"/>
      <c r="I913" s="23"/>
      <c r="J913" s="24"/>
      <c r="K913" s="25"/>
      <c r="L913" s="26"/>
      <c r="M913" s="14"/>
      <c r="N913" s="14"/>
      <c r="O913" s="14"/>
      <c r="P913" s="14"/>
      <c r="Q913" s="14"/>
      <c r="R913" s="22"/>
      <c r="S913" s="23"/>
      <c r="T913" s="27"/>
      <c r="U913" s="14"/>
      <c r="V913" s="14"/>
      <c r="W913" s="14"/>
      <c r="X913" s="14"/>
      <c r="Y913" s="14"/>
      <c r="Z913" s="14"/>
      <c r="AA913" s="14"/>
      <c r="AB913" s="14"/>
      <c r="AC913" s="14"/>
    </row>
    <row r="914">
      <c r="A914" s="14"/>
      <c r="B914" s="14"/>
      <c r="C914" s="14"/>
      <c r="D914" s="14"/>
      <c r="E914" s="14"/>
      <c r="F914" s="14"/>
      <c r="G914" s="14"/>
      <c r="H914" s="22"/>
      <c r="I914" s="23"/>
      <c r="J914" s="24"/>
      <c r="K914" s="25"/>
      <c r="L914" s="26"/>
      <c r="M914" s="14"/>
      <c r="N914" s="14"/>
      <c r="O914" s="14"/>
      <c r="P914" s="14"/>
      <c r="Q914" s="14"/>
      <c r="R914" s="22"/>
      <c r="S914" s="23"/>
      <c r="T914" s="27"/>
      <c r="U914" s="14"/>
      <c r="V914" s="14"/>
      <c r="W914" s="14"/>
      <c r="X914" s="14"/>
      <c r="Y914" s="14"/>
      <c r="Z914" s="14"/>
      <c r="AA914" s="14"/>
      <c r="AB914" s="14"/>
      <c r="AC914" s="14"/>
    </row>
    <row r="915">
      <c r="A915" s="14"/>
      <c r="B915" s="14"/>
      <c r="C915" s="14"/>
      <c r="D915" s="14"/>
      <c r="E915" s="14"/>
      <c r="F915" s="14"/>
      <c r="G915" s="14"/>
      <c r="H915" s="22"/>
      <c r="I915" s="23"/>
      <c r="J915" s="24"/>
      <c r="K915" s="25"/>
      <c r="L915" s="26"/>
      <c r="M915" s="14"/>
      <c r="N915" s="14"/>
      <c r="O915" s="14"/>
      <c r="P915" s="14"/>
      <c r="Q915" s="14"/>
      <c r="R915" s="22"/>
      <c r="S915" s="23"/>
      <c r="T915" s="27"/>
      <c r="U915" s="14"/>
      <c r="V915" s="14"/>
      <c r="W915" s="14"/>
      <c r="X915" s="14"/>
      <c r="Y915" s="14"/>
      <c r="Z915" s="14"/>
      <c r="AA915" s="14"/>
      <c r="AB915" s="14"/>
      <c r="AC915" s="14"/>
    </row>
    <row r="916">
      <c r="A916" s="14"/>
      <c r="B916" s="14"/>
      <c r="C916" s="14"/>
      <c r="D916" s="14"/>
      <c r="E916" s="14"/>
      <c r="F916" s="14"/>
      <c r="G916" s="14"/>
      <c r="H916" s="22"/>
      <c r="I916" s="23"/>
      <c r="J916" s="24"/>
      <c r="K916" s="25"/>
      <c r="L916" s="26"/>
      <c r="M916" s="14"/>
      <c r="N916" s="14"/>
      <c r="O916" s="14"/>
      <c r="P916" s="14"/>
      <c r="Q916" s="14"/>
      <c r="R916" s="22"/>
      <c r="S916" s="23"/>
      <c r="T916" s="27"/>
      <c r="U916" s="14"/>
      <c r="V916" s="14"/>
      <c r="W916" s="14"/>
      <c r="X916" s="14"/>
      <c r="Y916" s="14"/>
      <c r="Z916" s="14"/>
      <c r="AA916" s="14"/>
      <c r="AB916" s="14"/>
      <c r="AC916" s="14"/>
    </row>
    <row r="917">
      <c r="A917" s="14"/>
      <c r="B917" s="14"/>
      <c r="C917" s="14"/>
      <c r="D917" s="14"/>
      <c r="E917" s="14"/>
      <c r="F917" s="14"/>
      <c r="G917" s="14"/>
      <c r="H917" s="22"/>
      <c r="I917" s="23"/>
      <c r="J917" s="24"/>
      <c r="K917" s="25"/>
      <c r="L917" s="26"/>
      <c r="M917" s="14"/>
      <c r="N917" s="14"/>
      <c r="O917" s="14"/>
      <c r="P917" s="14"/>
      <c r="Q917" s="14"/>
      <c r="R917" s="22"/>
      <c r="S917" s="23"/>
      <c r="T917" s="27"/>
      <c r="U917" s="14"/>
      <c r="V917" s="14"/>
      <c r="W917" s="14"/>
      <c r="X917" s="14"/>
      <c r="Y917" s="14"/>
      <c r="Z917" s="14"/>
      <c r="AA917" s="14"/>
      <c r="AB917" s="14"/>
      <c r="AC917" s="14"/>
    </row>
    <row r="918">
      <c r="A918" s="14"/>
      <c r="B918" s="14"/>
      <c r="C918" s="14"/>
      <c r="D918" s="14"/>
      <c r="E918" s="14"/>
      <c r="F918" s="14"/>
      <c r="G918" s="14"/>
      <c r="H918" s="22"/>
      <c r="I918" s="23"/>
      <c r="J918" s="24"/>
      <c r="K918" s="25"/>
      <c r="L918" s="26"/>
      <c r="M918" s="14"/>
      <c r="N918" s="14"/>
      <c r="O918" s="14"/>
      <c r="P918" s="14"/>
      <c r="Q918" s="14"/>
      <c r="R918" s="22"/>
      <c r="S918" s="23"/>
      <c r="T918" s="27"/>
      <c r="U918" s="14"/>
      <c r="V918" s="14"/>
      <c r="W918" s="14"/>
      <c r="X918" s="14"/>
      <c r="Y918" s="14"/>
      <c r="Z918" s="14"/>
      <c r="AA918" s="14"/>
      <c r="AB918" s="14"/>
      <c r="AC918" s="14"/>
    </row>
    <row r="919">
      <c r="A919" s="14"/>
      <c r="B919" s="14"/>
      <c r="C919" s="14"/>
      <c r="D919" s="14"/>
      <c r="E919" s="14"/>
      <c r="F919" s="14"/>
      <c r="G919" s="14"/>
      <c r="H919" s="22"/>
      <c r="I919" s="23"/>
      <c r="J919" s="24"/>
      <c r="K919" s="25"/>
      <c r="L919" s="26"/>
      <c r="M919" s="14"/>
      <c r="N919" s="14"/>
      <c r="O919" s="14"/>
      <c r="P919" s="14"/>
      <c r="Q919" s="14"/>
      <c r="R919" s="22"/>
      <c r="S919" s="23"/>
      <c r="T919" s="27"/>
      <c r="U919" s="14"/>
      <c r="V919" s="14"/>
      <c r="W919" s="14"/>
      <c r="X919" s="14"/>
      <c r="Y919" s="14"/>
      <c r="Z919" s="14"/>
      <c r="AA919" s="14"/>
      <c r="AB919" s="14"/>
      <c r="AC919" s="14"/>
    </row>
    <row r="920">
      <c r="A920" s="14"/>
      <c r="B920" s="14"/>
      <c r="C920" s="14"/>
      <c r="D920" s="14"/>
      <c r="E920" s="14"/>
      <c r="F920" s="14"/>
      <c r="G920" s="14"/>
      <c r="H920" s="22"/>
      <c r="I920" s="23"/>
      <c r="J920" s="24"/>
      <c r="K920" s="25"/>
      <c r="L920" s="26"/>
      <c r="M920" s="14"/>
      <c r="N920" s="14"/>
      <c r="O920" s="14"/>
      <c r="P920" s="14"/>
      <c r="Q920" s="14"/>
      <c r="R920" s="22"/>
      <c r="S920" s="23"/>
      <c r="T920" s="27"/>
      <c r="U920" s="14"/>
      <c r="V920" s="14"/>
      <c r="W920" s="14"/>
      <c r="X920" s="14"/>
      <c r="Y920" s="14"/>
      <c r="Z920" s="14"/>
      <c r="AA920" s="14"/>
      <c r="AB920" s="14"/>
      <c r="AC920" s="14"/>
    </row>
    <row r="921">
      <c r="A921" s="14"/>
      <c r="B921" s="14"/>
      <c r="C921" s="14"/>
      <c r="D921" s="14"/>
      <c r="E921" s="14"/>
      <c r="F921" s="14"/>
      <c r="G921" s="14"/>
      <c r="H921" s="22"/>
      <c r="I921" s="23"/>
      <c r="J921" s="24"/>
      <c r="K921" s="25"/>
      <c r="L921" s="26"/>
      <c r="M921" s="14"/>
      <c r="N921" s="14"/>
      <c r="O921" s="14"/>
      <c r="P921" s="14"/>
      <c r="Q921" s="14"/>
      <c r="R921" s="22"/>
      <c r="S921" s="23"/>
      <c r="T921" s="27"/>
      <c r="U921" s="14"/>
      <c r="V921" s="14"/>
      <c r="W921" s="14"/>
      <c r="X921" s="14"/>
      <c r="Y921" s="14"/>
      <c r="Z921" s="14"/>
      <c r="AA921" s="14"/>
      <c r="AB921" s="14"/>
      <c r="AC921" s="14"/>
    </row>
    <row r="922">
      <c r="A922" s="14"/>
      <c r="B922" s="14"/>
      <c r="C922" s="14"/>
      <c r="D922" s="14"/>
      <c r="E922" s="14"/>
      <c r="F922" s="14"/>
      <c r="G922" s="14"/>
      <c r="H922" s="22"/>
      <c r="I922" s="23"/>
      <c r="J922" s="24"/>
      <c r="K922" s="25"/>
      <c r="L922" s="26"/>
      <c r="M922" s="14"/>
      <c r="N922" s="14"/>
      <c r="O922" s="14"/>
      <c r="P922" s="14"/>
      <c r="Q922" s="14"/>
      <c r="R922" s="22"/>
      <c r="S922" s="23"/>
      <c r="T922" s="27"/>
      <c r="U922" s="14"/>
      <c r="V922" s="14"/>
      <c r="W922" s="14"/>
      <c r="X922" s="14"/>
      <c r="Y922" s="14"/>
      <c r="Z922" s="14"/>
      <c r="AA922" s="14"/>
      <c r="AB922" s="14"/>
      <c r="AC922" s="14"/>
    </row>
    <row r="923">
      <c r="A923" s="14"/>
      <c r="B923" s="14"/>
      <c r="C923" s="14"/>
      <c r="D923" s="14"/>
      <c r="E923" s="14"/>
      <c r="F923" s="14"/>
      <c r="G923" s="14"/>
      <c r="H923" s="22"/>
      <c r="I923" s="23"/>
      <c r="J923" s="24"/>
      <c r="K923" s="25"/>
      <c r="L923" s="26"/>
      <c r="M923" s="14"/>
      <c r="N923" s="14"/>
      <c r="O923" s="14"/>
      <c r="P923" s="14"/>
      <c r="Q923" s="14"/>
      <c r="R923" s="22"/>
      <c r="S923" s="23"/>
      <c r="T923" s="27"/>
      <c r="U923" s="14"/>
      <c r="V923" s="14"/>
      <c r="W923" s="14"/>
      <c r="X923" s="14"/>
      <c r="Y923" s="14"/>
      <c r="Z923" s="14"/>
      <c r="AA923" s="14"/>
      <c r="AB923" s="14"/>
      <c r="AC923" s="14"/>
    </row>
    <row r="924">
      <c r="A924" s="14"/>
      <c r="B924" s="14"/>
      <c r="C924" s="14"/>
      <c r="D924" s="14"/>
      <c r="E924" s="14"/>
      <c r="F924" s="14"/>
      <c r="G924" s="14"/>
      <c r="H924" s="22"/>
      <c r="I924" s="23"/>
      <c r="J924" s="24"/>
      <c r="K924" s="25"/>
      <c r="L924" s="26"/>
      <c r="M924" s="14"/>
      <c r="N924" s="14"/>
      <c r="O924" s="14"/>
      <c r="P924" s="14"/>
      <c r="Q924" s="14"/>
      <c r="R924" s="22"/>
      <c r="S924" s="23"/>
      <c r="T924" s="27"/>
      <c r="U924" s="14"/>
      <c r="V924" s="14"/>
      <c r="W924" s="14"/>
      <c r="X924" s="14"/>
      <c r="Y924" s="14"/>
      <c r="Z924" s="14"/>
      <c r="AA924" s="14"/>
      <c r="AB924" s="14"/>
      <c r="AC924" s="14"/>
    </row>
    <row r="925">
      <c r="A925" s="14"/>
      <c r="B925" s="14"/>
      <c r="C925" s="14"/>
      <c r="D925" s="14"/>
      <c r="E925" s="14"/>
      <c r="F925" s="14"/>
      <c r="G925" s="14"/>
      <c r="H925" s="22"/>
      <c r="I925" s="23"/>
      <c r="J925" s="24"/>
      <c r="K925" s="25"/>
      <c r="L925" s="26"/>
      <c r="M925" s="14"/>
      <c r="N925" s="14"/>
      <c r="O925" s="14"/>
      <c r="P925" s="14"/>
      <c r="Q925" s="14"/>
      <c r="R925" s="22"/>
      <c r="S925" s="23"/>
      <c r="T925" s="27"/>
      <c r="U925" s="14"/>
      <c r="V925" s="14"/>
      <c r="W925" s="14"/>
      <c r="X925" s="14"/>
      <c r="Y925" s="14"/>
      <c r="Z925" s="14"/>
      <c r="AA925" s="14"/>
      <c r="AB925" s="14"/>
      <c r="AC925" s="14"/>
    </row>
    <row r="926">
      <c r="A926" s="14"/>
      <c r="B926" s="14"/>
      <c r="C926" s="14"/>
      <c r="D926" s="14"/>
      <c r="E926" s="14"/>
      <c r="F926" s="14"/>
      <c r="G926" s="14"/>
      <c r="H926" s="22"/>
      <c r="I926" s="23"/>
      <c r="J926" s="24"/>
      <c r="K926" s="25"/>
      <c r="L926" s="26"/>
      <c r="M926" s="14"/>
      <c r="N926" s="14"/>
      <c r="O926" s="14"/>
      <c r="P926" s="14"/>
      <c r="Q926" s="14"/>
      <c r="R926" s="22"/>
      <c r="S926" s="23"/>
      <c r="T926" s="27"/>
      <c r="U926" s="14"/>
      <c r="V926" s="14"/>
      <c r="W926" s="14"/>
      <c r="X926" s="14"/>
      <c r="Y926" s="14"/>
      <c r="Z926" s="14"/>
      <c r="AA926" s="14"/>
      <c r="AB926" s="14"/>
      <c r="AC926" s="14"/>
    </row>
    <row r="927">
      <c r="A927" s="14"/>
      <c r="B927" s="14"/>
      <c r="C927" s="14"/>
      <c r="D927" s="14"/>
      <c r="E927" s="14"/>
      <c r="F927" s="14"/>
      <c r="G927" s="14"/>
      <c r="H927" s="22"/>
      <c r="I927" s="23"/>
      <c r="J927" s="24"/>
      <c r="K927" s="25"/>
      <c r="L927" s="26"/>
      <c r="M927" s="14"/>
      <c r="N927" s="14"/>
      <c r="O927" s="14"/>
      <c r="P927" s="14"/>
      <c r="Q927" s="14"/>
      <c r="R927" s="22"/>
      <c r="S927" s="23"/>
      <c r="T927" s="27"/>
      <c r="U927" s="14"/>
      <c r="V927" s="14"/>
      <c r="W927" s="14"/>
      <c r="X927" s="14"/>
      <c r="Y927" s="14"/>
      <c r="Z927" s="14"/>
      <c r="AA927" s="14"/>
      <c r="AB927" s="14"/>
      <c r="AC927" s="14"/>
    </row>
    <row r="928">
      <c r="A928" s="14"/>
      <c r="B928" s="14"/>
      <c r="C928" s="14"/>
      <c r="D928" s="14"/>
      <c r="E928" s="14"/>
      <c r="F928" s="14"/>
      <c r="G928" s="14"/>
      <c r="H928" s="22"/>
      <c r="I928" s="23"/>
      <c r="J928" s="24"/>
      <c r="K928" s="25"/>
      <c r="L928" s="26"/>
      <c r="M928" s="14"/>
      <c r="N928" s="14"/>
      <c r="O928" s="14"/>
      <c r="P928" s="14"/>
      <c r="Q928" s="14"/>
      <c r="R928" s="22"/>
      <c r="S928" s="23"/>
      <c r="T928" s="27"/>
      <c r="U928" s="14"/>
      <c r="V928" s="14"/>
      <c r="W928" s="14"/>
      <c r="X928" s="14"/>
      <c r="Y928" s="14"/>
      <c r="Z928" s="14"/>
      <c r="AA928" s="14"/>
      <c r="AB928" s="14"/>
      <c r="AC928" s="14"/>
    </row>
    <row r="929">
      <c r="A929" s="14"/>
      <c r="B929" s="14"/>
      <c r="C929" s="14"/>
      <c r="D929" s="14"/>
      <c r="E929" s="14"/>
      <c r="F929" s="14"/>
      <c r="G929" s="14"/>
      <c r="H929" s="22"/>
      <c r="I929" s="23"/>
      <c r="J929" s="24"/>
      <c r="K929" s="25"/>
      <c r="L929" s="26"/>
      <c r="M929" s="14"/>
      <c r="N929" s="14"/>
      <c r="O929" s="14"/>
      <c r="P929" s="14"/>
      <c r="Q929" s="14"/>
      <c r="R929" s="22"/>
      <c r="S929" s="23"/>
      <c r="T929" s="27"/>
      <c r="U929" s="14"/>
      <c r="V929" s="14"/>
      <c r="W929" s="14"/>
      <c r="X929" s="14"/>
      <c r="Y929" s="14"/>
      <c r="Z929" s="14"/>
      <c r="AA929" s="14"/>
      <c r="AB929" s="14"/>
      <c r="AC929" s="14"/>
    </row>
    <row r="930">
      <c r="A930" s="14"/>
      <c r="B930" s="14"/>
      <c r="C930" s="14"/>
      <c r="D930" s="14"/>
      <c r="E930" s="14"/>
      <c r="F930" s="14"/>
      <c r="G930" s="14"/>
      <c r="H930" s="22"/>
      <c r="I930" s="23"/>
      <c r="J930" s="24"/>
      <c r="K930" s="25"/>
      <c r="L930" s="26"/>
      <c r="M930" s="14"/>
      <c r="N930" s="14"/>
      <c r="O930" s="14"/>
      <c r="P930" s="14"/>
      <c r="Q930" s="14"/>
      <c r="R930" s="22"/>
      <c r="S930" s="23"/>
      <c r="T930" s="27"/>
      <c r="U930" s="14"/>
      <c r="V930" s="14"/>
      <c r="W930" s="14"/>
      <c r="X930" s="14"/>
      <c r="Y930" s="14"/>
      <c r="Z930" s="14"/>
      <c r="AA930" s="14"/>
      <c r="AB930" s="14"/>
      <c r="AC930" s="14"/>
    </row>
    <row r="931">
      <c r="A931" s="14"/>
      <c r="B931" s="14"/>
      <c r="C931" s="14"/>
      <c r="D931" s="14"/>
      <c r="E931" s="14"/>
      <c r="F931" s="14"/>
      <c r="G931" s="14"/>
      <c r="H931" s="22"/>
      <c r="I931" s="23"/>
      <c r="J931" s="24"/>
      <c r="K931" s="25"/>
      <c r="L931" s="26"/>
      <c r="M931" s="14"/>
      <c r="N931" s="14"/>
      <c r="O931" s="14"/>
      <c r="P931" s="14"/>
      <c r="Q931" s="14"/>
      <c r="R931" s="22"/>
      <c r="S931" s="23"/>
      <c r="T931" s="27"/>
      <c r="U931" s="14"/>
      <c r="V931" s="14"/>
      <c r="W931" s="14"/>
      <c r="X931" s="14"/>
      <c r="Y931" s="14"/>
      <c r="Z931" s="14"/>
      <c r="AA931" s="14"/>
      <c r="AB931" s="14"/>
      <c r="AC931" s="14"/>
    </row>
    <row r="932">
      <c r="A932" s="14"/>
      <c r="B932" s="14"/>
      <c r="C932" s="14"/>
      <c r="D932" s="14"/>
      <c r="E932" s="14"/>
      <c r="F932" s="14"/>
      <c r="G932" s="14"/>
      <c r="H932" s="22"/>
      <c r="I932" s="23"/>
      <c r="J932" s="24"/>
      <c r="K932" s="25"/>
      <c r="L932" s="26"/>
      <c r="M932" s="14"/>
      <c r="N932" s="14"/>
      <c r="O932" s="14"/>
      <c r="P932" s="14"/>
      <c r="Q932" s="14"/>
      <c r="R932" s="22"/>
      <c r="S932" s="23"/>
      <c r="T932" s="27"/>
      <c r="U932" s="14"/>
      <c r="V932" s="14"/>
      <c r="W932" s="14"/>
      <c r="X932" s="14"/>
      <c r="Y932" s="14"/>
      <c r="Z932" s="14"/>
      <c r="AA932" s="14"/>
      <c r="AB932" s="14"/>
      <c r="AC932" s="14"/>
    </row>
    <row r="933">
      <c r="A933" s="14"/>
      <c r="B933" s="14"/>
      <c r="C933" s="14"/>
      <c r="D933" s="14"/>
      <c r="E933" s="14"/>
      <c r="F933" s="14"/>
      <c r="G933" s="14"/>
      <c r="H933" s="22"/>
      <c r="I933" s="23"/>
      <c r="J933" s="24"/>
      <c r="K933" s="25"/>
      <c r="L933" s="26"/>
      <c r="M933" s="14"/>
      <c r="N933" s="14"/>
      <c r="O933" s="14"/>
      <c r="P933" s="14"/>
      <c r="Q933" s="14"/>
      <c r="R933" s="22"/>
      <c r="S933" s="23"/>
      <c r="T933" s="27"/>
      <c r="U933" s="14"/>
      <c r="V933" s="14"/>
      <c r="W933" s="14"/>
      <c r="X933" s="14"/>
      <c r="Y933" s="14"/>
      <c r="Z933" s="14"/>
      <c r="AA933" s="14"/>
      <c r="AB933" s="14"/>
      <c r="AC933" s="14"/>
    </row>
    <row r="934">
      <c r="A934" s="14"/>
      <c r="B934" s="14"/>
      <c r="C934" s="14"/>
      <c r="D934" s="14"/>
      <c r="E934" s="14"/>
      <c r="F934" s="14"/>
      <c r="G934" s="14"/>
      <c r="H934" s="22"/>
      <c r="I934" s="23"/>
      <c r="J934" s="24"/>
      <c r="K934" s="25"/>
      <c r="L934" s="26"/>
      <c r="M934" s="14"/>
      <c r="N934" s="14"/>
      <c r="O934" s="14"/>
      <c r="P934" s="14"/>
      <c r="Q934" s="14"/>
      <c r="R934" s="22"/>
      <c r="S934" s="23"/>
      <c r="T934" s="27"/>
      <c r="U934" s="14"/>
      <c r="V934" s="14"/>
      <c r="W934" s="14"/>
      <c r="X934" s="14"/>
      <c r="Y934" s="14"/>
      <c r="Z934" s="14"/>
      <c r="AA934" s="14"/>
      <c r="AB934" s="14"/>
      <c r="AC934" s="14"/>
    </row>
    <row r="935">
      <c r="A935" s="14"/>
      <c r="B935" s="14"/>
      <c r="C935" s="14"/>
      <c r="D935" s="14"/>
      <c r="E935" s="14"/>
      <c r="F935" s="14"/>
      <c r="G935" s="14"/>
      <c r="H935" s="22"/>
      <c r="I935" s="23"/>
      <c r="J935" s="24"/>
      <c r="K935" s="25"/>
      <c r="L935" s="26"/>
      <c r="M935" s="14"/>
      <c r="N935" s="14"/>
      <c r="O935" s="14"/>
      <c r="P935" s="14"/>
      <c r="Q935" s="14"/>
      <c r="R935" s="22"/>
      <c r="S935" s="23"/>
      <c r="T935" s="27"/>
      <c r="U935" s="14"/>
      <c r="V935" s="14"/>
      <c r="W935" s="14"/>
      <c r="X935" s="14"/>
      <c r="Y935" s="14"/>
      <c r="Z935" s="14"/>
      <c r="AA935" s="14"/>
      <c r="AB935" s="14"/>
      <c r="AC935" s="14"/>
    </row>
    <row r="936">
      <c r="A936" s="14"/>
      <c r="B936" s="14"/>
      <c r="C936" s="14"/>
      <c r="D936" s="14"/>
      <c r="E936" s="14"/>
      <c r="F936" s="14"/>
      <c r="G936" s="14"/>
      <c r="H936" s="22"/>
      <c r="I936" s="23"/>
      <c r="J936" s="24"/>
      <c r="K936" s="25"/>
      <c r="L936" s="26"/>
      <c r="M936" s="14"/>
      <c r="N936" s="14"/>
      <c r="O936" s="14"/>
      <c r="P936" s="14"/>
      <c r="Q936" s="14"/>
      <c r="R936" s="22"/>
      <c r="S936" s="23"/>
      <c r="T936" s="27"/>
      <c r="U936" s="14"/>
      <c r="V936" s="14"/>
      <c r="W936" s="14"/>
      <c r="X936" s="14"/>
      <c r="Y936" s="14"/>
      <c r="Z936" s="14"/>
      <c r="AA936" s="14"/>
      <c r="AB936" s="14"/>
      <c r="AC936" s="14"/>
    </row>
    <row r="937">
      <c r="A937" s="14"/>
      <c r="B937" s="14"/>
      <c r="C937" s="14"/>
      <c r="D937" s="14"/>
      <c r="E937" s="14"/>
      <c r="F937" s="14"/>
      <c r="G937" s="14"/>
      <c r="H937" s="22"/>
      <c r="I937" s="23"/>
      <c r="J937" s="24"/>
      <c r="K937" s="25"/>
      <c r="L937" s="26"/>
      <c r="M937" s="14"/>
      <c r="N937" s="14"/>
      <c r="O937" s="14"/>
      <c r="P937" s="14"/>
      <c r="Q937" s="14"/>
      <c r="R937" s="22"/>
      <c r="S937" s="23"/>
      <c r="T937" s="27"/>
      <c r="U937" s="14"/>
      <c r="V937" s="14"/>
      <c r="W937" s="14"/>
      <c r="X937" s="14"/>
      <c r="Y937" s="14"/>
      <c r="Z937" s="14"/>
      <c r="AA937" s="14"/>
      <c r="AB937" s="14"/>
      <c r="AC937" s="14"/>
    </row>
    <row r="938">
      <c r="A938" s="14"/>
      <c r="B938" s="14"/>
      <c r="C938" s="14"/>
      <c r="D938" s="14"/>
      <c r="E938" s="14"/>
      <c r="F938" s="14"/>
      <c r="G938" s="14"/>
      <c r="H938" s="22"/>
      <c r="I938" s="23"/>
      <c r="J938" s="24"/>
      <c r="K938" s="25"/>
      <c r="L938" s="26"/>
      <c r="M938" s="14"/>
      <c r="N938" s="14"/>
      <c r="O938" s="14"/>
      <c r="P938" s="14"/>
      <c r="Q938" s="14"/>
      <c r="R938" s="22"/>
      <c r="S938" s="23"/>
      <c r="T938" s="27"/>
      <c r="U938" s="14"/>
      <c r="V938" s="14"/>
      <c r="W938" s="14"/>
      <c r="X938" s="14"/>
      <c r="Y938" s="14"/>
      <c r="Z938" s="14"/>
      <c r="AA938" s="14"/>
      <c r="AB938" s="14"/>
      <c r="AC938" s="14"/>
    </row>
    <row r="939">
      <c r="A939" s="14"/>
      <c r="B939" s="14"/>
      <c r="C939" s="14"/>
      <c r="D939" s="14"/>
      <c r="E939" s="14"/>
      <c r="F939" s="14"/>
      <c r="G939" s="14"/>
      <c r="H939" s="22"/>
      <c r="I939" s="23"/>
      <c r="J939" s="24"/>
      <c r="K939" s="25"/>
      <c r="L939" s="26"/>
      <c r="M939" s="14"/>
      <c r="N939" s="14"/>
      <c r="O939" s="14"/>
      <c r="P939" s="14"/>
      <c r="Q939" s="14"/>
      <c r="R939" s="22"/>
      <c r="S939" s="23"/>
      <c r="T939" s="27"/>
      <c r="U939" s="14"/>
      <c r="V939" s="14"/>
      <c r="W939" s="14"/>
      <c r="X939" s="14"/>
      <c r="Y939" s="14"/>
      <c r="Z939" s="14"/>
      <c r="AA939" s="14"/>
      <c r="AB939" s="14"/>
      <c r="AC939" s="14"/>
    </row>
    <row r="940">
      <c r="A940" s="14"/>
      <c r="B940" s="14"/>
      <c r="C940" s="14"/>
      <c r="D940" s="14"/>
      <c r="E940" s="14"/>
      <c r="F940" s="14"/>
      <c r="G940" s="14"/>
      <c r="H940" s="22"/>
      <c r="I940" s="23"/>
      <c r="J940" s="24"/>
      <c r="K940" s="25"/>
      <c r="L940" s="26"/>
      <c r="M940" s="14"/>
      <c r="N940" s="14"/>
      <c r="O940" s="14"/>
      <c r="P940" s="14"/>
      <c r="Q940" s="14"/>
      <c r="R940" s="22"/>
      <c r="S940" s="23"/>
      <c r="T940" s="27"/>
      <c r="U940" s="14"/>
      <c r="V940" s="14"/>
      <c r="W940" s="14"/>
      <c r="X940" s="14"/>
      <c r="Y940" s="14"/>
      <c r="Z940" s="14"/>
      <c r="AA940" s="14"/>
      <c r="AB940" s="14"/>
      <c r="AC940" s="14"/>
    </row>
    <row r="941">
      <c r="A941" s="14"/>
      <c r="B941" s="14"/>
      <c r="C941" s="14"/>
      <c r="D941" s="14"/>
      <c r="E941" s="14"/>
      <c r="F941" s="14"/>
      <c r="G941" s="14"/>
      <c r="H941" s="22"/>
      <c r="I941" s="23"/>
      <c r="J941" s="24"/>
      <c r="K941" s="25"/>
      <c r="L941" s="26"/>
      <c r="M941" s="14"/>
      <c r="N941" s="14"/>
      <c r="O941" s="14"/>
      <c r="P941" s="14"/>
      <c r="Q941" s="14"/>
      <c r="R941" s="22"/>
      <c r="S941" s="23"/>
      <c r="T941" s="27"/>
      <c r="U941" s="14"/>
      <c r="V941" s="14"/>
      <c r="W941" s="14"/>
      <c r="X941" s="14"/>
      <c r="Y941" s="14"/>
      <c r="Z941" s="14"/>
      <c r="AA941" s="14"/>
      <c r="AB941" s="14"/>
      <c r="AC941" s="14"/>
    </row>
    <row r="942">
      <c r="A942" s="14"/>
      <c r="B942" s="14"/>
      <c r="C942" s="14"/>
      <c r="D942" s="14"/>
      <c r="E942" s="14"/>
      <c r="F942" s="14"/>
      <c r="G942" s="14"/>
      <c r="H942" s="22"/>
      <c r="I942" s="23"/>
      <c r="J942" s="24"/>
      <c r="K942" s="25"/>
      <c r="L942" s="26"/>
      <c r="M942" s="14"/>
      <c r="N942" s="14"/>
      <c r="O942" s="14"/>
      <c r="P942" s="14"/>
      <c r="Q942" s="14"/>
      <c r="R942" s="22"/>
      <c r="S942" s="23"/>
      <c r="T942" s="27"/>
      <c r="U942" s="14"/>
      <c r="V942" s="14"/>
      <c r="W942" s="14"/>
      <c r="X942" s="14"/>
      <c r="Y942" s="14"/>
      <c r="Z942" s="14"/>
      <c r="AA942" s="14"/>
      <c r="AB942" s="14"/>
      <c r="AC942" s="14"/>
    </row>
    <row r="943">
      <c r="A943" s="14"/>
      <c r="B943" s="14"/>
      <c r="C943" s="14"/>
      <c r="D943" s="14"/>
      <c r="E943" s="14"/>
      <c r="F943" s="14"/>
      <c r="G943" s="14"/>
      <c r="H943" s="22"/>
      <c r="I943" s="23"/>
      <c r="J943" s="24"/>
      <c r="K943" s="25"/>
      <c r="L943" s="26"/>
      <c r="M943" s="14"/>
      <c r="N943" s="14"/>
      <c r="O943" s="14"/>
      <c r="P943" s="14"/>
      <c r="Q943" s="14"/>
      <c r="R943" s="22"/>
      <c r="S943" s="23"/>
      <c r="T943" s="27"/>
      <c r="U943" s="14"/>
      <c r="V943" s="14"/>
      <c r="W943" s="14"/>
      <c r="X943" s="14"/>
      <c r="Y943" s="14"/>
      <c r="Z943" s="14"/>
      <c r="AA943" s="14"/>
      <c r="AB943" s="14"/>
      <c r="AC943" s="14"/>
    </row>
    <row r="944">
      <c r="A944" s="14"/>
      <c r="B944" s="14"/>
      <c r="C944" s="14"/>
      <c r="D944" s="14"/>
      <c r="E944" s="14"/>
      <c r="F944" s="14"/>
      <c r="G944" s="14"/>
      <c r="H944" s="22"/>
      <c r="I944" s="23"/>
      <c r="J944" s="24"/>
      <c r="K944" s="25"/>
      <c r="L944" s="26"/>
      <c r="M944" s="14"/>
      <c r="N944" s="14"/>
      <c r="O944" s="14"/>
      <c r="P944" s="14"/>
      <c r="Q944" s="14"/>
      <c r="R944" s="22"/>
      <c r="S944" s="23"/>
      <c r="T944" s="27"/>
      <c r="U944" s="14"/>
      <c r="V944" s="14"/>
      <c r="W944" s="14"/>
      <c r="X944" s="14"/>
      <c r="Y944" s="14"/>
      <c r="Z944" s="14"/>
      <c r="AA944" s="14"/>
      <c r="AB944" s="14"/>
      <c r="AC944" s="14"/>
    </row>
    <row r="945">
      <c r="A945" s="14"/>
      <c r="B945" s="14"/>
      <c r="C945" s="14"/>
      <c r="D945" s="14"/>
      <c r="E945" s="14"/>
      <c r="F945" s="14"/>
      <c r="G945" s="14"/>
      <c r="H945" s="22"/>
      <c r="I945" s="23"/>
      <c r="J945" s="24"/>
      <c r="K945" s="25"/>
      <c r="L945" s="26"/>
      <c r="M945" s="14"/>
      <c r="N945" s="14"/>
      <c r="O945" s="14"/>
      <c r="P945" s="14"/>
      <c r="Q945" s="14"/>
      <c r="R945" s="22"/>
      <c r="S945" s="23"/>
      <c r="T945" s="27"/>
      <c r="U945" s="14"/>
      <c r="V945" s="14"/>
      <c r="W945" s="14"/>
      <c r="X945" s="14"/>
      <c r="Y945" s="14"/>
      <c r="Z945" s="14"/>
      <c r="AA945" s="14"/>
      <c r="AB945" s="14"/>
      <c r="AC945" s="14"/>
    </row>
    <row r="946">
      <c r="A946" s="14"/>
      <c r="B946" s="14"/>
      <c r="C946" s="14"/>
      <c r="D946" s="14"/>
      <c r="E946" s="14"/>
      <c r="F946" s="14"/>
      <c r="G946" s="14"/>
      <c r="H946" s="22"/>
      <c r="I946" s="23"/>
      <c r="J946" s="24"/>
      <c r="K946" s="25"/>
      <c r="L946" s="26"/>
      <c r="M946" s="14"/>
      <c r="N946" s="14"/>
      <c r="O946" s="14"/>
      <c r="P946" s="14"/>
      <c r="Q946" s="14"/>
      <c r="R946" s="22"/>
      <c r="S946" s="23"/>
      <c r="T946" s="27"/>
      <c r="U946" s="14"/>
      <c r="V946" s="14"/>
      <c r="W946" s="14"/>
      <c r="X946" s="14"/>
      <c r="Y946" s="14"/>
      <c r="Z946" s="14"/>
      <c r="AA946" s="14"/>
      <c r="AB946" s="14"/>
      <c r="AC946" s="14"/>
    </row>
    <row r="947">
      <c r="A947" s="14"/>
      <c r="B947" s="14"/>
      <c r="C947" s="14"/>
      <c r="D947" s="14"/>
      <c r="E947" s="14"/>
      <c r="F947" s="14"/>
      <c r="G947" s="14"/>
      <c r="H947" s="22"/>
      <c r="I947" s="23"/>
      <c r="J947" s="24"/>
      <c r="K947" s="25"/>
      <c r="L947" s="26"/>
      <c r="M947" s="14"/>
      <c r="N947" s="14"/>
      <c r="O947" s="14"/>
      <c r="P947" s="14"/>
      <c r="Q947" s="14"/>
      <c r="R947" s="22"/>
      <c r="S947" s="23"/>
      <c r="T947" s="27"/>
      <c r="U947" s="14"/>
      <c r="V947" s="14"/>
      <c r="W947" s="14"/>
      <c r="X947" s="14"/>
      <c r="Y947" s="14"/>
      <c r="Z947" s="14"/>
      <c r="AA947" s="14"/>
      <c r="AB947" s="14"/>
      <c r="AC947" s="14"/>
    </row>
    <row r="948">
      <c r="A948" s="14"/>
      <c r="B948" s="14"/>
      <c r="C948" s="14"/>
      <c r="D948" s="14"/>
      <c r="E948" s="14"/>
      <c r="F948" s="14"/>
      <c r="G948" s="14"/>
      <c r="H948" s="22"/>
      <c r="I948" s="23"/>
      <c r="J948" s="24"/>
      <c r="K948" s="25"/>
      <c r="L948" s="26"/>
      <c r="M948" s="14"/>
      <c r="N948" s="14"/>
      <c r="O948" s="14"/>
      <c r="P948" s="14"/>
      <c r="Q948" s="14"/>
      <c r="R948" s="22"/>
      <c r="S948" s="23"/>
      <c r="T948" s="27"/>
      <c r="U948" s="14"/>
      <c r="V948" s="14"/>
      <c r="W948" s="14"/>
      <c r="X948" s="14"/>
      <c r="Y948" s="14"/>
      <c r="Z948" s="14"/>
      <c r="AA948" s="14"/>
      <c r="AB948" s="14"/>
      <c r="AC948" s="14"/>
    </row>
    <row r="949">
      <c r="A949" s="14"/>
      <c r="B949" s="14"/>
      <c r="C949" s="14"/>
      <c r="D949" s="14"/>
      <c r="E949" s="14"/>
      <c r="F949" s="14"/>
      <c r="G949" s="14"/>
      <c r="H949" s="22"/>
      <c r="I949" s="23"/>
      <c r="J949" s="24"/>
      <c r="K949" s="25"/>
      <c r="L949" s="26"/>
      <c r="M949" s="14"/>
      <c r="N949" s="14"/>
      <c r="O949" s="14"/>
      <c r="P949" s="14"/>
      <c r="Q949" s="14"/>
      <c r="R949" s="22"/>
      <c r="S949" s="23"/>
      <c r="T949" s="27"/>
      <c r="U949" s="14"/>
      <c r="V949" s="14"/>
      <c r="W949" s="14"/>
      <c r="X949" s="14"/>
      <c r="Y949" s="14"/>
      <c r="Z949" s="14"/>
      <c r="AA949" s="14"/>
      <c r="AB949" s="14"/>
      <c r="AC949" s="14"/>
    </row>
    <row r="950">
      <c r="A950" s="14"/>
      <c r="B950" s="14"/>
      <c r="C950" s="14"/>
      <c r="D950" s="14"/>
      <c r="E950" s="14"/>
      <c r="F950" s="14"/>
      <c r="G950" s="14"/>
      <c r="H950" s="22"/>
      <c r="I950" s="23"/>
      <c r="J950" s="24"/>
      <c r="K950" s="25"/>
      <c r="L950" s="26"/>
      <c r="M950" s="14"/>
      <c r="N950" s="14"/>
      <c r="O950" s="14"/>
      <c r="P950" s="14"/>
      <c r="Q950" s="14"/>
      <c r="R950" s="22"/>
      <c r="S950" s="23"/>
      <c r="T950" s="27"/>
      <c r="U950" s="14"/>
      <c r="V950" s="14"/>
      <c r="W950" s="14"/>
      <c r="X950" s="14"/>
      <c r="Y950" s="14"/>
      <c r="Z950" s="14"/>
      <c r="AA950" s="14"/>
      <c r="AB950" s="14"/>
      <c r="AC950" s="14"/>
    </row>
    <row r="951">
      <c r="A951" s="14"/>
      <c r="B951" s="14"/>
      <c r="C951" s="14"/>
      <c r="D951" s="14"/>
      <c r="E951" s="14"/>
      <c r="F951" s="14"/>
      <c r="G951" s="14"/>
      <c r="H951" s="22"/>
      <c r="I951" s="23"/>
      <c r="J951" s="24"/>
      <c r="K951" s="25"/>
      <c r="L951" s="26"/>
      <c r="M951" s="14"/>
      <c r="N951" s="14"/>
      <c r="O951" s="14"/>
      <c r="P951" s="14"/>
      <c r="Q951" s="14"/>
      <c r="R951" s="22"/>
      <c r="S951" s="23"/>
      <c r="T951" s="27"/>
      <c r="U951" s="14"/>
      <c r="V951" s="14"/>
      <c r="W951" s="14"/>
      <c r="X951" s="14"/>
      <c r="Y951" s="14"/>
      <c r="Z951" s="14"/>
      <c r="AA951" s="14"/>
      <c r="AB951" s="14"/>
      <c r="AC951" s="14"/>
    </row>
    <row r="952">
      <c r="A952" s="14"/>
      <c r="B952" s="14"/>
      <c r="C952" s="14"/>
      <c r="D952" s="14"/>
      <c r="E952" s="14"/>
      <c r="F952" s="14"/>
      <c r="G952" s="14"/>
      <c r="H952" s="22"/>
      <c r="I952" s="23"/>
      <c r="J952" s="24"/>
      <c r="K952" s="25"/>
      <c r="L952" s="26"/>
      <c r="M952" s="14"/>
      <c r="N952" s="14"/>
      <c r="O952" s="14"/>
      <c r="P952" s="14"/>
      <c r="Q952" s="14"/>
      <c r="R952" s="22"/>
      <c r="S952" s="23"/>
      <c r="T952" s="27"/>
      <c r="U952" s="14"/>
      <c r="V952" s="14"/>
      <c r="W952" s="14"/>
      <c r="X952" s="14"/>
      <c r="Y952" s="14"/>
      <c r="Z952" s="14"/>
      <c r="AA952" s="14"/>
      <c r="AB952" s="14"/>
      <c r="AC952" s="14"/>
    </row>
    <row r="953">
      <c r="A953" s="14"/>
      <c r="B953" s="14"/>
      <c r="C953" s="14"/>
      <c r="D953" s="14"/>
      <c r="E953" s="14"/>
      <c r="F953" s="14"/>
      <c r="G953" s="14"/>
      <c r="H953" s="22"/>
      <c r="I953" s="23"/>
      <c r="J953" s="24"/>
      <c r="K953" s="25"/>
      <c r="L953" s="26"/>
      <c r="M953" s="14"/>
      <c r="N953" s="14"/>
      <c r="O953" s="14"/>
      <c r="P953" s="14"/>
      <c r="Q953" s="14"/>
      <c r="R953" s="22"/>
      <c r="S953" s="23"/>
      <c r="T953" s="27"/>
      <c r="U953" s="14"/>
      <c r="V953" s="14"/>
      <c r="W953" s="14"/>
      <c r="X953" s="14"/>
      <c r="Y953" s="14"/>
      <c r="Z953" s="14"/>
      <c r="AA953" s="14"/>
      <c r="AB953" s="14"/>
      <c r="AC953" s="14"/>
    </row>
    <row r="954">
      <c r="A954" s="14"/>
      <c r="B954" s="14"/>
      <c r="C954" s="14"/>
      <c r="D954" s="14"/>
      <c r="E954" s="14"/>
      <c r="F954" s="14"/>
      <c r="G954" s="14"/>
      <c r="H954" s="22"/>
      <c r="I954" s="23"/>
      <c r="J954" s="24"/>
      <c r="K954" s="25"/>
      <c r="L954" s="26"/>
      <c r="M954" s="14"/>
      <c r="N954" s="14"/>
      <c r="O954" s="14"/>
      <c r="P954" s="14"/>
      <c r="Q954" s="14"/>
      <c r="R954" s="22"/>
      <c r="S954" s="23"/>
      <c r="T954" s="27"/>
      <c r="U954" s="14"/>
      <c r="V954" s="14"/>
      <c r="W954" s="14"/>
      <c r="X954" s="14"/>
      <c r="Y954" s="14"/>
      <c r="Z954" s="14"/>
      <c r="AA954" s="14"/>
      <c r="AB954" s="14"/>
      <c r="AC954" s="14"/>
    </row>
    <row r="955">
      <c r="A955" s="14"/>
      <c r="B955" s="14"/>
      <c r="C955" s="14"/>
      <c r="D955" s="14"/>
      <c r="E955" s="14"/>
      <c r="F955" s="14"/>
      <c r="G955" s="14"/>
      <c r="H955" s="22"/>
      <c r="I955" s="23"/>
      <c r="J955" s="24"/>
      <c r="K955" s="25"/>
      <c r="L955" s="26"/>
      <c r="M955" s="14"/>
      <c r="N955" s="14"/>
      <c r="O955" s="14"/>
      <c r="P955" s="14"/>
      <c r="Q955" s="14"/>
      <c r="R955" s="22"/>
      <c r="S955" s="23"/>
      <c r="T955" s="27"/>
      <c r="U955" s="14"/>
      <c r="V955" s="14"/>
      <c r="W955" s="14"/>
      <c r="X955" s="14"/>
      <c r="Y955" s="14"/>
      <c r="Z955" s="14"/>
      <c r="AA955" s="14"/>
      <c r="AB955" s="14"/>
      <c r="AC955" s="14"/>
    </row>
    <row r="956">
      <c r="A956" s="14"/>
      <c r="B956" s="14"/>
      <c r="C956" s="14"/>
      <c r="D956" s="14"/>
      <c r="E956" s="14"/>
      <c r="F956" s="14"/>
      <c r="G956" s="14"/>
      <c r="H956" s="22"/>
      <c r="I956" s="23"/>
      <c r="J956" s="24"/>
      <c r="K956" s="25"/>
      <c r="L956" s="26"/>
      <c r="M956" s="14"/>
      <c r="N956" s="14"/>
      <c r="O956" s="14"/>
      <c r="P956" s="14"/>
      <c r="Q956" s="14"/>
      <c r="R956" s="22"/>
      <c r="S956" s="23"/>
      <c r="T956" s="27"/>
      <c r="U956" s="14"/>
      <c r="V956" s="14"/>
      <c r="W956" s="14"/>
      <c r="X956" s="14"/>
      <c r="Y956" s="14"/>
      <c r="Z956" s="14"/>
      <c r="AA956" s="14"/>
      <c r="AB956" s="14"/>
      <c r="AC956" s="14"/>
    </row>
    <row r="957">
      <c r="A957" s="14"/>
      <c r="B957" s="14"/>
      <c r="C957" s="14"/>
      <c r="D957" s="14"/>
      <c r="E957" s="14"/>
      <c r="F957" s="14"/>
      <c r="G957" s="14"/>
      <c r="H957" s="22"/>
      <c r="I957" s="23"/>
      <c r="J957" s="24"/>
      <c r="K957" s="25"/>
      <c r="L957" s="26"/>
      <c r="M957" s="14"/>
      <c r="N957" s="14"/>
      <c r="O957" s="14"/>
      <c r="P957" s="14"/>
      <c r="Q957" s="14"/>
      <c r="R957" s="22"/>
      <c r="S957" s="23"/>
      <c r="T957" s="27"/>
      <c r="U957" s="14"/>
      <c r="V957" s="14"/>
      <c r="W957" s="14"/>
      <c r="X957" s="14"/>
      <c r="Y957" s="14"/>
      <c r="Z957" s="14"/>
      <c r="AA957" s="14"/>
      <c r="AB957" s="14"/>
      <c r="AC957" s="14"/>
    </row>
    <row r="958">
      <c r="A958" s="14"/>
      <c r="B958" s="14"/>
      <c r="C958" s="14"/>
      <c r="D958" s="14"/>
      <c r="E958" s="14"/>
      <c r="F958" s="14"/>
      <c r="G958" s="14"/>
      <c r="H958" s="22"/>
      <c r="I958" s="23"/>
      <c r="J958" s="24"/>
      <c r="K958" s="25"/>
      <c r="L958" s="26"/>
      <c r="M958" s="14"/>
      <c r="N958" s="14"/>
      <c r="O958" s="14"/>
      <c r="P958" s="14"/>
      <c r="Q958" s="14"/>
      <c r="R958" s="22"/>
      <c r="S958" s="23"/>
      <c r="T958" s="27"/>
      <c r="U958" s="14"/>
      <c r="V958" s="14"/>
      <c r="W958" s="14"/>
      <c r="X958" s="14"/>
      <c r="Y958" s="14"/>
      <c r="Z958" s="14"/>
      <c r="AA958" s="14"/>
      <c r="AB958" s="14"/>
      <c r="AC958" s="14"/>
    </row>
    <row r="959">
      <c r="A959" s="14"/>
      <c r="B959" s="14"/>
      <c r="C959" s="14"/>
      <c r="D959" s="14"/>
      <c r="E959" s="14"/>
      <c r="F959" s="14"/>
      <c r="G959" s="14"/>
      <c r="H959" s="22"/>
      <c r="I959" s="23"/>
      <c r="J959" s="24"/>
      <c r="K959" s="25"/>
      <c r="L959" s="26"/>
      <c r="M959" s="14"/>
      <c r="N959" s="14"/>
      <c r="O959" s="14"/>
      <c r="P959" s="14"/>
      <c r="Q959" s="14"/>
      <c r="R959" s="22"/>
      <c r="S959" s="23"/>
      <c r="T959" s="27"/>
      <c r="U959" s="14"/>
      <c r="V959" s="14"/>
      <c r="W959" s="14"/>
      <c r="X959" s="14"/>
      <c r="Y959" s="14"/>
      <c r="Z959" s="14"/>
      <c r="AA959" s="14"/>
      <c r="AB959" s="14"/>
      <c r="AC959" s="14"/>
    </row>
    <row r="960">
      <c r="A960" s="14"/>
      <c r="B960" s="14"/>
      <c r="C960" s="14"/>
      <c r="D960" s="14"/>
      <c r="E960" s="14"/>
      <c r="F960" s="14"/>
      <c r="G960" s="14"/>
      <c r="H960" s="22"/>
      <c r="I960" s="23"/>
      <c r="J960" s="24"/>
      <c r="K960" s="25"/>
      <c r="L960" s="26"/>
      <c r="M960" s="14"/>
      <c r="N960" s="14"/>
      <c r="O960" s="14"/>
      <c r="P960" s="14"/>
      <c r="Q960" s="14"/>
      <c r="R960" s="22"/>
      <c r="S960" s="23"/>
      <c r="T960" s="27"/>
      <c r="U960" s="14"/>
      <c r="V960" s="14"/>
      <c r="W960" s="14"/>
      <c r="X960" s="14"/>
      <c r="Y960" s="14"/>
      <c r="Z960" s="14"/>
      <c r="AA960" s="14"/>
      <c r="AB960" s="14"/>
      <c r="AC960" s="14"/>
    </row>
    <row r="961">
      <c r="A961" s="14"/>
      <c r="B961" s="14"/>
      <c r="C961" s="14"/>
      <c r="D961" s="14"/>
      <c r="E961" s="14"/>
      <c r="F961" s="14"/>
      <c r="G961" s="14"/>
      <c r="H961" s="22"/>
      <c r="I961" s="23"/>
      <c r="J961" s="24"/>
      <c r="K961" s="25"/>
      <c r="L961" s="26"/>
      <c r="M961" s="14"/>
      <c r="N961" s="14"/>
      <c r="O961" s="14"/>
      <c r="P961" s="14"/>
      <c r="Q961" s="14"/>
      <c r="R961" s="22"/>
      <c r="S961" s="23"/>
      <c r="T961" s="27"/>
      <c r="U961" s="14"/>
      <c r="V961" s="14"/>
      <c r="W961" s="14"/>
      <c r="X961" s="14"/>
      <c r="Y961" s="14"/>
      <c r="Z961" s="14"/>
      <c r="AA961" s="14"/>
      <c r="AB961" s="14"/>
      <c r="AC961" s="14"/>
    </row>
    <row r="962">
      <c r="A962" s="14"/>
      <c r="B962" s="14"/>
      <c r="C962" s="14"/>
      <c r="D962" s="14"/>
      <c r="E962" s="14"/>
      <c r="F962" s="14"/>
      <c r="G962" s="14"/>
      <c r="H962" s="22"/>
      <c r="I962" s="23"/>
      <c r="J962" s="24"/>
      <c r="K962" s="25"/>
      <c r="L962" s="26"/>
      <c r="M962" s="14"/>
      <c r="N962" s="14"/>
      <c r="O962" s="14"/>
      <c r="P962" s="14"/>
      <c r="Q962" s="14"/>
      <c r="R962" s="22"/>
      <c r="S962" s="23"/>
      <c r="T962" s="27"/>
      <c r="U962" s="14"/>
      <c r="V962" s="14"/>
      <c r="W962" s="14"/>
      <c r="X962" s="14"/>
      <c r="Y962" s="14"/>
      <c r="Z962" s="14"/>
      <c r="AA962" s="14"/>
      <c r="AB962" s="14"/>
      <c r="AC962" s="14"/>
    </row>
    <row r="963">
      <c r="A963" s="14"/>
      <c r="B963" s="14"/>
      <c r="C963" s="14"/>
      <c r="D963" s="14"/>
      <c r="E963" s="14"/>
      <c r="F963" s="14"/>
      <c r="G963" s="14"/>
      <c r="H963" s="22"/>
      <c r="I963" s="23"/>
      <c r="J963" s="24"/>
      <c r="K963" s="25"/>
      <c r="L963" s="26"/>
      <c r="M963" s="14"/>
      <c r="N963" s="14"/>
      <c r="O963" s="14"/>
      <c r="P963" s="14"/>
      <c r="Q963" s="14"/>
      <c r="R963" s="22"/>
      <c r="S963" s="23"/>
      <c r="T963" s="27"/>
      <c r="U963" s="14"/>
      <c r="V963" s="14"/>
      <c r="W963" s="14"/>
      <c r="X963" s="14"/>
      <c r="Y963" s="14"/>
      <c r="Z963" s="14"/>
      <c r="AA963" s="14"/>
      <c r="AB963" s="14"/>
      <c r="AC963" s="14"/>
    </row>
    <row r="964">
      <c r="A964" s="14"/>
      <c r="B964" s="14"/>
      <c r="C964" s="14"/>
      <c r="D964" s="14"/>
      <c r="E964" s="14"/>
      <c r="F964" s="14"/>
      <c r="G964" s="14"/>
      <c r="H964" s="22"/>
      <c r="I964" s="23"/>
      <c r="J964" s="24"/>
      <c r="K964" s="25"/>
      <c r="L964" s="26"/>
      <c r="M964" s="14"/>
      <c r="N964" s="14"/>
      <c r="O964" s="14"/>
      <c r="P964" s="14"/>
      <c r="Q964" s="14"/>
      <c r="R964" s="22"/>
      <c r="S964" s="23"/>
      <c r="T964" s="27"/>
      <c r="U964" s="14"/>
      <c r="V964" s="14"/>
      <c r="W964" s="14"/>
      <c r="X964" s="14"/>
      <c r="Y964" s="14"/>
      <c r="Z964" s="14"/>
      <c r="AA964" s="14"/>
      <c r="AB964" s="14"/>
      <c r="AC964" s="14"/>
    </row>
    <row r="965">
      <c r="A965" s="14"/>
      <c r="B965" s="14"/>
      <c r="C965" s="14"/>
      <c r="D965" s="14"/>
      <c r="E965" s="14"/>
      <c r="F965" s="14"/>
      <c r="G965" s="14"/>
      <c r="H965" s="22"/>
      <c r="I965" s="23"/>
      <c r="J965" s="24"/>
      <c r="K965" s="25"/>
      <c r="L965" s="26"/>
      <c r="M965" s="14"/>
      <c r="N965" s="14"/>
      <c r="O965" s="14"/>
      <c r="P965" s="14"/>
      <c r="Q965" s="14"/>
      <c r="R965" s="22"/>
      <c r="S965" s="23"/>
      <c r="T965" s="27"/>
      <c r="U965" s="14"/>
      <c r="V965" s="14"/>
      <c r="W965" s="14"/>
      <c r="X965" s="14"/>
      <c r="Y965" s="14"/>
      <c r="Z965" s="14"/>
      <c r="AA965" s="14"/>
      <c r="AB965" s="14"/>
      <c r="AC965" s="14"/>
    </row>
    <row r="966">
      <c r="A966" s="14"/>
      <c r="B966" s="14"/>
      <c r="C966" s="14"/>
      <c r="D966" s="14"/>
      <c r="E966" s="14"/>
      <c r="F966" s="14"/>
      <c r="G966" s="14"/>
      <c r="H966" s="22"/>
      <c r="I966" s="23"/>
      <c r="J966" s="24"/>
      <c r="K966" s="25"/>
      <c r="L966" s="26"/>
      <c r="M966" s="14"/>
      <c r="N966" s="14"/>
      <c r="O966" s="14"/>
      <c r="P966" s="14"/>
      <c r="Q966" s="14"/>
      <c r="R966" s="22"/>
      <c r="S966" s="23"/>
      <c r="T966" s="27"/>
      <c r="U966" s="14"/>
      <c r="V966" s="14"/>
      <c r="W966" s="14"/>
      <c r="X966" s="14"/>
      <c r="Y966" s="14"/>
      <c r="Z966" s="14"/>
      <c r="AA966" s="14"/>
      <c r="AB966" s="14"/>
      <c r="AC966" s="14"/>
    </row>
    <row r="967">
      <c r="A967" s="14"/>
      <c r="B967" s="14"/>
      <c r="C967" s="14"/>
      <c r="D967" s="14"/>
      <c r="E967" s="14"/>
      <c r="F967" s="14"/>
      <c r="G967" s="14"/>
      <c r="H967" s="22"/>
      <c r="I967" s="23"/>
      <c r="J967" s="24"/>
      <c r="K967" s="25"/>
      <c r="L967" s="26"/>
      <c r="M967" s="14"/>
      <c r="N967" s="14"/>
      <c r="O967" s="14"/>
      <c r="P967" s="14"/>
      <c r="Q967" s="14"/>
      <c r="R967" s="22"/>
      <c r="S967" s="23"/>
      <c r="T967" s="27"/>
      <c r="U967" s="14"/>
      <c r="V967" s="14"/>
      <c r="W967" s="14"/>
      <c r="X967" s="14"/>
      <c r="Y967" s="14"/>
      <c r="Z967" s="14"/>
      <c r="AA967" s="14"/>
      <c r="AB967" s="14"/>
      <c r="AC967" s="14"/>
    </row>
    <row r="968">
      <c r="A968" s="14"/>
      <c r="B968" s="14"/>
      <c r="C968" s="14"/>
      <c r="D968" s="14"/>
      <c r="E968" s="14"/>
      <c r="F968" s="14"/>
      <c r="G968" s="14"/>
      <c r="H968" s="22"/>
      <c r="I968" s="23"/>
      <c r="J968" s="24"/>
      <c r="K968" s="25"/>
      <c r="L968" s="26"/>
      <c r="M968" s="14"/>
      <c r="N968" s="14"/>
      <c r="O968" s="14"/>
      <c r="P968" s="14"/>
      <c r="Q968" s="14"/>
      <c r="R968" s="22"/>
      <c r="S968" s="23"/>
      <c r="T968" s="27"/>
      <c r="U968" s="14"/>
      <c r="V968" s="14"/>
      <c r="W968" s="14"/>
      <c r="X968" s="14"/>
      <c r="Y968" s="14"/>
      <c r="Z968" s="14"/>
      <c r="AA968" s="14"/>
      <c r="AB968" s="14"/>
      <c r="AC968" s="14"/>
    </row>
    <row r="969">
      <c r="A969" s="14"/>
      <c r="B969" s="14"/>
      <c r="C969" s="14"/>
      <c r="D969" s="14"/>
      <c r="E969" s="14"/>
      <c r="F969" s="14"/>
      <c r="G969" s="14"/>
      <c r="H969" s="22"/>
      <c r="I969" s="23"/>
      <c r="J969" s="24"/>
      <c r="K969" s="25"/>
      <c r="L969" s="26"/>
      <c r="M969" s="14"/>
      <c r="N969" s="14"/>
      <c r="O969" s="14"/>
      <c r="P969" s="14"/>
      <c r="Q969" s="14"/>
      <c r="R969" s="22"/>
      <c r="S969" s="23"/>
      <c r="T969" s="27"/>
      <c r="U969" s="14"/>
      <c r="V969" s="14"/>
      <c r="W969" s="14"/>
      <c r="X969" s="14"/>
      <c r="Y969" s="14"/>
      <c r="Z969" s="14"/>
      <c r="AA969" s="14"/>
      <c r="AB969" s="14"/>
      <c r="AC969" s="14"/>
    </row>
    <row r="970">
      <c r="A970" s="14"/>
      <c r="B970" s="14"/>
      <c r="C970" s="14"/>
      <c r="D970" s="14"/>
      <c r="E970" s="14"/>
      <c r="F970" s="14"/>
      <c r="G970" s="14"/>
      <c r="H970" s="22"/>
      <c r="I970" s="23"/>
      <c r="J970" s="24"/>
      <c r="K970" s="25"/>
      <c r="L970" s="26"/>
      <c r="M970" s="14"/>
      <c r="N970" s="14"/>
      <c r="O970" s="14"/>
      <c r="P970" s="14"/>
      <c r="Q970" s="14"/>
      <c r="R970" s="22"/>
      <c r="S970" s="23"/>
      <c r="T970" s="27"/>
      <c r="U970" s="14"/>
      <c r="V970" s="14"/>
      <c r="W970" s="14"/>
      <c r="X970" s="14"/>
      <c r="Y970" s="14"/>
      <c r="Z970" s="14"/>
      <c r="AA970" s="14"/>
      <c r="AB970" s="14"/>
      <c r="AC970" s="14"/>
    </row>
    <row r="971">
      <c r="A971" s="14"/>
      <c r="B971" s="14"/>
      <c r="C971" s="14"/>
      <c r="D971" s="14"/>
      <c r="E971" s="14"/>
      <c r="F971" s="14"/>
      <c r="G971" s="14"/>
      <c r="H971" s="22"/>
      <c r="I971" s="23"/>
      <c r="J971" s="24"/>
      <c r="K971" s="25"/>
      <c r="L971" s="26"/>
      <c r="M971" s="14"/>
      <c r="N971" s="14"/>
      <c r="O971" s="14"/>
      <c r="P971" s="14"/>
      <c r="Q971" s="14"/>
      <c r="R971" s="22"/>
      <c r="S971" s="23"/>
      <c r="T971" s="27"/>
      <c r="U971" s="14"/>
      <c r="V971" s="14"/>
      <c r="W971" s="14"/>
      <c r="X971" s="14"/>
      <c r="Y971" s="14"/>
      <c r="Z971" s="14"/>
      <c r="AA971" s="14"/>
      <c r="AB971" s="14"/>
      <c r="AC971" s="14"/>
    </row>
    <row r="972">
      <c r="A972" s="14"/>
      <c r="B972" s="14"/>
      <c r="C972" s="14"/>
      <c r="D972" s="14"/>
      <c r="E972" s="14"/>
      <c r="F972" s="14"/>
      <c r="G972" s="14"/>
      <c r="H972" s="22"/>
      <c r="I972" s="23"/>
      <c r="J972" s="24"/>
      <c r="K972" s="25"/>
      <c r="L972" s="26"/>
      <c r="M972" s="14"/>
      <c r="N972" s="14"/>
      <c r="O972" s="14"/>
      <c r="P972" s="14"/>
      <c r="Q972" s="14"/>
      <c r="R972" s="22"/>
      <c r="S972" s="23"/>
      <c r="T972" s="27"/>
      <c r="U972" s="14"/>
      <c r="V972" s="14"/>
      <c r="W972" s="14"/>
      <c r="X972" s="14"/>
      <c r="Y972" s="14"/>
      <c r="Z972" s="14"/>
      <c r="AA972" s="14"/>
      <c r="AB972" s="14"/>
      <c r="AC972" s="14"/>
    </row>
    <row r="973">
      <c r="A973" s="14"/>
      <c r="B973" s="14"/>
      <c r="C973" s="14"/>
      <c r="D973" s="14"/>
      <c r="E973" s="14"/>
      <c r="F973" s="14"/>
      <c r="G973" s="14"/>
      <c r="H973" s="22"/>
      <c r="I973" s="23"/>
      <c r="J973" s="24"/>
      <c r="K973" s="25"/>
      <c r="L973" s="26"/>
      <c r="M973" s="14"/>
      <c r="N973" s="14"/>
      <c r="O973" s="14"/>
      <c r="P973" s="14"/>
      <c r="Q973" s="14"/>
      <c r="R973" s="22"/>
      <c r="S973" s="23"/>
      <c r="T973" s="27"/>
      <c r="U973" s="14"/>
      <c r="V973" s="14"/>
      <c r="W973" s="14"/>
      <c r="X973" s="14"/>
      <c r="Y973" s="14"/>
      <c r="Z973" s="14"/>
      <c r="AA973" s="14"/>
      <c r="AB973" s="14"/>
      <c r="AC973" s="14"/>
    </row>
    <row r="974">
      <c r="A974" s="14"/>
      <c r="B974" s="14"/>
      <c r="C974" s="14"/>
      <c r="D974" s="14"/>
      <c r="E974" s="14"/>
      <c r="F974" s="14"/>
      <c r="G974" s="14"/>
      <c r="H974" s="22"/>
      <c r="I974" s="23"/>
      <c r="J974" s="24"/>
      <c r="K974" s="25"/>
      <c r="L974" s="26"/>
      <c r="M974" s="14"/>
      <c r="N974" s="14"/>
      <c r="O974" s="14"/>
      <c r="P974" s="14"/>
      <c r="Q974" s="14"/>
      <c r="R974" s="22"/>
      <c r="S974" s="23"/>
      <c r="T974" s="27"/>
      <c r="U974" s="14"/>
      <c r="V974" s="14"/>
      <c r="W974" s="14"/>
      <c r="X974" s="14"/>
      <c r="Y974" s="14"/>
      <c r="Z974" s="14"/>
      <c r="AA974" s="14"/>
      <c r="AB974" s="14"/>
      <c r="AC974" s="14"/>
    </row>
    <row r="975">
      <c r="A975" s="14"/>
      <c r="B975" s="14"/>
      <c r="C975" s="14"/>
      <c r="D975" s="14"/>
      <c r="E975" s="14"/>
      <c r="F975" s="14"/>
      <c r="G975" s="14"/>
      <c r="H975" s="22"/>
      <c r="I975" s="23"/>
      <c r="J975" s="24"/>
      <c r="K975" s="25"/>
      <c r="L975" s="26"/>
      <c r="M975" s="14"/>
      <c r="N975" s="14"/>
      <c r="O975" s="14"/>
      <c r="P975" s="14"/>
      <c r="Q975" s="14"/>
      <c r="R975" s="22"/>
      <c r="S975" s="23"/>
      <c r="T975" s="27"/>
      <c r="U975" s="14"/>
      <c r="V975" s="14"/>
      <c r="W975" s="14"/>
      <c r="X975" s="14"/>
      <c r="Y975" s="14"/>
      <c r="Z975" s="14"/>
      <c r="AA975" s="14"/>
      <c r="AB975" s="14"/>
      <c r="AC975" s="14"/>
    </row>
    <row r="976">
      <c r="A976" s="14"/>
      <c r="B976" s="14"/>
      <c r="C976" s="14"/>
      <c r="D976" s="14"/>
      <c r="E976" s="14"/>
      <c r="F976" s="14"/>
      <c r="G976" s="14"/>
      <c r="H976" s="22"/>
      <c r="I976" s="23"/>
      <c r="J976" s="24"/>
      <c r="K976" s="25"/>
      <c r="L976" s="26"/>
      <c r="M976" s="14"/>
      <c r="N976" s="14"/>
      <c r="O976" s="14"/>
      <c r="P976" s="14"/>
      <c r="Q976" s="14"/>
      <c r="R976" s="22"/>
      <c r="S976" s="23"/>
      <c r="T976" s="27"/>
      <c r="U976" s="14"/>
      <c r="V976" s="14"/>
      <c r="W976" s="14"/>
      <c r="X976" s="14"/>
      <c r="Y976" s="14"/>
      <c r="Z976" s="14"/>
      <c r="AA976" s="14"/>
      <c r="AB976" s="14"/>
      <c r="AC976" s="14"/>
    </row>
    <row r="977">
      <c r="A977" s="14"/>
      <c r="B977" s="14"/>
      <c r="C977" s="14"/>
      <c r="D977" s="14"/>
      <c r="E977" s="14"/>
      <c r="F977" s="14"/>
      <c r="G977" s="14"/>
      <c r="H977" s="22"/>
      <c r="I977" s="23"/>
      <c r="J977" s="24"/>
      <c r="K977" s="25"/>
      <c r="L977" s="26"/>
      <c r="M977" s="14"/>
      <c r="N977" s="14"/>
      <c r="O977" s="14"/>
      <c r="P977" s="14"/>
      <c r="Q977" s="14"/>
      <c r="R977" s="22"/>
      <c r="S977" s="23"/>
      <c r="T977" s="27"/>
      <c r="U977" s="14"/>
      <c r="V977" s="14"/>
      <c r="W977" s="14"/>
      <c r="X977" s="14"/>
      <c r="Y977" s="14"/>
      <c r="Z977" s="14"/>
      <c r="AA977" s="14"/>
      <c r="AB977" s="14"/>
      <c r="AC977" s="14"/>
    </row>
    <row r="978">
      <c r="A978" s="14"/>
      <c r="B978" s="14"/>
      <c r="C978" s="14"/>
      <c r="D978" s="14"/>
      <c r="E978" s="14"/>
      <c r="F978" s="14"/>
      <c r="G978" s="14"/>
      <c r="H978" s="22"/>
      <c r="I978" s="23"/>
      <c r="J978" s="24"/>
      <c r="K978" s="25"/>
      <c r="L978" s="26"/>
      <c r="M978" s="14"/>
      <c r="N978" s="14"/>
      <c r="O978" s="14"/>
      <c r="P978" s="14"/>
      <c r="Q978" s="14"/>
      <c r="R978" s="22"/>
      <c r="S978" s="23"/>
      <c r="T978" s="27"/>
      <c r="U978" s="14"/>
      <c r="V978" s="14"/>
      <c r="W978" s="14"/>
      <c r="X978" s="14"/>
      <c r="Y978" s="14"/>
      <c r="Z978" s="14"/>
      <c r="AA978" s="14"/>
      <c r="AB978" s="14"/>
      <c r="AC978" s="14"/>
    </row>
    <row r="979">
      <c r="A979" s="14"/>
      <c r="B979" s="14"/>
      <c r="C979" s="14"/>
      <c r="D979" s="14"/>
      <c r="E979" s="14"/>
      <c r="F979" s="14"/>
      <c r="G979" s="14"/>
      <c r="H979" s="22"/>
      <c r="I979" s="23"/>
      <c r="J979" s="24"/>
      <c r="K979" s="25"/>
      <c r="L979" s="26"/>
      <c r="M979" s="14"/>
      <c r="N979" s="14"/>
      <c r="O979" s="14"/>
      <c r="P979" s="14"/>
      <c r="Q979" s="14"/>
      <c r="R979" s="22"/>
      <c r="S979" s="23"/>
      <c r="T979" s="27"/>
      <c r="U979" s="14"/>
      <c r="V979" s="14"/>
      <c r="W979" s="14"/>
      <c r="X979" s="14"/>
      <c r="Y979" s="14"/>
      <c r="Z979" s="14"/>
      <c r="AA979" s="14"/>
      <c r="AB979" s="14"/>
      <c r="AC979" s="14"/>
    </row>
    <row r="980">
      <c r="A980" s="14"/>
      <c r="B980" s="14"/>
      <c r="C980" s="14"/>
      <c r="D980" s="14"/>
      <c r="E980" s="14"/>
      <c r="F980" s="14"/>
      <c r="G980" s="14"/>
      <c r="H980" s="22"/>
      <c r="I980" s="23"/>
      <c r="J980" s="24"/>
      <c r="K980" s="25"/>
      <c r="L980" s="26"/>
      <c r="M980" s="14"/>
      <c r="N980" s="14"/>
      <c r="O980" s="14"/>
      <c r="P980" s="14"/>
      <c r="Q980" s="14"/>
      <c r="R980" s="22"/>
      <c r="S980" s="23"/>
      <c r="T980" s="27"/>
      <c r="U980" s="14"/>
      <c r="V980" s="14"/>
      <c r="W980" s="14"/>
      <c r="X980" s="14"/>
      <c r="Y980" s="14"/>
      <c r="Z980" s="14"/>
      <c r="AA980" s="14"/>
      <c r="AB980" s="14"/>
      <c r="AC980" s="14"/>
    </row>
    <row r="981">
      <c r="A981" s="14"/>
      <c r="B981" s="14"/>
      <c r="C981" s="14"/>
      <c r="D981" s="14"/>
      <c r="E981" s="14"/>
      <c r="F981" s="14"/>
      <c r="G981" s="14"/>
      <c r="H981" s="22"/>
      <c r="I981" s="23"/>
      <c r="J981" s="24"/>
      <c r="K981" s="25"/>
      <c r="L981" s="26"/>
      <c r="M981" s="14"/>
      <c r="N981" s="14"/>
      <c r="O981" s="14"/>
      <c r="P981" s="14"/>
      <c r="Q981" s="14"/>
      <c r="R981" s="22"/>
      <c r="S981" s="23"/>
      <c r="T981" s="27"/>
      <c r="U981" s="14"/>
      <c r="V981" s="14"/>
      <c r="W981" s="14"/>
      <c r="X981" s="14"/>
      <c r="Y981" s="14"/>
      <c r="Z981" s="14"/>
      <c r="AA981" s="14"/>
      <c r="AB981" s="14"/>
      <c r="AC981" s="14"/>
    </row>
    <row r="982">
      <c r="A982" s="14"/>
      <c r="B982" s="14"/>
      <c r="C982" s="14"/>
      <c r="D982" s="14"/>
      <c r="E982" s="14"/>
      <c r="F982" s="14"/>
      <c r="G982" s="14"/>
      <c r="H982" s="22"/>
      <c r="I982" s="23"/>
      <c r="J982" s="24"/>
      <c r="K982" s="25"/>
      <c r="L982" s="26"/>
      <c r="M982" s="14"/>
      <c r="N982" s="14"/>
      <c r="O982" s="14"/>
      <c r="P982" s="14"/>
      <c r="Q982" s="14"/>
      <c r="R982" s="22"/>
      <c r="S982" s="23"/>
      <c r="T982" s="27"/>
      <c r="U982" s="14"/>
      <c r="V982" s="14"/>
      <c r="W982" s="14"/>
      <c r="X982" s="14"/>
      <c r="Y982" s="14"/>
      <c r="Z982" s="14"/>
      <c r="AA982" s="14"/>
      <c r="AB982" s="14"/>
      <c r="AC982" s="14"/>
    </row>
    <row r="983">
      <c r="A983" s="14"/>
      <c r="B983" s="14"/>
      <c r="C983" s="14"/>
      <c r="D983" s="14"/>
      <c r="E983" s="14"/>
      <c r="F983" s="14"/>
      <c r="G983" s="14"/>
      <c r="H983" s="22"/>
      <c r="I983" s="23"/>
      <c r="J983" s="24"/>
      <c r="K983" s="25"/>
      <c r="L983" s="26"/>
      <c r="M983" s="14"/>
      <c r="N983" s="14"/>
      <c r="O983" s="14"/>
      <c r="P983" s="14"/>
      <c r="Q983" s="14"/>
      <c r="R983" s="22"/>
      <c r="S983" s="23"/>
      <c r="T983" s="27"/>
      <c r="U983" s="14"/>
      <c r="V983" s="14"/>
      <c r="W983" s="14"/>
      <c r="X983" s="14"/>
      <c r="Y983" s="14"/>
      <c r="Z983" s="14"/>
      <c r="AA983" s="14"/>
      <c r="AB983" s="14"/>
      <c r="AC983" s="14"/>
    </row>
    <row r="984">
      <c r="A984" s="14"/>
      <c r="B984" s="14"/>
      <c r="C984" s="14"/>
      <c r="D984" s="14"/>
      <c r="E984" s="14"/>
      <c r="F984" s="14"/>
      <c r="G984" s="14"/>
      <c r="H984" s="22"/>
      <c r="I984" s="23"/>
      <c r="J984" s="24"/>
      <c r="K984" s="25"/>
      <c r="L984" s="26"/>
      <c r="M984" s="14"/>
      <c r="N984" s="14"/>
      <c r="O984" s="14"/>
      <c r="P984" s="14"/>
      <c r="Q984" s="14"/>
      <c r="R984" s="22"/>
      <c r="S984" s="23"/>
      <c r="T984" s="27"/>
      <c r="U984" s="14"/>
      <c r="V984" s="14"/>
      <c r="W984" s="14"/>
      <c r="X984" s="14"/>
      <c r="Y984" s="14"/>
      <c r="Z984" s="14"/>
      <c r="AA984" s="14"/>
      <c r="AB984" s="14"/>
      <c r="AC984" s="14"/>
    </row>
    <row r="985">
      <c r="A985" s="14"/>
      <c r="B985" s="14"/>
      <c r="C985" s="14"/>
      <c r="D985" s="14"/>
      <c r="E985" s="14"/>
      <c r="F985" s="14"/>
      <c r="G985" s="14"/>
      <c r="H985" s="22"/>
      <c r="I985" s="23"/>
      <c r="J985" s="24"/>
      <c r="K985" s="25"/>
      <c r="L985" s="26"/>
      <c r="M985" s="14"/>
      <c r="N985" s="14"/>
      <c r="O985" s="14"/>
      <c r="P985" s="14"/>
      <c r="Q985" s="14"/>
      <c r="R985" s="22"/>
      <c r="S985" s="23"/>
      <c r="T985" s="27"/>
      <c r="U985" s="14"/>
      <c r="V985" s="14"/>
      <c r="W985" s="14"/>
      <c r="X985" s="14"/>
      <c r="Y985" s="14"/>
      <c r="Z985" s="14"/>
      <c r="AA985" s="14"/>
      <c r="AB985" s="14"/>
      <c r="AC985" s="14"/>
    </row>
    <row r="986">
      <c r="A986" s="14"/>
      <c r="B986" s="14"/>
      <c r="C986" s="14"/>
      <c r="D986" s="14"/>
      <c r="E986" s="14"/>
      <c r="F986" s="14"/>
      <c r="G986" s="14"/>
      <c r="H986" s="22"/>
      <c r="I986" s="23"/>
      <c r="J986" s="24"/>
      <c r="K986" s="25"/>
      <c r="L986" s="26"/>
      <c r="M986" s="14"/>
      <c r="N986" s="14"/>
      <c r="O986" s="14"/>
      <c r="P986" s="14"/>
      <c r="Q986" s="14"/>
      <c r="R986" s="22"/>
      <c r="S986" s="23"/>
      <c r="T986" s="27"/>
      <c r="U986" s="14"/>
      <c r="V986" s="14"/>
      <c r="W986" s="14"/>
      <c r="X986" s="14"/>
      <c r="Y986" s="14"/>
      <c r="Z986" s="14"/>
      <c r="AA986" s="14"/>
      <c r="AB986" s="14"/>
      <c r="AC986" s="14"/>
    </row>
    <row r="987">
      <c r="A987" s="14"/>
      <c r="B987" s="14"/>
      <c r="C987" s="14"/>
      <c r="D987" s="14"/>
      <c r="E987" s="14"/>
      <c r="F987" s="14"/>
      <c r="G987" s="14"/>
      <c r="H987" s="22"/>
      <c r="I987" s="23"/>
      <c r="J987" s="24"/>
      <c r="K987" s="25"/>
      <c r="L987" s="26"/>
      <c r="M987" s="14"/>
      <c r="N987" s="14"/>
      <c r="O987" s="14"/>
      <c r="P987" s="14"/>
      <c r="Q987" s="14"/>
      <c r="R987" s="22"/>
      <c r="S987" s="23"/>
      <c r="T987" s="27"/>
      <c r="U987" s="14"/>
      <c r="V987" s="14"/>
      <c r="W987" s="14"/>
      <c r="X987" s="14"/>
      <c r="Y987" s="14"/>
      <c r="Z987" s="14"/>
      <c r="AA987" s="14"/>
      <c r="AB987" s="14"/>
      <c r="AC987" s="14"/>
    </row>
    <row r="988">
      <c r="A988" s="14"/>
      <c r="B988" s="14"/>
      <c r="C988" s="14"/>
      <c r="D988" s="14"/>
      <c r="E988" s="14"/>
      <c r="F988" s="14"/>
      <c r="G988" s="14"/>
      <c r="H988" s="22"/>
      <c r="I988" s="23"/>
      <c r="J988" s="24"/>
      <c r="K988" s="25"/>
      <c r="L988" s="26"/>
      <c r="M988" s="14"/>
      <c r="N988" s="14"/>
      <c r="O988" s="14"/>
      <c r="P988" s="14"/>
      <c r="Q988" s="14"/>
      <c r="R988" s="22"/>
      <c r="S988" s="23"/>
      <c r="T988" s="27"/>
      <c r="U988" s="14"/>
      <c r="V988" s="14"/>
      <c r="W988" s="14"/>
      <c r="X988" s="14"/>
      <c r="Y988" s="14"/>
      <c r="Z988" s="14"/>
      <c r="AA988" s="14"/>
      <c r="AB988" s="14"/>
      <c r="AC988" s="14"/>
    </row>
    <row r="989">
      <c r="A989" s="14"/>
      <c r="B989" s="14"/>
      <c r="C989" s="14"/>
      <c r="D989" s="14"/>
      <c r="E989" s="14"/>
      <c r="F989" s="14"/>
      <c r="G989" s="14"/>
      <c r="H989" s="22"/>
      <c r="I989" s="23"/>
      <c r="J989" s="24"/>
      <c r="K989" s="25"/>
      <c r="L989" s="26"/>
      <c r="M989" s="14"/>
      <c r="N989" s="14"/>
      <c r="O989" s="14"/>
      <c r="P989" s="14"/>
      <c r="Q989" s="14"/>
      <c r="R989" s="22"/>
      <c r="S989" s="23"/>
      <c r="T989" s="27"/>
      <c r="U989" s="14"/>
      <c r="V989" s="14"/>
      <c r="W989" s="14"/>
      <c r="X989" s="14"/>
      <c r="Y989" s="14"/>
      <c r="Z989" s="14"/>
      <c r="AA989" s="14"/>
      <c r="AB989" s="14"/>
      <c r="AC989" s="14"/>
    </row>
    <row r="990">
      <c r="A990" s="14"/>
      <c r="B990" s="14"/>
      <c r="C990" s="14"/>
      <c r="D990" s="14"/>
      <c r="E990" s="14"/>
      <c r="F990" s="14"/>
      <c r="G990" s="14"/>
      <c r="H990" s="22"/>
      <c r="I990" s="23"/>
      <c r="J990" s="24"/>
      <c r="K990" s="25"/>
      <c r="L990" s="26"/>
      <c r="M990" s="14"/>
      <c r="N990" s="14"/>
      <c r="O990" s="14"/>
      <c r="P990" s="14"/>
      <c r="Q990" s="14"/>
      <c r="R990" s="22"/>
      <c r="S990" s="23"/>
      <c r="T990" s="27"/>
      <c r="U990" s="14"/>
      <c r="V990" s="14"/>
      <c r="W990" s="14"/>
      <c r="X990" s="14"/>
      <c r="Y990" s="14"/>
      <c r="Z990" s="14"/>
      <c r="AA990" s="14"/>
      <c r="AB990" s="14"/>
      <c r="AC990" s="14"/>
    </row>
    <row r="991">
      <c r="A991" s="14"/>
      <c r="B991" s="14"/>
      <c r="C991" s="14"/>
      <c r="D991" s="14"/>
      <c r="E991" s="14"/>
      <c r="F991" s="14"/>
      <c r="G991" s="14"/>
      <c r="H991" s="22"/>
      <c r="I991" s="23"/>
      <c r="J991" s="24"/>
      <c r="K991" s="25"/>
      <c r="L991" s="26"/>
      <c r="M991" s="14"/>
      <c r="N991" s="14"/>
      <c r="O991" s="14"/>
      <c r="P991" s="14"/>
      <c r="Q991" s="14"/>
      <c r="R991" s="22"/>
      <c r="S991" s="23"/>
      <c r="T991" s="27"/>
      <c r="U991" s="14"/>
      <c r="V991" s="14"/>
      <c r="W991" s="14"/>
      <c r="X991" s="14"/>
      <c r="Y991" s="14"/>
      <c r="Z991" s="14"/>
      <c r="AA991" s="14"/>
      <c r="AB991" s="14"/>
      <c r="AC991" s="14"/>
    </row>
    <row r="992">
      <c r="A992" s="14"/>
      <c r="B992" s="14"/>
      <c r="C992" s="14"/>
      <c r="D992" s="14"/>
      <c r="E992" s="14"/>
      <c r="F992" s="14"/>
      <c r="G992" s="14"/>
      <c r="H992" s="22"/>
      <c r="I992" s="23"/>
      <c r="J992" s="24"/>
      <c r="K992" s="25"/>
      <c r="L992" s="26"/>
      <c r="M992" s="14"/>
      <c r="N992" s="14"/>
      <c r="O992" s="14"/>
      <c r="P992" s="14"/>
      <c r="Q992" s="14"/>
      <c r="R992" s="22"/>
      <c r="S992" s="23"/>
      <c r="T992" s="27"/>
      <c r="U992" s="14"/>
      <c r="V992" s="14"/>
      <c r="W992" s="14"/>
      <c r="X992" s="14"/>
      <c r="Y992" s="14"/>
      <c r="Z992" s="14"/>
      <c r="AA992" s="14"/>
      <c r="AB992" s="14"/>
      <c r="AC992" s="14"/>
    </row>
    <row r="993">
      <c r="A993" s="14"/>
      <c r="B993" s="14"/>
      <c r="C993" s="14"/>
      <c r="D993" s="14"/>
      <c r="E993" s="14"/>
      <c r="F993" s="14"/>
      <c r="G993" s="14"/>
      <c r="H993" s="22"/>
      <c r="I993" s="23"/>
      <c r="J993" s="24"/>
      <c r="K993" s="25"/>
      <c r="L993" s="26"/>
      <c r="M993" s="14"/>
      <c r="N993" s="14"/>
      <c r="O993" s="14"/>
      <c r="P993" s="14"/>
      <c r="Q993" s="14"/>
      <c r="R993" s="22"/>
      <c r="S993" s="23"/>
      <c r="T993" s="27"/>
      <c r="U993" s="14"/>
      <c r="V993" s="14"/>
      <c r="W993" s="14"/>
      <c r="X993" s="14"/>
      <c r="Y993" s="14"/>
      <c r="Z993" s="14"/>
      <c r="AA993" s="14"/>
      <c r="AB993" s="14"/>
      <c r="AC993" s="14"/>
    </row>
    <row r="994">
      <c r="A994" s="14"/>
      <c r="B994" s="14"/>
      <c r="C994" s="14"/>
      <c r="D994" s="14"/>
      <c r="E994" s="14"/>
      <c r="F994" s="14"/>
      <c r="G994" s="14"/>
      <c r="H994" s="22"/>
      <c r="I994" s="23"/>
      <c r="J994" s="24"/>
      <c r="K994" s="25"/>
      <c r="L994" s="26"/>
      <c r="M994" s="14"/>
      <c r="N994" s="14"/>
      <c r="O994" s="14"/>
      <c r="P994" s="14"/>
      <c r="Q994" s="14"/>
      <c r="R994" s="22"/>
      <c r="S994" s="23"/>
      <c r="T994" s="27"/>
      <c r="U994" s="14"/>
      <c r="V994" s="14"/>
      <c r="W994" s="14"/>
      <c r="X994" s="14"/>
      <c r="Y994" s="14"/>
      <c r="Z994" s="14"/>
      <c r="AA994" s="14"/>
      <c r="AB994" s="14"/>
      <c r="AC994" s="14"/>
    </row>
    <row r="995">
      <c r="A995" s="14"/>
      <c r="B995" s="14"/>
      <c r="C995" s="14"/>
      <c r="D995" s="14"/>
      <c r="E995" s="14"/>
      <c r="F995" s="14"/>
      <c r="G995" s="14"/>
      <c r="H995" s="22"/>
      <c r="I995" s="23"/>
      <c r="J995" s="24"/>
      <c r="K995" s="25"/>
      <c r="L995" s="26"/>
      <c r="M995" s="14"/>
      <c r="N995" s="14"/>
      <c r="O995" s="14"/>
      <c r="P995" s="14"/>
      <c r="Q995" s="14"/>
      <c r="R995" s="22"/>
      <c r="S995" s="23"/>
      <c r="T995" s="27"/>
      <c r="U995" s="14"/>
      <c r="V995" s="14"/>
      <c r="W995" s="14"/>
      <c r="X995" s="14"/>
      <c r="Y995" s="14"/>
      <c r="Z995" s="14"/>
      <c r="AA995" s="14"/>
      <c r="AB995" s="14"/>
      <c r="AC995" s="14"/>
    </row>
    <row r="996">
      <c r="A996" s="14"/>
      <c r="B996" s="14"/>
      <c r="C996" s="14"/>
      <c r="D996" s="14"/>
      <c r="E996" s="14"/>
      <c r="F996" s="14"/>
      <c r="G996" s="14"/>
      <c r="H996" s="22"/>
      <c r="I996" s="23"/>
      <c r="J996" s="24"/>
      <c r="K996" s="25"/>
      <c r="L996" s="26"/>
      <c r="M996" s="14"/>
      <c r="N996" s="14"/>
      <c r="O996" s="14"/>
      <c r="P996" s="14"/>
      <c r="Q996" s="14"/>
      <c r="R996" s="22"/>
      <c r="S996" s="23"/>
      <c r="T996" s="27"/>
      <c r="U996" s="14"/>
      <c r="V996" s="14"/>
      <c r="W996" s="14"/>
      <c r="X996" s="14"/>
      <c r="Y996" s="14"/>
      <c r="Z996" s="14"/>
      <c r="AA996" s="14"/>
      <c r="AB996" s="14"/>
      <c r="AC996" s="14"/>
    </row>
    <row r="997">
      <c r="A997" s="14"/>
      <c r="B997" s="14"/>
      <c r="C997" s="14"/>
      <c r="D997" s="14"/>
      <c r="E997" s="14"/>
      <c r="F997" s="14"/>
      <c r="G997" s="14"/>
      <c r="H997" s="22"/>
      <c r="I997" s="23"/>
      <c r="J997" s="24"/>
      <c r="K997" s="25"/>
      <c r="L997" s="26"/>
      <c r="M997" s="14"/>
      <c r="N997" s="14"/>
      <c r="O997" s="14"/>
      <c r="P997" s="14"/>
      <c r="Q997" s="14"/>
      <c r="R997" s="22"/>
      <c r="S997" s="23"/>
      <c r="T997" s="27"/>
      <c r="U997" s="14"/>
      <c r="V997" s="14"/>
      <c r="W997" s="14"/>
      <c r="X997" s="14"/>
      <c r="Y997" s="14"/>
      <c r="Z997" s="14"/>
      <c r="AA997" s="14"/>
      <c r="AB997" s="14"/>
      <c r="AC997" s="14"/>
    </row>
    <row r="998">
      <c r="A998" s="14"/>
      <c r="B998" s="14"/>
      <c r="C998" s="14"/>
      <c r="D998" s="14"/>
      <c r="E998" s="14"/>
      <c r="F998" s="14"/>
      <c r="G998" s="14"/>
      <c r="H998" s="22"/>
      <c r="I998" s="23"/>
      <c r="J998" s="24"/>
      <c r="K998" s="25"/>
      <c r="L998" s="26"/>
      <c r="M998" s="14"/>
      <c r="N998" s="14"/>
      <c r="O998" s="14"/>
      <c r="P998" s="14"/>
      <c r="Q998" s="14"/>
      <c r="R998" s="22"/>
      <c r="S998" s="23"/>
      <c r="T998" s="27"/>
      <c r="U998" s="14"/>
      <c r="V998" s="14"/>
      <c r="W998" s="14"/>
      <c r="X998" s="14"/>
      <c r="Y998" s="14"/>
      <c r="Z998" s="14"/>
      <c r="AA998" s="14"/>
      <c r="AB998" s="14"/>
      <c r="AC998" s="14"/>
    </row>
    <row r="999">
      <c r="A999" s="14"/>
      <c r="B999" s="14"/>
      <c r="C999" s="14"/>
      <c r="D999" s="14"/>
      <c r="E999" s="14"/>
      <c r="F999" s="14"/>
      <c r="G999" s="14"/>
      <c r="H999" s="22"/>
      <c r="I999" s="23"/>
      <c r="J999" s="24"/>
      <c r="K999" s="25"/>
      <c r="L999" s="26"/>
      <c r="M999" s="14"/>
      <c r="N999" s="14"/>
      <c r="O999" s="14"/>
      <c r="P999" s="14"/>
      <c r="Q999" s="14"/>
      <c r="R999" s="22"/>
      <c r="S999" s="23"/>
      <c r="T999" s="27"/>
      <c r="U999" s="14"/>
      <c r="V999" s="14"/>
      <c r="W999" s="14"/>
      <c r="X999" s="14"/>
      <c r="Y999" s="14"/>
      <c r="Z999" s="14"/>
      <c r="AA999" s="14"/>
      <c r="AB999" s="14"/>
      <c r="AC999" s="14"/>
    </row>
    <row r="1000">
      <c r="A1000" s="14"/>
      <c r="B1000" s="14"/>
      <c r="C1000" s="14"/>
      <c r="D1000" s="14"/>
      <c r="E1000" s="14"/>
      <c r="F1000" s="14"/>
      <c r="G1000" s="14"/>
      <c r="H1000" s="22"/>
      <c r="I1000" s="23"/>
      <c r="J1000" s="24"/>
      <c r="K1000" s="25"/>
      <c r="L1000" s="26"/>
      <c r="M1000" s="14"/>
      <c r="N1000" s="14"/>
      <c r="O1000" s="14"/>
      <c r="P1000" s="14"/>
      <c r="Q1000" s="14"/>
      <c r="R1000" s="22"/>
      <c r="S1000" s="23"/>
      <c r="T1000" s="27"/>
      <c r="U1000" s="14"/>
      <c r="V1000" s="14"/>
      <c r="W1000" s="14"/>
      <c r="X1000" s="14"/>
      <c r="Y1000" s="14"/>
      <c r="Z1000" s="14"/>
      <c r="AA1000" s="14"/>
      <c r="AB1000" s="14"/>
      <c r="AC1000" s="14"/>
    </row>
  </sheetData>
  <hyperlinks>
    <hyperlink r:id="rId1" location="/summary" ref="A10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9" width="8.43"/>
    <col customWidth="1" min="20" max="20" width="14.71"/>
    <col customWidth="1" min="21" max="33" width="8.43"/>
    <col customWidth="1" min="34" max="79" width="8.71"/>
  </cols>
  <sheetData>
    <row r="1" ht="11.25" customHeight="1">
      <c r="A1" s="34" t="s">
        <v>0</v>
      </c>
      <c r="B1" s="3">
        <f>109.667714518793</f>
        <v>109.6677145</v>
      </c>
      <c r="C1" s="3" t="s">
        <v>1</v>
      </c>
      <c r="D1" s="18" t="s">
        <v>401</v>
      </c>
      <c r="E1" s="19" t="s">
        <v>402</v>
      </c>
      <c r="F1" s="35" t="s">
        <v>403</v>
      </c>
      <c r="G1" s="36" t="s">
        <v>404</v>
      </c>
      <c r="H1" s="37" t="s">
        <v>405</v>
      </c>
      <c r="I1" s="38" t="s">
        <v>406</v>
      </c>
      <c r="J1" s="39" t="s">
        <v>8</v>
      </c>
      <c r="K1" s="39" t="s">
        <v>407</v>
      </c>
      <c r="L1" s="39" t="s">
        <v>408</v>
      </c>
      <c r="M1" s="40" t="s">
        <v>409</v>
      </c>
      <c r="N1" s="41" t="s">
        <v>410</v>
      </c>
      <c r="O1" s="42" t="s">
        <v>411</v>
      </c>
      <c r="P1" s="43" t="s">
        <v>412</v>
      </c>
      <c r="Q1" s="44" t="s">
        <v>413</v>
      </c>
      <c r="R1" s="45" t="s">
        <v>414</v>
      </c>
      <c r="S1" s="3"/>
      <c r="T1" s="46" t="s">
        <v>415</v>
      </c>
      <c r="U1" s="47" t="s">
        <v>1</v>
      </c>
      <c r="V1" s="48" t="s">
        <v>413</v>
      </c>
      <c r="W1" s="47" t="s">
        <v>406</v>
      </c>
      <c r="X1" s="48" t="s">
        <v>414</v>
      </c>
      <c r="Y1" s="46" t="s">
        <v>416</v>
      </c>
      <c r="Z1" s="3"/>
      <c r="AA1" s="3"/>
      <c r="AB1" s="3"/>
      <c r="AC1" s="3"/>
      <c r="AD1" s="3"/>
      <c r="AE1" s="3"/>
      <c r="AF1" s="3"/>
      <c r="AG1" s="3"/>
      <c r="AH1" s="46" t="s">
        <v>12</v>
      </c>
      <c r="AI1" s="46" t="s">
        <v>13</v>
      </c>
      <c r="AJ1" s="48" t="s">
        <v>417</v>
      </c>
      <c r="AK1" s="49" t="s">
        <v>13</v>
      </c>
      <c r="AL1" s="48" t="s">
        <v>418</v>
      </c>
      <c r="AM1" s="49" t="s">
        <v>13</v>
      </c>
      <c r="AN1" s="48" t="s">
        <v>419</v>
      </c>
      <c r="AO1" s="49" t="s">
        <v>13</v>
      </c>
      <c r="AP1" s="48" t="s">
        <v>420</v>
      </c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ht="11.25" customHeight="1">
      <c r="A2" s="34" t="s">
        <v>14</v>
      </c>
      <c r="B2" s="3">
        <f>-55.6962118656923</f>
        <v>-55.69621187</v>
      </c>
      <c r="C2" s="3" t="s">
        <v>15</v>
      </c>
      <c r="D2" s="18">
        <v>1822.0</v>
      </c>
      <c r="E2" s="19">
        <v>56.0</v>
      </c>
      <c r="F2" s="35">
        <v>737.0</v>
      </c>
      <c r="G2" s="36">
        <v>186.0</v>
      </c>
      <c r="H2" s="47">
        <f t="shared" ref="H2:H378" si="1">D2/(D2+E2)</f>
        <v>0.9701810437</v>
      </c>
      <c r="I2" s="50">
        <f t="shared" ref="I2:I378" si="2">F2/(F2+G2)</f>
        <v>0.7984832069</v>
      </c>
      <c r="J2" s="47">
        <f t="shared" ref="J2:J378" si="3">(D2+F2)/(D2+E2+F2+G2)</f>
        <v>0.9136022849</v>
      </c>
      <c r="K2" s="47">
        <f t="shared" ref="K2:K378" si="4">(D2+G2)/(D2+E2+F2+G2)</f>
        <v>0.7168868261</v>
      </c>
      <c r="L2" s="47">
        <f t="shared" ref="L2:L378" si="5">1-K2</f>
        <v>0.2831131739</v>
      </c>
      <c r="M2" s="51">
        <f t="shared" ref="M2:M378" si="6">(F2+G2)/(D2+E2)</f>
        <v>0.4914802982</v>
      </c>
      <c r="N2" s="52">
        <f t="shared" ref="N2:N378" si="7">J2*$B$16-L2*$B$17</f>
        <v>0.9412952405</v>
      </c>
      <c r="O2" s="52">
        <f t="shared" ref="O2:O378" si="8">J2*$B$17+L2*$B$16</f>
        <v>0.1696628254</v>
      </c>
      <c r="P2" s="53">
        <f t="shared" ref="P2:P378" si="9">($B$1*POWER(O2,2)+$B$2*O2+$B$3)*POWER(N2,2)+($B$4*POWER(O2,2)+$B$5*O2+$B$6)*N2+($B$7*POWER(O2,2)+$B$8*O2+$B$9)</f>
        <v>0.7997024588</v>
      </c>
      <c r="Q2" s="50">
        <f t="shared" ref="Q2:Q378" si="10">$B$10*POWER(P2,3)+$B$11*POWER(P2,2)+$B$12*P2+$B$13</f>
        <v>0.7949541346</v>
      </c>
      <c r="R2" s="54">
        <f t="shared" ref="R2:R378" si="11">I2-Q2</f>
        <v>0.003529072292</v>
      </c>
      <c r="T2" s="3"/>
      <c r="U2" s="47" t="s">
        <v>57</v>
      </c>
      <c r="V2" s="47">
        <v>0.8198483155668076</v>
      </c>
      <c r="W2" s="47">
        <v>0.7818181818181819</v>
      </c>
      <c r="X2" s="47">
        <v>-0.03803013374862574</v>
      </c>
      <c r="Y2" s="47">
        <f>AVERAGE(X2:X345)</f>
        <v>-0.001149818362</v>
      </c>
      <c r="Z2" s="3"/>
      <c r="AA2" s="3"/>
      <c r="AB2" s="3"/>
      <c r="AC2" s="3"/>
      <c r="AD2" s="3"/>
      <c r="AE2" s="3"/>
      <c r="AF2" s="3"/>
      <c r="AG2" s="3"/>
      <c r="AH2" s="46">
        <v>1.0</v>
      </c>
      <c r="AI2" s="3">
        <f t="shared" ref="AI2:AI378" si="12">AH2/377</f>
        <v>0.002652519894</v>
      </c>
      <c r="AJ2" s="47">
        <v>0.2727272727272727</v>
      </c>
      <c r="AK2" s="3">
        <v>0.002652519893899204</v>
      </c>
      <c r="AL2" s="47">
        <v>0.0</v>
      </c>
      <c r="AM2" s="3">
        <v>0.002652519893899204</v>
      </c>
      <c r="AN2" s="47">
        <v>0.3028235846446589</v>
      </c>
      <c r="AO2" s="3">
        <v>0.002652519893899204</v>
      </c>
      <c r="AP2" s="47">
        <v>-0.10832826321834901</v>
      </c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</row>
    <row r="3" ht="11.25" customHeight="1">
      <c r="A3" s="34" t="s">
        <v>16</v>
      </c>
      <c r="B3" s="3">
        <v>7.97937178874194</v>
      </c>
      <c r="C3" s="3" t="s">
        <v>17</v>
      </c>
      <c r="D3" s="18">
        <v>2084.0</v>
      </c>
      <c r="E3" s="19">
        <v>62.0</v>
      </c>
      <c r="F3" s="35">
        <v>895.0</v>
      </c>
      <c r="G3" s="36">
        <v>238.0</v>
      </c>
      <c r="H3" s="47">
        <f t="shared" si="1"/>
        <v>0.9711090401</v>
      </c>
      <c r="I3" s="50">
        <f t="shared" si="2"/>
        <v>0.7899382171</v>
      </c>
      <c r="J3" s="47">
        <f t="shared" si="3"/>
        <v>0.9085086917</v>
      </c>
      <c r="K3" s="47">
        <f t="shared" si="4"/>
        <v>0.7081427264</v>
      </c>
      <c r="L3" s="47">
        <f t="shared" si="5"/>
        <v>0.2918572736</v>
      </c>
      <c r="M3" s="51">
        <f t="shared" si="6"/>
        <v>0.5279589935</v>
      </c>
      <c r="N3" s="52">
        <f t="shared" si="7"/>
        <v>0.9373052514</v>
      </c>
      <c r="O3" s="52">
        <f t="shared" si="8"/>
        <v>0.1789625006</v>
      </c>
      <c r="P3" s="53">
        <f t="shared" si="9"/>
        <v>0.7963274942</v>
      </c>
      <c r="Q3" s="50">
        <f t="shared" si="10"/>
        <v>0.7914871162</v>
      </c>
      <c r="R3" s="54">
        <f t="shared" si="11"/>
        <v>-0.001548899055</v>
      </c>
      <c r="S3" s="3"/>
      <c r="T3" s="3"/>
      <c r="U3" s="47" t="s">
        <v>80</v>
      </c>
      <c r="V3" s="47">
        <v>1.0373522923928553</v>
      </c>
      <c r="W3" s="47">
        <v>1.0</v>
      </c>
      <c r="X3" s="47">
        <v>-0.03735229239285531</v>
      </c>
      <c r="Y3" s="47">
        <f>STDEV(X2:X345)</f>
        <v>0.01106893122</v>
      </c>
      <c r="Z3" s="3"/>
      <c r="AA3" s="3"/>
      <c r="AB3" s="3"/>
      <c r="AC3" s="3"/>
      <c r="AD3" s="3"/>
      <c r="AE3" s="3"/>
      <c r="AF3" s="3"/>
      <c r="AG3" s="3"/>
      <c r="AH3" s="3">
        <f t="shared" ref="AH3:AH378" si="13">1+AH2</f>
        <v>2</v>
      </c>
      <c r="AI3" s="3">
        <f t="shared" si="12"/>
        <v>0.005305039788</v>
      </c>
      <c r="AJ3" s="47">
        <v>0.3076923076923077</v>
      </c>
      <c r="AK3" s="3">
        <v>0.005305039787798408</v>
      </c>
      <c r="AL3" s="47">
        <v>0.0</v>
      </c>
      <c r="AM3" s="3">
        <v>0.005305039787798408</v>
      </c>
      <c r="AN3" s="47">
        <v>0.32063247969111974</v>
      </c>
      <c r="AO3" s="3">
        <v>0.005305039787798408</v>
      </c>
      <c r="AP3" s="47">
        <v>-0.09140197209048198</v>
      </c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</row>
    <row r="4" ht="11.25" customHeight="1">
      <c r="A4" s="55" t="s">
        <v>421</v>
      </c>
      <c r="B4" s="3">
        <v>-168.959146957405</v>
      </c>
      <c r="C4" s="3" t="s">
        <v>19</v>
      </c>
      <c r="D4" s="18">
        <v>552.0</v>
      </c>
      <c r="E4" s="19">
        <v>8.0</v>
      </c>
      <c r="F4" s="35">
        <v>165.0</v>
      </c>
      <c r="G4" s="36">
        <v>41.0</v>
      </c>
      <c r="H4" s="47">
        <f t="shared" si="1"/>
        <v>0.9857142857</v>
      </c>
      <c r="I4" s="50">
        <f t="shared" si="2"/>
        <v>0.8009708738</v>
      </c>
      <c r="J4" s="47">
        <f t="shared" si="3"/>
        <v>0.9360313316</v>
      </c>
      <c r="K4" s="47">
        <f t="shared" si="4"/>
        <v>0.774151436</v>
      </c>
      <c r="L4" s="47">
        <f t="shared" si="5"/>
        <v>0.225848564</v>
      </c>
      <c r="M4" s="51">
        <f t="shared" si="6"/>
        <v>0.3678571429</v>
      </c>
      <c r="N4" s="52">
        <f t="shared" si="7"/>
        <v>0.9565783069</v>
      </c>
      <c r="O4" s="52">
        <f t="shared" si="8"/>
        <v>0.1100916448</v>
      </c>
      <c r="P4" s="53">
        <f t="shared" si="9"/>
        <v>0.813393739</v>
      </c>
      <c r="Q4" s="50">
        <f t="shared" si="10"/>
        <v>0.8090685856</v>
      </c>
      <c r="R4" s="54">
        <f t="shared" si="11"/>
        <v>-0.008097711843</v>
      </c>
      <c r="S4" s="3"/>
      <c r="T4" s="3"/>
      <c r="U4" s="47" t="s">
        <v>88</v>
      </c>
      <c r="V4" s="47">
        <v>0.7129919285870719</v>
      </c>
      <c r="W4" s="47">
        <v>0.6756756756756757</v>
      </c>
      <c r="X4" s="47">
        <v>-0.037316252911396286</v>
      </c>
      <c r="Y4" s="3"/>
      <c r="Z4" s="3"/>
      <c r="AA4" s="3"/>
      <c r="AB4" s="3"/>
      <c r="AC4" s="3"/>
      <c r="AD4" s="3"/>
      <c r="AE4" s="3"/>
      <c r="AF4" s="3"/>
      <c r="AG4" s="3"/>
      <c r="AH4" s="3">
        <f t="shared" si="13"/>
        <v>3</v>
      </c>
      <c r="AI4" s="3">
        <f t="shared" si="12"/>
        <v>0.007957559682</v>
      </c>
      <c r="AJ4" s="47">
        <v>0.3202614379084967</v>
      </c>
      <c r="AK4" s="3">
        <v>0.007957559681697613</v>
      </c>
      <c r="AL4" s="47">
        <v>0.0</v>
      </c>
      <c r="AM4" s="3">
        <v>0.007957559681697613</v>
      </c>
      <c r="AN4" s="47">
        <v>0.3413719343167858</v>
      </c>
      <c r="AO4" s="3">
        <v>0.007957559681697613</v>
      </c>
      <c r="AP4" s="47">
        <v>-0.06196571052853337</v>
      </c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</row>
    <row r="5" ht="11.25" customHeight="1">
      <c r="A5" s="55" t="s">
        <v>422</v>
      </c>
      <c r="B5" s="3">
        <v>84.5637876391381</v>
      </c>
      <c r="C5" s="3" t="s">
        <v>21</v>
      </c>
      <c r="D5" s="18">
        <v>308.0</v>
      </c>
      <c r="E5" s="19">
        <v>13.0</v>
      </c>
      <c r="F5" s="35">
        <v>123.0</v>
      </c>
      <c r="G5" s="36">
        <v>20.0</v>
      </c>
      <c r="H5" s="47">
        <f t="shared" si="1"/>
        <v>0.9595015576</v>
      </c>
      <c r="I5" s="50">
        <f t="shared" si="2"/>
        <v>0.8601398601</v>
      </c>
      <c r="J5" s="47">
        <f t="shared" si="3"/>
        <v>0.9288793103</v>
      </c>
      <c r="K5" s="47">
        <f t="shared" si="4"/>
        <v>0.7068965517</v>
      </c>
      <c r="L5" s="47">
        <f t="shared" si="5"/>
        <v>0.2931034483</v>
      </c>
      <c r="M5" s="51">
        <f t="shared" si="6"/>
        <v>0.445482866</v>
      </c>
      <c r="N5" s="52">
        <f t="shared" si="7"/>
        <v>0.9576759011</v>
      </c>
      <c r="O5" s="52">
        <f t="shared" si="8"/>
        <v>0.1777168336</v>
      </c>
      <c r="P5" s="53">
        <f t="shared" si="9"/>
        <v>0.8351574103</v>
      </c>
      <c r="Q5" s="50">
        <f t="shared" si="10"/>
        <v>0.8316767986</v>
      </c>
      <c r="R5" s="54">
        <f t="shared" si="11"/>
        <v>0.0284630615</v>
      </c>
      <c r="S5" s="3"/>
      <c r="T5" s="3"/>
      <c r="U5" s="3" t="s">
        <v>162</v>
      </c>
      <c r="V5" s="47">
        <v>0.9036893337434846</v>
      </c>
      <c r="W5" s="47">
        <v>0.8669950738916257</v>
      </c>
      <c r="X5" s="47">
        <v>-0.036694259851858924</v>
      </c>
      <c r="Y5" s="3"/>
      <c r="Z5" s="3"/>
      <c r="AA5" s="3"/>
      <c r="AB5" s="3"/>
      <c r="AC5" s="3"/>
      <c r="AD5" s="3"/>
      <c r="AE5" s="3"/>
      <c r="AF5" s="3"/>
      <c r="AG5" s="3"/>
      <c r="AH5" s="3">
        <f t="shared" si="13"/>
        <v>4</v>
      </c>
      <c r="AI5" s="3">
        <f t="shared" si="12"/>
        <v>0.01061007958</v>
      </c>
      <c r="AJ5" s="47">
        <v>0.32754462132175594</v>
      </c>
      <c r="AK5" s="3">
        <v>0.010610079575596816</v>
      </c>
      <c r="AL5" s="47">
        <v>0.05031446540880502</v>
      </c>
      <c r="AM5" s="3">
        <v>0.010610079575596816</v>
      </c>
      <c r="AN5" s="47">
        <v>0.35473273813381756</v>
      </c>
      <c r="AO5" s="3">
        <v>0.010610079575596816</v>
      </c>
      <c r="AP5" s="47">
        <v>-0.060934648060321325</v>
      </c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ht="11.25" customHeight="1">
      <c r="A6" s="55" t="s">
        <v>423</v>
      </c>
      <c r="B6" s="3">
        <v>-10.6840047426</v>
      </c>
      <c r="C6" s="3" t="s">
        <v>23</v>
      </c>
      <c r="D6" s="18">
        <v>1660.0</v>
      </c>
      <c r="E6" s="19">
        <v>79.0</v>
      </c>
      <c r="F6" s="35">
        <v>775.0</v>
      </c>
      <c r="G6" s="36">
        <v>207.0</v>
      </c>
      <c r="H6" s="47">
        <f t="shared" si="1"/>
        <v>0.9545715929</v>
      </c>
      <c r="I6" s="50">
        <f t="shared" si="2"/>
        <v>0.7892057026</v>
      </c>
      <c r="J6" s="47">
        <f t="shared" si="3"/>
        <v>0.894891584</v>
      </c>
      <c r="K6" s="47">
        <f t="shared" si="4"/>
        <v>0.6861447997</v>
      </c>
      <c r="L6" s="47">
        <f t="shared" si="5"/>
        <v>0.3138552003</v>
      </c>
      <c r="M6" s="51">
        <f t="shared" si="6"/>
        <v>0.5646923519</v>
      </c>
      <c r="N6" s="52">
        <f t="shared" si="7"/>
        <v>0.9264705154</v>
      </c>
      <c r="O6" s="52">
        <f t="shared" si="8"/>
        <v>0.2024559656</v>
      </c>
      <c r="P6" s="53">
        <f t="shared" si="9"/>
        <v>0.7887801968</v>
      </c>
      <c r="Q6" s="50">
        <f t="shared" si="10"/>
        <v>0.7837509922</v>
      </c>
      <c r="R6" s="54">
        <f t="shared" si="11"/>
        <v>0.005454710444</v>
      </c>
      <c r="S6" s="3"/>
      <c r="T6" s="3"/>
      <c r="U6" s="47" t="s">
        <v>294</v>
      </c>
      <c r="V6" s="47">
        <v>0.3777795252384635</v>
      </c>
      <c r="W6" s="47">
        <v>0.3430451127819549</v>
      </c>
      <c r="X6" s="47">
        <v>-0.0347344124565086</v>
      </c>
      <c r="Y6" s="3"/>
      <c r="Z6" s="3"/>
      <c r="AA6" s="3"/>
      <c r="AB6" s="3"/>
      <c r="AC6" s="3"/>
      <c r="AD6" s="3"/>
      <c r="AE6" s="3"/>
      <c r="AF6" s="3"/>
      <c r="AG6" s="3"/>
      <c r="AH6" s="3">
        <f t="shared" si="13"/>
        <v>5</v>
      </c>
      <c r="AI6" s="3">
        <f t="shared" si="12"/>
        <v>0.01326259947</v>
      </c>
      <c r="AJ6" s="47">
        <v>0.329004329004329</v>
      </c>
      <c r="AK6" s="3">
        <v>0.013262599469496022</v>
      </c>
      <c r="AL6" s="47">
        <v>0.0625</v>
      </c>
      <c r="AM6" s="3">
        <v>0.013262599469496022</v>
      </c>
      <c r="AN6" s="47">
        <v>0.3587339178759348</v>
      </c>
      <c r="AO6" s="3">
        <v>0.013262599469496022</v>
      </c>
      <c r="AP6" s="47">
        <v>-0.054122538024542026</v>
      </c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</row>
    <row r="7" ht="11.25" customHeight="1">
      <c r="A7" s="56" t="s">
        <v>424</v>
      </c>
      <c r="B7" s="3">
        <v>62.0739064438681</v>
      </c>
      <c r="C7" s="3" t="s">
        <v>25</v>
      </c>
      <c r="D7" s="18">
        <v>366.0</v>
      </c>
      <c r="E7" s="19">
        <v>6.0</v>
      </c>
      <c r="F7" s="35">
        <v>108.0</v>
      </c>
      <c r="G7" s="36">
        <v>27.0</v>
      </c>
      <c r="H7" s="47">
        <f t="shared" si="1"/>
        <v>0.9838709677</v>
      </c>
      <c r="I7" s="50">
        <f t="shared" si="2"/>
        <v>0.8</v>
      </c>
      <c r="J7" s="47">
        <f t="shared" si="3"/>
        <v>0.9349112426</v>
      </c>
      <c r="K7" s="47">
        <f t="shared" si="4"/>
        <v>0.775147929</v>
      </c>
      <c r="L7" s="47">
        <f t="shared" si="5"/>
        <v>0.224852071</v>
      </c>
      <c r="M7" s="51">
        <f t="shared" si="6"/>
        <v>0.3629032258</v>
      </c>
      <c r="N7" s="52">
        <f t="shared" si="7"/>
        <v>0.955345125</v>
      </c>
      <c r="O7" s="52">
        <f t="shared" si="8"/>
        <v>0.109239084</v>
      </c>
      <c r="P7" s="53">
        <f t="shared" si="9"/>
        <v>0.8099094454</v>
      </c>
      <c r="Q7" s="50">
        <f t="shared" si="10"/>
        <v>0.8054689064</v>
      </c>
      <c r="R7" s="54">
        <f t="shared" si="11"/>
        <v>-0.005468906442</v>
      </c>
      <c r="S7" s="3"/>
      <c r="T7" s="3"/>
      <c r="U7" s="47" t="s">
        <v>65</v>
      </c>
      <c r="V7" s="47">
        <v>0.809422375738026</v>
      </c>
      <c r="W7" s="47">
        <v>0.7764705882352941</v>
      </c>
      <c r="X7" s="47">
        <v>-0.032951787502731866</v>
      </c>
      <c r="Y7" s="3"/>
      <c r="Z7" s="3"/>
      <c r="AA7" s="3"/>
      <c r="AB7" s="3"/>
      <c r="AC7" s="3"/>
      <c r="AD7" s="3"/>
      <c r="AE7" s="3"/>
      <c r="AF7" s="3"/>
      <c r="AG7" s="3"/>
      <c r="AH7" s="3">
        <f t="shared" si="13"/>
        <v>6</v>
      </c>
      <c r="AI7" s="3">
        <f t="shared" si="12"/>
        <v>0.01591511936</v>
      </c>
      <c r="AJ7" s="47">
        <v>0.3609422492401216</v>
      </c>
      <c r="AK7" s="3">
        <v>0.015915119363395226</v>
      </c>
      <c r="AL7" s="47">
        <v>0.06266318537859006</v>
      </c>
      <c r="AM7" s="3">
        <v>0.015915119363395226</v>
      </c>
      <c r="AN7" s="47">
        <v>0.3871448671557951</v>
      </c>
      <c r="AO7" s="3">
        <v>0.015915119363395226</v>
      </c>
      <c r="AP7" s="47">
        <v>-0.05330926034742092</v>
      </c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</row>
    <row r="8" ht="11.25" customHeight="1">
      <c r="A8" s="56" t="s">
        <v>425</v>
      </c>
      <c r="B8" s="3">
        <f>-29.868351882899</f>
        <v>-29.86835188</v>
      </c>
      <c r="C8" s="3" t="s">
        <v>26</v>
      </c>
      <c r="D8" s="18">
        <v>861.0</v>
      </c>
      <c r="E8" s="19">
        <v>15.0</v>
      </c>
      <c r="F8" s="35">
        <v>295.0</v>
      </c>
      <c r="G8" s="36">
        <v>70.0</v>
      </c>
      <c r="H8" s="47">
        <f t="shared" si="1"/>
        <v>0.9828767123</v>
      </c>
      <c r="I8" s="50">
        <f t="shared" si="2"/>
        <v>0.8082191781</v>
      </c>
      <c r="J8" s="47">
        <f t="shared" si="3"/>
        <v>0.9315068493</v>
      </c>
      <c r="K8" s="47">
        <f t="shared" si="4"/>
        <v>0.7502014504</v>
      </c>
      <c r="L8" s="47">
        <f t="shared" si="5"/>
        <v>0.2497985496</v>
      </c>
      <c r="M8" s="51">
        <f t="shared" si="6"/>
        <v>0.4166666667</v>
      </c>
      <c r="N8" s="52">
        <f t="shared" si="7"/>
        <v>0.9550063173</v>
      </c>
      <c r="O8" s="52">
        <f t="shared" si="8"/>
        <v>0.1344145064</v>
      </c>
      <c r="P8" s="53">
        <f t="shared" si="9"/>
        <v>0.8158912638</v>
      </c>
      <c r="Q8" s="50">
        <f t="shared" si="10"/>
        <v>0.8116521114</v>
      </c>
      <c r="R8" s="54">
        <f t="shared" si="11"/>
        <v>-0.003432933295</v>
      </c>
      <c r="S8" s="3"/>
      <c r="T8" s="3"/>
      <c r="U8" s="47" t="s">
        <v>245</v>
      </c>
      <c r="V8" s="47">
        <v>0.7964984322440226</v>
      </c>
      <c r="W8" s="47">
        <v>0.7647058823529411</v>
      </c>
      <c r="X8" s="47">
        <v>-0.03179254989108149</v>
      </c>
      <c r="Y8" s="3"/>
      <c r="Z8" s="3"/>
      <c r="AA8" s="3"/>
      <c r="AB8" s="3"/>
      <c r="AC8" s="3"/>
      <c r="AD8" s="3"/>
      <c r="AE8" s="3"/>
      <c r="AF8" s="3"/>
      <c r="AG8" s="3"/>
      <c r="AH8" s="3">
        <f t="shared" si="13"/>
        <v>7</v>
      </c>
      <c r="AI8" s="3">
        <f t="shared" si="12"/>
        <v>0.01856763926</v>
      </c>
      <c r="AJ8" s="47">
        <v>0.3637770897832817</v>
      </c>
      <c r="AK8" s="3">
        <v>0.01856763925729443</v>
      </c>
      <c r="AL8" s="47">
        <v>0.0714285714285714</v>
      </c>
      <c r="AM8" s="3">
        <v>0.01856763925729443</v>
      </c>
      <c r="AN8" s="47">
        <v>0.3897406811306699</v>
      </c>
      <c r="AO8" s="3">
        <v>0.01856763925729443</v>
      </c>
      <c r="AP8" s="47">
        <v>-0.04807149210964204</v>
      </c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</row>
    <row r="9" ht="11.25" customHeight="1">
      <c r="A9" s="56" t="s">
        <v>426</v>
      </c>
      <c r="B9" s="3">
        <v>3.71578924902196</v>
      </c>
      <c r="C9" s="3" t="s">
        <v>28</v>
      </c>
      <c r="D9" s="18">
        <v>276.0</v>
      </c>
      <c r="E9" s="19">
        <v>3.0</v>
      </c>
      <c r="F9" s="35">
        <v>122.0</v>
      </c>
      <c r="G9" s="36">
        <v>13.0</v>
      </c>
      <c r="H9" s="47">
        <f t="shared" si="1"/>
        <v>0.9892473118</v>
      </c>
      <c r="I9" s="50">
        <f t="shared" si="2"/>
        <v>0.9037037037</v>
      </c>
      <c r="J9" s="47">
        <f t="shared" si="3"/>
        <v>0.961352657</v>
      </c>
      <c r="K9" s="47">
        <f t="shared" si="4"/>
        <v>0.6980676329</v>
      </c>
      <c r="L9" s="47">
        <f t="shared" si="5"/>
        <v>0.3019323671</v>
      </c>
      <c r="M9" s="51">
        <f t="shared" si="6"/>
        <v>0.4838709677</v>
      </c>
      <c r="N9" s="52">
        <f t="shared" si="7"/>
        <v>0.9909831707</v>
      </c>
      <c r="O9" s="52">
        <f t="shared" si="8"/>
        <v>0.1825224392</v>
      </c>
      <c r="P9" s="53">
        <f t="shared" si="9"/>
        <v>0.9027679231</v>
      </c>
      <c r="Q9" s="50">
        <f t="shared" si="10"/>
        <v>0.9034153762</v>
      </c>
      <c r="R9" s="54">
        <f t="shared" si="11"/>
        <v>0.0002883274814</v>
      </c>
      <c r="S9" s="3"/>
      <c r="T9" s="3"/>
      <c r="U9" s="47" t="s">
        <v>334</v>
      </c>
      <c r="V9" s="47">
        <v>0.8003661984396859</v>
      </c>
      <c r="W9" s="47">
        <v>0.7703703703703704</v>
      </c>
      <c r="X9" s="47">
        <v>-0.029995828069315555</v>
      </c>
      <c r="Y9" s="3"/>
      <c r="Z9" s="3"/>
      <c r="AA9" s="3"/>
      <c r="AB9" s="3"/>
      <c r="AC9" s="3"/>
      <c r="AD9" s="3"/>
      <c r="AE9" s="3"/>
      <c r="AF9" s="3"/>
      <c r="AG9" s="3"/>
      <c r="AH9" s="3">
        <f t="shared" si="13"/>
        <v>8</v>
      </c>
      <c r="AI9" s="3">
        <f t="shared" si="12"/>
        <v>0.02122015915</v>
      </c>
      <c r="AJ9" s="47">
        <v>0.36955799268860084</v>
      </c>
      <c r="AK9" s="3">
        <v>0.021220159151193633</v>
      </c>
      <c r="AL9" s="47">
        <v>0.07250945775535944</v>
      </c>
      <c r="AM9" s="3">
        <v>0.021220159151193633</v>
      </c>
      <c r="AN9" s="47">
        <v>0.3919479044344155</v>
      </c>
      <c r="AO9" s="3">
        <v>0.021220159151193633</v>
      </c>
      <c r="AP9" s="47">
        <v>-0.046826685810904004</v>
      </c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</row>
    <row r="10" ht="11.25" customHeight="1">
      <c r="A10" s="19" t="s">
        <v>427</v>
      </c>
      <c r="B10" s="3">
        <v>0.25454122</v>
      </c>
      <c r="C10" s="3" t="s">
        <v>30</v>
      </c>
      <c r="D10" s="18">
        <v>937.0</v>
      </c>
      <c r="E10" s="19">
        <v>12.0</v>
      </c>
      <c r="F10" s="35">
        <v>333.0</v>
      </c>
      <c r="G10" s="36">
        <v>59.0</v>
      </c>
      <c r="H10" s="47">
        <f t="shared" si="1"/>
        <v>0.9873551106</v>
      </c>
      <c r="I10" s="50">
        <f t="shared" si="2"/>
        <v>0.8494897959</v>
      </c>
      <c r="J10" s="47">
        <f t="shared" si="3"/>
        <v>0.947054437</v>
      </c>
      <c r="K10" s="47">
        <f t="shared" si="4"/>
        <v>0.7427293065</v>
      </c>
      <c r="L10" s="47">
        <f t="shared" si="5"/>
        <v>0.2572706935</v>
      </c>
      <c r="M10" s="51">
        <f t="shared" si="6"/>
        <v>0.4130663857</v>
      </c>
      <c r="N10" s="52">
        <f t="shared" si="7"/>
        <v>0.9713486407</v>
      </c>
      <c r="O10" s="52">
        <f t="shared" si="8"/>
        <v>0.1399361806</v>
      </c>
      <c r="P10" s="53">
        <f t="shared" si="9"/>
        <v>0.8556868544</v>
      </c>
      <c r="Q10" s="50">
        <f t="shared" si="10"/>
        <v>0.8532086537</v>
      </c>
      <c r="R10" s="54">
        <f t="shared" si="11"/>
        <v>-0.003718857776</v>
      </c>
      <c r="S10" s="3"/>
      <c r="T10" s="3"/>
      <c r="U10" s="47" t="s">
        <v>219</v>
      </c>
      <c r="V10" s="47">
        <v>0.7433657134533515</v>
      </c>
      <c r="W10" s="47">
        <v>0.7142857142857143</v>
      </c>
      <c r="X10" s="47">
        <v>-0.02907999916763715</v>
      </c>
      <c r="Y10" s="3"/>
      <c r="Z10" s="3"/>
      <c r="AA10" s="3"/>
      <c r="AB10" s="3"/>
      <c r="AC10" s="3"/>
      <c r="AD10" s="3"/>
      <c r="AE10" s="3"/>
      <c r="AF10" s="3"/>
      <c r="AG10" s="3"/>
      <c r="AH10" s="3">
        <f t="shared" si="13"/>
        <v>9</v>
      </c>
      <c r="AI10" s="3">
        <f t="shared" si="12"/>
        <v>0.02387267905</v>
      </c>
      <c r="AJ10" s="47">
        <v>0.37155963302752293</v>
      </c>
      <c r="AK10" s="3">
        <v>0.023872679045092837</v>
      </c>
      <c r="AL10" s="47">
        <v>0.07334963325183375</v>
      </c>
      <c r="AM10" s="3">
        <v>0.023872679045092837</v>
      </c>
      <c r="AN10" s="47">
        <v>0.3981515992949763</v>
      </c>
      <c r="AO10" s="3">
        <v>0.023872679045092837</v>
      </c>
      <c r="AP10" s="47">
        <v>-0.04227108118492155</v>
      </c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ht="11.25" customHeight="1">
      <c r="A11" s="19" t="s">
        <v>428</v>
      </c>
      <c r="B11" s="3">
        <v>-0.40044646</v>
      </c>
      <c r="C11" s="3" t="s">
        <v>31</v>
      </c>
      <c r="D11" s="18">
        <v>428.0</v>
      </c>
      <c r="E11" s="19">
        <v>4.0</v>
      </c>
      <c r="F11" s="35">
        <v>171.0</v>
      </c>
      <c r="G11" s="36">
        <v>23.0</v>
      </c>
      <c r="H11" s="47">
        <f t="shared" si="1"/>
        <v>0.9907407407</v>
      </c>
      <c r="I11" s="50">
        <f t="shared" si="2"/>
        <v>0.881443299</v>
      </c>
      <c r="J11" s="47">
        <f t="shared" si="3"/>
        <v>0.9568690096</v>
      </c>
      <c r="K11" s="47">
        <f t="shared" si="4"/>
        <v>0.7204472843</v>
      </c>
      <c r="L11" s="47">
        <f t="shared" si="5"/>
        <v>0.2795527157</v>
      </c>
      <c r="M11" s="51">
        <f t="shared" si="6"/>
        <v>0.4490740741</v>
      </c>
      <c r="N11" s="52">
        <f t="shared" si="7"/>
        <v>0.9838055513</v>
      </c>
      <c r="O11" s="52">
        <f t="shared" si="8"/>
        <v>0.160856021</v>
      </c>
      <c r="P11" s="53">
        <f t="shared" si="9"/>
        <v>0.8860157204</v>
      </c>
      <c r="Q11" s="50">
        <f t="shared" si="10"/>
        <v>0.8854124734</v>
      </c>
      <c r="R11" s="54">
        <f t="shared" si="11"/>
        <v>-0.003969174392</v>
      </c>
      <c r="S11" s="3"/>
      <c r="T11" s="3"/>
      <c r="U11" s="47" t="s">
        <v>295</v>
      </c>
      <c r="V11" s="47">
        <v>0.35250815755053977</v>
      </c>
      <c r="W11" s="47">
        <v>0.3236151603498542</v>
      </c>
      <c r="X11" s="47">
        <v>-0.028892997200685555</v>
      </c>
      <c r="Y11" s="3"/>
      <c r="Z11" s="3"/>
      <c r="AA11" s="3"/>
      <c r="AB11" s="3"/>
      <c r="AC11" s="3"/>
      <c r="AD11" s="3"/>
      <c r="AE11" s="3"/>
      <c r="AF11" s="3"/>
      <c r="AG11" s="3"/>
      <c r="AH11" s="3">
        <f t="shared" si="13"/>
        <v>10</v>
      </c>
      <c r="AI11" s="3">
        <f t="shared" si="12"/>
        <v>0.02652519894</v>
      </c>
      <c r="AJ11" s="47">
        <v>0.37318840579710144</v>
      </c>
      <c r="AK11" s="3">
        <v>0.026525198938992044</v>
      </c>
      <c r="AL11" s="47">
        <v>0.07392473118279574</v>
      </c>
      <c r="AM11" s="3">
        <v>0.026525198938992044</v>
      </c>
      <c r="AN11" s="47">
        <v>0.3998563744845685</v>
      </c>
      <c r="AO11" s="3">
        <v>0.026525198938992044</v>
      </c>
      <c r="AP11" s="47">
        <v>-0.041915144946292365</v>
      </c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</row>
    <row r="12" ht="11.25" customHeight="1">
      <c r="A12" s="19" t="s">
        <v>429</v>
      </c>
      <c r="B12" s="3">
        <v>1.18010245</v>
      </c>
      <c r="C12" s="3" t="s">
        <v>32</v>
      </c>
      <c r="D12" s="18">
        <v>339.0</v>
      </c>
      <c r="E12" s="19">
        <v>5.0</v>
      </c>
      <c r="F12" s="35">
        <v>117.0</v>
      </c>
      <c r="G12" s="36">
        <v>28.0</v>
      </c>
      <c r="H12" s="47">
        <f t="shared" si="1"/>
        <v>0.9854651163</v>
      </c>
      <c r="I12" s="50">
        <f t="shared" si="2"/>
        <v>0.8068965517</v>
      </c>
      <c r="J12" s="47">
        <f t="shared" si="3"/>
        <v>0.9325153374</v>
      </c>
      <c r="K12" s="47">
        <f t="shared" si="4"/>
        <v>0.7505112474</v>
      </c>
      <c r="L12" s="47">
        <f t="shared" si="5"/>
        <v>0.2494887526</v>
      </c>
      <c r="M12" s="51">
        <f t="shared" si="6"/>
        <v>0.4215116279</v>
      </c>
      <c r="N12" s="52">
        <f t="shared" si="7"/>
        <v>0.9559695336</v>
      </c>
      <c r="O12" s="52">
        <f t="shared" si="8"/>
        <v>0.1339841149</v>
      </c>
      <c r="P12" s="53">
        <f t="shared" si="9"/>
        <v>0.8180420034</v>
      </c>
      <c r="Q12" s="50">
        <f t="shared" si="10"/>
        <v>0.813879135</v>
      </c>
      <c r="R12" s="54">
        <f t="shared" si="11"/>
        <v>-0.006982583276</v>
      </c>
      <c r="S12" s="3"/>
      <c r="T12" s="3"/>
      <c r="U12" s="47" t="s">
        <v>346</v>
      </c>
      <c r="V12" s="47">
        <v>0.9217874631170558</v>
      </c>
      <c r="W12" s="47">
        <v>0.8953771289537713</v>
      </c>
      <c r="X12" s="47">
        <v>-0.026410334163284532</v>
      </c>
      <c r="Y12" s="3"/>
      <c r="Z12" s="3"/>
      <c r="AA12" s="3"/>
      <c r="AB12" s="3"/>
      <c r="AC12" s="3"/>
      <c r="AD12" s="3"/>
      <c r="AE12" s="3"/>
      <c r="AF12" s="3"/>
      <c r="AG12" s="3"/>
      <c r="AH12" s="3">
        <f t="shared" si="13"/>
        <v>11</v>
      </c>
      <c r="AI12" s="3">
        <f t="shared" si="12"/>
        <v>0.02917771883</v>
      </c>
      <c r="AJ12" s="47">
        <v>0.38132295719844356</v>
      </c>
      <c r="AK12" s="3">
        <v>0.029177718832891247</v>
      </c>
      <c r="AL12" s="47">
        <v>0.08333333333333337</v>
      </c>
      <c r="AM12" s="3">
        <v>0.029177718832891247</v>
      </c>
      <c r="AN12" s="47">
        <v>0.4015363753389837</v>
      </c>
      <c r="AO12" s="3">
        <v>0.029177718832891247</v>
      </c>
      <c r="AP12" s="47">
        <v>-0.03915711633338194</v>
      </c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</row>
    <row r="13" ht="11.25" customHeight="1">
      <c r="A13" s="19" t="s">
        <v>430</v>
      </c>
      <c r="B13" s="3">
        <v>-0.02286131</v>
      </c>
      <c r="C13" s="3" t="s">
        <v>33</v>
      </c>
      <c r="D13" s="18">
        <v>714.0</v>
      </c>
      <c r="E13" s="19">
        <v>12.0</v>
      </c>
      <c r="F13" s="35">
        <v>207.0</v>
      </c>
      <c r="G13" s="36">
        <v>43.0</v>
      </c>
      <c r="H13" s="47">
        <f t="shared" si="1"/>
        <v>0.9834710744</v>
      </c>
      <c r="I13" s="50">
        <f t="shared" si="2"/>
        <v>0.828</v>
      </c>
      <c r="J13" s="47">
        <f t="shared" si="3"/>
        <v>0.943647541</v>
      </c>
      <c r="K13" s="47">
        <f t="shared" si="4"/>
        <v>0.7756147541</v>
      </c>
      <c r="L13" s="47">
        <f t="shared" si="5"/>
        <v>0.2243852459</v>
      </c>
      <c r="M13" s="51">
        <f t="shared" si="6"/>
        <v>0.3443526171</v>
      </c>
      <c r="N13" s="52">
        <f t="shared" si="7"/>
        <v>0.9639594128</v>
      </c>
      <c r="O13" s="52">
        <f t="shared" si="8"/>
        <v>0.107711052</v>
      </c>
      <c r="P13" s="53">
        <f t="shared" si="9"/>
        <v>0.8328472558</v>
      </c>
      <c r="Q13" s="50">
        <f t="shared" si="10"/>
        <v>0.8292666093</v>
      </c>
      <c r="R13" s="54">
        <f t="shared" si="11"/>
        <v>-0.001266609304</v>
      </c>
      <c r="S13" s="3"/>
      <c r="T13" s="3"/>
      <c r="U13" s="47" t="s">
        <v>62</v>
      </c>
      <c r="V13" s="47">
        <v>0.8262332620594678</v>
      </c>
      <c r="W13" s="47">
        <v>0.8</v>
      </c>
      <c r="X13" s="47">
        <v>-0.026233262059467743</v>
      </c>
      <c r="Y13" s="3"/>
      <c r="Z13" s="3"/>
      <c r="AA13" s="3"/>
      <c r="AB13" s="3"/>
      <c r="AC13" s="3"/>
      <c r="AD13" s="3"/>
      <c r="AE13" s="3"/>
      <c r="AF13" s="3"/>
      <c r="AG13" s="3"/>
      <c r="AH13" s="3">
        <f t="shared" si="13"/>
        <v>12</v>
      </c>
      <c r="AI13" s="3">
        <f t="shared" si="12"/>
        <v>0.03183023873</v>
      </c>
      <c r="AJ13" s="47">
        <v>0.38866396761133604</v>
      </c>
      <c r="AK13" s="3">
        <v>0.03183023872679045</v>
      </c>
      <c r="AL13" s="47">
        <v>0.08514492753623193</v>
      </c>
      <c r="AM13" s="3">
        <v>0.03183023872679045</v>
      </c>
      <c r="AN13" s="47">
        <v>0.41981138683096614</v>
      </c>
      <c r="AO13" s="3">
        <v>0.03183023872679045</v>
      </c>
      <c r="AP13" s="47">
        <v>-0.032060360419717895</v>
      </c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</row>
    <row r="14" ht="11.25" customHeight="1">
      <c r="A14" s="3"/>
      <c r="B14" s="3"/>
      <c r="C14" s="3" t="s">
        <v>34</v>
      </c>
      <c r="D14" s="18">
        <v>625.0</v>
      </c>
      <c r="E14" s="19">
        <v>13.0</v>
      </c>
      <c r="F14" s="35">
        <v>180.0</v>
      </c>
      <c r="G14" s="36">
        <v>53.0</v>
      </c>
      <c r="H14" s="47">
        <f t="shared" si="1"/>
        <v>0.9796238245</v>
      </c>
      <c r="I14" s="50">
        <f t="shared" si="2"/>
        <v>0.7725321888</v>
      </c>
      <c r="J14" s="47">
        <f t="shared" si="3"/>
        <v>0.9242250287</v>
      </c>
      <c r="K14" s="47">
        <f t="shared" si="4"/>
        <v>0.7784156142</v>
      </c>
      <c r="L14" s="47">
        <f t="shared" si="5"/>
        <v>0.2215843858</v>
      </c>
      <c r="M14" s="51">
        <f t="shared" si="6"/>
        <v>0.3652037618</v>
      </c>
      <c r="N14" s="52">
        <f t="shared" si="7"/>
        <v>0.944340334</v>
      </c>
      <c r="O14" s="52">
        <f t="shared" si="8"/>
        <v>0.1072980769</v>
      </c>
      <c r="P14" s="53">
        <f t="shared" si="9"/>
        <v>0.780280717</v>
      </c>
      <c r="Q14" s="50">
        <f t="shared" si="10"/>
        <v>0.775066365</v>
      </c>
      <c r="R14" s="54">
        <f t="shared" si="11"/>
        <v>-0.002534176129</v>
      </c>
      <c r="S14" s="3"/>
      <c r="T14" s="3"/>
      <c r="U14" s="47" t="s">
        <v>79</v>
      </c>
      <c r="V14" s="47">
        <v>0.8288455495931111</v>
      </c>
      <c r="W14" s="47">
        <v>0.8033898305084746</v>
      </c>
      <c r="X14" s="47">
        <v>-0.025455719084636508</v>
      </c>
      <c r="Y14" s="3"/>
      <c r="Z14" s="3"/>
      <c r="AA14" s="3"/>
      <c r="AB14" s="3"/>
      <c r="AC14" s="3"/>
      <c r="AD14" s="3"/>
      <c r="AE14" s="3"/>
      <c r="AF14" s="3"/>
      <c r="AG14" s="3"/>
      <c r="AH14" s="3">
        <f t="shared" si="13"/>
        <v>13</v>
      </c>
      <c r="AI14" s="3">
        <f t="shared" si="12"/>
        <v>0.03448275862</v>
      </c>
      <c r="AJ14" s="47">
        <v>0.4055630327501122</v>
      </c>
      <c r="AK14" s="3">
        <v>0.034482758620689655</v>
      </c>
      <c r="AL14" s="47">
        <v>0.08902691511387162</v>
      </c>
      <c r="AM14" s="3">
        <v>0.034482758620689655</v>
      </c>
      <c r="AN14" s="47">
        <v>0.4351286475384989</v>
      </c>
      <c r="AO14" s="3">
        <v>0.034482758620689655</v>
      </c>
      <c r="AP14" s="47">
        <v>-0.025431817350276067</v>
      </c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ht="11.25" customHeight="1">
      <c r="A15" s="46" t="s">
        <v>431</v>
      </c>
      <c r="B15" s="3">
        <v>-0.122173</v>
      </c>
      <c r="C15" s="3" t="s">
        <v>35</v>
      </c>
      <c r="D15" s="18">
        <v>1865.0</v>
      </c>
      <c r="E15" s="19">
        <v>170.0</v>
      </c>
      <c r="F15" s="35">
        <v>1087.0</v>
      </c>
      <c r="G15" s="36">
        <v>493.0</v>
      </c>
      <c r="H15" s="47">
        <f t="shared" si="1"/>
        <v>0.9164619165</v>
      </c>
      <c r="I15" s="50">
        <f t="shared" si="2"/>
        <v>0.6879746835</v>
      </c>
      <c r="J15" s="47">
        <f t="shared" si="3"/>
        <v>0.8165975104</v>
      </c>
      <c r="K15" s="47">
        <f t="shared" si="4"/>
        <v>0.6522821577</v>
      </c>
      <c r="L15" s="47">
        <f t="shared" si="5"/>
        <v>0.3477178423</v>
      </c>
      <c r="M15" s="51">
        <f t="shared" si="6"/>
        <v>0.7764127764</v>
      </c>
      <c r="N15" s="52">
        <f t="shared" si="7"/>
        <v>0.8528868498</v>
      </c>
      <c r="O15" s="52">
        <f t="shared" si="8"/>
        <v>0.2456078445</v>
      </c>
      <c r="P15" s="53">
        <f t="shared" si="9"/>
        <v>0.6993546571</v>
      </c>
      <c r="Q15" s="50">
        <f t="shared" si="10"/>
        <v>0.6936580869</v>
      </c>
      <c r="R15" s="54">
        <f t="shared" si="11"/>
        <v>-0.005683403361</v>
      </c>
      <c r="S15" s="3"/>
      <c r="T15" s="3"/>
      <c r="U15" s="47" t="s">
        <v>176</v>
      </c>
      <c r="V15" s="47">
        <v>0.8114068562617239</v>
      </c>
      <c r="W15" s="47">
        <v>0.7863247863247863</v>
      </c>
      <c r="X15" s="47">
        <v>-0.025082069936937623</v>
      </c>
      <c r="Y15" s="3"/>
      <c r="Z15" s="3"/>
      <c r="AA15" s="3"/>
      <c r="AB15" s="3"/>
      <c r="AC15" s="3"/>
      <c r="AD15" s="3"/>
      <c r="AE15" s="3"/>
      <c r="AF15" s="3"/>
      <c r="AG15" s="3"/>
      <c r="AH15" s="3">
        <f t="shared" si="13"/>
        <v>14</v>
      </c>
      <c r="AI15" s="3">
        <f t="shared" si="12"/>
        <v>0.03713527851</v>
      </c>
      <c r="AJ15" s="47">
        <v>0.40610687022900765</v>
      </c>
      <c r="AK15" s="3">
        <v>0.03713527851458886</v>
      </c>
      <c r="AL15" s="47">
        <v>0.0898876404494382</v>
      </c>
      <c r="AM15" s="3">
        <v>0.03713527851458886</v>
      </c>
      <c r="AN15" s="47">
        <v>0.4429991051868458</v>
      </c>
      <c r="AO15" s="3">
        <v>0.03713527851458886</v>
      </c>
      <c r="AP15" s="47">
        <v>-0.024435756386924884</v>
      </c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</row>
    <row r="16" ht="11.25" customHeight="1">
      <c r="A16" s="3" t="s">
        <v>432</v>
      </c>
      <c r="B16" s="3">
        <f>COS(B15)</f>
        <v>0.9925461574</v>
      </c>
      <c r="C16" s="3" t="s">
        <v>36</v>
      </c>
      <c r="D16" s="18">
        <v>296.0</v>
      </c>
      <c r="E16" s="19">
        <v>6.0</v>
      </c>
      <c r="F16" s="35">
        <v>56.0</v>
      </c>
      <c r="G16" s="36">
        <v>80.0</v>
      </c>
      <c r="H16" s="47">
        <f t="shared" si="1"/>
        <v>0.9801324503</v>
      </c>
      <c r="I16" s="50">
        <f t="shared" si="2"/>
        <v>0.4117647059</v>
      </c>
      <c r="J16" s="47">
        <f t="shared" si="3"/>
        <v>0.803652968</v>
      </c>
      <c r="K16" s="47">
        <f t="shared" si="4"/>
        <v>0.8584474886</v>
      </c>
      <c r="L16" s="47">
        <f t="shared" si="5"/>
        <v>0.1415525114</v>
      </c>
      <c r="M16" s="51">
        <f t="shared" si="6"/>
        <v>0.4503311258</v>
      </c>
      <c r="N16" s="52">
        <f t="shared" si="7"/>
        <v>0.8149135703</v>
      </c>
      <c r="O16" s="52">
        <f t="shared" si="8"/>
        <v>0.04255677974</v>
      </c>
      <c r="P16" s="53">
        <f t="shared" si="9"/>
        <v>0.3907129707</v>
      </c>
      <c r="Q16" s="50">
        <f t="shared" si="10"/>
        <v>0.3922713103</v>
      </c>
      <c r="R16" s="54">
        <f t="shared" si="11"/>
        <v>0.01949339559</v>
      </c>
      <c r="S16" s="3"/>
      <c r="T16" s="3"/>
      <c r="U16" s="47" t="s">
        <v>239</v>
      </c>
      <c r="V16" s="47">
        <v>0.8827556586812325</v>
      </c>
      <c r="W16" s="47">
        <v>0.860248447204969</v>
      </c>
      <c r="X16" s="47">
        <v>-0.022507211476263556</v>
      </c>
      <c r="Y16" s="3"/>
      <c r="Z16" s="3"/>
      <c r="AA16" s="3"/>
      <c r="AB16" s="3"/>
      <c r="AC16" s="3"/>
      <c r="AD16" s="3"/>
      <c r="AE16" s="3"/>
      <c r="AF16" s="3"/>
      <c r="AG16" s="3"/>
      <c r="AH16" s="3">
        <f t="shared" si="13"/>
        <v>15</v>
      </c>
      <c r="AI16" s="3">
        <f t="shared" si="12"/>
        <v>0.03978779841</v>
      </c>
      <c r="AJ16" s="47">
        <v>0.413472706155633</v>
      </c>
      <c r="AK16" s="3">
        <v>0.03978779840848806</v>
      </c>
      <c r="AL16" s="47">
        <v>0.08999999999999997</v>
      </c>
      <c r="AM16" s="3">
        <v>0.03978779840848806</v>
      </c>
      <c r="AN16" s="47">
        <v>0.44501303935439757</v>
      </c>
      <c r="AO16" s="3">
        <v>0.03978779840848806</v>
      </c>
      <c r="AP16" s="47">
        <v>-0.02347611305142837</v>
      </c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</row>
    <row r="17" ht="11.25" customHeight="1">
      <c r="A17" s="3" t="s">
        <v>433</v>
      </c>
      <c r="B17" s="3">
        <f>SIN(B15)</f>
        <v>-0.1218692961</v>
      </c>
      <c r="C17" s="3" t="s">
        <v>37</v>
      </c>
      <c r="D17" s="18">
        <v>929.0</v>
      </c>
      <c r="E17" s="19">
        <v>30.0</v>
      </c>
      <c r="F17" s="35">
        <v>290.0</v>
      </c>
      <c r="G17" s="36">
        <v>132.0</v>
      </c>
      <c r="H17" s="47">
        <f t="shared" si="1"/>
        <v>0.968717414</v>
      </c>
      <c r="I17" s="50">
        <f t="shared" si="2"/>
        <v>0.6872037915</v>
      </c>
      <c r="J17" s="47">
        <f t="shared" si="3"/>
        <v>0.8826937002</v>
      </c>
      <c r="K17" s="47">
        <f t="shared" si="4"/>
        <v>0.7682838523</v>
      </c>
      <c r="L17" s="47">
        <f t="shared" si="5"/>
        <v>0.2317161477</v>
      </c>
      <c r="M17" s="51">
        <f t="shared" si="6"/>
        <v>0.4400417101</v>
      </c>
      <c r="N17" s="52">
        <f t="shared" si="7"/>
        <v>0.9043533242</v>
      </c>
      <c r="O17" s="52">
        <f t="shared" si="8"/>
        <v>0.1224157121</v>
      </c>
      <c r="P17" s="53">
        <f t="shared" si="9"/>
        <v>0.6934115231</v>
      </c>
      <c r="Q17" s="50">
        <f t="shared" si="10"/>
        <v>0.687758366</v>
      </c>
      <c r="R17" s="54">
        <f t="shared" si="11"/>
        <v>-0.0005545745479</v>
      </c>
      <c r="S17" s="3"/>
      <c r="T17" s="3"/>
      <c r="U17" s="47" t="s">
        <v>177</v>
      </c>
      <c r="V17" s="47">
        <v>0.9606201287067846</v>
      </c>
      <c r="W17" s="47">
        <v>0.9387755102040817</v>
      </c>
      <c r="X17" s="47">
        <v>-0.021844618502702917</v>
      </c>
      <c r="Y17" s="3"/>
      <c r="Z17" s="3"/>
      <c r="AA17" s="3"/>
      <c r="AB17" s="3"/>
      <c r="AC17" s="3"/>
      <c r="AD17" s="3"/>
      <c r="AE17" s="3"/>
      <c r="AF17" s="3"/>
      <c r="AG17" s="3"/>
      <c r="AH17" s="3">
        <f t="shared" si="13"/>
        <v>16</v>
      </c>
      <c r="AI17" s="3">
        <f t="shared" si="12"/>
        <v>0.0424403183</v>
      </c>
      <c r="AJ17" s="47">
        <v>0.41773778920308485</v>
      </c>
      <c r="AK17" s="3">
        <v>0.042440318302387266</v>
      </c>
      <c r="AL17" s="47">
        <v>0.09513274336283184</v>
      </c>
      <c r="AM17" s="3">
        <v>0.042440318302387266</v>
      </c>
      <c r="AN17" s="47">
        <v>0.44634289577911823</v>
      </c>
      <c r="AO17" s="3">
        <v>0.042440318302387266</v>
      </c>
      <c r="AP17" s="47">
        <v>-0.023401322200208727</v>
      </c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</row>
    <row r="18" ht="11.25" customHeight="1">
      <c r="A18" s="3"/>
      <c r="B18" s="3"/>
      <c r="C18" s="3" t="s">
        <v>38</v>
      </c>
      <c r="D18" s="18">
        <v>764.0</v>
      </c>
      <c r="E18" s="19">
        <v>31.0</v>
      </c>
      <c r="F18" s="35">
        <v>382.0</v>
      </c>
      <c r="G18" s="36">
        <v>98.0</v>
      </c>
      <c r="H18" s="47">
        <f t="shared" si="1"/>
        <v>0.9610062893</v>
      </c>
      <c r="I18" s="50">
        <f t="shared" si="2"/>
        <v>0.7958333333</v>
      </c>
      <c r="J18" s="47">
        <f t="shared" si="3"/>
        <v>0.8988235294</v>
      </c>
      <c r="K18" s="47">
        <f t="shared" si="4"/>
        <v>0.6760784314</v>
      </c>
      <c r="L18" s="47">
        <f t="shared" si="5"/>
        <v>0.3239215686</v>
      </c>
      <c r="M18" s="51">
        <f t="shared" si="6"/>
        <v>0.6037735849</v>
      </c>
      <c r="N18" s="52">
        <f t="shared" si="7"/>
        <v>0.9315999339</v>
      </c>
      <c r="O18" s="52">
        <f t="shared" si="8"/>
        <v>0.2119681174</v>
      </c>
      <c r="P18" s="53">
        <f t="shared" si="9"/>
        <v>0.8025598128</v>
      </c>
      <c r="Q18" s="50">
        <f t="shared" si="10"/>
        <v>0.7978931656</v>
      </c>
      <c r="R18" s="54">
        <f t="shared" si="11"/>
        <v>-0.002059832288</v>
      </c>
      <c r="S18" s="3"/>
      <c r="T18" s="3"/>
      <c r="U18" s="47" t="s">
        <v>70</v>
      </c>
      <c r="V18" s="47">
        <v>0.6938251664762801</v>
      </c>
      <c r="W18" s="47">
        <v>0.6721311475409836</v>
      </c>
      <c r="X18" s="47">
        <v>-0.021694018935296544</v>
      </c>
      <c r="Y18" s="3"/>
      <c r="Z18" s="3"/>
      <c r="AA18" s="3"/>
      <c r="AB18" s="3"/>
      <c r="AC18" s="3"/>
      <c r="AD18" s="3"/>
      <c r="AE18" s="3"/>
      <c r="AF18" s="3"/>
      <c r="AG18" s="3"/>
      <c r="AH18" s="3">
        <f t="shared" si="13"/>
        <v>17</v>
      </c>
      <c r="AI18" s="3">
        <f t="shared" si="12"/>
        <v>0.0450928382</v>
      </c>
      <c r="AJ18" s="47">
        <v>0.41843971631205673</v>
      </c>
      <c r="AK18" s="3">
        <v>0.04509283819628647</v>
      </c>
      <c r="AL18" s="47">
        <v>0.11050583657587554</v>
      </c>
      <c r="AM18" s="3">
        <v>0.04509283819628647</v>
      </c>
      <c r="AN18" s="47">
        <v>0.44803196751407715</v>
      </c>
      <c r="AO18" s="3">
        <v>0.04509283819628647</v>
      </c>
      <c r="AP18" s="47">
        <v>2.1220387554449216E-5</v>
      </c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</row>
    <row r="19" ht="11.25" customHeight="1">
      <c r="A19" s="3"/>
      <c r="B19" s="3"/>
      <c r="C19" s="3" t="s">
        <v>39</v>
      </c>
      <c r="D19" s="18">
        <v>2103.0</v>
      </c>
      <c r="E19" s="19">
        <v>97.0</v>
      </c>
      <c r="F19" s="35">
        <v>1071.0</v>
      </c>
      <c r="G19" s="36">
        <v>375.0</v>
      </c>
      <c r="H19" s="47">
        <f t="shared" si="1"/>
        <v>0.9559090909</v>
      </c>
      <c r="I19" s="50">
        <f t="shared" si="2"/>
        <v>0.7406639004</v>
      </c>
      <c r="J19" s="47">
        <f t="shared" si="3"/>
        <v>0.8705430609</v>
      </c>
      <c r="K19" s="47">
        <f t="shared" si="4"/>
        <v>0.6796489303</v>
      </c>
      <c r="L19" s="47">
        <f t="shared" si="5"/>
        <v>0.3203510697</v>
      </c>
      <c r="M19" s="51">
        <f t="shared" si="6"/>
        <v>0.6572727273</v>
      </c>
      <c r="N19" s="52">
        <f t="shared" si="7"/>
        <v>0.9030951293</v>
      </c>
      <c r="O19" s="52">
        <f t="shared" si="8"/>
        <v>0.2118707532</v>
      </c>
      <c r="P19" s="53">
        <f t="shared" si="9"/>
        <v>0.7549144643</v>
      </c>
      <c r="Q19" s="50">
        <f t="shared" si="10"/>
        <v>0.7493117141</v>
      </c>
      <c r="R19" s="54">
        <f t="shared" si="11"/>
        <v>-0.0086478137</v>
      </c>
      <c r="S19" s="3"/>
      <c r="T19" s="3"/>
      <c r="U19" s="47" t="s">
        <v>272</v>
      </c>
      <c r="V19" s="47">
        <v>0.252704460042565</v>
      </c>
      <c r="W19" s="47">
        <v>0.23146067415730337</v>
      </c>
      <c r="X19" s="47">
        <v>-0.021243785885261657</v>
      </c>
      <c r="Y19" s="3"/>
      <c r="Z19" s="3"/>
      <c r="AA19" s="3"/>
      <c r="AB19" s="3"/>
      <c r="AC19" s="3"/>
      <c r="AD19" s="3"/>
      <c r="AE19" s="3"/>
      <c r="AF19" s="3"/>
      <c r="AG19" s="3"/>
      <c r="AH19" s="3">
        <f t="shared" si="13"/>
        <v>18</v>
      </c>
      <c r="AI19" s="3">
        <f t="shared" si="12"/>
        <v>0.04774535809</v>
      </c>
      <c r="AJ19" s="47">
        <v>0.4227234753550543</v>
      </c>
      <c r="AK19" s="3">
        <v>0.04774535809018567</v>
      </c>
      <c r="AL19" s="47">
        <v>0.1166666666666667</v>
      </c>
      <c r="AM19" s="3">
        <v>0.04774535809018567</v>
      </c>
      <c r="AN19" s="47">
        <v>0.4546977968503496</v>
      </c>
      <c r="AO19" s="3">
        <v>0.04774535809018567</v>
      </c>
      <c r="AP19" s="47">
        <v>0.00952028507066352</v>
      </c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ht="11.25" customHeight="1">
      <c r="A20" s="3"/>
      <c r="B20" s="3"/>
      <c r="C20" s="3" t="s">
        <v>40</v>
      </c>
      <c r="D20" s="18">
        <v>986.0</v>
      </c>
      <c r="E20" s="19">
        <v>34.0</v>
      </c>
      <c r="F20" s="35">
        <v>477.0</v>
      </c>
      <c r="G20" s="36">
        <v>109.0</v>
      </c>
      <c r="H20" s="47">
        <f t="shared" si="1"/>
        <v>0.9666666667</v>
      </c>
      <c r="I20" s="50">
        <f t="shared" si="2"/>
        <v>0.8139931741</v>
      </c>
      <c r="J20" s="47">
        <f t="shared" si="3"/>
        <v>0.9109589041</v>
      </c>
      <c r="K20" s="47">
        <f t="shared" si="4"/>
        <v>0.6818181818</v>
      </c>
      <c r="L20" s="47">
        <f t="shared" si="5"/>
        <v>0.3181818182</v>
      </c>
      <c r="M20" s="51">
        <f t="shared" si="6"/>
        <v>0.5745098039</v>
      </c>
      <c r="N20" s="52">
        <f t="shared" si="7"/>
        <v>0.9429453541</v>
      </c>
      <c r="O20" s="52">
        <f t="shared" si="8"/>
        <v>0.2047922206</v>
      </c>
      <c r="P20" s="53">
        <f t="shared" si="9"/>
        <v>0.818702183</v>
      </c>
      <c r="Q20" s="50">
        <f t="shared" si="10"/>
        <v>0.8145631457</v>
      </c>
      <c r="R20" s="54">
        <f t="shared" si="11"/>
        <v>-0.0005699716581</v>
      </c>
      <c r="S20" s="3"/>
      <c r="T20" s="3"/>
      <c r="U20" s="47" t="s">
        <v>363</v>
      </c>
      <c r="V20" s="47">
        <v>0.43332177236302444</v>
      </c>
      <c r="W20" s="47">
        <v>0.41222879684418146</v>
      </c>
      <c r="X20" s="47">
        <v>-0.021092975518842982</v>
      </c>
      <c r="Y20" s="3"/>
      <c r="Z20" s="3"/>
      <c r="AA20" s="3"/>
      <c r="AB20" s="3"/>
      <c r="AC20" s="3"/>
      <c r="AD20" s="3"/>
      <c r="AE20" s="3"/>
      <c r="AF20" s="3"/>
      <c r="AG20" s="3"/>
      <c r="AH20" s="3">
        <f t="shared" si="13"/>
        <v>19</v>
      </c>
      <c r="AI20" s="3">
        <f t="shared" si="12"/>
        <v>0.05039787798</v>
      </c>
      <c r="AJ20" s="47">
        <v>0.4239524055871702</v>
      </c>
      <c r="AK20" s="3">
        <v>0.050397877984084884</v>
      </c>
      <c r="AL20" s="47">
        <v>0.12377850162866455</v>
      </c>
      <c r="AM20" s="3">
        <v>0.050397877984084884</v>
      </c>
      <c r="AN20" s="47">
        <v>0.46048322101279515</v>
      </c>
      <c r="AO20" s="3">
        <v>0.050397877984084884</v>
      </c>
      <c r="AP20" s="47">
        <v>0.016119967850901168</v>
      </c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</row>
    <row r="21" ht="11.25" customHeight="1">
      <c r="A21" s="3"/>
      <c r="B21" s="3"/>
      <c r="C21" s="3" t="s">
        <v>41</v>
      </c>
      <c r="D21" s="18">
        <v>1348.0</v>
      </c>
      <c r="E21" s="19">
        <v>74.0</v>
      </c>
      <c r="F21" s="35">
        <v>741.0</v>
      </c>
      <c r="G21" s="36">
        <v>202.0</v>
      </c>
      <c r="H21" s="47">
        <f t="shared" si="1"/>
        <v>0.9479606188</v>
      </c>
      <c r="I21" s="50">
        <f t="shared" si="2"/>
        <v>0.7857900318</v>
      </c>
      <c r="J21" s="47">
        <f t="shared" si="3"/>
        <v>0.8832980973</v>
      </c>
      <c r="K21" s="47">
        <f t="shared" si="4"/>
        <v>0.6553911205</v>
      </c>
      <c r="L21" s="47">
        <f t="shared" si="5"/>
        <v>0.3446088795</v>
      </c>
      <c r="M21" s="51">
        <f t="shared" si="6"/>
        <v>0.6631504923</v>
      </c>
      <c r="N21" s="52">
        <f t="shared" si="7"/>
        <v>0.9187113739</v>
      </c>
      <c r="O21" s="52">
        <f t="shared" si="8"/>
        <v>0.2343933018</v>
      </c>
      <c r="P21" s="53">
        <f t="shared" si="9"/>
        <v>0.7931485861</v>
      </c>
      <c r="Q21" s="50">
        <f t="shared" si="10"/>
        <v>0.7882258291</v>
      </c>
      <c r="R21" s="54">
        <f t="shared" si="11"/>
        <v>-0.002435797241</v>
      </c>
      <c r="S21" s="3"/>
      <c r="T21" s="3"/>
      <c r="U21" s="47" t="s">
        <v>151</v>
      </c>
      <c r="V21" s="47">
        <v>0.921812950315886</v>
      </c>
      <c r="W21" s="47">
        <v>0.9019607843137255</v>
      </c>
      <c r="X21" s="47">
        <v>-0.019852166002160443</v>
      </c>
      <c r="Y21" s="3"/>
      <c r="Z21" s="3"/>
      <c r="AA21" s="3"/>
      <c r="AB21" s="3"/>
      <c r="AC21" s="3"/>
      <c r="AD21" s="3"/>
      <c r="AE21" s="3"/>
      <c r="AF21" s="3"/>
      <c r="AG21" s="3"/>
      <c r="AH21" s="3">
        <f t="shared" si="13"/>
        <v>20</v>
      </c>
      <c r="AI21" s="3">
        <f t="shared" si="12"/>
        <v>0.05305039788</v>
      </c>
      <c r="AJ21" s="47">
        <v>0.42955326460481097</v>
      </c>
      <c r="AK21" s="3">
        <v>0.05305039787798409</v>
      </c>
      <c r="AL21" s="47">
        <v>0.125</v>
      </c>
      <c r="AM21" s="3">
        <v>0.05305039787798409</v>
      </c>
      <c r="AN21" s="47">
        <v>0.4642945630373331</v>
      </c>
      <c r="AO21" s="3">
        <v>0.05305039787798409</v>
      </c>
      <c r="AP21" s="47">
        <v>0.017676965970911784</v>
      </c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</row>
    <row r="22" ht="11.25" customHeight="1">
      <c r="A22" s="3"/>
      <c r="B22" s="3"/>
      <c r="C22" s="3" t="s">
        <v>42</v>
      </c>
      <c r="D22" s="18">
        <v>295.0</v>
      </c>
      <c r="E22" s="19">
        <v>11.0</v>
      </c>
      <c r="F22" s="35">
        <v>135.0</v>
      </c>
      <c r="G22" s="36">
        <v>50.0</v>
      </c>
      <c r="H22" s="47">
        <f t="shared" si="1"/>
        <v>0.9640522876</v>
      </c>
      <c r="I22" s="50">
        <f t="shared" si="2"/>
        <v>0.7297297297</v>
      </c>
      <c r="J22" s="47">
        <f t="shared" si="3"/>
        <v>0.8757637475</v>
      </c>
      <c r="K22" s="47">
        <f t="shared" si="4"/>
        <v>0.7026476578</v>
      </c>
      <c r="L22" s="47">
        <f t="shared" si="5"/>
        <v>0.2973523422</v>
      </c>
      <c r="M22" s="51">
        <f t="shared" si="6"/>
        <v>0.6045751634</v>
      </c>
      <c r="N22" s="52">
        <f t="shared" si="7"/>
        <v>0.905474063</v>
      </c>
      <c r="O22" s="52">
        <f t="shared" si="8"/>
        <v>0.1884072131</v>
      </c>
      <c r="P22" s="53">
        <f t="shared" si="9"/>
        <v>0.7438602638</v>
      </c>
      <c r="Q22" s="50">
        <f t="shared" si="10"/>
        <v>0.7381605898</v>
      </c>
      <c r="R22" s="54">
        <f t="shared" si="11"/>
        <v>-0.008430860088</v>
      </c>
      <c r="S22" s="3"/>
      <c r="T22" s="3"/>
      <c r="U22" s="47" t="s">
        <v>313</v>
      </c>
      <c r="V22" s="47">
        <v>0.8896637534223722</v>
      </c>
      <c r="W22" s="47">
        <v>0.87</v>
      </c>
      <c r="X22" s="47">
        <v>-0.019663753422372254</v>
      </c>
      <c r="Y22" s="3"/>
      <c r="Z22" s="3"/>
      <c r="AA22" s="3"/>
      <c r="AB22" s="3"/>
      <c r="AC22" s="3"/>
      <c r="AD22" s="3"/>
      <c r="AE22" s="3"/>
      <c r="AF22" s="3"/>
      <c r="AG22" s="3"/>
      <c r="AH22" s="3">
        <f t="shared" si="13"/>
        <v>21</v>
      </c>
      <c r="AI22" s="3">
        <f t="shared" si="12"/>
        <v>0.05570291777</v>
      </c>
      <c r="AJ22" s="47">
        <v>0.4393358876117497</v>
      </c>
      <c r="AK22" s="3">
        <v>0.05570291777188329</v>
      </c>
      <c r="AL22" s="47">
        <v>0.12620192307692313</v>
      </c>
      <c r="AM22" s="3">
        <v>0.05570291777188329</v>
      </c>
      <c r="AN22" s="47">
        <v>0.4668786702346096</v>
      </c>
      <c r="AO22" s="3">
        <v>0.05570291777188329</v>
      </c>
      <c r="AP22" s="47">
        <v>0.01979741986188195</v>
      </c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</row>
    <row r="23" ht="11.25" customHeight="1">
      <c r="A23" s="3"/>
      <c r="B23" s="3"/>
      <c r="C23" s="3" t="s">
        <v>43</v>
      </c>
      <c r="D23" s="18">
        <v>1773.0</v>
      </c>
      <c r="E23" s="19">
        <v>74.0</v>
      </c>
      <c r="F23" s="35">
        <v>745.0</v>
      </c>
      <c r="G23" s="36">
        <v>275.0</v>
      </c>
      <c r="H23" s="47">
        <f t="shared" si="1"/>
        <v>0.9599350298</v>
      </c>
      <c r="I23" s="50">
        <f t="shared" si="2"/>
        <v>0.7303921569</v>
      </c>
      <c r="J23" s="47">
        <f t="shared" si="3"/>
        <v>0.8782699686</v>
      </c>
      <c r="K23" s="47">
        <f t="shared" si="4"/>
        <v>0.7143355424</v>
      </c>
      <c r="L23" s="47">
        <f t="shared" si="5"/>
        <v>0.2856644576</v>
      </c>
      <c r="M23" s="51">
        <f t="shared" si="6"/>
        <v>0.5522468868</v>
      </c>
      <c r="N23" s="52">
        <f t="shared" si="7"/>
        <v>0.9065372089</v>
      </c>
      <c r="O23" s="52">
        <f t="shared" si="8"/>
        <v>0.1765010169</v>
      </c>
      <c r="P23" s="53">
        <f t="shared" si="9"/>
        <v>0.7377783187</v>
      </c>
      <c r="Q23" s="50">
        <f t="shared" si="10"/>
        <v>0.7320429155</v>
      </c>
      <c r="R23" s="54">
        <f t="shared" si="11"/>
        <v>-0.001650758612</v>
      </c>
      <c r="S23" s="3"/>
      <c r="T23" s="3"/>
      <c r="U23" s="47" t="s">
        <v>156</v>
      </c>
      <c r="V23" s="47">
        <v>0.835181521549755</v>
      </c>
      <c r="W23" s="47">
        <v>0.8155339805825242</v>
      </c>
      <c r="X23" s="47">
        <v>-0.01964754096723076</v>
      </c>
      <c r="Y23" s="3"/>
      <c r="Z23" s="3"/>
      <c r="AA23" s="3"/>
      <c r="AB23" s="3"/>
      <c r="AC23" s="3"/>
      <c r="AD23" s="3"/>
      <c r="AE23" s="3"/>
      <c r="AF23" s="3"/>
      <c r="AG23" s="3"/>
      <c r="AH23" s="3">
        <f t="shared" si="13"/>
        <v>22</v>
      </c>
      <c r="AI23" s="3">
        <f t="shared" si="12"/>
        <v>0.05835543767</v>
      </c>
      <c r="AJ23" s="47">
        <v>0.4497528830313015</v>
      </c>
      <c r="AK23" s="3">
        <v>0.058355437665782495</v>
      </c>
      <c r="AL23" s="47">
        <v>0.13181818181818183</v>
      </c>
      <c r="AM23" s="3">
        <v>0.058355437665782495</v>
      </c>
      <c r="AN23" s="47">
        <v>0.47847224910962427</v>
      </c>
      <c r="AO23" s="3">
        <v>0.058355437665782495</v>
      </c>
      <c r="AP23" s="47">
        <v>0.022119462346568253</v>
      </c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</row>
    <row r="24" ht="11.25" customHeight="1">
      <c r="A24" s="3"/>
      <c r="B24" s="3"/>
      <c r="C24" s="3" t="s">
        <v>44</v>
      </c>
      <c r="D24" s="18">
        <v>973.0</v>
      </c>
      <c r="E24" s="19">
        <v>46.0</v>
      </c>
      <c r="F24" s="35">
        <v>428.0</v>
      </c>
      <c r="G24" s="36">
        <v>115.0</v>
      </c>
      <c r="H24" s="47">
        <f t="shared" si="1"/>
        <v>0.9548577036</v>
      </c>
      <c r="I24" s="50">
        <f t="shared" si="2"/>
        <v>0.788213628</v>
      </c>
      <c r="J24" s="47">
        <f t="shared" si="3"/>
        <v>0.8969270166</v>
      </c>
      <c r="K24" s="47">
        <f t="shared" si="4"/>
        <v>0.6965428937</v>
      </c>
      <c r="L24" s="47">
        <f t="shared" si="5"/>
        <v>0.3034571063</v>
      </c>
      <c r="M24" s="51">
        <f t="shared" si="6"/>
        <v>0.532875368</v>
      </c>
      <c r="N24" s="52">
        <f t="shared" si="7"/>
        <v>0.9272235678</v>
      </c>
      <c r="O24" s="52">
        <f t="shared" si="8"/>
        <v>0.1918873206</v>
      </c>
      <c r="P24" s="53">
        <f t="shared" si="9"/>
        <v>0.784406581</v>
      </c>
      <c r="Q24" s="50">
        <f t="shared" si="10"/>
        <v>0.7792785204</v>
      </c>
      <c r="R24" s="54">
        <f t="shared" si="11"/>
        <v>0.008935107577</v>
      </c>
      <c r="S24" s="3"/>
      <c r="T24" s="3"/>
      <c r="U24" s="47" t="s">
        <v>393</v>
      </c>
      <c r="V24" s="47">
        <v>0.7975859282227803</v>
      </c>
      <c r="W24" s="47">
        <v>0.7780269058295964</v>
      </c>
      <c r="X24" s="47">
        <v>-0.019559022393183856</v>
      </c>
      <c r="Y24" s="3"/>
      <c r="Z24" s="3"/>
      <c r="AA24" s="3"/>
      <c r="AB24" s="3"/>
      <c r="AC24" s="3"/>
      <c r="AD24" s="3"/>
      <c r="AE24" s="3"/>
      <c r="AF24" s="3"/>
      <c r="AG24" s="3"/>
      <c r="AH24" s="3">
        <f t="shared" si="13"/>
        <v>23</v>
      </c>
      <c r="AI24" s="3">
        <f t="shared" si="12"/>
        <v>0.06100795756</v>
      </c>
      <c r="AJ24" s="47">
        <v>0.4531791907514451</v>
      </c>
      <c r="AK24" s="3">
        <v>0.0610079575596817</v>
      </c>
      <c r="AL24" s="47">
        <v>0.13207547169811318</v>
      </c>
      <c r="AM24" s="3">
        <v>0.0610079575596817</v>
      </c>
      <c r="AN24" s="47">
        <v>0.4812905184249521</v>
      </c>
      <c r="AO24" s="3">
        <v>0.0610079575596817</v>
      </c>
      <c r="AP24" s="47">
        <v>0.033073514916380914</v>
      </c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</row>
    <row r="25" ht="11.25" customHeight="1">
      <c r="A25" s="3"/>
      <c r="B25" s="3"/>
      <c r="C25" s="3" t="s">
        <v>45</v>
      </c>
      <c r="D25" s="18">
        <v>626.0</v>
      </c>
      <c r="E25" s="19">
        <v>18.0</v>
      </c>
      <c r="F25" s="35">
        <v>298.0</v>
      </c>
      <c r="G25" s="36">
        <v>117.0</v>
      </c>
      <c r="H25" s="47">
        <f t="shared" si="1"/>
        <v>0.9720496894</v>
      </c>
      <c r="I25" s="50">
        <f t="shared" si="2"/>
        <v>0.7180722892</v>
      </c>
      <c r="J25" s="47">
        <f t="shared" si="3"/>
        <v>0.8725212465</v>
      </c>
      <c r="K25" s="47">
        <f t="shared" si="4"/>
        <v>0.701605288</v>
      </c>
      <c r="L25" s="47">
        <f t="shared" si="5"/>
        <v>0.298394712</v>
      </c>
      <c r="M25" s="51">
        <f t="shared" si="6"/>
        <v>0.6444099379</v>
      </c>
      <c r="N25" s="52">
        <f t="shared" si="7"/>
        <v>0.902382764</v>
      </c>
      <c r="O25" s="52">
        <f t="shared" si="8"/>
        <v>0.1898369746</v>
      </c>
      <c r="P25" s="53">
        <f t="shared" si="9"/>
        <v>0.7394363167</v>
      </c>
      <c r="Q25" s="50">
        <f t="shared" si="10"/>
        <v>0.733709444</v>
      </c>
      <c r="R25" s="54">
        <f t="shared" si="11"/>
        <v>-0.01563715488</v>
      </c>
      <c r="S25" s="3"/>
      <c r="T25" s="3"/>
      <c r="U25" s="47" t="s">
        <v>47</v>
      </c>
      <c r="V25" s="47">
        <v>0.5018654066835961</v>
      </c>
      <c r="W25" s="47">
        <v>0.4824120603015075</v>
      </c>
      <c r="X25" s="47">
        <v>-0.01945334638208862</v>
      </c>
      <c r="Y25" s="3"/>
      <c r="Z25" s="3"/>
      <c r="AA25" s="3"/>
      <c r="AB25" s="3"/>
      <c r="AC25" s="3"/>
      <c r="AD25" s="3"/>
      <c r="AE25" s="3"/>
      <c r="AF25" s="3"/>
      <c r="AG25" s="3"/>
      <c r="AH25" s="3">
        <f t="shared" si="13"/>
        <v>24</v>
      </c>
      <c r="AI25" s="3">
        <f t="shared" si="12"/>
        <v>0.06366047745</v>
      </c>
      <c r="AJ25" s="47">
        <v>0.4547563805104408</v>
      </c>
      <c r="AK25" s="3">
        <v>0.0636604774535809</v>
      </c>
      <c r="AL25" s="47">
        <v>0.13319672131147542</v>
      </c>
      <c r="AM25" s="3">
        <v>0.0636604774535809</v>
      </c>
      <c r="AN25" s="47">
        <v>0.4842610401585581</v>
      </c>
      <c r="AO25" s="3">
        <v>0.0636604774535809</v>
      </c>
      <c r="AP25" s="47">
        <v>0.036039665694722084</v>
      </c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</row>
    <row r="26" ht="11.25" customHeight="1">
      <c r="A26" s="3"/>
      <c r="B26" s="3"/>
      <c r="C26" s="3" t="s">
        <v>46</v>
      </c>
      <c r="D26" s="18">
        <v>2156.0</v>
      </c>
      <c r="E26" s="19">
        <v>190.0</v>
      </c>
      <c r="F26" s="35">
        <v>1273.0</v>
      </c>
      <c r="G26" s="36">
        <v>473.0</v>
      </c>
      <c r="H26" s="47">
        <f t="shared" si="1"/>
        <v>0.9190110827</v>
      </c>
      <c r="I26" s="50">
        <f t="shared" si="2"/>
        <v>0.7290950745</v>
      </c>
      <c r="J26" s="47">
        <f t="shared" si="3"/>
        <v>0.8379765396</v>
      </c>
      <c r="K26" s="47">
        <f t="shared" si="4"/>
        <v>0.6424731183</v>
      </c>
      <c r="L26" s="47">
        <f t="shared" si="5"/>
        <v>0.3575268817</v>
      </c>
      <c r="M26" s="51">
        <f t="shared" si="6"/>
        <v>0.7442455243</v>
      </c>
      <c r="N26" s="52">
        <f t="shared" si="7"/>
        <v>0.8753019438</v>
      </c>
      <c r="O26" s="52">
        <f t="shared" si="8"/>
        <v>0.2527383216</v>
      </c>
      <c r="P26" s="53">
        <f t="shared" si="9"/>
        <v>0.7365952416</v>
      </c>
      <c r="Q26" s="50">
        <f t="shared" si="10"/>
        <v>0.7308542994</v>
      </c>
      <c r="R26" s="54">
        <f t="shared" si="11"/>
        <v>-0.001759224927</v>
      </c>
      <c r="S26" s="3"/>
      <c r="T26" s="3"/>
      <c r="U26" s="47" t="s">
        <v>206</v>
      </c>
      <c r="V26" s="47">
        <v>0.24836330171557566</v>
      </c>
      <c r="W26" s="47">
        <v>0.22914572864321608</v>
      </c>
      <c r="X26" s="47">
        <v>-0.01921757307235958</v>
      </c>
      <c r="Y26" s="3"/>
      <c r="Z26" s="3"/>
      <c r="AA26" s="3"/>
      <c r="AB26" s="3"/>
      <c r="AC26" s="3"/>
      <c r="AD26" s="3"/>
      <c r="AE26" s="3"/>
      <c r="AF26" s="3"/>
      <c r="AG26" s="3"/>
      <c r="AH26" s="3">
        <f t="shared" si="13"/>
        <v>25</v>
      </c>
      <c r="AI26" s="3">
        <f t="shared" si="12"/>
        <v>0.06631299735</v>
      </c>
      <c r="AJ26" s="47">
        <v>0.4567143830947512</v>
      </c>
      <c r="AK26" s="3">
        <v>0.06631299734748011</v>
      </c>
      <c r="AL26" s="47">
        <v>0.13888888888888884</v>
      </c>
      <c r="AM26" s="3">
        <v>0.06631299734748011</v>
      </c>
      <c r="AN26" s="47">
        <v>0.4874409308722761</v>
      </c>
      <c r="AO26" s="3">
        <v>0.06631299734748011</v>
      </c>
      <c r="AP26" s="47">
        <v>0.03676878938536998</v>
      </c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</row>
    <row r="27" ht="11.25" customHeight="1">
      <c r="A27" s="3"/>
      <c r="B27" s="3"/>
      <c r="C27" s="3" t="s">
        <v>47</v>
      </c>
      <c r="D27" s="18">
        <v>624.0</v>
      </c>
      <c r="E27" s="19">
        <v>9.0</v>
      </c>
      <c r="F27" s="35">
        <v>96.0</v>
      </c>
      <c r="G27" s="36">
        <v>103.0</v>
      </c>
      <c r="H27" s="47">
        <f t="shared" si="1"/>
        <v>0.9857819905</v>
      </c>
      <c r="I27" s="50">
        <f t="shared" si="2"/>
        <v>0.4824120603</v>
      </c>
      <c r="J27" s="47">
        <f t="shared" si="3"/>
        <v>0.8653846154</v>
      </c>
      <c r="K27" s="47">
        <f t="shared" si="4"/>
        <v>0.8737980769</v>
      </c>
      <c r="L27" s="47">
        <f t="shared" si="5"/>
        <v>0.1262019231</v>
      </c>
      <c r="M27" s="51">
        <f t="shared" si="6"/>
        <v>0.3143759874</v>
      </c>
      <c r="N27" s="52">
        <f t="shared" si="7"/>
        <v>0.8743143142</v>
      </c>
      <c r="O27" s="52">
        <f t="shared" si="8"/>
        <v>0.01979741986</v>
      </c>
      <c r="P27" s="53">
        <f t="shared" si="9"/>
        <v>0.5030596929</v>
      </c>
      <c r="Q27" s="50">
        <f t="shared" si="10"/>
        <v>0.5018654067</v>
      </c>
      <c r="R27" s="54">
        <f t="shared" si="11"/>
        <v>-0.01945334638</v>
      </c>
      <c r="S27" s="3"/>
      <c r="T27" s="3"/>
      <c r="U27" s="47" t="s">
        <v>68</v>
      </c>
      <c r="V27" s="47">
        <v>0.9421086998847461</v>
      </c>
      <c r="W27" s="47">
        <v>0.9230769230769231</v>
      </c>
      <c r="X27" s="47">
        <v>-0.019031776807822975</v>
      </c>
      <c r="Y27" s="3"/>
      <c r="Z27" s="3"/>
      <c r="AA27" s="3"/>
      <c r="AB27" s="3"/>
      <c r="AC27" s="3"/>
      <c r="AD27" s="3"/>
      <c r="AE27" s="3"/>
      <c r="AF27" s="3"/>
      <c r="AG27" s="3"/>
      <c r="AH27" s="3">
        <f t="shared" si="13"/>
        <v>26</v>
      </c>
      <c r="AI27" s="3">
        <f t="shared" si="12"/>
        <v>0.06896551724</v>
      </c>
      <c r="AJ27" s="47">
        <v>0.45740423098913663</v>
      </c>
      <c r="AK27" s="3">
        <v>0.06896551724137931</v>
      </c>
      <c r="AL27" s="47">
        <v>0.13901345291479816</v>
      </c>
      <c r="AM27" s="3">
        <v>0.06896551724137931</v>
      </c>
      <c r="AN27" s="47">
        <v>0.49024235401283833</v>
      </c>
      <c r="AO27" s="3">
        <v>0.06896551724137931</v>
      </c>
      <c r="AP27" s="47">
        <v>0.03730567153323591</v>
      </c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</row>
    <row r="28" ht="11.25" customHeight="1">
      <c r="A28" s="3"/>
      <c r="B28" s="3"/>
      <c r="C28" s="3" t="s">
        <v>48</v>
      </c>
      <c r="D28" s="18">
        <v>934.0</v>
      </c>
      <c r="E28" s="19">
        <v>36.0</v>
      </c>
      <c r="F28" s="35">
        <v>375.0</v>
      </c>
      <c r="G28" s="36">
        <v>184.0</v>
      </c>
      <c r="H28" s="47">
        <f t="shared" si="1"/>
        <v>0.9628865979</v>
      </c>
      <c r="I28" s="50">
        <f t="shared" si="2"/>
        <v>0.6708407871</v>
      </c>
      <c r="J28" s="47">
        <f t="shared" si="3"/>
        <v>0.8561151079</v>
      </c>
      <c r="K28" s="47">
        <f t="shared" si="4"/>
        <v>0.7311968607</v>
      </c>
      <c r="L28" s="47">
        <f t="shared" si="5"/>
        <v>0.2688031393</v>
      </c>
      <c r="M28" s="51">
        <f t="shared" si="6"/>
        <v>0.5762886598</v>
      </c>
      <c r="N28" s="52">
        <f t="shared" si="7"/>
        <v>0.8824926101</v>
      </c>
      <c r="O28" s="52">
        <f t="shared" si="8"/>
        <v>0.1624653774</v>
      </c>
      <c r="P28" s="53">
        <f t="shared" si="9"/>
        <v>0.6833266578</v>
      </c>
      <c r="Q28" s="50">
        <f t="shared" si="10"/>
        <v>0.6777678588</v>
      </c>
      <c r="R28" s="54">
        <f t="shared" si="11"/>
        <v>-0.006927071665</v>
      </c>
      <c r="S28" s="3"/>
      <c r="T28" s="3"/>
      <c r="U28" s="47" t="s">
        <v>282</v>
      </c>
      <c r="V28" s="47">
        <v>0.20847415374065878</v>
      </c>
      <c r="W28" s="47">
        <v>0.18944844124700239</v>
      </c>
      <c r="X28" s="47">
        <v>-0.019025712493656394</v>
      </c>
      <c r="Y28" s="3"/>
      <c r="Z28" s="3"/>
      <c r="AA28" s="3"/>
      <c r="AB28" s="3"/>
      <c r="AC28" s="3"/>
      <c r="AD28" s="3"/>
      <c r="AE28" s="3"/>
      <c r="AF28" s="3"/>
      <c r="AG28" s="3"/>
      <c r="AH28" s="3">
        <f t="shared" si="13"/>
        <v>27</v>
      </c>
      <c r="AI28" s="3">
        <f t="shared" si="12"/>
        <v>0.07161803714</v>
      </c>
      <c r="AJ28" s="47">
        <v>0.45907897876401815</v>
      </c>
      <c r="AK28" s="3">
        <v>0.07161803713527852</v>
      </c>
      <c r="AL28" s="47">
        <v>0.14155251141552516</v>
      </c>
      <c r="AM28" s="3">
        <v>0.07161803713527852</v>
      </c>
      <c r="AN28" s="47">
        <v>0.4911059817450781</v>
      </c>
      <c r="AO28" s="3">
        <v>0.07161803713527852</v>
      </c>
      <c r="AP28" s="47">
        <v>0.037526227888840955</v>
      </c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</row>
    <row r="29" ht="11.25" customHeight="1">
      <c r="A29" s="3"/>
      <c r="B29" s="3"/>
      <c r="C29" s="3" t="s">
        <v>49</v>
      </c>
      <c r="D29" s="18">
        <v>318.0</v>
      </c>
      <c r="E29" s="19">
        <v>12.0</v>
      </c>
      <c r="F29" s="35">
        <v>132.0</v>
      </c>
      <c r="G29" s="36">
        <v>31.0</v>
      </c>
      <c r="H29" s="47">
        <f t="shared" si="1"/>
        <v>0.9636363636</v>
      </c>
      <c r="I29" s="50">
        <f t="shared" si="2"/>
        <v>0.8098159509</v>
      </c>
      <c r="J29" s="47">
        <f t="shared" si="3"/>
        <v>0.9127789047</v>
      </c>
      <c r="K29" s="47">
        <f t="shared" si="4"/>
        <v>0.7079107505</v>
      </c>
      <c r="L29" s="47">
        <f t="shared" si="5"/>
        <v>0.2920892495</v>
      </c>
      <c r="M29" s="51">
        <f t="shared" si="6"/>
        <v>0.4939393939</v>
      </c>
      <c r="N29" s="52">
        <f t="shared" si="7"/>
        <v>0.9415719057</v>
      </c>
      <c r="O29" s="52">
        <f t="shared" si="8"/>
        <v>0.1786723396</v>
      </c>
      <c r="P29" s="53">
        <f t="shared" si="9"/>
        <v>0.8043122167</v>
      </c>
      <c r="Q29" s="50">
        <f t="shared" si="10"/>
        <v>0.7996973753</v>
      </c>
      <c r="R29" s="54">
        <f t="shared" si="11"/>
        <v>0.01011857562</v>
      </c>
      <c r="S29" s="3"/>
      <c r="T29" s="3"/>
      <c r="U29" s="47" t="s">
        <v>283</v>
      </c>
      <c r="V29" s="47">
        <v>0.20648468753279245</v>
      </c>
      <c r="W29" s="47">
        <v>0.18772136953955135</v>
      </c>
      <c r="X29" s="47">
        <v>-0.018763317993241102</v>
      </c>
      <c r="Y29" s="3"/>
      <c r="Z29" s="3"/>
      <c r="AA29" s="3"/>
      <c r="AB29" s="3"/>
      <c r="AC29" s="3"/>
      <c r="AD29" s="3"/>
      <c r="AE29" s="3"/>
      <c r="AF29" s="3"/>
      <c r="AG29" s="3"/>
      <c r="AH29" s="3">
        <f t="shared" si="13"/>
        <v>28</v>
      </c>
      <c r="AI29" s="3">
        <f t="shared" si="12"/>
        <v>0.07427055703</v>
      </c>
      <c r="AJ29" s="47">
        <v>0.46284501061571126</v>
      </c>
      <c r="AK29" s="3">
        <v>0.07427055702917772</v>
      </c>
      <c r="AL29" s="47">
        <v>0.14198369565217395</v>
      </c>
      <c r="AM29" s="3">
        <v>0.07427055702917772</v>
      </c>
      <c r="AN29" s="47">
        <v>0.49173174842902045</v>
      </c>
      <c r="AO29" s="3">
        <v>0.07427055702917772</v>
      </c>
      <c r="AP29" s="47">
        <v>0.039415153839415046</v>
      </c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</row>
    <row r="30" ht="11.25" customHeight="1">
      <c r="A30" s="3"/>
      <c r="B30" s="3"/>
      <c r="C30" s="3" t="s">
        <v>50</v>
      </c>
      <c r="D30" s="18">
        <v>422.0</v>
      </c>
      <c r="E30" s="19">
        <v>21.0</v>
      </c>
      <c r="F30" s="35">
        <v>122.0</v>
      </c>
      <c r="G30" s="36">
        <v>83.0</v>
      </c>
      <c r="H30" s="47">
        <f t="shared" si="1"/>
        <v>0.9525959368</v>
      </c>
      <c r="I30" s="50">
        <f t="shared" si="2"/>
        <v>0.5951219512</v>
      </c>
      <c r="J30" s="47">
        <f t="shared" si="3"/>
        <v>0.8395061728</v>
      </c>
      <c r="K30" s="47">
        <f t="shared" si="4"/>
        <v>0.7793209877</v>
      </c>
      <c r="L30" s="47">
        <f t="shared" si="5"/>
        <v>0.2206790123</v>
      </c>
      <c r="M30" s="51">
        <f t="shared" si="6"/>
        <v>0.4627539503</v>
      </c>
      <c r="N30" s="52">
        <f t="shared" si="7"/>
        <v>0.8601426219</v>
      </c>
      <c r="O30" s="52">
        <f t="shared" si="8"/>
        <v>0.1167240794</v>
      </c>
      <c r="P30" s="53">
        <f t="shared" si="9"/>
        <v>0.5946603927</v>
      </c>
      <c r="Q30" s="50">
        <f t="shared" si="10"/>
        <v>0.5908186515</v>
      </c>
      <c r="R30" s="54">
        <f t="shared" si="11"/>
        <v>0.004303299734</v>
      </c>
      <c r="S30" s="3"/>
      <c r="T30" s="3"/>
      <c r="U30" s="47" t="s">
        <v>82</v>
      </c>
      <c r="V30" s="47">
        <v>0.7999581648536862</v>
      </c>
      <c r="W30" s="47">
        <v>0.78125</v>
      </c>
      <c r="X30" s="47">
        <v>-0.018708164853686204</v>
      </c>
      <c r="Y30" s="3"/>
      <c r="Z30" s="3"/>
      <c r="AA30" s="3"/>
      <c r="AB30" s="3"/>
      <c r="AC30" s="3"/>
      <c r="AD30" s="3"/>
      <c r="AE30" s="3"/>
      <c r="AF30" s="3"/>
      <c r="AG30" s="3"/>
      <c r="AH30" s="3">
        <f t="shared" si="13"/>
        <v>29</v>
      </c>
      <c r="AI30" s="3">
        <f t="shared" si="12"/>
        <v>0.07692307692</v>
      </c>
      <c r="AJ30" s="47">
        <v>0.46710526315789475</v>
      </c>
      <c r="AK30" s="3">
        <v>0.07692307692307693</v>
      </c>
      <c r="AL30" s="47">
        <v>0.14814814814814814</v>
      </c>
      <c r="AM30" s="3">
        <v>0.07692307692307693</v>
      </c>
      <c r="AN30" s="47">
        <v>0.496273078723564</v>
      </c>
      <c r="AO30" s="3">
        <v>0.07692307692307693</v>
      </c>
      <c r="AP30" s="47">
        <v>0.042556779742593046</v>
      </c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</row>
    <row r="31" ht="11.25" customHeight="1">
      <c r="A31" s="3"/>
      <c r="B31" s="3"/>
      <c r="C31" s="3" t="s">
        <v>51</v>
      </c>
      <c r="D31" s="18">
        <v>533.0</v>
      </c>
      <c r="E31" s="19">
        <v>8.0</v>
      </c>
      <c r="F31" s="35">
        <v>227.0</v>
      </c>
      <c r="G31" s="36">
        <v>30.0</v>
      </c>
      <c r="H31" s="47">
        <f t="shared" si="1"/>
        <v>0.9852125693</v>
      </c>
      <c r="I31" s="50">
        <f t="shared" si="2"/>
        <v>0.8832684825</v>
      </c>
      <c r="J31" s="47">
        <f t="shared" si="3"/>
        <v>0.9523809524</v>
      </c>
      <c r="K31" s="47">
        <f t="shared" si="4"/>
        <v>0.7055137845</v>
      </c>
      <c r="L31" s="47">
        <f t="shared" si="5"/>
        <v>0.2944862155</v>
      </c>
      <c r="M31" s="51">
        <f t="shared" si="6"/>
        <v>0.4750462107</v>
      </c>
      <c r="N31" s="52">
        <f t="shared" si="7"/>
        <v>0.9811708825</v>
      </c>
      <c r="O31" s="52">
        <f t="shared" si="8"/>
        <v>0.1762251653</v>
      </c>
      <c r="P31" s="53">
        <f t="shared" si="9"/>
        <v>0.8820075074</v>
      </c>
      <c r="Q31" s="50">
        <f t="shared" si="10"/>
        <v>0.8811282596</v>
      </c>
      <c r="R31" s="54">
        <f t="shared" si="11"/>
        <v>0.002140222898</v>
      </c>
      <c r="S31" s="3"/>
      <c r="T31" s="3"/>
      <c r="U31" s="47" t="s">
        <v>324</v>
      </c>
      <c r="V31" s="47">
        <v>0.9023361599647794</v>
      </c>
      <c r="W31" s="47">
        <v>0.8849557522123894</v>
      </c>
      <c r="X31" s="47">
        <v>-0.017380407752390026</v>
      </c>
      <c r="Y31" s="3"/>
      <c r="Z31" s="3"/>
      <c r="AA31" s="3"/>
      <c r="AB31" s="3"/>
      <c r="AC31" s="3"/>
      <c r="AD31" s="3"/>
      <c r="AE31" s="3"/>
      <c r="AF31" s="3"/>
      <c r="AG31" s="3"/>
      <c r="AH31" s="3">
        <f t="shared" si="13"/>
        <v>30</v>
      </c>
      <c r="AI31" s="3">
        <f t="shared" si="12"/>
        <v>0.07957559682</v>
      </c>
      <c r="AJ31" s="47">
        <v>0.469653555613441</v>
      </c>
      <c r="AK31" s="3">
        <v>0.07957559681697612</v>
      </c>
      <c r="AL31" s="47">
        <v>0.14893617021276595</v>
      </c>
      <c r="AM31" s="3">
        <v>0.07957559681697612</v>
      </c>
      <c r="AN31" s="47">
        <v>0.4972581797362943</v>
      </c>
      <c r="AO31" s="3">
        <v>0.07957559681697612</v>
      </c>
      <c r="AP31" s="47">
        <v>0.04315115665803981</v>
      </c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</row>
    <row r="32" ht="11.25" customHeight="1">
      <c r="A32" s="3"/>
      <c r="B32" s="3"/>
      <c r="C32" s="3" t="s">
        <v>52</v>
      </c>
      <c r="D32" s="18">
        <v>153.0</v>
      </c>
      <c r="E32" s="19">
        <v>6.0</v>
      </c>
      <c r="F32" s="35">
        <v>60.0</v>
      </c>
      <c r="G32" s="36">
        <v>10.0</v>
      </c>
      <c r="H32" s="47">
        <f t="shared" si="1"/>
        <v>0.9622641509</v>
      </c>
      <c r="I32" s="50">
        <f t="shared" si="2"/>
        <v>0.8571428571</v>
      </c>
      <c r="J32" s="47">
        <f t="shared" si="3"/>
        <v>0.9301310044</v>
      </c>
      <c r="K32" s="47">
        <f t="shared" si="4"/>
        <v>0.711790393</v>
      </c>
      <c r="L32" s="47">
        <f t="shared" si="5"/>
        <v>0.288209607</v>
      </c>
      <c r="M32" s="51">
        <f t="shared" si="6"/>
        <v>0.4402515723</v>
      </c>
      <c r="N32" s="52">
        <f t="shared" si="7"/>
        <v>0.9583218562</v>
      </c>
      <c r="O32" s="52">
        <f t="shared" si="8"/>
        <v>0.1727069272</v>
      </c>
      <c r="P32" s="53">
        <f t="shared" si="9"/>
        <v>0.8347919955</v>
      </c>
      <c r="Q32" s="50">
        <f t="shared" si="10"/>
        <v>0.8312953925</v>
      </c>
      <c r="R32" s="54">
        <f t="shared" si="11"/>
        <v>0.02584746468</v>
      </c>
      <c r="S32" s="3"/>
      <c r="T32" s="3"/>
      <c r="U32" s="47" t="s">
        <v>131</v>
      </c>
      <c r="V32" s="47">
        <v>0.9476197331565716</v>
      </c>
      <c r="W32" s="47">
        <v>0.9315068493150684</v>
      </c>
      <c r="X32" s="47">
        <v>-0.01611288384150311</v>
      </c>
      <c r="Y32" s="3"/>
      <c r="Z32" s="3"/>
      <c r="AA32" s="3"/>
      <c r="AB32" s="3"/>
      <c r="AC32" s="3"/>
      <c r="AD32" s="3"/>
      <c r="AE32" s="3"/>
      <c r="AF32" s="3"/>
      <c r="AG32" s="3"/>
      <c r="AH32" s="3">
        <f t="shared" si="13"/>
        <v>31</v>
      </c>
      <c r="AI32" s="3">
        <f t="shared" si="12"/>
        <v>0.08222811671</v>
      </c>
      <c r="AJ32" s="47">
        <v>0.46970684039087945</v>
      </c>
      <c r="AK32" s="3">
        <v>0.08222811671087533</v>
      </c>
      <c r="AL32" s="47">
        <v>0.15000000000000002</v>
      </c>
      <c r="AM32" s="3">
        <v>0.08222811671087533</v>
      </c>
      <c r="AN32" s="47">
        <v>0.49787950963861793</v>
      </c>
      <c r="AO32" s="3">
        <v>0.08222811671087533</v>
      </c>
      <c r="AP32" s="47">
        <v>0.04364519291079802</v>
      </c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</row>
    <row r="33" ht="11.25" customHeight="1">
      <c r="A33" s="3"/>
      <c r="B33" s="3"/>
      <c r="C33" s="3" t="s">
        <v>53</v>
      </c>
      <c r="D33" s="18">
        <v>491.0</v>
      </c>
      <c r="E33" s="19">
        <v>9.0</v>
      </c>
      <c r="F33" s="35">
        <v>230.0</v>
      </c>
      <c r="G33" s="36">
        <v>17.0</v>
      </c>
      <c r="H33" s="47">
        <f t="shared" si="1"/>
        <v>0.982</v>
      </c>
      <c r="I33" s="50">
        <f t="shared" si="2"/>
        <v>0.9311740891</v>
      </c>
      <c r="J33" s="47">
        <f t="shared" si="3"/>
        <v>0.9651941098</v>
      </c>
      <c r="K33" s="47">
        <f t="shared" si="4"/>
        <v>0.6800535475</v>
      </c>
      <c r="L33" s="47">
        <f t="shared" si="5"/>
        <v>0.3199464525</v>
      </c>
      <c r="M33" s="51">
        <f t="shared" si="6"/>
        <v>0.494</v>
      </c>
      <c r="N33" s="52">
        <f t="shared" si="7"/>
        <v>0.9969913538</v>
      </c>
      <c r="O33" s="52">
        <f t="shared" si="8"/>
        <v>0.1999340952</v>
      </c>
      <c r="P33" s="53">
        <f t="shared" si="9"/>
        <v>0.9165136132</v>
      </c>
      <c r="Q33" s="50">
        <f t="shared" si="10"/>
        <v>0.9183081058</v>
      </c>
      <c r="R33" s="54">
        <f t="shared" si="11"/>
        <v>0.01286598329</v>
      </c>
      <c r="S33" s="3"/>
      <c r="T33" s="3"/>
      <c r="U33" s="47" t="s">
        <v>220</v>
      </c>
      <c r="V33" s="47">
        <v>0.7985095567297967</v>
      </c>
      <c r="W33" s="47">
        <v>0.782608695652174</v>
      </c>
      <c r="X33" s="47">
        <v>-0.015900861077622785</v>
      </c>
      <c r="Y33" s="3"/>
      <c r="Z33" s="3"/>
      <c r="AA33" s="3"/>
      <c r="AB33" s="3"/>
      <c r="AC33" s="3"/>
      <c r="AD33" s="3"/>
      <c r="AE33" s="3"/>
      <c r="AF33" s="3"/>
      <c r="AG33" s="3"/>
      <c r="AH33" s="3">
        <f t="shared" si="13"/>
        <v>32</v>
      </c>
      <c r="AI33" s="3">
        <f t="shared" si="12"/>
        <v>0.0848806366</v>
      </c>
      <c r="AJ33" s="47">
        <v>0.471815107102593</v>
      </c>
      <c r="AK33" s="3">
        <v>0.08488063660477453</v>
      </c>
      <c r="AL33" s="47">
        <v>0.15068493150684936</v>
      </c>
      <c r="AM33" s="3">
        <v>0.08488063660477453</v>
      </c>
      <c r="AN33" s="47">
        <v>0.5003112884867337</v>
      </c>
      <c r="AO33" s="3">
        <v>0.08488063660477453</v>
      </c>
      <c r="AP33" s="47">
        <v>0.0519202261711912</v>
      </c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</row>
    <row r="34" ht="11.25" customHeight="1">
      <c r="A34" s="3"/>
      <c r="B34" s="3"/>
      <c r="C34" s="3" t="s">
        <v>54</v>
      </c>
      <c r="D34" s="18">
        <v>307.0</v>
      </c>
      <c r="E34" s="19">
        <v>9.0</v>
      </c>
      <c r="F34" s="35">
        <v>105.0</v>
      </c>
      <c r="G34" s="36">
        <v>19.0</v>
      </c>
      <c r="H34" s="47">
        <f t="shared" si="1"/>
        <v>0.9715189873</v>
      </c>
      <c r="I34" s="50">
        <f t="shared" si="2"/>
        <v>0.8467741935</v>
      </c>
      <c r="J34" s="47">
        <f t="shared" si="3"/>
        <v>0.9363636364</v>
      </c>
      <c r="K34" s="47">
        <f t="shared" si="4"/>
        <v>0.7409090909</v>
      </c>
      <c r="L34" s="47">
        <f t="shared" si="5"/>
        <v>0.2590909091</v>
      </c>
      <c r="M34" s="51">
        <f t="shared" si="6"/>
        <v>0.3924050633</v>
      </c>
      <c r="N34" s="52">
        <f t="shared" si="7"/>
        <v>0.960959356</v>
      </c>
      <c r="O34" s="52">
        <f t="shared" si="8"/>
        <v>0.143045709</v>
      </c>
      <c r="P34" s="53">
        <f t="shared" si="9"/>
        <v>0.8320284282</v>
      </c>
      <c r="Q34" s="50">
        <f t="shared" si="10"/>
        <v>0.8284129292</v>
      </c>
      <c r="R34" s="54">
        <f t="shared" si="11"/>
        <v>0.01836126437</v>
      </c>
      <c r="S34" s="3"/>
      <c r="T34" s="3"/>
      <c r="U34" s="47" t="s">
        <v>45</v>
      </c>
      <c r="V34" s="47">
        <v>0.7337094440330683</v>
      </c>
      <c r="W34" s="47">
        <v>0.7180722891566265</v>
      </c>
      <c r="X34" s="47">
        <v>-0.015637154876441794</v>
      </c>
      <c r="Y34" s="3"/>
      <c r="Z34" s="3"/>
      <c r="AA34" s="3"/>
      <c r="AB34" s="3"/>
      <c r="AC34" s="3"/>
      <c r="AD34" s="3"/>
      <c r="AE34" s="3"/>
      <c r="AF34" s="3"/>
      <c r="AG34" s="3"/>
      <c r="AH34" s="3">
        <f t="shared" si="13"/>
        <v>33</v>
      </c>
      <c r="AI34" s="3">
        <f t="shared" si="12"/>
        <v>0.0875331565</v>
      </c>
      <c r="AJ34" s="47">
        <v>0.4739005343197698</v>
      </c>
      <c r="AK34" s="3">
        <v>0.08753315649867374</v>
      </c>
      <c r="AL34" s="47">
        <v>0.15384615384615385</v>
      </c>
      <c r="AM34" s="3">
        <v>0.08753315649867374</v>
      </c>
      <c r="AN34" s="47">
        <v>0.5046638893664316</v>
      </c>
      <c r="AO34" s="3">
        <v>0.08753315649867374</v>
      </c>
      <c r="AP34" s="47">
        <v>0.05203921470652763</v>
      </c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</row>
    <row r="35" ht="11.25" customHeight="1">
      <c r="A35" s="3"/>
      <c r="B35" s="3"/>
      <c r="C35" s="3" t="s">
        <v>55</v>
      </c>
      <c r="D35" s="18">
        <v>765.0</v>
      </c>
      <c r="E35" s="19">
        <v>9.0</v>
      </c>
      <c r="F35" s="35">
        <v>219.0</v>
      </c>
      <c r="G35" s="36">
        <v>56.0</v>
      </c>
      <c r="H35" s="47">
        <f t="shared" si="1"/>
        <v>0.988372093</v>
      </c>
      <c r="I35" s="50">
        <f t="shared" si="2"/>
        <v>0.7963636364</v>
      </c>
      <c r="J35" s="47">
        <f t="shared" si="3"/>
        <v>0.938036225</v>
      </c>
      <c r="K35" s="47">
        <f t="shared" si="4"/>
        <v>0.782650143</v>
      </c>
      <c r="L35" s="47">
        <f t="shared" si="5"/>
        <v>0.217349857</v>
      </c>
      <c r="M35" s="51">
        <f t="shared" si="6"/>
        <v>0.3552971576</v>
      </c>
      <c r="N35" s="52">
        <f t="shared" si="7"/>
        <v>0.9575325247</v>
      </c>
      <c r="O35" s="52">
        <f t="shared" si="8"/>
        <v>0.1014119509</v>
      </c>
      <c r="P35" s="53">
        <f t="shared" si="9"/>
        <v>0.8140562517</v>
      </c>
      <c r="Q35" s="50">
        <f t="shared" si="10"/>
        <v>0.8097536423</v>
      </c>
      <c r="R35" s="54">
        <f t="shared" si="11"/>
        <v>-0.01339000593</v>
      </c>
      <c r="S35" s="3"/>
      <c r="T35" s="3"/>
      <c r="U35" s="47" t="s">
        <v>309</v>
      </c>
      <c r="V35" s="47">
        <v>0.9044825776599945</v>
      </c>
      <c r="W35" s="47">
        <v>0.8888888888888888</v>
      </c>
      <c r="X35" s="47">
        <v>-0.015593688771105674</v>
      </c>
      <c r="Y35" s="3"/>
      <c r="Z35" s="3"/>
      <c r="AA35" s="3"/>
      <c r="AB35" s="3"/>
      <c r="AC35" s="3"/>
      <c r="AD35" s="3"/>
      <c r="AE35" s="3"/>
      <c r="AF35" s="3"/>
      <c r="AG35" s="3"/>
      <c r="AH35" s="3">
        <f t="shared" si="13"/>
        <v>34</v>
      </c>
      <c r="AI35" s="3">
        <f t="shared" si="12"/>
        <v>0.09018567639</v>
      </c>
      <c r="AJ35" s="47">
        <v>0.48214285714285715</v>
      </c>
      <c r="AK35" s="3">
        <v>0.09018567639257294</v>
      </c>
      <c r="AL35" s="47">
        <v>0.15492957746478875</v>
      </c>
      <c r="AM35" s="3">
        <v>0.09018567639257294</v>
      </c>
      <c r="AN35" s="47">
        <v>0.5071039629780675</v>
      </c>
      <c r="AO35" s="3">
        <v>0.09018567639257294</v>
      </c>
      <c r="AP35" s="47">
        <v>0.05563555405559678</v>
      </c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</row>
    <row r="36" ht="11.25" customHeight="1">
      <c r="A36" s="3"/>
      <c r="B36" s="3"/>
      <c r="C36" s="3" t="s">
        <v>56</v>
      </c>
      <c r="D36" s="18">
        <v>892.0</v>
      </c>
      <c r="E36" s="19">
        <v>42.0</v>
      </c>
      <c r="F36" s="35">
        <v>358.0</v>
      </c>
      <c r="G36" s="36">
        <v>199.0</v>
      </c>
      <c r="H36" s="47">
        <f t="shared" si="1"/>
        <v>0.9550321199</v>
      </c>
      <c r="I36" s="50">
        <f t="shared" si="2"/>
        <v>0.6427289048</v>
      </c>
      <c r="J36" s="47">
        <f t="shared" si="3"/>
        <v>0.8383635144</v>
      </c>
      <c r="K36" s="47">
        <f t="shared" si="4"/>
        <v>0.7317236754</v>
      </c>
      <c r="L36" s="47">
        <f t="shared" si="5"/>
        <v>0.2682763246</v>
      </c>
      <c r="M36" s="51">
        <f t="shared" si="6"/>
        <v>0.596359743</v>
      </c>
      <c r="N36" s="52">
        <f t="shared" si="7"/>
        <v>0.8648091316</v>
      </c>
      <c r="O36" s="52">
        <f t="shared" si="8"/>
        <v>0.1641058637</v>
      </c>
      <c r="P36" s="53">
        <f t="shared" si="9"/>
        <v>0.6533258875</v>
      </c>
      <c r="Q36" s="50">
        <f t="shared" si="10"/>
        <v>0.6481876365</v>
      </c>
      <c r="R36" s="54">
        <f t="shared" si="11"/>
        <v>-0.005458731641</v>
      </c>
      <c r="S36" s="3"/>
      <c r="T36" s="3"/>
      <c r="U36" s="47" t="s">
        <v>333</v>
      </c>
      <c r="V36" s="47">
        <v>0.8260607818851837</v>
      </c>
      <c r="W36" s="47">
        <v>0.8111753371868978</v>
      </c>
      <c r="X36" s="47">
        <v>-0.014885444698285899</v>
      </c>
      <c r="Y36" s="3"/>
      <c r="Z36" s="3"/>
      <c r="AA36" s="3"/>
      <c r="AB36" s="3"/>
      <c r="AC36" s="3"/>
      <c r="AD36" s="3"/>
      <c r="AE36" s="3"/>
      <c r="AF36" s="3"/>
      <c r="AG36" s="3"/>
      <c r="AH36" s="3">
        <f t="shared" si="13"/>
        <v>35</v>
      </c>
      <c r="AI36" s="3">
        <f t="shared" si="12"/>
        <v>0.09283819629</v>
      </c>
      <c r="AJ36" s="47">
        <v>0.4823430493273543</v>
      </c>
      <c r="AK36" s="3">
        <v>0.09283819628647215</v>
      </c>
      <c r="AL36" s="47">
        <v>0.1578947368421053</v>
      </c>
      <c r="AM36" s="3">
        <v>0.09283819628647215</v>
      </c>
      <c r="AN36" s="47">
        <v>0.5083364759539605</v>
      </c>
      <c r="AO36" s="3">
        <v>0.09283819628647215</v>
      </c>
      <c r="AP36" s="47">
        <v>0.05696949325343702</v>
      </c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</row>
    <row r="37" ht="11.25" customHeight="1">
      <c r="A37" s="3"/>
      <c r="B37" s="3"/>
      <c r="C37" s="3" t="s">
        <v>57</v>
      </c>
      <c r="D37" s="18">
        <v>224.0</v>
      </c>
      <c r="E37" s="19">
        <v>2.0</v>
      </c>
      <c r="F37" s="35">
        <v>43.0</v>
      </c>
      <c r="G37" s="36">
        <v>12.0</v>
      </c>
      <c r="H37" s="47">
        <f t="shared" si="1"/>
        <v>0.9911504425</v>
      </c>
      <c r="I37" s="50">
        <f t="shared" si="2"/>
        <v>0.7818181818</v>
      </c>
      <c r="J37" s="47">
        <f t="shared" si="3"/>
        <v>0.9501779359</v>
      </c>
      <c r="K37" s="47">
        <f t="shared" si="4"/>
        <v>0.8398576512</v>
      </c>
      <c r="L37" s="47">
        <f t="shared" si="5"/>
        <v>0.1601423488</v>
      </c>
      <c r="M37" s="51">
        <f t="shared" si="6"/>
        <v>0.2433628319</v>
      </c>
      <c r="N37" s="52">
        <f t="shared" si="7"/>
        <v>0.9626118945</v>
      </c>
      <c r="O37" s="52">
        <f t="shared" si="8"/>
        <v>0.04315115666</v>
      </c>
      <c r="P37" s="53">
        <f t="shared" si="9"/>
        <v>0.8237968248</v>
      </c>
      <c r="Q37" s="50">
        <f t="shared" si="10"/>
        <v>0.8198483156</v>
      </c>
      <c r="R37" s="54">
        <f t="shared" si="11"/>
        <v>-0.03803013375</v>
      </c>
      <c r="S37" s="3"/>
      <c r="T37" s="3"/>
      <c r="U37" s="47" t="s">
        <v>191</v>
      </c>
      <c r="V37" s="47">
        <v>0.27160979174194055</v>
      </c>
      <c r="W37" s="47">
        <v>0.25677603423680456</v>
      </c>
      <c r="X37" s="47">
        <v>-0.014833757505135992</v>
      </c>
      <c r="Y37" s="3"/>
      <c r="Z37" s="3"/>
      <c r="AA37" s="3"/>
      <c r="AB37" s="3"/>
      <c r="AC37" s="3"/>
      <c r="AD37" s="3"/>
      <c r="AE37" s="3"/>
      <c r="AF37" s="3"/>
      <c r="AG37" s="3"/>
      <c r="AH37" s="3">
        <f t="shared" si="13"/>
        <v>36</v>
      </c>
      <c r="AI37" s="3">
        <f t="shared" si="12"/>
        <v>0.09549071618</v>
      </c>
      <c r="AJ37" s="47">
        <v>0.48236570808464463</v>
      </c>
      <c r="AK37" s="3">
        <v>0.09549071618037135</v>
      </c>
      <c r="AL37" s="47">
        <v>0.1584699453551912</v>
      </c>
      <c r="AM37" s="3">
        <v>0.09549071618037135</v>
      </c>
      <c r="AN37" s="47">
        <v>0.5126926114380828</v>
      </c>
      <c r="AO37" s="3">
        <v>0.09549071618037135</v>
      </c>
      <c r="AP37" s="47">
        <v>0.05747995152658725</v>
      </c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</row>
    <row r="38" ht="11.25" customHeight="1">
      <c r="A38" s="3"/>
      <c r="B38" s="3"/>
      <c r="C38" s="3" t="s">
        <v>58</v>
      </c>
      <c r="D38" s="18">
        <v>290.0</v>
      </c>
      <c r="E38" s="19">
        <v>4.0</v>
      </c>
      <c r="F38" s="35">
        <v>97.0</v>
      </c>
      <c r="G38" s="36">
        <v>29.0</v>
      </c>
      <c r="H38" s="47">
        <f t="shared" si="1"/>
        <v>0.9863945578</v>
      </c>
      <c r="I38" s="50">
        <f t="shared" si="2"/>
        <v>0.7698412698</v>
      </c>
      <c r="J38" s="47">
        <f t="shared" si="3"/>
        <v>0.9214285714</v>
      </c>
      <c r="K38" s="47">
        <f t="shared" si="4"/>
        <v>0.7595238095</v>
      </c>
      <c r="L38" s="47">
        <f t="shared" si="5"/>
        <v>0.2404761905</v>
      </c>
      <c r="M38" s="51">
        <f t="shared" si="6"/>
        <v>0.4285714286</v>
      </c>
      <c r="N38" s="52">
        <f t="shared" si="7"/>
        <v>0.943867052</v>
      </c>
      <c r="O38" s="52">
        <f t="shared" si="8"/>
        <v>0.1263898674</v>
      </c>
      <c r="P38" s="53">
        <f t="shared" si="9"/>
        <v>0.7866791819</v>
      </c>
      <c r="Q38" s="50">
        <f t="shared" si="10"/>
        <v>0.7816015324</v>
      </c>
      <c r="R38" s="54">
        <f t="shared" si="11"/>
        <v>-0.0117602626</v>
      </c>
      <c r="S38" s="3"/>
      <c r="T38" s="3"/>
      <c r="U38" s="47" t="s">
        <v>223</v>
      </c>
      <c r="V38" s="47">
        <v>0.8364761822798682</v>
      </c>
      <c r="W38" s="47">
        <v>0.8222222222222222</v>
      </c>
      <c r="X38" s="47">
        <v>-0.014253960057646009</v>
      </c>
      <c r="Y38" s="3"/>
      <c r="Z38" s="3"/>
      <c r="AA38" s="3"/>
      <c r="AB38" s="3"/>
      <c r="AC38" s="3"/>
      <c r="AD38" s="3"/>
      <c r="AE38" s="3"/>
      <c r="AF38" s="3"/>
      <c r="AG38" s="3"/>
      <c r="AH38" s="3">
        <f t="shared" si="13"/>
        <v>37</v>
      </c>
      <c r="AI38" s="3">
        <f t="shared" si="12"/>
        <v>0.09814323607</v>
      </c>
      <c r="AJ38" s="47">
        <v>0.4836759371221282</v>
      </c>
      <c r="AK38" s="3">
        <v>0.09814323607427056</v>
      </c>
      <c r="AL38" s="47">
        <v>0.16014234875444844</v>
      </c>
      <c r="AM38" s="3">
        <v>0.09814323607427056</v>
      </c>
      <c r="AN38" s="47">
        <v>0.513080030604444</v>
      </c>
      <c r="AO38" s="3">
        <v>0.09814323607427056</v>
      </c>
      <c r="AP38" s="47">
        <v>0.062395149664070296</v>
      </c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</row>
    <row r="39" ht="11.25" customHeight="1">
      <c r="A39" s="3"/>
      <c r="B39" s="3"/>
      <c r="C39" s="3" t="s">
        <v>59</v>
      </c>
      <c r="D39" s="18">
        <v>427.0</v>
      </c>
      <c r="E39" s="19">
        <v>13.0</v>
      </c>
      <c r="F39" s="35">
        <v>115.0</v>
      </c>
      <c r="G39" s="36">
        <v>69.0</v>
      </c>
      <c r="H39" s="47">
        <f t="shared" si="1"/>
        <v>0.9704545455</v>
      </c>
      <c r="I39" s="50">
        <f t="shared" si="2"/>
        <v>0.625</v>
      </c>
      <c r="J39" s="47">
        <f t="shared" si="3"/>
        <v>0.8685897436</v>
      </c>
      <c r="K39" s="47">
        <f t="shared" si="4"/>
        <v>0.7948717949</v>
      </c>
      <c r="L39" s="47">
        <f t="shared" si="5"/>
        <v>0.2051282051</v>
      </c>
      <c r="M39" s="51">
        <f t="shared" si="6"/>
        <v>0.4181818182</v>
      </c>
      <c r="N39" s="52">
        <f t="shared" si="7"/>
        <v>0.8871142424</v>
      </c>
      <c r="O39" s="52">
        <f t="shared" si="8"/>
        <v>0.09774479112</v>
      </c>
      <c r="P39" s="53">
        <f t="shared" si="9"/>
        <v>0.6318325509</v>
      </c>
      <c r="Q39" s="50">
        <f t="shared" si="10"/>
        <v>0.6271069492</v>
      </c>
      <c r="R39" s="54">
        <f t="shared" si="11"/>
        <v>-0.002106949227</v>
      </c>
      <c r="S39" s="3"/>
      <c r="T39" s="3"/>
      <c r="U39" s="47" t="s">
        <v>286</v>
      </c>
      <c r="V39" s="47">
        <v>0.3497415798720829</v>
      </c>
      <c r="W39" s="47">
        <v>0.33575171301894396</v>
      </c>
      <c r="X39" s="47">
        <v>-0.01398986685313891</v>
      </c>
      <c r="Y39" s="3"/>
      <c r="Z39" s="3"/>
      <c r="AA39" s="3"/>
      <c r="AB39" s="3"/>
      <c r="AC39" s="3"/>
      <c r="AD39" s="3"/>
      <c r="AE39" s="3"/>
      <c r="AF39" s="3"/>
      <c r="AG39" s="3"/>
      <c r="AH39" s="3">
        <f t="shared" si="13"/>
        <v>38</v>
      </c>
      <c r="AI39" s="3">
        <f t="shared" si="12"/>
        <v>0.100795756</v>
      </c>
      <c r="AJ39" s="47">
        <v>0.49066467513069456</v>
      </c>
      <c r="AK39" s="3">
        <v>0.10079575596816977</v>
      </c>
      <c r="AL39" s="47">
        <v>0.16820702402957488</v>
      </c>
      <c r="AM39" s="3">
        <v>0.10079575596816977</v>
      </c>
      <c r="AN39" s="47">
        <v>0.5203643931822096</v>
      </c>
      <c r="AO39" s="3">
        <v>0.10079575596816977</v>
      </c>
      <c r="AP39" s="47">
        <v>0.06317355944010321</v>
      </c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</row>
    <row r="40" ht="11.25" customHeight="1">
      <c r="A40" s="3"/>
      <c r="B40" s="3"/>
      <c r="C40" s="3" t="s">
        <v>60</v>
      </c>
      <c r="D40" s="18">
        <v>164.0</v>
      </c>
      <c r="E40" s="19">
        <v>3.0</v>
      </c>
      <c r="F40" s="35">
        <v>42.0</v>
      </c>
      <c r="G40" s="36">
        <v>13.0</v>
      </c>
      <c r="H40" s="47">
        <f t="shared" si="1"/>
        <v>0.9820359281</v>
      </c>
      <c r="I40" s="50">
        <f t="shared" si="2"/>
        <v>0.7636363636</v>
      </c>
      <c r="J40" s="47">
        <f t="shared" si="3"/>
        <v>0.9279279279</v>
      </c>
      <c r="K40" s="47">
        <f t="shared" si="4"/>
        <v>0.7972972973</v>
      </c>
      <c r="L40" s="47">
        <f t="shared" si="5"/>
        <v>0.2027027027</v>
      </c>
      <c r="M40" s="51">
        <f t="shared" si="6"/>
        <v>0.3293413174</v>
      </c>
      <c r="N40" s="52">
        <f t="shared" si="7"/>
        <v>0.945714535</v>
      </c>
      <c r="O40" s="52">
        <f t="shared" si="8"/>
        <v>0.08810586524</v>
      </c>
      <c r="P40" s="53">
        <f t="shared" si="9"/>
        <v>0.776891342</v>
      </c>
      <c r="Q40" s="50">
        <f t="shared" si="10"/>
        <v>0.7716110839</v>
      </c>
      <c r="R40" s="54">
        <f t="shared" si="11"/>
        <v>-0.0079747203</v>
      </c>
      <c r="S40" s="3"/>
      <c r="T40" s="3"/>
      <c r="U40" s="47" t="s">
        <v>55</v>
      </c>
      <c r="V40" s="47">
        <v>0.8097536422961102</v>
      </c>
      <c r="W40" s="47">
        <v>0.7963636363636364</v>
      </c>
      <c r="X40" s="47">
        <v>-0.013390005932473859</v>
      </c>
      <c r="Y40" s="3"/>
      <c r="Z40" s="3"/>
      <c r="AA40" s="3"/>
      <c r="AB40" s="3"/>
      <c r="AC40" s="3"/>
      <c r="AD40" s="3"/>
      <c r="AE40" s="3"/>
      <c r="AF40" s="3"/>
      <c r="AG40" s="3"/>
      <c r="AH40" s="3">
        <f t="shared" si="13"/>
        <v>39</v>
      </c>
      <c r="AI40" s="3">
        <f t="shared" si="12"/>
        <v>0.1034482759</v>
      </c>
      <c r="AJ40" s="47">
        <v>0.4986922406277245</v>
      </c>
      <c r="AK40" s="3">
        <v>0.10344827586206896</v>
      </c>
      <c r="AL40" s="47">
        <v>0.16849816849816845</v>
      </c>
      <c r="AM40" s="3">
        <v>0.10344827586206896</v>
      </c>
      <c r="AN40" s="47">
        <v>0.5233898842478104</v>
      </c>
      <c r="AO40" s="3">
        <v>0.10344827586206896</v>
      </c>
      <c r="AP40" s="47">
        <v>0.0632105830804493</v>
      </c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</row>
    <row r="41" ht="11.25" customHeight="1">
      <c r="A41" s="3"/>
      <c r="B41" s="3"/>
      <c r="C41" s="3" t="s">
        <v>61</v>
      </c>
      <c r="D41" s="18">
        <v>367.0</v>
      </c>
      <c r="E41" s="19">
        <v>5.0</v>
      </c>
      <c r="F41" s="35">
        <v>86.0</v>
      </c>
      <c r="G41" s="36">
        <v>83.0</v>
      </c>
      <c r="H41" s="47">
        <f t="shared" si="1"/>
        <v>0.9865591398</v>
      </c>
      <c r="I41" s="50">
        <f t="shared" si="2"/>
        <v>0.5088757396</v>
      </c>
      <c r="J41" s="47">
        <f t="shared" si="3"/>
        <v>0.8373382625</v>
      </c>
      <c r="K41" s="47">
        <f t="shared" si="4"/>
        <v>0.831792976</v>
      </c>
      <c r="L41" s="47">
        <f t="shared" si="5"/>
        <v>0.168207024</v>
      </c>
      <c r="M41" s="51">
        <f t="shared" si="6"/>
        <v>0.4543010753</v>
      </c>
      <c r="N41" s="52">
        <f t="shared" si="7"/>
        <v>0.8515961465</v>
      </c>
      <c r="O41" s="52">
        <f t="shared" si="8"/>
        <v>0.06490741069</v>
      </c>
      <c r="P41" s="53">
        <f t="shared" si="9"/>
        <v>0.5083532467</v>
      </c>
      <c r="Q41" s="50">
        <f t="shared" si="10"/>
        <v>0.5070021436</v>
      </c>
      <c r="R41" s="54">
        <f t="shared" si="11"/>
        <v>0.001873596017</v>
      </c>
      <c r="S41" s="3"/>
      <c r="T41" s="3"/>
      <c r="U41" s="47" t="s">
        <v>299</v>
      </c>
      <c r="V41" s="47">
        <v>0.3897396589589936</v>
      </c>
      <c r="W41" s="47">
        <v>0.37637362637362637</v>
      </c>
      <c r="X41" s="47">
        <v>-0.013366032585367227</v>
      </c>
      <c r="Y41" s="3"/>
      <c r="Z41" s="3"/>
      <c r="AA41" s="3"/>
      <c r="AB41" s="3"/>
      <c r="AC41" s="3"/>
      <c r="AD41" s="3"/>
      <c r="AE41" s="3"/>
      <c r="AF41" s="3"/>
      <c r="AG41" s="3"/>
      <c r="AH41" s="3">
        <f t="shared" si="13"/>
        <v>40</v>
      </c>
      <c r="AI41" s="3">
        <f t="shared" si="12"/>
        <v>0.1061007958</v>
      </c>
      <c r="AJ41" s="47">
        <v>0.5</v>
      </c>
      <c r="AK41" s="3">
        <v>0.10610079575596817</v>
      </c>
      <c r="AL41" s="47">
        <v>0.1694915254237288</v>
      </c>
      <c r="AM41" s="3">
        <v>0.10610079575596817</v>
      </c>
      <c r="AN41" s="47">
        <v>0.5275939633555314</v>
      </c>
      <c r="AO41" s="3">
        <v>0.10610079575596817</v>
      </c>
      <c r="AP41" s="47">
        <v>0.06478132778660564</v>
      </c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</row>
    <row r="42" ht="11.25" customHeight="1">
      <c r="A42" s="3"/>
      <c r="B42" s="3"/>
      <c r="C42" s="3" t="s">
        <v>62</v>
      </c>
      <c r="D42" s="18">
        <v>689.0</v>
      </c>
      <c r="E42" s="19">
        <v>6.0</v>
      </c>
      <c r="F42" s="35">
        <v>160.0</v>
      </c>
      <c r="G42" s="36">
        <v>40.0</v>
      </c>
      <c r="H42" s="47">
        <f t="shared" si="1"/>
        <v>0.9913669065</v>
      </c>
      <c r="I42" s="50">
        <f t="shared" si="2"/>
        <v>0.8</v>
      </c>
      <c r="J42" s="47">
        <f t="shared" si="3"/>
        <v>0.948603352</v>
      </c>
      <c r="K42" s="47">
        <f t="shared" si="4"/>
        <v>0.8145251397</v>
      </c>
      <c r="L42" s="47">
        <f t="shared" si="5"/>
        <v>0.1854748603</v>
      </c>
      <c r="M42" s="51">
        <f t="shared" si="6"/>
        <v>0.2877697842</v>
      </c>
      <c r="N42" s="52">
        <f t="shared" si="7"/>
        <v>0.9641363026</v>
      </c>
      <c r="O42" s="52">
        <f t="shared" si="8"/>
        <v>0.06848673713</v>
      </c>
      <c r="P42" s="53">
        <f t="shared" si="9"/>
        <v>0.8299363787</v>
      </c>
      <c r="Q42" s="50">
        <f t="shared" si="10"/>
        <v>0.8262332621</v>
      </c>
      <c r="R42" s="54">
        <f t="shared" si="11"/>
        <v>-0.02623326206</v>
      </c>
      <c r="S42" s="3"/>
      <c r="T42" s="3"/>
      <c r="U42" s="47" t="s">
        <v>264</v>
      </c>
      <c r="V42" s="47">
        <v>0.30230053944046714</v>
      </c>
      <c r="W42" s="47">
        <v>0.2894168466522678</v>
      </c>
      <c r="X42" s="47">
        <v>-0.012883692788199341</v>
      </c>
      <c r="Y42" s="3"/>
      <c r="Z42" s="3"/>
      <c r="AA42" s="3"/>
      <c r="AB42" s="3"/>
      <c r="AC42" s="3"/>
      <c r="AD42" s="3"/>
      <c r="AE42" s="3"/>
      <c r="AF42" s="3"/>
      <c r="AG42" s="3"/>
      <c r="AH42" s="3">
        <f t="shared" si="13"/>
        <v>41</v>
      </c>
      <c r="AI42" s="3">
        <f t="shared" si="12"/>
        <v>0.1087533156</v>
      </c>
      <c r="AJ42" s="47">
        <v>0.5002405002405003</v>
      </c>
      <c r="AK42" s="3">
        <v>0.10875331564986737</v>
      </c>
      <c r="AL42" s="47">
        <v>0.17098445595854928</v>
      </c>
      <c r="AM42" s="3">
        <v>0.10875331564986737</v>
      </c>
      <c r="AN42" s="47">
        <v>0.5282328921147313</v>
      </c>
      <c r="AO42" s="3">
        <v>0.10875331564986737</v>
      </c>
      <c r="AP42" s="47">
        <v>0.06490741069323021</v>
      </c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</row>
    <row r="43" ht="11.25" customHeight="1">
      <c r="A43" s="3"/>
      <c r="B43" s="3"/>
      <c r="C43" s="3" t="s">
        <v>63</v>
      </c>
      <c r="D43" s="18">
        <v>1570.0</v>
      </c>
      <c r="E43" s="19">
        <v>62.0</v>
      </c>
      <c r="F43" s="35">
        <v>533.0</v>
      </c>
      <c r="G43" s="36">
        <v>249.0</v>
      </c>
      <c r="H43" s="47">
        <f t="shared" si="1"/>
        <v>0.9620098039</v>
      </c>
      <c r="I43" s="50">
        <f t="shared" si="2"/>
        <v>0.6815856777</v>
      </c>
      <c r="J43" s="47">
        <f t="shared" si="3"/>
        <v>0.8711681856</v>
      </c>
      <c r="K43" s="47">
        <f t="shared" si="4"/>
        <v>0.7535211268</v>
      </c>
      <c r="L43" s="47">
        <f t="shared" si="5"/>
        <v>0.2464788732</v>
      </c>
      <c r="M43" s="51">
        <f t="shared" si="6"/>
        <v>0.4791666667</v>
      </c>
      <c r="N43" s="52">
        <f t="shared" si="7"/>
        <v>0.8947128419</v>
      </c>
      <c r="O43" s="52">
        <f t="shared" si="8"/>
        <v>0.1384730049</v>
      </c>
      <c r="P43" s="53">
        <f t="shared" si="9"/>
        <v>0.6862807232</v>
      </c>
      <c r="Q43" s="50">
        <f t="shared" si="10"/>
        <v>0.6806916585</v>
      </c>
      <c r="R43" s="54">
        <f t="shared" si="11"/>
        <v>0.0008940192955</v>
      </c>
      <c r="S43" s="3"/>
      <c r="T43" s="3"/>
      <c r="U43" s="47" t="s">
        <v>184</v>
      </c>
      <c r="V43" s="47">
        <v>0.857797133728104</v>
      </c>
      <c r="W43" s="47">
        <v>0.8455284552845529</v>
      </c>
      <c r="X43" s="47">
        <v>-0.012268678443551062</v>
      </c>
      <c r="Y43" s="3"/>
      <c r="Z43" s="3"/>
      <c r="AA43" s="3"/>
      <c r="AB43" s="3"/>
      <c r="AC43" s="3"/>
      <c r="AD43" s="3"/>
      <c r="AE43" s="3"/>
      <c r="AF43" s="3"/>
      <c r="AG43" s="3"/>
      <c r="AH43" s="3">
        <f t="shared" si="13"/>
        <v>42</v>
      </c>
      <c r="AI43" s="3">
        <f t="shared" si="12"/>
        <v>0.1114058355</v>
      </c>
      <c r="AJ43" s="47">
        <v>0.5020823692734845</v>
      </c>
      <c r="AK43" s="3">
        <v>0.11140583554376658</v>
      </c>
      <c r="AL43" s="47">
        <v>0.17180616740088106</v>
      </c>
      <c r="AM43" s="3">
        <v>0.11140583554376658</v>
      </c>
      <c r="AN43" s="47">
        <v>0.5283420065120357</v>
      </c>
      <c r="AO43" s="3">
        <v>0.11140583554376658</v>
      </c>
      <c r="AP43" s="47">
        <v>0.06545222126712115</v>
      </c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</row>
    <row r="44" ht="11.25" customHeight="1">
      <c r="A44" s="3"/>
      <c r="B44" s="3"/>
      <c r="C44" s="3" t="s">
        <v>64</v>
      </c>
      <c r="D44" s="18">
        <v>304.0</v>
      </c>
      <c r="E44" s="19">
        <v>5.0</v>
      </c>
      <c r="F44" s="35">
        <v>104.0</v>
      </c>
      <c r="G44" s="36">
        <v>15.0</v>
      </c>
      <c r="H44" s="47">
        <f t="shared" si="1"/>
        <v>0.9838187702</v>
      </c>
      <c r="I44" s="50">
        <f t="shared" si="2"/>
        <v>0.8739495798</v>
      </c>
      <c r="J44" s="47">
        <f t="shared" si="3"/>
        <v>0.953271028</v>
      </c>
      <c r="K44" s="47">
        <f t="shared" si="4"/>
        <v>0.7453271028</v>
      </c>
      <c r="L44" s="47">
        <f t="shared" si="5"/>
        <v>0.2546728972</v>
      </c>
      <c r="M44" s="51">
        <f t="shared" si="6"/>
        <v>0.3851132686</v>
      </c>
      <c r="N44" s="52">
        <f t="shared" si="7"/>
        <v>0.9772023026</v>
      </c>
      <c r="O44" s="52">
        <f t="shared" si="8"/>
        <v>0.1366001363</v>
      </c>
      <c r="P44" s="53">
        <f t="shared" si="9"/>
        <v>0.8694936408</v>
      </c>
      <c r="Q44" s="50">
        <f t="shared" si="10"/>
        <v>0.8678087153</v>
      </c>
      <c r="R44" s="54">
        <f t="shared" si="11"/>
        <v>0.006140864539</v>
      </c>
      <c r="S44" s="3"/>
      <c r="T44" s="3"/>
      <c r="U44" s="47" t="s">
        <v>153</v>
      </c>
      <c r="V44" s="47">
        <v>0.8903389467334781</v>
      </c>
      <c r="W44" s="47">
        <v>0.8781869688385269</v>
      </c>
      <c r="X44" s="47">
        <v>-0.01215197789495126</v>
      </c>
      <c r="Y44" s="3"/>
      <c r="Z44" s="3"/>
      <c r="AA44" s="3"/>
      <c r="AB44" s="3"/>
      <c r="AC44" s="3"/>
      <c r="AD44" s="3"/>
      <c r="AE44" s="3"/>
      <c r="AF44" s="3"/>
      <c r="AG44" s="3"/>
      <c r="AH44" s="3">
        <f t="shared" si="13"/>
        <v>43</v>
      </c>
      <c r="AI44" s="3">
        <f t="shared" si="12"/>
        <v>0.1140583554</v>
      </c>
      <c r="AJ44" s="47">
        <v>0.5025380710659898</v>
      </c>
      <c r="AK44" s="3">
        <v>0.11405835543766578</v>
      </c>
      <c r="AL44" s="47">
        <v>0.17380952380952386</v>
      </c>
      <c r="AM44" s="3">
        <v>0.11405835543766578</v>
      </c>
      <c r="AN44" s="47">
        <v>0.5336478111524586</v>
      </c>
      <c r="AO44" s="3">
        <v>0.11405835543766578</v>
      </c>
      <c r="AP44" s="47">
        <v>0.06561303414460656</v>
      </c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</row>
    <row r="45" ht="11.25" customHeight="1">
      <c r="A45" s="3"/>
      <c r="B45" s="3"/>
      <c r="C45" s="3" t="s">
        <v>65</v>
      </c>
      <c r="D45" s="18">
        <v>643.0</v>
      </c>
      <c r="E45" s="19">
        <v>6.0</v>
      </c>
      <c r="F45" s="35">
        <v>132.0</v>
      </c>
      <c r="G45" s="36">
        <v>38.0</v>
      </c>
      <c r="H45" s="47">
        <f t="shared" si="1"/>
        <v>0.9907550077</v>
      </c>
      <c r="I45" s="50">
        <f t="shared" si="2"/>
        <v>0.7764705882</v>
      </c>
      <c r="J45" s="47">
        <f t="shared" si="3"/>
        <v>0.9462759463</v>
      </c>
      <c r="K45" s="47">
        <f t="shared" si="4"/>
        <v>0.8315018315</v>
      </c>
      <c r="L45" s="47">
        <f t="shared" si="5"/>
        <v>0.1684981685</v>
      </c>
      <c r="M45" s="51">
        <f t="shared" si="6"/>
        <v>0.2619414484</v>
      </c>
      <c r="N45" s="52">
        <f t="shared" si="7"/>
        <v>0.9597573076</v>
      </c>
      <c r="O45" s="52">
        <f t="shared" si="8"/>
        <v>0.05192022617</v>
      </c>
      <c r="P45" s="53">
        <f t="shared" si="9"/>
        <v>0.8137359099</v>
      </c>
      <c r="Q45" s="50">
        <f t="shared" si="10"/>
        <v>0.8094223757</v>
      </c>
      <c r="R45" s="54">
        <f t="shared" si="11"/>
        <v>-0.0329517875</v>
      </c>
      <c r="S45" s="3"/>
      <c r="T45" s="3"/>
      <c r="U45" s="47">
        <v>110.0</v>
      </c>
      <c r="V45" s="47">
        <v>0.8582342548895955</v>
      </c>
      <c r="W45" s="47">
        <v>0.8461538461538461</v>
      </c>
      <c r="X45" s="47">
        <v>-0.012080408735749337</v>
      </c>
      <c r="Y45" s="3"/>
      <c r="Z45" s="3"/>
      <c r="AA45" s="3"/>
      <c r="AB45" s="3"/>
      <c r="AC45" s="3"/>
      <c r="AD45" s="3"/>
      <c r="AE45" s="3"/>
      <c r="AF45" s="3"/>
      <c r="AG45" s="3"/>
      <c r="AH45" s="3">
        <f t="shared" si="13"/>
        <v>44</v>
      </c>
      <c r="AI45" s="3">
        <f t="shared" si="12"/>
        <v>0.1167108753</v>
      </c>
      <c r="AJ45" s="47">
        <v>0.5041128084606346</v>
      </c>
      <c r="AK45" s="3">
        <v>0.11671087533156499</v>
      </c>
      <c r="AL45" s="47">
        <v>0.17453963170536424</v>
      </c>
      <c r="AM45" s="3">
        <v>0.11671087533156499</v>
      </c>
      <c r="AN45" s="47">
        <v>0.5377599346684235</v>
      </c>
      <c r="AO45" s="3">
        <v>0.11671087533156499</v>
      </c>
      <c r="AP45" s="47">
        <v>0.06707647960100735</v>
      </c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</row>
    <row r="46" ht="11.25" customHeight="1">
      <c r="A46" s="3"/>
      <c r="B46" s="3"/>
      <c r="C46" s="3" t="s">
        <v>66</v>
      </c>
      <c r="D46" s="18">
        <v>417.0</v>
      </c>
      <c r="E46" s="19">
        <v>5.0</v>
      </c>
      <c r="F46" s="35">
        <v>163.0</v>
      </c>
      <c r="G46" s="36">
        <v>15.0</v>
      </c>
      <c r="H46" s="47">
        <f t="shared" si="1"/>
        <v>0.9881516588</v>
      </c>
      <c r="I46" s="50">
        <f t="shared" si="2"/>
        <v>0.9157303371</v>
      </c>
      <c r="J46" s="47">
        <f t="shared" si="3"/>
        <v>0.9666666667</v>
      </c>
      <c r="K46" s="47">
        <f t="shared" si="4"/>
        <v>0.72</v>
      </c>
      <c r="L46" s="47">
        <f t="shared" si="5"/>
        <v>0.28</v>
      </c>
      <c r="M46" s="51">
        <f t="shared" si="6"/>
        <v>0.4218009479</v>
      </c>
      <c r="N46" s="52">
        <f t="shared" si="7"/>
        <v>0.9935846884</v>
      </c>
      <c r="O46" s="52">
        <f t="shared" si="8"/>
        <v>0.1601059378</v>
      </c>
      <c r="P46" s="53">
        <f t="shared" si="9"/>
        <v>0.9077619211</v>
      </c>
      <c r="Q46" s="50">
        <f t="shared" si="10"/>
        <v>0.9088132731</v>
      </c>
      <c r="R46" s="54">
        <f t="shared" si="11"/>
        <v>0.006917064012</v>
      </c>
      <c r="S46" s="3"/>
      <c r="T46" s="3"/>
      <c r="U46" s="47" t="s">
        <v>58</v>
      </c>
      <c r="V46" s="47">
        <v>0.781601532445465</v>
      </c>
      <c r="W46" s="47">
        <v>0.7698412698412699</v>
      </c>
      <c r="X46" s="47">
        <v>-0.01176026260419516</v>
      </c>
      <c r="Y46" s="3"/>
      <c r="Z46" s="3"/>
      <c r="AA46" s="3"/>
      <c r="AB46" s="3"/>
      <c r="AC46" s="3"/>
      <c r="AD46" s="3"/>
      <c r="AE46" s="3"/>
      <c r="AF46" s="3"/>
      <c r="AG46" s="3"/>
      <c r="AH46" s="3">
        <f t="shared" si="13"/>
        <v>45</v>
      </c>
      <c r="AI46" s="3">
        <f t="shared" si="12"/>
        <v>0.1193633952</v>
      </c>
      <c r="AJ46" s="47">
        <v>0.5043246839654025</v>
      </c>
      <c r="AK46" s="3">
        <v>0.11936339522546419</v>
      </c>
      <c r="AL46" s="47">
        <v>0.176056338028169</v>
      </c>
      <c r="AM46" s="3">
        <v>0.11936339522546419</v>
      </c>
      <c r="AN46" s="47">
        <v>0.5381699039456318</v>
      </c>
      <c r="AO46" s="3">
        <v>0.11936339522546419</v>
      </c>
      <c r="AP46" s="47">
        <v>0.06770388884292113</v>
      </c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</row>
    <row r="47" ht="11.25" customHeight="1">
      <c r="A47" s="3"/>
      <c r="B47" s="3"/>
      <c r="C47" s="3" t="s">
        <v>67</v>
      </c>
      <c r="D47" s="18">
        <v>536.0</v>
      </c>
      <c r="E47" s="19">
        <v>7.0</v>
      </c>
      <c r="F47" s="35">
        <v>222.0</v>
      </c>
      <c r="G47" s="36">
        <v>26.0</v>
      </c>
      <c r="H47" s="47">
        <f t="shared" si="1"/>
        <v>0.9871086556</v>
      </c>
      <c r="I47" s="50">
        <f t="shared" si="2"/>
        <v>0.8951612903</v>
      </c>
      <c r="J47" s="47">
        <f t="shared" si="3"/>
        <v>0.9582806574</v>
      </c>
      <c r="K47" s="47">
        <f t="shared" si="4"/>
        <v>0.7104930468</v>
      </c>
      <c r="L47" s="47">
        <f t="shared" si="5"/>
        <v>0.2895069532</v>
      </c>
      <c r="M47" s="51">
        <f t="shared" si="6"/>
        <v>0.4567219153</v>
      </c>
      <c r="N47" s="52">
        <f t="shared" si="7"/>
        <v>0.9864197929</v>
      </c>
      <c r="O47" s="52">
        <f t="shared" si="8"/>
        <v>0.1705640248</v>
      </c>
      <c r="P47" s="53">
        <f t="shared" si="9"/>
        <v>0.8923243609</v>
      </c>
      <c r="Q47" s="50">
        <f t="shared" si="10"/>
        <v>0.8921735298</v>
      </c>
      <c r="R47" s="54">
        <f t="shared" si="11"/>
        <v>0.002987760504</v>
      </c>
      <c r="S47" s="3"/>
      <c r="T47" s="3"/>
      <c r="U47" s="47" t="s">
        <v>99</v>
      </c>
      <c r="V47" s="47">
        <v>0.7745837204234683</v>
      </c>
      <c r="W47" s="47">
        <v>0.7628765792031098</v>
      </c>
      <c r="X47" s="47">
        <v>-0.011707141220358541</v>
      </c>
      <c r="Y47" s="3"/>
      <c r="Z47" s="3"/>
      <c r="AA47" s="3"/>
      <c r="AB47" s="3"/>
      <c r="AC47" s="3"/>
      <c r="AD47" s="3"/>
      <c r="AE47" s="3"/>
      <c r="AF47" s="3"/>
      <c r="AG47" s="3"/>
      <c r="AH47" s="3">
        <f t="shared" si="13"/>
        <v>46</v>
      </c>
      <c r="AI47" s="3">
        <f t="shared" si="12"/>
        <v>0.1220159151</v>
      </c>
      <c r="AJ47" s="47">
        <v>0.5052467936261174</v>
      </c>
      <c r="AK47" s="3">
        <v>0.1220159151193634</v>
      </c>
      <c r="AL47" s="47">
        <v>0.1764995083579154</v>
      </c>
      <c r="AM47" s="3">
        <v>0.1220159151193634</v>
      </c>
      <c r="AN47" s="47">
        <v>0.5396215387371984</v>
      </c>
      <c r="AO47" s="3">
        <v>0.1220159151193634</v>
      </c>
      <c r="AP47" s="47">
        <v>0.06848673712826554</v>
      </c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</row>
    <row r="48" ht="11.25" customHeight="1">
      <c r="A48" s="3"/>
      <c r="B48" s="3"/>
      <c r="C48" s="3" t="s">
        <v>68</v>
      </c>
      <c r="D48" s="18">
        <v>38.0</v>
      </c>
      <c r="E48" s="19">
        <v>0.0</v>
      </c>
      <c r="F48" s="35">
        <v>12.0</v>
      </c>
      <c r="G48" s="36">
        <v>1.0</v>
      </c>
      <c r="H48" s="47">
        <f t="shared" si="1"/>
        <v>1</v>
      </c>
      <c r="I48" s="50">
        <f t="shared" si="2"/>
        <v>0.9230769231</v>
      </c>
      <c r="J48" s="47">
        <f t="shared" si="3"/>
        <v>0.9803921569</v>
      </c>
      <c r="K48" s="47">
        <f t="shared" si="4"/>
        <v>0.7647058824</v>
      </c>
      <c r="L48" s="47">
        <f t="shared" si="5"/>
        <v>0.2352941176</v>
      </c>
      <c r="M48" s="51">
        <f t="shared" si="6"/>
        <v>0.3421052632</v>
      </c>
      <c r="N48" s="52">
        <f t="shared" si="7"/>
        <v>1.001759597</v>
      </c>
      <c r="O48" s="52">
        <f t="shared" si="8"/>
        <v>0.1140605703</v>
      </c>
      <c r="P48" s="53">
        <f t="shared" si="9"/>
        <v>0.938266228</v>
      </c>
      <c r="Q48" s="50">
        <f t="shared" si="10"/>
        <v>0.9421086999</v>
      </c>
      <c r="R48" s="54">
        <f t="shared" si="11"/>
        <v>-0.01903177681</v>
      </c>
      <c r="S48" s="3"/>
      <c r="T48" s="3"/>
      <c r="U48" s="47" t="s">
        <v>315</v>
      </c>
      <c r="V48" s="47">
        <v>0.8640304275266245</v>
      </c>
      <c r="W48" s="47">
        <v>0.8524590163934426</v>
      </c>
      <c r="X48" s="47">
        <v>-0.011571411133181941</v>
      </c>
      <c r="Y48" s="3"/>
      <c r="Z48" s="3"/>
      <c r="AA48" s="3"/>
      <c r="AB48" s="3"/>
      <c r="AC48" s="3"/>
      <c r="AD48" s="3"/>
      <c r="AE48" s="3"/>
      <c r="AF48" s="3"/>
      <c r="AG48" s="3"/>
      <c r="AH48" s="3">
        <f t="shared" si="13"/>
        <v>47</v>
      </c>
      <c r="AI48" s="3">
        <f t="shared" si="12"/>
        <v>0.124668435</v>
      </c>
      <c r="AJ48" s="47">
        <v>0.5086184036064705</v>
      </c>
      <c r="AK48" s="3">
        <v>0.1246684350132626</v>
      </c>
      <c r="AL48" s="47">
        <v>0.18255728011825578</v>
      </c>
      <c r="AM48" s="3">
        <v>0.1246684350132626</v>
      </c>
      <c r="AN48" s="47">
        <v>0.541249065688559</v>
      </c>
      <c r="AO48" s="3">
        <v>0.1246684350132626</v>
      </c>
      <c r="AP48" s="47">
        <v>0.06867842391944257</v>
      </c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</row>
    <row r="49" ht="11.25" customHeight="1">
      <c r="A49" s="3"/>
      <c r="B49" s="3"/>
      <c r="C49" s="3" t="s">
        <v>69</v>
      </c>
      <c r="D49" s="18">
        <v>605.0</v>
      </c>
      <c r="E49" s="19">
        <v>4.0</v>
      </c>
      <c r="F49" s="35">
        <v>202.0</v>
      </c>
      <c r="G49" s="36">
        <v>29.0</v>
      </c>
      <c r="H49" s="47">
        <f t="shared" si="1"/>
        <v>0.9934318555</v>
      </c>
      <c r="I49" s="50">
        <f t="shared" si="2"/>
        <v>0.8744588745</v>
      </c>
      <c r="J49" s="47">
        <f t="shared" si="3"/>
        <v>0.9607142857</v>
      </c>
      <c r="K49" s="47">
        <f t="shared" si="4"/>
        <v>0.7547619048</v>
      </c>
      <c r="L49" s="47">
        <f t="shared" si="5"/>
        <v>0.2452380952</v>
      </c>
      <c r="M49" s="51">
        <f t="shared" si="6"/>
        <v>0.3793103448</v>
      </c>
      <c r="N49" s="52">
        <f t="shared" si="7"/>
        <v>0.9834402667</v>
      </c>
      <c r="O49" s="52">
        <f t="shared" si="8"/>
        <v>0.1263285553</v>
      </c>
      <c r="P49" s="53">
        <f t="shared" si="9"/>
        <v>0.8853367184</v>
      </c>
      <c r="Q49" s="50">
        <f t="shared" si="10"/>
        <v>0.8846860945</v>
      </c>
      <c r="R49" s="54">
        <f t="shared" si="11"/>
        <v>-0.01022722008</v>
      </c>
      <c r="S49" s="3"/>
      <c r="T49" s="3"/>
      <c r="U49" s="47" t="s">
        <v>180</v>
      </c>
      <c r="V49" s="47">
        <v>0.9176727817497231</v>
      </c>
      <c r="W49" s="47">
        <v>0.9064327485380117</v>
      </c>
      <c r="X49" s="47">
        <v>-0.011240033211711409</v>
      </c>
      <c r="Y49" s="3"/>
      <c r="Z49" s="3"/>
      <c r="AA49" s="3"/>
      <c r="AB49" s="3"/>
      <c r="AC49" s="3"/>
      <c r="AD49" s="3"/>
      <c r="AE49" s="3"/>
      <c r="AF49" s="3"/>
      <c r="AG49" s="3"/>
      <c r="AH49" s="3">
        <f t="shared" si="13"/>
        <v>48</v>
      </c>
      <c r="AI49" s="3">
        <f t="shared" si="12"/>
        <v>0.1273209549</v>
      </c>
      <c r="AJ49" s="47">
        <v>0.5116470265826254</v>
      </c>
      <c r="AK49" s="3">
        <v>0.1273209549071618</v>
      </c>
      <c r="AL49" s="47">
        <v>0.18355640535372852</v>
      </c>
      <c r="AM49" s="3">
        <v>0.1273209549071618</v>
      </c>
      <c r="AN49" s="47">
        <v>0.5424002185362162</v>
      </c>
      <c r="AO49" s="3">
        <v>0.1273209549071618</v>
      </c>
      <c r="AP49" s="47">
        <v>0.06888620377994706</v>
      </c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</row>
    <row r="50" ht="11.25" customHeight="1">
      <c r="A50" s="3"/>
      <c r="B50" s="3"/>
      <c r="C50" s="3" t="s">
        <v>70</v>
      </c>
      <c r="D50" s="18">
        <v>931.0</v>
      </c>
      <c r="E50" s="19">
        <v>13.0</v>
      </c>
      <c r="F50" s="35">
        <v>205.0</v>
      </c>
      <c r="G50" s="36">
        <v>100.0</v>
      </c>
      <c r="H50" s="47">
        <f t="shared" si="1"/>
        <v>0.9862288136</v>
      </c>
      <c r="I50" s="50">
        <f t="shared" si="2"/>
        <v>0.6721311475</v>
      </c>
      <c r="J50" s="47">
        <f t="shared" si="3"/>
        <v>0.9095276221</v>
      </c>
      <c r="K50" s="47">
        <f t="shared" si="4"/>
        <v>0.8254603683</v>
      </c>
      <c r="L50" s="47">
        <f t="shared" si="5"/>
        <v>0.1745396317</v>
      </c>
      <c r="M50" s="51">
        <f t="shared" si="6"/>
        <v>0.3230932203</v>
      </c>
      <c r="N50" s="52">
        <f t="shared" si="7"/>
        <v>0.9240191685</v>
      </c>
      <c r="O50" s="52">
        <f t="shared" si="8"/>
        <v>0.06239514966</v>
      </c>
      <c r="P50" s="53">
        <f t="shared" si="9"/>
        <v>0.6995228293</v>
      </c>
      <c r="Q50" s="50">
        <f t="shared" si="10"/>
        <v>0.6938251665</v>
      </c>
      <c r="R50" s="54">
        <f t="shared" si="11"/>
        <v>-0.02169401894</v>
      </c>
      <c r="S50" s="3"/>
      <c r="T50" s="3"/>
      <c r="U50" s="47" t="s">
        <v>97</v>
      </c>
      <c r="V50" s="47">
        <v>0.7140306015127216</v>
      </c>
      <c r="W50" s="47">
        <v>0.7028571428571428</v>
      </c>
      <c r="X50" s="47">
        <v>-0.011173458655578727</v>
      </c>
      <c r="Y50" s="3"/>
      <c r="Z50" s="3"/>
      <c r="AA50" s="3"/>
      <c r="AB50" s="3"/>
      <c r="AC50" s="3"/>
      <c r="AD50" s="3"/>
      <c r="AE50" s="3"/>
      <c r="AF50" s="3"/>
      <c r="AG50" s="3"/>
      <c r="AH50" s="3">
        <f t="shared" si="13"/>
        <v>49</v>
      </c>
      <c r="AI50" s="3">
        <f t="shared" si="12"/>
        <v>0.1299734748</v>
      </c>
      <c r="AJ50" s="47">
        <v>0.5145482388973966</v>
      </c>
      <c r="AK50" s="3">
        <v>0.129973474801061</v>
      </c>
      <c r="AL50" s="47">
        <v>0.18547486033519556</v>
      </c>
      <c r="AM50" s="3">
        <v>0.129973474801061</v>
      </c>
      <c r="AN50" s="47">
        <v>0.5436176891812051</v>
      </c>
      <c r="AO50" s="3">
        <v>0.129973474801061</v>
      </c>
      <c r="AP50" s="47">
        <v>0.0699192490436295</v>
      </c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</row>
    <row r="51" ht="11.25" customHeight="1">
      <c r="A51" s="3"/>
      <c r="B51" s="3"/>
      <c r="C51" s="3" t="s">
        <v>71</v>
      </c>
      <c r="D51" s="18">
        <v>309.0</v>
      </c>
      <c r="E51" s="19">
        <v>5.0</v>
      </c>
      <c r="F51" s="35">
        <v>79.0</v>
      </c>
      <c r="G51" s="36">
        <v>13.0</v>
      </c>
      <c r="H51" s="47">
        <f t="shared" si="1"/>
        <v>0.9840764331</v>
      </c>
      <c r="I51" s="50">
        <f t="shared" si="2"/>
        <v>0.8586956522</v>
      </c>
      <c r="J51" s="47">
        <f t="shared" si="3"/>
        <v>0.9556650246</v>
      </c>
      <c r="K51" s="47">
        <f t="shared" si="4"/>
        <v>0.7931034483</v>
      </c>
      <c r="L51" s="47">
        <f t="shared" si="5"/>
        <v>0.2068965517</v>
      </c>
      <c r="M51" s="51">
        <f t="shared" si="6"/>
        <v>0.2929936306</v>
      </c>
      <c r="N51" s="52">
        <f t="shared" si="7"/>
        <v>0.9737559851</v>
      </c>
      <c r="O51" s="52">
        <f t="shared" si="8"/>
        <v>0.08888815352</v>
      </c>
      <c r="P51" s="53">
        <f t="shared" si="9"/>
        <v>0.8605757146</v>
      </c>
      <c r="Q51" s="50">
        <f t="shared" si="10"/>
        <v>0.8583671687</v>
      </c>
      <c r="R51" s="54">
        <f t="shared" si="11"/>
        <v>0.0003284834813</v>
      </c>
      <c r="S51" s="3"/>
      <c r="T51" s="3"/>
      <c r="U51" s="47" t="s">
        <v>370</v>
      </c>
      <c r="V51" s="47">
        <v>0.40403939231739333</v>
      </c>
      <c r="W51" s="47">
        <v>0.39316239316239315</v>
      </c>
      <c r="X51" s="47">
        <v>-0.010876999155000178</v>
      </c>
      <c r="Y51" s="3"/>
      <c r="Z51" s="3"/>
      <c r="AA51" s="3"/>
      <c r="AB51" s="3"/>
      <c r="AC51" s="3"/>
      <c r="AD51" s="3"/>
      <c r="AE51" s="3"/>
      <c r="AF51" s="3"/>
      <c r="AG51" s="3"/>
      <c r="AH51" s="3">
        <f t="shared" si="13"/>
        <v>50</v>
      </c>
      <c r="AI51" s="3">
        <f t="shared" si="12"/>
        <v>0.1326259947</v>
      </c>
      <c r="AJ51" s="47">
        <v>0.5151515151515151</v>
      </c>
      <c r="AK51" s="3">
        <v>0.13262599469496023</v>
      </c>
      <c r="AL51" s="47">
        <v>0.18625954198473282</v>
      </c>
      <c r="AM51" s="3">
        <v>0.13262599469496023</v>
      </c>
      <c r="AN51" s="47">
        <v>0.5463824708136944</v>
      </c>
      <c r="AO51" s="3">
        <v>0.13262599469496023</v>
      </c>
      <c r="AP51" s="47">
        <v>0.07032025633120707</v>
      </c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</row>
    <row r="52" ht="11.25" customHeight="1">
      <c r="A52" s="3"/>
      <c r="B52" s="3"/>
      <c r="C52" s="3" t="s">
        <v>72</v>
      </c>
      <c r="D52" s="18">
        <v>529.0</v>
      </c>
      <c r="E52" s="19">
        <v>22.0</v>
      </c>
      <c r="F52" s="35">
        <v>234.0</v>
      </c>
      <c r="G52" s="36">
        <v>48.0</v>
      </c>
      <c r="H52" s="47">
        <f t="shared" si="1"/>
        <v>0.9600725953</v>
      </c>
      <c r="I52" s="50">
        <f t="shared" si="2"/>
        <v>0.829787234</v>
      </c>
      <c r="J52" s="47">
        <f t="shared" si="3"/>
        <v>0.9159663866</v>
      </c>
      <c r="K52" s="47">
        <f t="shared" si="4"/>
        <v>0.6926770708</v>
      </c>
      <c r="L52" s="47">
        <f t="shared" si="5"/>
        <v>0.3073229292</v>
      </c>
      <c r="M52" s="51">
        <f t="shared" si="6"/>
        <v>0.5117967332</v>
      </c>
      <c r="N52" s="52">
        <f t="shared" si="7"/>
        <v>0.9465921464</v>
      </c>
      <c r="O52" s="52">
        <f t="shared" si="8"/>
        <v>0.1934040136</v>
      </c>
      <c r="P52" s="53">
        <f t="shared" si="9"/>
        <v>0.8201868534</v>
      </c>
      <c r="Q52" s="50">
        <f t="shared" si="10"/>
        <v>0.8161021259</v>
      </c>
      <c r="R52" s="54">
        <f t="shared" si="11"/>
        <v>0.01368510811</v>
      </c>
      <c r="S52" s="3"/>
      <c r="T52" s="3"/>
      <c r="U52" s="47" t="s">
        <v>69</v>
      </c>
      <c r="V52" s="47">
        <v>0.8846860945380657</v>
      </c>
      <c r="W52" s="47">
        <v>0.8744588744588745</v>
      </c>
      <c r="X52" s="47">
        <v>-0.01022722007919119</v>
      </c>
      <c r="Y52" s="3"/>
      <c r="Z52" s="3"/>
      <c r="AA52" s="3"/>
      <c r="AB52" s="3"/>
      <c r="AC52" s="3"/>
      <c r="AD52" s="3"/>
      <c r="AE52" s="3"/>
      <c r="AF52" s="3"/>
      <c r="AG52" s="3"/>
      <c r="AH52" s="3">
        <f t="shared" si="13"/>
        <v>51</v>
      </c>
      <c r="AI52" s="3">
        <f t="shared" si="12"/>
        <v>0.1352785146</v>
      </c>
      <c r="AJ52" s="47">
        <v>0.5174377224199288</v>
      </c>
      <c r="AK52" s="3">
        <v>0.13527851458885942</v>
      </c>
      <c r="AL52" s="47">
        <v>0.18660598179453836</v>
      </c>
      <c r="AM52" s="3">
        <v>0.13527851458885942</v>
      </c>
      <c r="AN52" s="47">
        <v>0.5472948033854443</v>
      </c>
      <c r="AO52" s="3">
        <v>0.13527851458885942</v>
      </c>
      <c r="AP52" s="47">
        <v>0.07317143658912616</v>
      </c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</row>
    <row r="53" ht="11.25" customHeight="1">
      <c r="A53" s="3"/>
      <c r="B53" s="3"/>
      <c r="C53" s="3" t="s">
        <v>73</v>
      </c>
      <c r="D53" s="18">
        <v>152.0</v>
      </c>
      <c r="E53" s="19">
        <v>2.0</v>
      </c>
      <c r="F53" s="35">
        <v>19.0</v>
      </c>
      <c r="G53" s="36">
        <v>7.0</v>
      </c>
      <c r="H53" s="47">
        <f t="shared" si="1"/>
        <v>0.987012987</v>
      </c>
      <c r="I53" s="50">
        <f t="shared" si="2"/>
        <v>0.7307692308</v>
      </c>
      <c r="J53" s="47">
        <f t="shared" si="3"/>
        <v>0.95</v>
      </c>
      <c r="K53" s="47">
        <f t="shared" si="4"/>
        <v>0.8833333333</v>
      </c>
      <c r="L53" s="47">
        <f t="shared" si="5"/>
        <v>0.1166666667</v>
      </c>
      <c r="M53" s="51">
        <f t="shared" si="6"/>
        <v>0.1688311688</v>
      </c>
      <c r="N53" s="52">
        <f t="shared" si="7"/>
        <v>0.9571369341</v>
      </c>
      <c r="O53" s="52">
        <f t="shared" si="8"/>
        <v>0.00002122038755</v>
      </c>
      <c r="P53" s="53">
        <f t="shared" si="9"/>
        <v>0.7997258519</v>
      </c>
      <c r="Q53" s="50">
        <f t="shared" si="10"/>
        <v>0.7949781824</v>
      </c>
      <c r="R53" s="54">
        <f t="shared" si="11"/>
        <v>-0.06420895167</v>
      </c>
      <c r="S53" s="3"/>
      <c r="T53" s="3"/>
      <c r="U53" s="47" t="s">
        <v>237</v>
      </c>
      <c r="V53" s="47">
        <v>0.8829605734463627</v>
      </c>
      <c r="W53" s="47">
        <v>0.8728179551122195</v>
      </c>
      <c r="X53" s="47">
        <v>-0.010142618334143205</v>
      </c>
      <c r="Y53" s="3"/>
      <c r="Z53" s="3"/>
      <c r="AA53" s="3"/>
      <c r="AB53" s="3"/>
      <c r="AC53" s="3"/>
      <c r="AD53" s="3"/>
      <c r="AE53" s="3"/>
      <c r="AF53" s="3"/>
      <c r="AG53" s="3"/>
      <c r="AH53" s="3">
        <f t="shared" si="13"/>
        <v>52</v>
      </c>
      <c r="AI53" s="3">
        <f t="shared" si="12"/>
        <v>0.1379310345</v>
      </c>
      <c r="AJ53" s="47">
        <v>0.5180180180180181</v>
      </c>
      <c r="AK53" s="3">
        <v>0.13793103448275862</v>
      </c>
      <c r="AL53" s="47">
        <v>0.1869747899159664</v>
      </c>
      <c r="AM53" s="3">
        <v>0.13793103448275862</v>
      </c>
      <c r="AN53" s="47">
        <v>0.5482333382663763</v>
      </c>
      <c r="AO53" s="3">
        <v>0.13793103448275862</v>
      </c>
      <c r="AP53" s="47">
        <v>0.07343980931148662</v>
      </c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</row>
    <row r="54" ht="11.25" customHeight="1">
      <c r="A54" s="3"/>
      <c r="B54" s="3"/>
      <c r="C54" s="3" t="s">
        <v>74</v>
      </c>
      <c r="D54" s="18">
        <v>901.0</v>
      </c>
      <c r="E54" s="19">
        <v>16.0</v>
      </c>
      <c r="F54" s="35">
        <v>359.0</v>
      </c>
      <c r="G54" s="36">
        <v>49.0</v>
      </c>
      <c r="H54" s="47">
        <f t="shared" si="1"/>
        <v>0.9825517993</v>
      </c>
      <c r="I54" s="50">
        <f t="shared" si="2"/>
        <v>0.8799019608</v>
      </c>
      <c r="J54" s="47">
        <f t="shared" si="3"/>
        <v>0.9509433962</v>
      </c>
      <c r="K54" s="47">
        <f t="shared" si="4"/>
        <v>0.7169811321</v>
      </c>
      <c r="L54" s="47">
        <f t="shared" si="5"/>
        <v>0.2830188679</v>
      </c>
      <c r="M54" s="51">
        <f t="shared" si="6"/>
        <v>0.4449291167</v>
      </c>
      <c r="N54" s="52">
        <f t="shared" si="7"/>
        <v>0.9783465241</v>
      </c>
      <c r="O54" s="52">
        <f t="shared" si="8"/>
        <v>0.1650184875</v>
      </c>
      <c r="P54" s="53">
        <f t="shared" si="9"/>
        <v>0.8745557592</v>
      </c>
      <c r="Q54" s="50">
        <f t="shared" si="10"/>
        <v>0.8731866379</v>
      </c>
      <c r="R54" s="54">
        <f t="shared" si="11"/>
        <v>0.006715322868</v>
      </c>
      <c r="S54" s="3"/>
      <c r="T54" s="3"/>
      <c r="U54" s="47" t="s">
        <v>91</v>
      </c>
      <c r="V54" s="47">
        <v>0.7018289238808523</v>
      </c>
      <c r="W54" s="47">
        <v>0.6917808219178082</v>
      </c>
      <c r="X54" s="47">
        <v>-0.010048101963044065</v>
      </c>
      <c r="Y54" s="3"/>
      <c r="Z54" s="3"/>
      <c r="AA54" s="3"/>
      <c r="AB54" s="3"/>
      <c r="AC54" s="3"/>
      <c r="AD54" s="3"/>
      <c r="AE54" s="3"/>
      <c r="AF54" s="3"/>
      <c r="AG54" s="3"/>
      <c r="AH54" s="3">
        <f t="shared" si="13"/>
        <v>53</v>
      </c>
      <c r="AI54" s="3">
        <f t="shared" si="12"/>
        <v>0.1405835544</v>
      </c>
      <c r="AJ54" s="47">
        <v>0.5180890538033395</v>
      </c>
      <c r="AK54" s="3">
        <v>0.14058355437665782</v>
      </c>
      <c r="AL54" s="47">
        <v>0.18903971845148315</v>
      </c>
      <c r="AM54" s="3">
        <v>0.14058355437665782</v>
      </c>
      <c r="AN54" s="47">
        <v>0.5487853680104842</v>
      </c>
      <c r="AO54" s="3">
        <v>0.14058355437665782</v>
      </c>
      <c r="AP54" s="47">
        <v>0.07369833394866412</v>
      </c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</row>
    <row r="55" ht="11.25" customHeight="1">
      <c r="A55" s="3"/>
      <c r="B55" s="3"/>
      <c r="C55" s="3" t="s">
        <v>75</v>
      </c>
      <c r="D55" s="18">
        <v>722.0</v>
      </c>
      <c r="E55" s="19">
        <v>15.0</v>
      </c>
      <c r="F55" s="35">
        <v>201.0</v>
      </c>
      <c r="G55" s="36">
        <v>45.0</v>
      </c>
      <c r="H55" s="47">
        <f t="shared" si="1"/>
        <v>0.9796472185</v>
      </c>
      <c r="I55" s="50">
        <f t="shared" si="2"/>
        <v>0.8170731707</v>
      </c>
      <c r="J55" s="47">
        <f t="shared" si="3"/>
        <v>0.9389623601</v>
      </c>
      <c r="K55" s="47">
        <f t="shared" si="4"/>
        <v>0.7802644964</v>
      </c>
      <c r="L55" s="47">
        <f t="shared" si="5"/>
        <v>0.2197355036</v>
      </c>
      <c r="M55" s="51">
        <f t="shared" si="6"/>
        <v>0.3337856174</v>
      </c>
      <c r="N55" s="52">
        <f t="shared" si="7"/>
        <v>0.9587424937</v>
      </c>
      <c r="O55" s="52">
        <f t="shared" si="8"/>
        <v>0.1036669478</v>
      </c>
      <c r="P55" s="53">
        <f t="shared" si="9"/>
        <v>0.8178603806</v>
      </c>
      <c r="Q55" s="50">
        <f t="shared" si="10"/>
        <v>0.8136909902</v>
      </c>
      <c r="R55" s="54">
        <f t="shared" si="11"/>
        <v>0.003382180527</v>
      </c>
      <c r="S55" s="3"/>
      <c r="T55" s="3"/>
      <c r="U55" s="47" t="s">
        <v>209</v>
      </c>
      <c r="V55" s="47">
        <v>0.22888624580914443</v>
      </c>
      <c r="W55" s="47">
        <v>0.2191780821917808</v>
      </c>
      <c r="X55" s="47">
        <v>-0.009708163617363624</v>
      </c>
      <c r="Y55" s="3"/>
      <c r="Z55" s="3"/>
      <c r="AA55" s="3"/>
      <c r="AB55" s="3"/>
      <c r="AC55" s="3"/>
      <c r="AD55" s="3"/>
      <c r="AE55" s="3"/>
      <c r="AF55" s="3"/>
      <c r="AG55" s="3"/>
      <c r="AH55" s="3">
        <f t="shared" si="13"/>
        <v>54</v>
      </c>
      <c r="AI55" s="3">
        <f t="shared" si="12"/>
        <v>0.1432360743</v>
      </c>
      <c r="AJ55" s="47">
        <v>0.5210860774119006</v>
      </c>
      <c r="AK55" s="3">
        <v>0.14323607427055704</v>
      </c>
      <c r="AL55" s="47">
        <v>0.19083969465648853</v>
      </c>
      <c r="AM55" s="3">
        <v>0.14323607427055704</v>
      </c>
      <c r="AN55" s="47">
        <v>0.5554589412151388</v>
      </c>
      <c r="AO55" s="3">
        <v>0.14323607427055704</v>
      </c>
      <c r="AP55" s="47">
        <v>0.07966117794055885</v>
      </c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</row>
    <row r="56" ht="11.25" customHeight="1">
      <c r="A56" s="3"/>
      <c r="B56" s="3"/>
      <c r="C56" s="3" t="s">
        <v>76</v>
      </c>
      <c r="D56" s="18">
        <v>255.0</v>
      </c>
      <c r="E56" s="19">
        <v>5.0</v>
      </c>
      <c r="F56" s="35">
        <v>68.0</v>
      </c>
      <c r="G56" s="36">
        <v>10.0</v>
      </c>
      <c r="H56" s="47">
        <f t="shared" si="1"/>
        <v>0.9807692308</v>
      </c>
      <c r="I56" s="50">
        <f t="shared" si="2"/>
        <v>0.8717948718</v>
      </c>
      <c r="J56" s="47">
        <f t="shared" si="3"/>
        <v>0.9556213018</v>
      </c>
      <c r="K56" s="47">
        <f t="shared" si="4"/>
        <v>0.7840236686</v>
      </c>
      <c r="L56" s="47">
        <f t="shared" si="5"/>
        <v>0.2159763314</v>
      </c>
      <c r="M56" s="51">
        <f t="shared" si="6"/>
        <v>0.3</v>
      </c>
      <c r="N56" s="52">
        <f t="shared" si="7"/>
        <v>0.9748191345</v>
      </c>
      <c r="O56" s="52">
        <f t="shared" si="8"/>
        <v>0.09790558239</v>
      </c>
      <c r="P56" s="53">
        <f t="shared" si="9"/>
        <v>0.8632746543</v>
      </c>
      <c r="Q56" s="50">
        <f t="shared" si="10"/>
        <v>0.8612202195</v>
      </c>
      <c r="R56" s="54">
        <f t="shared" si="11"/>
        <v>0.01057465227</v>
      </c>
      <c r="S56" s="3"/>
      <c r="T56" s="3"/>
      <c r="U56" s="47" t="s">
        <v>78</v>
      </c>
      <c r="V56" s="47">
        <v>0.8429276488312862</v>
      </c>
      <c r="W56" s="47">
        <v>0.8341968911917098</v>
      </c>
      <c r="X56" s="47">
        <v>-0.008730757639576425</v>
      </c>
      <c r="Y56" s="3"/>
      <c r="Z56" s="3"/>
      <c r="AA56" s="3"/>
      <c r="AB56" s="3"/>
      <c r="AC56" s="3"/>
      <c r="AD56" s="3"/>
      <c r="AE56" s="3"/>
      <c r="AF56" s="3"/>
      <c r="AG56" s="3"/>
      <c r="AH56" s="3">
        <f t="shared" si="13"/>
        <v>55</v>
      </c>
      <c r="AI56" s="3">
        <f t="shared" si="12"/>
        <v>0.1458885942</v>
      </c>
      <c r="AJ56" s="47">
        <v>0.525008506294658</v>
      </c>
      <c r="AK56" s="3">
        <v>0.14588859416445624</v>
      </c>
      <c r="AL56" s="47">
        <v>0.1923076923076923</v>
      </c>
      <c r="AM56" s="3">
        <v>0.14588859416445624</v>
      </c>
      <c r="AN56" s="47">
        <v>0.5562030255132219</v>
      </c>
      <c r="AO56" s="3">
        <v>0.14588859416445624</v>
      </c>
      <c r="AP56" s="47">
        <v>0.0815442485448042</v>
      </c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</row>
    <row r="57" ht="11.25" customHeight="1">
      <c r="A57" s="3"/>
      <c r="B57" s="3"/>
      <c r="C57" s="3" t="s">
        <v>77</v>
      </c>
      <c r="D57" s="18">
        <v>882.0</v>
      </c>
      <c r="E57" s="19">
        <v>10.0</v>
      </c>
      <c r="F57" s="35">
        <v>310.0</v>
      </c>
      <c r="G57" s="36">
        <v>36.0</v>
      </c>
      <c r="H57" s="47">
        <f t="shared" si="1"/>
        <v>0.9887892377</v>
      </c>
      <c r="I57" s="50">
        <f t="shared" si="2"/>
        <v>0.8959537572</v>
      </c>
      <c r="J57" s="47">
        <f t="shared" si="3"/>
        <v>0.9628432956</v>
      </c>
      <c r="K57" s="47">
        <f t="shared" si="4"/>
        <v>0.7415185784</v>
      </c>
      <c r="L57" s="47">
        <f t="shared" si="5"/>
        <v>0.2584814216</v>
      </c>
      <c r="M57" s="51">
        <f t="shared" si="6"/>
        <v>0.3878923767</v>
      </c>
      <c r="N57" s="52">
        <f t="shared" si="7"/>
        <v>0.9871673622</v>
      </c>
      <c r="O57" s="52">
        <f t="shared" si="8"/>
        <v>0.1392137071</v>
      </c>
      <c r="P57" s="53">
        <f t="shared" si="9"/>
        <v>0.893858614</v>
      </c>
      <c r="Q57" s="50">
        <f t="shared" si="10"/>
        <v>0.893821176</v>
      </c>
      <c r="R57" s="54">
        <f t="shared" si="11"/>
        <v>0.002132581232</v>
      </c>
      <c r="S57" s="3"/>
      <c r="T57" s="3"/>
      <c r="U57" s="47" t="s">
        <v>39</v>
      </c>
      <c r="V57" s="47">
        <v>0.7493117141147103</v>
      </c>
      <c r="W57" s="47">
        <v>0.7406639004149378</v>
      </c>
      <c r="X57" s="47">
        <v>-0.008647813699772522</v>
      </c>
      <c r="Y57" s="3"/>
      <c r="Z57" s="3"/>
      <c r="AA57" s="3"/>
      <c r="AB57" s="3"/>
      <c r="AC57" s="3"/>
      <c r="AD57" s="3"/>
      <c r="AE57" s="3"/>
      <c r="AF57" s="3"/>
      <c r="AG57" s="3"/>
      <c r="AH57" s="3">
        <f t="shared" si="13"/>
        <v>56</v>
      </c>
      <c r="AI57" s="3">
        <f t="shared" si="12"/>
        <v>0.1485411141</v>
      </c>
      <c r="AJ57" s="47">
        <v>0.527007299270073</v>
      </c>
      <c r="AK57" s="3">
        <v>0.14854111405835543</v>
      </c>
      <c r="AL57" s="47">
        <v>0.19281045751633985</v>
      </c>
      <c r="AM57" s="3">
        <v>0.14854111405835543</v>
      </c>
      <c r="AN57" s="47">
        <v>0.5592528200131924</v>
      </c>
      <c r="AO57" s="3">
        <v>0.14854111405835543</v>
      </c>
      <c r="AP57" s="47">
        <v>0.0838087174935266</v>
      </c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</row>
    <row r="58" ht="11.25" customHeight="1">
      <c r="A58" s="3"/>
      <c r="B58" s="3"/>
      <c r="C58" s="3" t="s">
        <v>78</v>
      </c>
      <c r="D58" s="18">
        <v>463.0</v>
      </c>
      <c r="E58" s="19">
        <v>5.0</v>
      </c>
      <c r="F58" s="35">
        <v>161.0</v>
      </c>
      <c r="G58" s="36">
        <v>32.0</v>
      </c>
      <c r="H58" s="47">
        <f t="shared" si="1"/>
        <v>0.9893162393</v>
      </c>
      <c r="I58" s="50">
        <f t="shared" si="2"/>
        <v>0.8341968912</v>
      </c>
      <c r="J58" s="47">
        <f t="shared" si="3"/>
        <v>0.9440242057</v>
      </c>
      <c r="K58" s="47">
        <f t="shared" si="4"/>
        <v>0.7488653555</v>
      </c>
      <c r="L58" s="47">
        <f t="shared" si="5"/>
        <v>0.2511346445</v>
      </c>
      <c r="M58" s="51">
        <f t="shared" si="6"/>
        <v>0.4123931624</v>
      </c>
      <c r="N58" s="52">
        <f t="shared" si="7"/>
        <v>0.9675932003</v>
      </c>
      <c r="O58" s="52">
        <f t="shared" si="8"/>
        <v>0.1342151609</v>
      </c>
      <c r="P58" s="53">
        <f t="shared" si="9"/>
        <v>0.8459090629</v>
      </c>
      <c r="Q58" s="50">
        <f t="shared" si="10"/>
        <v>0.8429276488</v>
      </c>
      <c r="R58" s="54">
        <f t="shared" si="11"/>
        <v>-0.00873075764</v>
      </c>
      <c r="S58" s="3"/>
      <c r="T58" s="3"/>
      <c r="U58" s="47" t="s">
        <v>341</v>
      </c>
      <c r="V58" s="47">
        <v>0.9183888451170621</v>
      </c>
      <c r="W58" s="47">
        <v>0.9097744360902256</v>
      </c>
      <c r="X58" s="47">
        <v>-0.008614409026836523</v>
      </c>
      <c r="Y58" s="3"/>
      <c r="Z58" s="3"/>
      <c r="AA58" s="3"/>
      <c r="AB58" s="3"/>
      <c r="AC58" s="3"/>
      <c r="AD58" s="3"/>
      <c r="AE58" s="3"/>
      <c r="AF58" s="3"/>
      <c r="AG58" s="3"/>
      <c r="AH58" s="3">
        <f t="shared" si="13"/>
        <v>57</v>
      </c>
      <c r="AI58" s="3">
        <f t="shared" si="12"/>
        <v>0.151193634</v>
      </c>
      <c r="AJ58" s="47">
        <v>0.5273712737127372</v>
      </c>
      <c r="AK58" s="3">
        <v>0.15119363395225463</v>
      </c>
      <c r="AL58" s="47">
        <v>0.1933249370277078</v>
      </c>
      <c r="AM58" s="3">
        <v>0.15119363395225463</v>
      </c>
      <c r="AN58" s="47">
        <v>0.561134069784281</v>
      </c>
      <c r="AO58" s="3">
        <v>0.15119363395225463</v>
      </c>
      <c r="AP58" s="47">
        <v>0.08657002472069326</v>
      </c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</row>
    <row r="59" ht="11.25" customHeight="1">
      <c r="A59" s="3"/>
      <c r="B59" s="3"/>
      <c r="C59" s="3" t="s">
        <v>79</v>
      </c>
      <c r="D59" s="18">
        <v>1048.0</v>
      </c>
      <c r="E59" s="19">
        <v>10.0</v>
      </c>
      <c r="F59" s="35">
        <v>237.0</v>
      </c>
      <c r="G59" s="36">
        <v>58.0</v>
      </c>
      <c r="H59" s="47">
        <f t="shared" si="1"/>
        <v>0.9905482042</v>
      </c>
      <c r="I59" s="50">
        <f t="shared" si="2"/>
        <v>0.8033898305</v>
      </c>
      <c r="J59" s="47">
        <f t="shared" si="3"/>
        <v>0.9497413156</v>
      </c>
      <c r="K59" s="47">
        <f t="shared" si="4"/>
        <v>0.8174427199</v>
      </c>
      <c r="L59" s="47">
        <f t="shared" si="5"/>
        <v>0.1825572801</v>
      </c>
      <c r="M59" s="51">
        <f t="shared" si="6"/>
        <v>0.2788279773</v>
      </c>
      <c r="N59" s="52">
        <f t="shared" si="7"/>
        <v>0.9649102206</v>
      </c>
      <c r="O59" s="52">
        <f t="shared" si="8"/>
        <v>0.06545222127</v>
      </c>
      <c r="P59" s="53">
        <f t="shared" si="9"/>
        <v>0.8324434242</v>
      </c>
      <c r="Q59" s="50">
        <f t="shared" si="10"/>
        <v>0.8288455496</v>
      </c>
      <c r="R59" s="54">
        <f t="shared" si="11"/>
        <v>-0.02545571908</v>
      </c>
      <c r="S59" s="3"/>
      <c r="T59" s="3"/>
      <c r="U59" s="47" t="s">
        <v>134</v>
      </c>
      <c r="V59" s="47">
        <v>0.774254387422457</v>
      </c>
      <c r="W59" s="47">
        <v>0.765661252900232</v>
      </c>
      <c r="X59" s="47">
        <v>-0.008593134522224988</v>
      </c>
      <c r="Y59" s="3"/>
      <c r="Z59" s="3"/>
      <c r="AA59" s="3"/>
      <c r="AB59" s="3"/>
      <c r="AC59" s="3"/>
      <c r="AD59" s="3"/>
      <c r="AE59" s="3"/>
      <c r="AF59" s="3"/>
      <c r="AG59" s="3"/>
      <c r="AH59" s="3">
        <f t="shared" si="13"/>
        <v>58</v>
      </c>
      <c r="AI59" s="3">
        <f t="shared" si="12"/>
        <v>0.1538461538</v>
      </c>
      <c r="AJ59" s="47">
        <v>0.5285857572718154</v>
      </c>
      <c r="AK59" s="3">
        <v>0.15384615384615385</v>
      </c>
      <c r="AL59" s="47">
        <v>0.19509476031215167</v>
      </c>
      <c r="AM59" s="3">
        <v>0.15384615384615385</v>
      </c>
      <c r="AN59" s="47">
        <v>0.5621052925499265</v>
      </c>
      <c r="AO59" s="3">
        <v>0.15384615384615385</v>
      </c>
      <c r="AP59" s="47">
        <v>0.08751403830597916</v>
      </c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</row>
    <row r="60" ht="11.25" customHeight="1">
      <c r="A60" s="3"/>
      <c r="B60" s="3"/>
      <c r="C60" s="3" t="s">
        <v>80</v>
      </c>
      <c r="D60" s="18">
        <v>191.0</v>
      </c>
      <c r="E60" s="19">
        <v>1.0</v>
      </c>
      <c r="F60" s="35">
        <v>28.0</v>
      </c>
      <c r="G60" s="36">
        <v>0.0</v>
      </c>
      <c r="H60" s="47">
        <f t="shared" si="1"/>
        <v>0.9947916667</v>
      </c>
      <c r="I60" s="50">
        <f t="shared" si="2"/>
        <v>1</v>
      </c>
      <c r="J60" s="47">
        <f t="shared" si="3"/>
        <v>0.9954545455</v>
      </c>
      <c r="K60" s="47">
        <f t="shared" si="4"/>
        <v>0.8681818182</v>
      </c>
      <c r="L60" s="47">
        <f t="shared" si="5"/>
        <v>0.1318181818</v>
      </c>
      <c r="M60" s="51">
        <f t="shared" si="6"/>
        <v>0.1458333333</v>
      </c>
      <c r="N60" s="52">
        <f t="shared" si="7"/>
        <v>1.004099173</v>
      </c>
      <c r="O60" s="52">
        <f t="shared" si="8"/>
        <v>0.009520285071</v>
      </c>
      <c r="P60" s="53">
        <f t="shared" si="9"/>
        <v>1.022599938</v>
      </c>
      <c r="Q60" s="50">
        <f t="shared" si="10"/>
        <v>1.037352292</v>
      </c>
      <c r="R60" s="54">
        <f t="shared" si="11"/>
        <v>-0.03735229239</v>
      </c>
      <c r="S60" s="3"/>
      <c r="T60" s="3"/>
      <c r="U60" s="47" t="s">
        <v>42</v>
      </c>
      <c r="V60" s="47">
        <v>0.7381605898176602</v>
      </c>
      <c r="W60" s="47">
        <v>0.7297297297297297</v>
      </c>
      <c r="X60" s="47">
        <v>-0.00843086008793048</v>
      </c>
      <c r="Y60" s="3"/>
      <c r="Z60" s="3"/>
      <c r="AA60" s="3"/>
      <c r="AB60" s="3"/>
      <c r="AC60" s="3"/>
      <c r="AD60" s="3"/>
      <c r="AE60" s="3"/>
      <c r="AF60" s="3"/>
      <c r="AG60" s="3"/>
      <c r="AH60" s="3">
        <f t="shared" si="13"/>
        <v>59</v>
      </c>
      <c r="AI60" s="3">
        <f t="shared" si="12"/>
        <v>0.1564986737</v>
      </c>
      <c r="AJ60" s="47">
        <v>0.5309303458353629</v>
      </c>
      <c r="AK60" s="3">
        <v>0.15649867374005305</v>
      </c>
      <c r="AL60" s="47">
        <v>0.199790246460409</v>
      </c>
      <c r="AM60" s="3">
        <v>0.15649867374005305</v>
      </c>
      <c r="AN60" s="47">
        <v>0.5653798081867636</v>
      </c>
      <c r="AO60" s="3">
        <v>0.15649867374005305</v>
      </c>
      <c r="AP60" s="47">
        <v>0.0881058652444522</v>
      </c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</row>
    <row r="61" ht="11.25" customHeight="1">
      <c r="A61" s="3"/>
      <c r="B61" s="3"/>
      <c r="C61" s="3" t="s">
        <v>81</v>
      </c>
      <c r="D61" s="18">
        <v>760.0</v>
      </c>
      <c r="E61" s="19">
        <v>11.0</v>
      </c>
      <c r="F61" s="35">
        <v>273.0</v>
      </c>
      <c r="G61" s="36">
        <v>50.0</v>
      </c>
      <c r="H61" s="47">
        <f t="shared" si="1"/>
        <v>0.9857328145</v>
      </c>
      <c r="I61" s="50">
        <f t="shared" si="2"/>
        <v>0.8452012384</v>
      </c>
      <c r="J61" s="47">
        <f t="shared" si="3"/>
        <v>0.9442413163</v>
      </c>
      <c r="K61" s="47">
        <f t="shared" si="4"/>
        <v>0.7404021938</v>
      </c>
      <c r="L61" s="47">
        <f t="shared" si="5"/>
        <v>0.2595978062</v>
      </c>
      <c r="M61" s="51">
        <f t="shared" si="6"/>
        <v>0.4189364462</v>
      </c>
      <c r="N61" s="52">
        <f t="shared" si="7"/>
        <v>0.9688400921</v>
      </c>
      <c r="O61" s="52">
        <f t="shared" si="8"/>
        <v>0.1425887805</v>
      </c>
      <c r="P61" s="53">
        <f t="shared" si="9"/>
        <v>0.8501562487</v>
      </c>
      <c r="Q61" s="50">
        <f t="shared" si="10"/>
        <v>0.847387565</v>
      </c>
      <c r="R61" s="54">
        <f t="shared" si="11"/>
        <v>-0.002186326582</v>
      </c>
      <c r="S61" s="3"/>
      <c r="T61" s="3"/>
      <c r="U61" s="47" t="s">
        <v>19</v>
      </c>
      <c r="V61" s="47">
        <v>0.8090685856296976</v>
      </c>
      <c r="W61" s="47">
        <v>0.8009708737864077</v>
      </c>
      <c r="X61" s="47">
        <v>-0.00809771184328989</v>
      </c>
      <c r="Y61" s="3"/>
      <c r="Z61" s="3"/>
      <c r="AA61" s="3"/>
      <c r="AB61" s="3"/>
      <c r="AC61" s="3"/>
      <c r="AD61" s="3"/>
      <c r="AE61" s="3"/>
      <c r="AF61" s="3"/>
      <c r="AG61" s="3"/>
      <c r="AH61" s="3">
        <f t="shared" si="13"/>
        <v>60</v>
      </c>
      <c r="AI61" s="3">
        <f t="shared" si="12"/>
        <v>0.1591511936</v>
      </c>
      <c r="AJ61" s="47">
        <v>0.5314450312049928</v>
      </c>
      <c r="AK61" s="3">
        <v>0.15915119363395225</v>
      </c>
      <c r="AL61" s="47">
        <v>0.19999999999999996</v>
      </c>
      <c r="AM61" s="3">
        <v>0.15915119363395225</v>
      </c>
      <c r="AN61" s="47">
        <v>0.5670105093599813</v>
      </c>
      <c r="AO61" s="3">
        <v>0.15915119363395225</v>
      </c>
      <c r="AP61" s="47">
        <v>0.08888815352401329</v>
      </c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</row>
    <row r="62" ht="11.25" customHeight="1">
      <c r="A62" s="3"/>
      <c r="B62" s="3"/>
      <c r="C62" s="3" t="s">
        <v>82</v>
      </c>
      <c r="D62" s="18">
        <v>280.0</v>
      </c>
      <c r="E62" s="19">
        <v>2.0</v>
      </c>
      <c r="F62" s="35">
        <v>100.0</v>
      </c>
      <c r="G62" s="36">
        <v>28.0</v>
      </c>
      <c r="H62" s="47">
        <f t="shared" si="1"/>
        <v>0.9929078014</v>
      </c>
      <c r="I62" s="50">
        <f t="shared" si="2"/>
        <v>0.78125</v>
      </c>
      <c r="J62" s="47">
        <f t="shared" si="3"/>
        <v>0.9268292683</v>
      </c>
      <c r="K62" s="47">
        <f t="shared" si="4"/>
        <v>0.7512195122</v>
      </c>
      <c r="L62" s="47">
        <f t="shared" si="5"/>
        <v>0.2487804878</v>
      </c>
      <c r="M62" s="51">
        <f t="shared" si="6"/>
        <v>0.4539007092</v>
      </c>
      <c r="N62" s="52">
        <f t="shared" si="7"/>
        <v>0.9502395318</v>
      </c>
      <c r="O62" s="52">
        <f t="shared" si="8"/>
        <v>0.1339740867</v>
      </c>
      <c r="P62" s="53">
        <f t="shared" si="9"/>
        <v>0.8045654127</v>
      </c>
      <c r="Q62" s="50">
        <f t="shared" si="10"/>
        <v>0.7999581649</v>
      </c>
      <c r="R62" s="54">
        <f t="shared" si="11"/>
        <v>-0.01870816485</v>
      </c>
      <c r="S62" s="3"/>
      <c r="T62" s="3"/>
      <c r="U62" s="47" t="s">
        <v>60</v>
      </c>
      <c r="V62" s="47">
        <v>0.7716110839362994</v>
      </c>
      <c r="W62" s="47">
        <v>0.7636363636363637</v>
      </c>
      <c r="X62" s="47">
        <v>-0.007974720299935734</v>
      </c>
      <c r="Y62" s="3"/>
      <c r="Z62" s="3"/>
      <c r="AA62" s="3"/>
      <c r="AB62" s="3"/>
      <c r="AC62" s="3"/>
      <c r="AD62" s="3"/>
      <c r="AE62" s="3"/>
      <c r="AF62" s="3"/>
      <c r="AG62" s="3"/>
      <c r="AH62" s="3">
        <f t="shared" si="13"/>
        <v>61</v>
      </c>
      <c r="AI62" s="3">
        <f t="shared" si="12"/>
        <v>0.1618037135</v>
      </c>
      <c r="AJ62" s="47">
        <v>0.5316884373488147</v>
      </c>
      <c r="AK62" s="3">
        <v>0.16180371352785147</v>
      </c>
      <c r="AL62" s="47">
        <v>0.20270270270270274</v>
      </c>
      <c r="AM62" s="3">
        <v>0.16180371352785147</v>
      </c>
      <c r="AN62" s="47">
        <v>0.5694096852402941</v>
      </c>
      <c r="AO62" s="3">
        <v>0.16180371352785147</v>
      </c>
      <c r="AP62" s="47">
        <v>0.09147142348999353</v>
      </c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</row>
    <row r="63" ht="11.25" customHeight="1">
      <c r="A63" s="3"/>
      <c r="B63" s="3"/>
      <c r="C63" s="3" t="s">
        <v>83</v>
      </c>
      <c r="D63" s="18">
        <v>1343.0</v>
      </c>
      <c r="E63" s="19">
        <v>38.0</v>
      </c>
      <c r="F63" s="35">
        <v>628.0</v>
      </c>
      <c r="G63" s="36">
        <v>170.0</v>
      </c>
      <c r="H63" s="47">
        <f t="shared" si="1"/>
        <v>0.9724837075</v>
      </c>
      <c r="I63" s="50">
        <f t="shared" si="2"/>
        <v>0.7869674185</v>
      </c>
      <c r="J63" s="47">
        <f t="shared" si="3"/>
        <v>0.9045433685</v>
      </c>
      <c r="K63" s="47">
        <f t="shared" si="4"/>
        <v>0.6943552088</v>
      </c>
      <c r="L63" s="47">
        <f t="shared" si="5"/>
        <v>0.3056447912</v>
      </c>
      <c r="M63" s="51">
        <f t="shared" si="6"/>
        <v>0.5778421434</v>
      </c>
      <c r="N63" s="52">
        <f t="shared" si="7"/>
        <v>0.9350497602</v>
      </c>
      <c r="O63" s="52">
        <f t="shared" si="8"/>
        <v>0.1931304994</v>
      </c>
      <c r="P63" s="53">
        <f t="shared" si="9"/>
        <v>0.7990982094</v>
      </c>
      <c r="Q63" s="50">
        <f t="shared" si="10"/>
        <v>0.7943330537</v>
      </c>
      <c r="R63" s="54">
        <f t="shared" si="11"/>
        <v>-0.007365635162</v>
      </c>
      <c r="S63" s="3"/>
      <c r="T63" s="3"/>
      <c r="U63" s="47" t="s">
        <v>147</v>
      </c>
      <c r="V63" s="47">
        <v>0.8944034073643493</v>
      </c>
      <c r="W63" s="47">
        <v>0.8864628820960698</v>
      </c>
      <c r="X63" s="47">
        <v>-0.007940525268279486</v>
      </c>
      <c r="Y63" s="3"/>
      <c r="Z63" s="3"/>
      <c r="AA63" s="3"/>
      <c r="AB63" s="3"/>
      <c r="AC63" s="3"/>
      <c r="AD63" s="3"/>
      <c r="AE63" s="3"/>
      <c r="AF63" s="3"/>
      <c r="AG63" s="3"/>
      <c r="AH63" s="3">
        <f t="shared" si="13"/>
        <v>62</v>
      </c>
      <c r="AI63" s="3">
        <f t="shared" si="12"/>
        <v>0.1644562334</v>
      </c>
      <c r="AJ63" s="47">
        <v>0.5331278890600925</v>
      </c>
      <c r="AK63" s="3">
        <v>0.16445623342175067</v>
      </c>
      <c r="AL63" s="47">
        <v>0.20512820512820518</v>
      </c>
      <c r="AM63" s="3">
        <v>0.16445623342175067</v>
      </c>
      <c r="AN63" s="47">
        <v>0.5712176798361097</v>
      </c>
      <c r="AO63" s="3">
        <v>0.16445623342175067</v>
      </c>
      <c r="AP63" s="47">
        <v>0.09180098847977043</v>
      </c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</row>
    <row r="64" ht="11.25" customHeight="1">
      <c r="A64" s="3"/>
      <c r="B64" s="3"/>
      <c r="C64" s="3" t="s">
        <v>84</v>
      </c>
      <c r="D64" s="18">
        <v>1548.0</v>
      </c>
      <c r="E64" s="19">
        <v>44.0</v>
      </c>
      <c r="F64" s="35">
        <v>627.0</v>
      </c>
      <c r="G64" s="36">
        <v>170.0</v>
      </c>
      <c r="H64" s="47">
        <f t="shared" si="1"/>
        <v>0.972361809</v>
      </c>
      <c r="I64" s="50">
        <f t="shared" si="2"/>
        <v>0.7867001255</v>
      </c>
      <c r="J64" s="47">
        <f t="shared" si="3"/>
        <v>0.910422771</v>
      </c>
      <c r="K64" s="47">
        <f t="shared" si="4"/>
        <v>0.7191293428</v>
      </c>
      <c r="L64" s="47">
        <f t="shared" si="5"/>
        <v>0.2808706572</v>
      </c>
      <c r="M64" s="51">
        <f t="shared" si="6"/>
        <v>0.5006281407</v>
      </c>
      <c r="N64" s="52">
        <f t="shared" si="7"/>
        <v>0.9378661323</v>
      </c>
      <c r="O64" s="52">
        <f t="shared" si="8"/>
        <v>0.1678245092</v>
      </c>
      <c r="P64" s="53">
        <f t="shared" si="9"/>
        <v>0.7920734101</v>
      </c>
      <c r="Q64" s="50">
        <f t="shared" si="10"/>
        <v>0.7871237317</v>
      </c>
      <c r="R64" s="54">
        <f t="shared" si="11"/>
        <v>-0.0004236062792</v>
      </c>
      <c r="S64" s="3"/>
      <c r="T64" s="3"/>
      <c r="U64" s="47" t="s">
        <v>252</v>
      </c>
      <c r="V64" s="47">
        <v>0.27825487900273604</v>
      </c>
      <c r="W64" s="47">
        <v>0.2703862660944206</v>
      </c>
      <c r="X64" s="47">
        <v>-0.00786861290831542</v>
      </c>
      <c r="Y64" s="3"/>
      <c r="Z64" s="3"/>
      <c r="AA64" s="3"/>
      <c r="AB64" s="3"/>
      <c r="AC64" s="3"/>
      <c r="AD64" s="3"/>
      <c r="AE64" s="3"/>
      <c r="AF64" s="3"/>
      <c r="AG64" s="3"/>
      <c r="AH64" s="3">
        <f t="shared" si="13"/>
        <v>63</v>
      </c>
      <c r="AI64" s="3">
        <f t="shared" si="12"/>
        <v>0.1671087533</v>
      </c>
      <c r="AJ64" s="47">
        <v>0.5396825396825397</v>
      </c>
      <c r="AK64" s="3">
        <v>0.16710875331564987</v>
      </c>
      <c r="AL64" s="47">
        <v>0.20517928286852594</v>
      </c>
      <c r="AM64" s="3">
        <v>0.16710875331564987</v>
      </c>
      <c r="AN64" s="47">
        <v>0.5712671774396334</v>
      </c>
      <c r="AO64" s="3">
        <v>0.16710875331564987</v>
      </c>
      <c r="AP64" s="47">
        <v>0.09476267016792211</v>
      </c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</row>
    <row r="65" ht="11.25" customHeight="1">
      <c r="A65" s="3"/>
      <c r="B65" s="3"/>
      <c r="C65" s="3" t="s">
        <v>85</v>
      </c>
      <c r="D65" s="18">
        <v>784.0</v>
      </c>
      <c r="E65" s="19">
        <v>16.0</v>
      </c>
      <c r="F65" s="35">
        <v>269.0</v>
      </c>
      <c r="G65" s="36">
        <v>51.0</v>
      </c>
      <c r="H65" s="47">
        <f t="shared" si="1"/>
        <v>0.98</v>
      </c>
      <c r="I65" s="50">
        <f t="shared" si="2"/>
        <v>0.840625</v>
      </c>
      <c r="J65" s="47">
        <f t="shared" si="3"/>
        <v>0.9401785714</v>
      </c>
      <c r="K65" s="47">
        <f t="shared" si="4"/>
        <v>0.7455357143</v>
      </c>
      <c r="L65" s="47">
        <f t="shared" si="5"/>
        <v>0.2544642857</v>
      </c>
      <c r="M65" s="51">
        <f t="shared" si="6"/>
        <v>0.4</v>
      </c>
      <c r="N65" s="52">
        <f t="shared" si="7"/>
        <v>0.9641820118</v>
      </c>
      <c r="O65" s="52">
        <f t="shared" si="8"/>
        <v>0.1379886483</v>
      </c>
      <c r="P65" s="53">
        <f t="shared" si="9"/>
        <v>0.838409774</v>
      </c>
      <c r="Q65" s="50">
        <f t="shared" si="10"/>
        <v>0.8350742943</v>
      </c>
      <c r="R65" s="54">
        <f t="shared" si="11"/>
        <v>0.005550705691</v>
      </c>
      <c r="S65" s="3"/>
      <c r="T65" s="3"/>
      <c r="U65" s="47" t="s">
        <v>138</v>
      </c>
      <c r="V65" s="47">
        <v>0.8606480223802472</v>
      </c>
      <c r="W65" s="47">
        <v>0.8529411764705882</v>
      </c>
      <c r="X65" s="47">
        <v>-0.007706845909658977</v>
      </c>
      <c r="Y65" s="3"/>
      <c r="Z65" s="3"/>
      <c r="AA65" s="3"/>
      <c r="AB65" s="3"/>
      <c r="AC65" s="3"/>
      <c r="AD65" s="3"/>
      <c r="AE65" s="3"/>
      <c r="AF65" s="3"/>
      <c r="AG65" s="3"/>
      <c r="AH65" s="3">
        <f t="shared" si="13"/>
        <v>64</v>
      </c>
      <c r="AI65" s="3">
        <f t="shared" si="12"/>
        <v>0.1697612732</v>
      </c>
      <c r="AJ65" s="47">
        <v>0.5404538727183029</v>
      </c>
      <c r="AK65" s="3">
        <v>0.16976127320954906</v>
      </c>
      <c r="AL65" s="47">
        <v>0.2064873417721519</v>
      </c>
      <c r="AM65" s="3">
        <v>0.16976127320954906</v>
      </c>
      <c r="AN65" s="47">
        <v>0.5718742213232996</v>
      </c>
      <c r="AO65" s="3">
        <v>0.16976127320954906</v>
      </c>
      <c r="AP65" s="47">
        <v>0.09774479111513479</v>
      </c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</row>
    <row r="66" ht="11.25" customHeight="1">
      <c r="A66" s="3"/>
      <c r="B66" s="3"/>
      <c r="C66" s="3" t="s">
        <v>86</v>
      </c>
      <c r="D66" s="18">
        <v>30.0</v>
      </c>
      <c r="E66" s="19">
        <v>1.0</v>
      </c>
      <c r="F66" s="35">
        <v>8.0</v>
      </c>
      <c r="G66" s="36">
        <v>4.0</v>
      </c>
      <c r="H66" s="47">
        <f t="shared" si="1"/>
        <v>0.9677419355</v>
      </c>
      <c r="I66" s="50">
        <f t="shared" si="2"/>
        <v>0.6666666667</v>
      </c>
      <c r="J66" s="47">
        <f t="shared" si="3"/>
        <v>0.8837209302</v>
      </c>
      <c r="K66" s="47">
        <f t="shared" si="4"/>
        <v>0.7906976744</v>
      </c>
      <c r="L66" s="47">
        <f t="shared" si="5"/>
        <v>0.2093023256</v>
      </c>
      <c r="M66" s="51">
        <f t="shared" si="6"/>
        <v>0.3870967742</v>
      </c>
      <c r="N66" s="52">
        <f t="shared" si="7"/>
        <v>0.9026413407</v>
      </c>
      <c r="O66" s="52">
        <f t="shared" si="8"/>
        <v>0.1000437713</v>
      </c>
      <c r="P66" s="53">
        <f t="shared" si="9"/>
        <v>0.6707905988</v>
      </c>
      <c r="Q66" s="50">
        <f t="shared" si="10"/>
        <v>0.6653833297</v>
      </c>
      <c r="R66" s="54">
        <f t="shared" si="11"/>
        <v>0.00128333692</v>
      </c>
      <c r="S66" s="3"/>
      <c r="T66" s="3"/>
      <c r="U66" s="47" t="s">
        <v>275</v>
      </c>
      <c r="V66" s="47">
        <v>0.20870957841377524</v>
      </c>
      <c r="W66" s="47">
        <v>0.20125786163522014</v>
      </c>
      <c r="X66" s="47">
        <v>-0.007451716778555106</v>
      </c>
      <c r="Y66" s="3"/>
      <c r="Z66" s="3"/>
      <c r="AA66" s="3"/>
      <c r="AB66" s="3"/>
      <c r="AC66" s="3"/>
      <c r="AD66" s="3"/>
      <c r="AE66" s="3"/>
      <c r="AF66" s="3"/>
      <c r="AG66" s="3"/>
      <c r="AH66" s="3">
        <f t="shared" si="13"/>
        <v>65</v>
      </c>
      <c r="AI66" s="3">
        <f t="shared" si="12"/>
        <v>0.1724137931</v>
      </c>
      <c r="AJ66" s="47">
        <v>0.5425867507886435</v>
      </c>
      <c r="AK66" s="3">
        <v>0.1724137931034483</v>
      </c>
      <c r="AL66" s="47">
        <v>0.2068965517241379</v>
      </c>
      <c r="AM66" s="3">
        <v>0.1724137931034483</v>
      </c>
      <c r="AN66" s="47">
        <v>0.5730403141691169</v>
      </c>
      <c r="AO66" s="3">
        <v>0.1724137931034483</v>
      </c>
      <c r="AP66" s="47">
        <v>0.09790558238660584</v>
      </c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</row>
    <row r="67" ht="11.25" customHeight="1">
      <c r="A67" s="3"/>
      <c r="B67" s="3"/>
      <c r="C67" s="3" t="s">
        <v>87</v>
      </c>
      <c r="D67" s="18">
        <v>75.0</v>
      </c>
      <c r="E67" s="19">
        <v>0.0</v>
      </c>
      <c r="F67" s="35">
        <v>8.0</v>
      </c>
      <c r="G67" s="36">
        <v>6.0</v>
      </c>
      <c r="H67" s="47">
        <f t="shared" si="1"/>
        <v>1</v>
      </c>
      <c r="I67" s="50">
        <f t="shared" si="2"/>
        <v>0.5714285714</v>
      </c>
      <c r="J67" s="47">
        <f t="shared" si="3"/>
        <v>0.9325842697</v>
      </c>
      <c r="K67" s="47">
        <f t="shared" si="4"/>
        <v>0.9101123596</v>
      </c>
      <c r="L67" s="47">
        <f t="shared" si="5"/>
        <v>0.08988764045</v>
      </c>
      <c r="M67" s="51">
        <f t="shared" si="6"/>
        <v>0.1866666667</v>
      </c>
      <c r="N67" s="52">
        <f t="shared" si="7"/>
        <v>0.9365874768</v>
      </c>
      <c r="O67" s="52">
        <f t="shared" si="8"/>
        <v>-0.02443575639</v>
      </c>
      <c r="P67" s="53">
        <f t="shared" si="9"/>
        <v>0.697130898</v>
      </c>
      <c r="Q67" s="50">
        <f t="shared" si="10"/>
        <v>0.691449484</v>
      </c>
      <c r="R67" s="54">
        <f t="shared" si="11"/>
        <v>-0.1200209126</v>
      </c>
      <c r="S67" s="3"/>
      <c r="T67" s="3"/>
      <c r="U67" s="47" t="s">
        <v>83</v>
      </c>
      <c r="V67" s="47">
        <v>0.7943330537083806</v>
      </c>
      <c r="W67" s="47">
        <v>0.7869674185463659</v>
      </c>
      <c r="X67" s="47">
        <v>-0.0073656351620147165</v>
      </c>
      <c r="Y67" s="3"/>
      <c r="Z67" s="3"/>
      <c r="AA67" s="3"/>
      <c r="AB67" s="3"/>
      <c r="AC67" s="3"/>
      <c r="AD67" s="3"/>
      <c r="AE67" s="3"/>
      <c r="AF67" s="3"/>
      <c r="AG67" s="3"/>
      <c r="AH67" s="3">
        <f t="shared" si="13"/>
        <v>66</v>
      </c>
      <c r="AI67" s="3">
        <f t="shared" si="12"/>
        <v>0.175066313</v>
      </c>
      <c r="AJ67" s="47">
        <v>0.5439200826730968</v>
      </c>
      <c r="AK67" s="3">
        <v>0.17506631299734748</v>
      </c>
      <c r="AL67" s="47">
        <v>0.20750347383047707</v>
      </c>
      <c r="AM67" s="3">
        <v>0.17506631299734748</v>
      </c>
      <c r="AN67" s="47">
        <v>0.5778981191090509</v>
      </c>
      <c r="AO67" s="3">
        <v>0.17506631299734748</v>
      </c>
      <c r="AP67" s="47">
        <v>0.09866693340033965</v>
      </c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</row>
    <row r="68" ht="11.25" customHeight="1">
      <c r="A68" s="3"/>
      <c r="B68" s="3"/>
      <c r="C68" s="3" t="s">
        <v>88</v>
      </c>
      <c r="D68" s="18">
        <v>105.0</v>
      </c>
      <c r="E68" s="19">
        <v>0.0</v>
      </c>
      <c r="F68" s="35">
        <v>25.0</v>
      </c>
      <c r="G68" s="36">
        <v>12.0</v>
      </c>
      <c r="H68" s="47">
        <f t="shared" si="1"/>
        <v>1</v>
      </c>
      <c r="I68" s="50">
        <f t="shared" si="2"/>
        <v>0.6756756757</v>
      </c>
      <c r="J68" s="47">
        <f t="shared" si="3"/>
        <v>0.9154929577</v>
      </c>
      <c r="K68" s="47">
        <f t="shared" si="4"/>
        <v>0.823943662</v>
      </c>
      <c r="L68" s="47">
        <f t="shared" si="5"/>
        <v>0.176056338</v>
      </c>
      <c r="M68" s="51">
        <f t="shared" si="6"/>
        <v>0.3523809524</v>
      </c>
      <c r="N68" s="52">
        <f t="shared" si="7"/>
        <v>0.9301248794</v>
      </c>
      <c r="O68" s="52">
        <f t="shared" si="8"/>
        <v>0.06317355944</v>
      </c>
      <c r="P68" s="53">
        <f t="shared" si="9"/>
        <v>0.7187628513</v>
      </c>
      <c r="Q68" s="50">
        <f t="shared" si="10"/>
        <v>0.7129919286</v>
      </c>
      <c r="R68" s="54">
        <f t="shared" si="11"/>
        <v>-0.03731625291</v>
      </c>
      <c r="S68" s="3"/>
      <c r="T68" s="3"/>
      <c r="U68" s="47" t="s">
        <v>96</v>
      </c>
      <c r="V68" s="47">
        <v>0.6852051072236495</v>
      </c>
      <c r="W68" s="47">
        <v>0.6779661016949152</v>
      </c>
      <c r="X68" s="47">
        <v>-0.007239005528734244</v>
      </c>
      <c r="Y68" s="3"/>
      <c r="Z68" s="3"/>
      <c r="AA68" s="3"/>
      <c r="AB68" s="3"/>
      <c r="AC68" s="3"/>
      <c r="AD68" s="3"/>
      <c r="AE68" s="3"/>
      <c r="AF68" s="3"/>
      <c r="AG68" s="3"/>
      <c r="AH68" s="3">
        <f t="shared" si="13"/>
        <v>67</v>
      </c>
      <c r="AI68" s="3">
        <f t="shared" si="12"/>
        <v>0.1777188329</v>
      </c>
      <c r="AJ68" s="47">
        <v>0.5459558823529411</v>
      </c>
      <c r="AK68" s="3">
        <v>0.17771883289124668</v>
      </c>
      <c r="AL68" s="47">
        <v>0.20750988142292492</v>
      </c>
      <c r="AM68" s="3">
        <v>0.17771883289124668</v>
      </c>
      <c r="AN68" s="47">
        <v>0.577959961591561</v>
      </c>
      <c r="AO68" s="3">
        <v>0.17771883289124668</v>
      </c>
      <c r="AP68" s="47">
        <v>0.1000437712660403</v>
      </c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</row>
    <row r="69" ht="11.25" customHeight="1">
      <c r="A69" s="3"/>
      <c r="B69" s="3"/>
      <c r="C69" s="3" t="s">
        <v>89</v>
      </c>
      <c r="D69" s="18">
        <v>295.0</v>
      </c>
      <c r="E69" s="19">
        <v>12.0</v>
      </c>
      <c r="F69" s="35">
        <v>126.0</v>
      </c>
      <c r="G69" s="36">
        <v>36.0</v>
      </c>
      <c r="H69" s="47">
        <f t="shared" si="1"/>
        <v>0.9609120521</v>
      </c>
      <c r="I69" s="50">
        <f t="shared" si="2"/>
        <v>0.7777777778</v>
      </c>
      <c r="J69" s="47">
        <f t="shared" si="3"/>
        <v>0.8976545842</v>
      </c>
      <c r="K69" s="47">
        <f t="shared" si="4"/>
        <v>0.7057569296</v>
      </c>
      <c r="L69" s="47">
        <f t="shared" si="5"/>
        <v>0.2942430704</v>
      </c>
      <c r="M69" s="51">
        <f t="shared" si="6"/>
        <v>0.5276872964</v>
      </c>
      <c r="N69" s="52">
        <f t="shared" si="7"/>
        <v>0.9268228042</v>
      </c>
      <c r="O69" s="52">
        <f t="shared" si="8"/>
        <v>0.1826532965</v>
      </c>
      <c r="P69" s="53">
        <f t="shared" si="9"/>
        <v>0.7786519924</v>
      </c>
      <c r="Q69" s="50">
        <f t="shared" si="10"/>
        <v>0.7734054133</v>
      </c>
      <c r="R69" s="54">
        <f t="shared" si="11"/>
        <v>0.004372364495</v>
      </c>
      <c r="S69" s="3"/>
      <c r="T69" s="3"/>
      <c r="U69" s="47" t="s">
        <v>101</v>
      </c>
      <c r="V69" s="47">
        <v>0.5346128452960269</v>
      </c>
      <c r="W69" s="47">
        <v>0.5274725274725275</v>
      </c>
      <c r="X69" s="47">
        <v>-0.0071403178234994424</v>
      </c>
      <c r="Y69" s="3"/>
      <c r="Z69" s="3"/>
      <c r="AA69" s="3"/>
      <c r="AB69" s="3"/>
      <c r="AC69" s="3"/>
      <c r="AD69" s="3"/>
      <c r="AE69" s="3"/>
      <c r="AF69" s="3"/>
      <c r="AG69" s="3"/>
      <c r="AH69" s="3">
        <f t="shared" si="13"/>
        <v>68</v>
      </c>
      <c r="AI69" s="3">
        <f t="shared" si="12"/>
        <v>0.1803713528</v>
      </c>
      <c r="AJ69" s="47">
        <v>0.5478359908883826</v>
      </c>
      <c r="AK69" s="3">
        <v>0.18037135278514588</v>
      </c>
      <c r="AL69" s="47">
        <v>0.2093023255813954</v>
      </c>
      <c r="AM69" s="3">
        <v>0.18037135278514588</v>
      </c>
      <c r="AN69" s="47">
        <v>0.5781403046729723</v>
      </c>
      <c r="AO69" s="3">
        <v>0.18037135278514588</v>
      </c>
      <c r="AP69" s="47">
        <v>0.10005980681602755</v>
      </c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</row>
    <row r="70" ht="11.25" customHeight="1">
      <c r="A70" s="3"/>
      <c r="B70" s="3"/>
      <c r="C70" s="3" t="s">
        <v>90</v>
      </c>
      <c r="D70" s="18">
        <v>829.0</v>
      </c>
      <c r="E70" s="19">
        <v>24.0</v>
      </c>
      <c r="F70" s="35">
        <v>265.0</v>
      </c>
      <c r="G70" s="36">
        <v>93.0</v>
      </c>
      <c r="H70" s="47">
        <f t="shared" si="1"/>
        <v>0.9718640094</v>
      </c>
      <c r="I70" s="50">
        <f t="shared" si="2"/>
        <v>0.7402234637</v>
      </c>
      <c r="J70" s="47">
        <f t="shared" si="3"/>
        <v>0.9033856317</v>
      </c>
      <c r="K70" s="47">
        <f t="shared" si="4"/>
        <v>0.7613542527</v>
      </c>
      <c r="L70" s="47">
        <f t="shared" si="5"/>
        <v>0.2386457473</v>
      </c>
      <c r="M70" s="51">
        <f t="shared" si="6"/>
        <v>0.4196951934</v>
      </c>
      <c r="N70" s="52">
        <f t="shared" si="7"/>
        <v>0.9257355267</v>
      </c>
      <c r="O70" s="52">
        <f t="shared" si="8"/>
        <v>0.1267719484</v>
      </c>
      <c r="P70" s="53">
        <f t="shared" si="9"/>
        <v>0.7445222804</v>
      </c>
      <c r="Q70" s="50">
        <f t="shared" si="10"/>
        <v>0.7388272376</v>
      </c>
      <c r="R70" s="54">
        <f t="shared" si="11"/>
        <v>0.001396226105</v>
      </c>
      <c r="S70" s="3"/>
      <c r="T70" s="3"/>
      <c r="U70" s="47" t="s">
        <v>372</v>
      </c>
      <c r="V70" s="47">
        <v>0.4389548864713198</v>
      </c>
      <c r="W70" s="47">
        <v>0.4319286871961102</v>
      </c>
      <c r="X70" s="47">
        <v>-0.007026199275209588</v>
      </c>
      <c r="Y70" s="3"/>
      <c r="Z70" s="3"/>
      <c r="AA70" s="3"/>
      <c r="AB70" s="3"/>
      <c r="AC70" s="3"/>
      <c r="AD70" s="3"/>
      <c r="AE70" s="3"/>
      <c r="AF70" s="3"/>
      <c r="AG70" s="3"/>
      <c r="AH70" s="3">
        <f t="shared" si="13"/>
        <v>69</v>
      </c>
      <c r="AI70" s="3">
        <f t="shared" si="12"/>
        <v>0.1830238727</v>
      </c>
      <c r="AJ70" s="47">
        <v>0.5494505494505495</v>
      </c>
      <c r="AK70" s="3">
        <v>0.1830238726790451</v>
      </c>
      <c r="AL70" s="47">
        <v>0.21224489795918366</v>
      </c>
      <c r="AM70" s="3">
        <v>0.1830238726790451</v>
      </c>
      <c r="AN70" s="47">
        <v>0.5826588614995477</v>
      </c>
      <c r="AO70" s="3">
        <v>0.1830238726790451</v>
      </c>
      <c r="AP70" s="47">
        <v>0.10016463394501805</v>
      </c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</row>
    <row r="71" ht="11.25" customHeight="1">
      <c r="A71" s="3"/>
      <c r="B71" s="3"/>
      <c r="C71" s="3" t="s">
        <v>91</v>
      </c>
      <c r="D71" s="18">
        <v>822.0</v>
      </c>
      <c r="E71" s="19">
        <v>42.0</v>
      </c>
      <c r="F71" s="35">
        <v>404.0</v>
      </c>
      <c r="G71" s="36">
        <v>180.0</v>
      </c>
      <c r="H71" s="47">
        <f t="shared" si="1"/>
        <v>0.9513888889</v>
      </c>
      <c r="I71" s="50">
        <f t="shared" si="2"/>
        <v>0.6917808219</v>
      </c>
      <c r="J71" s="47">
        <f t="shared" si="3"/>
        <v>0.8466850829</v>
      </c>
      <c r="K71" s="47">
        <f t="shared" si="4"/>
        <v>0.6919889503</v>
      </c>
      <c r="L71" s="47">
        <f t="shared" si="5"/>
        <v>0.3080110497</v>
      </c>
      <c r="M71" s="51">
        <f t="shared" si="6"/>
        <v>0.6759259259</v>
      </c>
      <c r="N71" s="52">
        <f t="shared" si="7"/>
        <v>0.8779111154</v>
      </c>
      <c r="O71" s="52">
        <f t="shared" si="8"/>
        <v>0.2025302688</v>
      </c>
      <c r="P71" s="53">
        <f t="shared" si="9"/>
        <v>0.7075698977</v>
      </c>
      <c r="Q71" s="50">
        <f t="shared" si="10"/>
        <v>0.7018289239</v>
      </c>
      <c r="R71" s="54">
        <f t="shared" si="11"/>
        <v>-0.01004810196</v>
      </c>
      <c r="S71" s="3"/>
      <c r="T71" s="3"/>
      <c r="U71" s="47" t="s">
        <v>32</v>
      </c>
      <c r="V71" s="47">
        <v>0.8138791349997637</v>
      </c>
      <c r="W71" s="47">
        <v>0.8068965517241379</v>
      </c>
      <c r="X71" s="47">
        <v>-0.006982583275625842</v>
      </c>
      <c r="Y71" s="3"/>
      <c r="Z71" s="3"/>
      <c r="AA71" s="3"/>
      <c r="AB71" s="3"/>
      <c r="AC71" s="3"/>
      <c r="AD71" s="3"/>
      <c r="AE71" s="3"/>
      <c r="AF71" s="3"/>
      <c r="AG71" s="3"/>
      <c r="AH71" s="3">
        <f t="shared" si="13"/>
        <v>70</v>
      </c>
      <c r="AI71" s="3">
        <f t="shared" si="12"/>
        <v>0.1856763926</v>
      </c>
      <c r="AJ71" s="47">
        <v>0.55</v>
      </c>
      <c r="AK71" s="3">
        <v>0.1856763925729443</v>
      </c>
      <c r="AL71" s="47">
        <v>0.2122994652406417</v>
      </c>
      <c r="AM71" s="3">
        <v>0.1856763925729443</v>
      </c>
      <c r="AN71" s="47">
        <v>0.5838871967464558</v>
      </c>
      <c r="AO71" s="3">
        <v>0.1856763925729443</v>
      </c>
      <c r="AP71" s="47">
        <v>0.1009592469283314</v>
      </c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</row>
    <row r="72" ht="11.25" customHeight="1">
      <c r="A72" s="3"/>
      <c r="B72" s="3"/>
      <c r="C72" s="3" t="s">
        <v>92</v>
      </c>
      <c r="D72" s="18">
        <v>2334.0</v>
      </c>
      <c r="E72" s="19">
        <v>314.0</v>
      </c>
      <c r="F72" s="35">
        <v>2048.0</v>
      </c>
      <c r="G72" s="36">
        <v>581.0</v>
      </c>
      <c r="H72" s="47">
        <f t="shared" si="1"/>
        <v>0.8814199396</v>
      </c>
      <c r="I72" s="50">
        <f t="shared" si="2"/>
        <v>0.7790034234</v>
      </c>
      <c r="J72" s="47">
        <f t="shared" si="3"/>
        <v>0.8303960584</v>
      </c>
      <c r="K72" s="47">
        <f t="shared" si="4"/>
        <v>0.5523971954</v>
      </c>
      <c r="L72" s="47">
        <f t="shared" si="5"/>
        <v>0.4476028046</v>
      </c>
      <c r="M72" s="51">
        <f t="shared" si="6"/>
        <v>0.9928247734</v>
      </c>
      <c r="N72" s="52">
        <f t="shared" si="7"/>
        <v>0.8787554556</v>
      </c>
      <c r="O72" s="52">
        <f t="shared" si="8"/>
        <v>0.3430666607</v>
      </c>
      <c r="P72" s="53">
        <f t="shared" si="9"/>
        <v>0.7790012111</v>
      </c>
      <c r="Q72" s="50">
        <f t="shared" si="10"/>
        <v>0.7737614549</v>
      </c>
      <c r="R72" s="54">
        <f t="shared" si="11"/>
        <v>0.00524196845</v>
      </c>
      <c r="S72" s="3"/>
      <c r="T72" s="3"/>
      <c r="U72" s="47" t="s">
        <v>48</v>
      </c>
      <c r="V72" s="47">
        <v>0.6777678587844415</v>
      </c>
      <c r="W72" s="47">
        <v>0.6708407871198568</v>
      </c>
      <c r="X72" s="47">
        <v>-0.006927071664584616</v>
      </c>
      <c r="Y72" s="3"/>
      <c r="Z72" s="3"/>
      <c r="AA72" s="3"/>
      <c r="AB72" s="3"/>
      <c r="AC72" s="3"/>
      <c r="AD72" s="3"/>
      <c r="AE72" s="3"/>
      <c r="AF72" s="3"/>
      <c r="AG72" s="3"/>
      <c r="AH72" s="3">
        <f t="shared" si="13"/>
        <v>71</v>
      </c>
      <c r="AI72" s="3">
        <f t="shared" si="12"/>
        <v>0.1883289125</v>
      </c>
      <c r="AJ72" s="47">
        <v>0.5501945525291829</v>
      </c>
      <c r="AK72" s="3">
        <v>0.1883289124668435</v>
      </c>
      <c r="AL72" s="47">
        <v>0.2142857142857143</v>
      </c>
      <c r="AM72" s="3">
        <v>0.1883289124668435</v>
      </c>
      <c r="AN72" s="47">
        <v>0.5839180416148559</v>
      </c>
      <c r="AO72" s="3">
        <v>0.1883289124668435</v>
      </c>
      <c r="AP72" s="47">
        <v>0.10127340631333324</v>
      </c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</row>
    <row r="73" ht="11.25" customHeight="1">
      <c r="A73" s="3"/>
      <c r="B73" s="3"/>
      <c r="C73" s="3" t="s">
        <v>93</v>
      </c>
      <c r="D73" s="18">
        <v>1009.0</v>
      </c>
      <c r="E73" s="19">
        <v>43.0</v>
      </c>
      <c r="F73" s="35">
        <v>166.0</v>
      </c>
      <c r="G73" s="36">
        <v>254.0</v>
      </c>
      <c r="H73" s="47">
        <f t="shared" si="1"/>
        <v>0.9591254753</v>
      </c>
      <c r="I73" s="50">
        <f t="shared" si="2"/>
        <v>0.3952380952</v>
      </c>
      <c r="J73" s="47">
        <f t="shared" si="3"/>
        <v>0.7982336957</v>
      </c>
      <c r="K73" s="47">
        <f t="shared" si="4"/>
        <v>0.8580163043</v>
      </c>
      <c r="L73" s="47">
        <f t="shared" si="5"/>
        <v>0.1419836957</v>
      </c>
      <c r="M73" s="51">
        <f t="shared" si="6"/>
        <v>0.3992395437</v>
      </c>
      <c r="N73" s="52">
        <f t="shared" si="7"/>
        <v>0.8095872404</v>
      </c>
      <c r="O73" s="52">
        <f t="shared" si="8"/>
        <v>0.04364519291</v>
      </c>
      <c r="P73" s="53">
        <f t="shared" si="9"/>
        <v>0.3818361126</v>
      </c>
      <c r="Q73" s="50">
        <f t="shared" si="10"/>
        <v>0.3835304307</v>
      </c>
      <c r="R73" s="54">
        <f t="shared" si="11"/>
        <v>0.01170766457</v>
      </c>
      <c r="S73" s="3"/>
      <c r="T73" s="3"/>
      <c r="U73" s="47" t="s">
        <v>208</v>
      </c>
      <c r="V73" s="47">
        <v>0.469234708446079</v>
      </c>
      <c r="W73" s="47">
        <v>0.4625</v>
      </c>
      <c r="X73" s="47">
        <v>-0.006734708446078985</v>
      </c>
      <c r="Y73" s="3"/>
      <c r="Z73" s="3"/>
      <c r="AA73" s="3"/>
      <c r="AB73" s="3"/>
      <c r="AC73" s="3"/>
      <c r="AD73" s="3"/>
      <c r="AE73" s="3"/>
      <c r="AF73" s="3"/>
      <c r="AG73" s="3"/>
      <c r="AH73" s="3">
        <f t="shared" si="13"/>
        <v>72</v>
      </c>
      <c r="AI73" s="3">
        <f t="shared" si="12"/>
        <v>0.1909814324</v>
      </c>
      <c r="AJ73" s="47">
        <v>0.5523168908819133</v>
      </c>
      <c r="AK73" s="3">
        <v>0.1909814323607427</v>
      </c>
      <c r="AL73" s="47">
        <v>0.2145922746781116</v>
      </c>
      <c r="AM73" s="3">
        <v>0.1909814323607427</v>
      </c>
      <c r="AN73" s="47">
        <v>0.5878211914543402</v>
      </c>
      <c r="AO73" s="3">
        <v>0.1909814323607427</v>
      </c>
      <c r="AP73" s="47">
        <v>0.10141195092014565</v>
      </c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</row>
    <row r="74" ht="11.25" customHeight="1">
      <c r="A74" s="3"/>
      <c r="B74" s="3"/>
      <c r="C74" s="3" t="s">
        <v>94</v>
      </c>
      <c r="D74" s="18">
        <v>327.0</v>
      </c>
      <c r="E74" s="19">
        <v>12.0</v>
      </c>
      <c r="F74" s="35">
        <v>53.0</v>
      </c>
      <c r="G74" s="36">
        <v>96.0</v>
      </c>
      <c r="H74" s="47">
        <f t="shared" si="1"/>
        <v>0.9646017699</v>
      </c>
      <c r="I74" s="50">
        <f t="shared" si="2"/>
        <v>0.355704698</v>
      </c>
      <c r="J74" s="47">
        <f t="shared" si="3"/>
        <v>0.7786885246</v>
      </c>
      <c r="K74" s="47">
        <f t="shared" si="4"/>
        <v>0.8668032787</v>
      </c>
      <c r="L74" s="47">
        <f t="shared" si="5"/>
        <v>0.1331967213</v>
      </c>
      <c r="M74" s="51">
        <f t="shared" si="6"/>
        <v>0.4395280236</v>
      </c>
      <c r="N74" s="52">
        <f t="shared" si="7"/>
        <v>0.7891168936</v>
      </c>
      <c r="O74" s="52">
        <f t="shared" si="8"/>
        <v>0.03730567153</v>
      </c>
      <c r="P74" s="53">
        <f t="shared" si="9"/>
        <v>0.330861477</v>
      </c>
      <c r="Q74" s="50">
        <f t="shared" si="10"/>
        <v>0.3329718034</v>
      </c>
      <c r="R74" s="54">
        <f t="shared" si="11"/>
        <v>0.02273289464</v>
      </c>
      <c r="S74" s="3"/>
      <c r="T74" s="3"/>
      <c r="U74" s="47" t="s">
        <v>125</v>
      </c>
      <c r="V74" s="47">
        <v>0.5261250773508102</v>
      </c>
      <c r="W74" s="47">
        <v>0.5194300518134715</v>
      </c>
      <c r="X74" s="47">
        <v>-0.006695025537338695</v>
      </c>
      <c r="Y74" s="3"/>
      <c r="Z74" s="3"/>
      <c r="AA74" s="3"/>
      <c r="AB74" s="3"/>
      <c r="AC74" s="3"/>
      <c r="AD74" s="3"/>
      <c r="AE74" s="3"/>
      <c r="AF74" s="3"/>
      <c r="AG74" s="3"/>
      <c r="AH74" s="3">
        <f t="shared" si="13"/>
        <v>73</v>
      </c>
      <c r="AI74" s="3">
        <f t="shared" si="12"/>
        <v>0.1936339523</v>
      </c>
      <c r="AJ74" s="47">
        <v>0.5551648351648352</v>
      </c>
      <c r="AK74" s="3">
        <v>0.19363395225464192</v>
      </c>
      <c r="AL74" s="47">
        <v>0.21585903083700442</v>
      </c>
      <c r="AM74" s="3">
        <v>0.19363395225464192</v>
      </c>
      <c r="AN74" s="47">
        <v>0.5894251352104357</v>
      </c>
      <c r="AO74" s="3">
        <v>0.19363395225464192</v>
      </c>
      <c r="AP74" s="47">
        <v>0.10366694780185805</v>
      </c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</row>
    <row r="75" ht="11.25" customHeight="1">
      <c r="A75" s="3"/>
      <c r="B75" s="3"/>
      <c r="C75" s="3" t="s">
        <v>95</v>
      </c>
      <c r="D75" s="18">
        <v>916.0</v>
      </c>
      <c r="E75" s="19">
        <v>61.0</v>
      </c>
      <c r="F75" s="35">
        <v>419.0</v>
      </c>
      <c r="G75" s="36">
        <v>203.0</v>
      </c>
      <c r="H75" s="47">
        <f t="shared" si="1"/>
        <v>0.9375639713</v>
      </c>
      <c r="I75" s="50">
        <f t="shared" si="2"/>
        <v>0.6736334405</v>
      </c>
      <c r="J75" s="47">
        <f t="shared" si="3"/>
        <v>0.8348968105</v>
      </c>
      <c r="K75" s="47">
        <f t="shared" si="4"/>
        <v>0.6998123827</v>
      </c>
      <c r="L75" s="47">
        <f t="shared" si="5"/>
        <v>0.3001876173</v>
      </c>
      <c r="M75" s="51">
        <f t="shared" si="6"/>
        <v>0.636642784</v>
      </c>
      <c r="N75" s="52">
        <f t="shared" si="7"/>
        <v>0.8652572748</v>
      </c>
      <c r="O75" s="52">
        <f t="shared" si="8"/>
        <v>0.1962017794</v>
      </c>
      <c r="P75" s="53">
        <f t="shared" si="9"/>
        <v>0.6822632439</v>
      </c>
      <c r="Q75" s="50">
        <f t="shared" si="10"/>
        <v>0.6767158606</v>
      </c>
      <c r="R75" s="54">
        <f t="shared" si="11"/>
        <v>-0.003082420077</v>
      </c>
      <c r="S75" s="3"/>
      <c r="T75" s="3"/>
      <c r="U75" s="47" t="s">
        <v>139</v>
      </c>
      <c r="V75" s="47">
        <v>0.8710103645637666</v>
      </c>
      <c r="W75" s="47">
        <v>0.864376130198915</v>
      </c>
      <c r="X75" s="47">
        <v>-0.0066342343648515545</v>
      </c>
      <c r="Y75" s="3"/>
      <c r="Z75" s="3"/>
      <c r="AA75" s="3"/>
      <c r="AB75" s="3"/>
      <c r="AC75" s="3"/>
      <c r="AD75" s="3"/>
      <c r="AE75" s="3"/>
      <c r="AF75" s="3"/>
      <c r="AG75" s="3"/>
      <c r="AH75" s="3">
        <f t="shared" si="13"/>
        <v>74</v>
      </c>
      <c r="AI75" s="3">
        <f t="shared" si="12"/>
        <v>0.1962864721</v>
      </c>
      <c r="AJ75" s="47">
        <v>0.556415215989684</v>
      </c>
      <c r="AK75" s="3">
        <v>0.1962864721485411</v>
      </c>
      <c r="AL75" s="47">
        <v>0.21597633136094674</v>
      </c>
      <c r="AM75" s="3">
        <v>0.1962864721485411</v>
      </c>
      <c r="AN75" s="47">
        <v>0.5919479873744655</v>
      </c>
      <c r="AO75" s="3">
        <v>0.1962864721485411</v>
      </c>
      <c r="AP75" s="47">
        <v>0.1054244845509258</v>
      </c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</row>
    <row r="76" ht="11.25" customHeight="1">
      <c r="A76" s="3"/>
      <c r="B76" s="3"/>
      <c r="C76" s="3" t="s">
        <v>96</v>
      </c>
      <c r="D76" s="18">
        <v>1203.0</v>
      </c>
      <c r="E76" s="19">
        <v>54.0</v>
      </c>
      <c r="F76" s="35">
        <v>520.0</v>
      </c>
      <c r="G76" s="36">
        <v>247.0</v>
      </c>
      <c r="H76" s="47">
        <f t="shared" si="1"/>
        <v>0.9570405728</v>
      </c>
      <c r="I76" s="50">
        <f t="shared" si="2"/>
        <v>0.6779661017</v>
      </c>
      <c r="J76" s="47">
        <f t="shared" si="3"/>
        <v>0.851284585</v>
      </c>
      <c r="K76" s="47">
        <f t="shared" si="4"/>
        <v>0.7164031621</v>
      </c>
      <c r="L76" s="47">
        <f t="shared" si="5"/>
        <v>0.2835968379</v>
      </c>
      <c r="M76" s="51">
        <f t="shared" si="6"/>
        <v>0.6101829753</v>
      </c>
      <c r="N76" s="52">
        <f t="shared" si="7"/>
        <v>0.8795009907</v>
      </c>
      <c r="O76" s="52">
        <f t="shared" si="8"/>
        <v>0.1777374986</v>
      </c>
      <c r="P76" s="53">
        <f t="shared" si="9"/>
        <v>0.6908366057</v>
      </c>
      <c r="Q76" s="50">
        <f t="shared" si="10"/>
        <v>0.6852051072</v>
      </c>
      <c r="R76" s="54">
        <f t="shared" si="11"/>
        <v>-0.007239005529</v>
      </c>
      <c r="S76" s="3"/>
      <c r="T76" s="3"/>
      <c r="U76" s="47" t="s">
        <v>167</v>
      </c>
      <c r="V76" s="47">
        <v>0.9421840497567732</v>
      </c>
      <c r="W76" s="47">
        <v>0.9355670103092784</v>
      </c>
      <c r="X76" s="47">
        <v>-0.00661703944749481</v>
      </c>
      <c r="Y76" s="3"/>
      <c r="Z76" s="3"/>
      <c r="AA76" s="3"/>
      <c r="AB76" s="3"/>
      <c r="AC76" s="3"/>
      <c r="AD76" s="3"/>
      <c r="AE76" s="3"/>
      <c r="AF76" s="3"/>
      <c r="AG76" s="3"/>
      <c r="AH76" s="3">
        <f t="shared" si="13"/>
        <v>75</v>
      </c>
      <c r="AI76" s="3">
        <f t="shared" si="12"/>
        <v>0.198938992</v>
      </c>
      <c r="AJ76" s="47">
        <v>0.560546875</v>
      </c>
      <c r="AK76" s="3">
        <v>0.1989389920424403</v>
      </c>
      <c r="AL76" s="47">
        <v>0.21669980119284293</v>
      </c>
      <c r="AM76" s="3">
        <v>0.1989389920424403</v>
      </c>
      <c r="AN76" s="47">
        <v>0.5937194212794015</v>
      </c>
      <c r="AO76" s="3">
        <v>0.1989389920424403</v>
      </c>
      <c r="AP76" s="47">
        <v>0.10703036063024991</v>
      </c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</row>
    <row r="77" ht="11.25" customHeight="1">
      <c r="A77" s="3"/>
      <c r="B77" s="3"/>
      <c r="C77" s="3" t="s">
        <v>97</v>
      </c>
      <c r="D77" s="18">
        <v>231.0</v>
      </c>
      <c r="E77" s="19">
        <v>13.0</v>
      </c>
      <c r="F77" s="35">
        <v>123.0</v>
      </c>
      <c r="G77" s="36">
        <v>52.0</v>
      </c>
      <c r="H77" s="47">
        <f t="shared" si="1"/>
        <v>0.9467213115</v>
      </c>
      <c r="I77" s="50">
        <f t="shared" si="2"/>
        <v>0.7028571429</v>
      </c>
      <c r="J77" s="47">
        <f t="shared" si="3"/>
        <v>0.8448687351</v>
      </c>
      <c r="K77" s="47">
        <f t="shared" si="4"/>
        <v>0.6754176611</v>
      </c>
      <c r="L77" s="47">
        <f t="shared" si="5"/>
        <v>0.3245823389</v>
      </c>
      <c r="M77" s="51">
        <f t="shared" si="6"/>
        <v>0.7172131148</v>
      </c>
      <c r="N77" s="52">
        <f t="shared" si="7"/>
        <v>0.8781278377</v>
      </c>
      <c r="O77" s="52">
        <f t="shared" si="8"/>
        <v>0.2191993952</v>
      </c>
      <c r="P77" s="53">
        <f t="shared" si="9"/>
        <v>0.7198024513</v>
      </c>
      <c r="Q77" s="50">
        <f t="shared" si="10"/>
        <v>0.7140306015</v>
      </c>
      <c r="R77" s="54">
        <f t="shared" si="11"/>
        <v>-0.01117345866</v>
      </c>
      <c r="S77" s="3"/>
      <c r="T77" s="3"/>
      <c r="U77" s="47" t="s">
        <v>211</v>
      </c>
      <c r="V77" s="47">
        <v>0.28682941275829876</v>
      </c>
      <c r="W77" s="47">
        <v>0.2802197802197802</v>
      </c>
      <c r="X77" s="47">
        <v>-0.0066096325385185395</v>
      </c>
      <c r="Y77" s="3"/>
      <c r="Z77" s="3"/>
      <c r="AA77" s="3"/>
      <c r="AB77" s="3"/>
      <c r="AC77" s="3"/>
      <c r="AD77" s="3"/>
      <c r="AE77" s="3"/>
      <c r="AF77" s="3"/>
      <c r="AG77" s="3"/>
      <c r="AH77" s="3">
        <f t="shared" si="13"/>
        <v>76</v>
      </c>
      <c r="AI77" s="3">
        <f t="shared" si="12"/>
        <v>0.2015915119</v>
      </c>
      <c r="AJ77" s="47">
        <v>0.5619187469407734</v>
      </c>
      <c r="AK77" s="3">
        <v>0.20159151193633953</v>
      </c>
      <c r="AL77" s="47">
        <v>0.21674876847290636</v>
      </c>
      <c r="AM77" s="3">
        <v>0.20159151193633953</v>
      </c>
      <c r="AN77" s="47">
        <v>0.5956330114417121</v>
      </c>
      <c r="AO77" s="3">
        <v>0.20159151193633953</v>
      </c>
      <c r="AP77" s="47">
        <v>0.1072980769347628</v>
      </c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</row>
    <row r="78" ht="11.25" customHeight="1">
      <c r="A78" s="3"/>
      <c r="B78" s="3"/>
      <c r="C78" s="3" t="s">
        <v>98</v>
      </c>
      <c r="D78" s="18">
        <v>1587.0</v>
      </c>
      <c r="E78" s="19">
        <v>53.0</v>
      </c>
      <c r="F78" s="35">
        <v>540.0</v>
      </c>
      <c r="G78" s="36">
        <v>269.0</v>
      </c>
      <c r="H78" s="47">
        <f t="shared" si="1"/>
        <v>0.9676829268</v>
      </c>
      <c r="I78" s="50">
        <f t="shared" si="2"/>
        <v>0.6674907293</v>
      </c>
      <c r="J78" s="47">
        <f t="shared" si="3"/>
        <v>0.8685177624</v>
      </c>
      <c r="K78" s="47">
        <f t="shared" si="4"/>
        <v>0.7578603512</v>
      </c>
      <c r="L78" s="47">
        <f t="shared" si="5"/>
        <v>0.2421396488</v>
      </c>
      <c r="M78" s="51">
        <f t="shared" si="6"/>
        <v>0.4932926829</v>
      </c>
      <c r="N78" s="52">
        <f t="shared" si="7"/>
        <v>0.8915533563</v>
      </c>
      <c r="O78" s="52">
        <f t="shared" si="8"/>
        <v>0.1344891297</v>
      </c>
      <c r="P78" s="53">
        <f t="shared" si="9"/>
        <v>0.6764193138</v>
      </c>
      <c r="Q78" s="50">
        <f t="shared" si="10"/>
        <v>0.6709394816</v>
      </c>
      <c r="R78" s="54">
        <f t="shared" si="11"/>
        <v>-0.0034487523</v>
      </c>
      <c r="S78" s="3"/>
      <c r="T78" s="3"/>
      <c r="U78" s="47" t="s">
        <v>195</v>
      </c>
      <c r="V78" s="47">
        <v>0.3060132121544855</v>
      </c>
      <c r="W78" s="47">
        <v>0.29949874686716793</v>
      </c>
      <c r="X78" s="47">
        <v>-0.0065144652873175835</v>
      </c>
      <c r="Y78" s="3"/>
      <c r="Z78" s="3"/>
      <c r="AA78" s="3"/>
      <c r="AB78" s="3"/>
      <c r="AC78" s="3"/>
      <c r="AD78" s="3"/>
      <c r="AE78" s="3"/>
      <c r="AF78" s="3"/>
      <c r="AG78" s="3"/>
      <c r="AH78" s="3">
        <f t="shared" si="13"/>
        <v>77</v>
      </c>
      <c r="AI78" s="3">
        <f t="shared" si="12"/>
        <v>0.2042440318</v>
      </c>
      <c r="AJ78" s="47">
        <v>0.5622630504520268</v>
      </c>
      <c r="AK78" s="3">
        <v>0.20424403183023873</v>
      </c>
      <c r="AL78" s="47">
        <v>0.21734985700667298</v>
      </c>
      <c r="AM78" s="3">
        <v>0.20424403183023873</v>
      </c>
      <c r="AN78" s="47">
        <v>0.5965638279607642</v>
      </c>
      <c r="AO78" s="3">
        <v>0.20424403183023873</v>
      </c>
      <c r="AP78" s="47">
        <v>0.10771105200185363</v>
      </c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</row>
    <row r="79" ht="11.25" customHeight="1">
      <c r="A79" s="3"/>
      <c r="B79" s="3"/>
      <c r="C79" s="3" t="s">
        <v>99</v>
      </c>
      <c r="D79" s="18">
        <v>1109.0</v>
      </c>
      <c r="E79" s="19">
        <v>85.0</v>
      </c>
      <c r="F79" s="35">
        <v>785.0</v>
      </c>
      <c r="G79" s="36">
        <v>244.0</v>
      </c>
      <c r="H79" s="47">
        <f t="shared" si="1"/>
        <v>0.9288107203</v>
      </c>
      <c r="I79" s="50">
        <f t="shared" si="2"/>
        <v>0.7628765792</v>
      </c>
      <c r="J79" s="47">
        <f t="shared" si="3"/>
        <v>0.8520017994</v>
      </c>
      <c r="K79" s="47">
        <f t="shared" si="4"/>
        <v>0.6086369771</v>
      </c>
      <c r="L79" s="47">
        <f t="shared" si="5"/>
        <v>0.3913630229</v>
      </c>
      <c r="M79" s="51">
        <f t="shared" si="6"/>
        <v>0.8618090452</v>
      </c>
      <c r="N79" s="52">
        <f t="shared" si="7"/>
        <v>0.8933462482</v>
      </c>
      <c r="O79" s="52">
        <f t="shared" si="8"/>
        <v>0.284613005</v>
      </c>
      <c r="P79" s="53">
        <f t="shared" si="9"/>
        <v>0.7798075416</v>
      </c>
      <c r="Q79" s="50">
        <f t="shared" si="10"/>
        <v>0.7745837204</v>
      </c>
      <c r="R79" s="54">
        <f t="shared" si="11"/>
        <v>-0.01170714122</v>
      </c>
      <c r="S79" s="3"/>
      <c r="T79" s="3"/>
      <c r="U79" s="47" t="s">
        <v>174</v>
      </c>
      <c r="V79" s="47">
        <v>0.8558883262383704</v>
      </c>
      <c r="W79" s="47">
        <v>0.8493975903614458</v>
      </c>
      <c r="X79" s="47">
        <v>-0.006490735876924614</v>
      </c>
      <c r="Y79" s="3"/>
      <c r="Z79" s="3"/>
      <c r="AA79" s="3"/>
      <c r="AB79" s="3"/>
      <c r="AC79" s="3"/>
      <c r="AD79" s="3"/>
      <c r="AE79" s="3"/>
      <c r="AF79" s="3"/>
      <c r="AG79" s="3"/>
      <c r="AH79" s="3">
        <f t="shared" si="13"/>
        <v>78</v>
      </c>
      <c r="AI79" s="3">
        <f t="shared" si="12"/>
        <v>0.2068965517</v>
      </c>
      <c r="AJ79" s="47">
        <v>0.562429696287964</v>
      </c>
      <c r="AK79" s="3">
        <v>0.20689655172413793</v>
      </c>
      <c r="AL79" s="47">
        <v>0.2182741116751269</v>
      </c>
      <c r="AM79" s="3">
        <v>0.20689655172413793</v>
      </c>
      <c r="AN79" s="47">
        <v>0.5972383503598278</v>
      </c>
      <c r="AO79" s="3">
        <v>0.20689655172413793</v>
      </c>
      <c r="AP79" s="47">
        <v>0.10923908399958183</v>
      </c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</row>
    <row r="80" ht="11.25" customHeight="1">
      <c r="A80" s="3"/>
      <c r="B80" s="3"/>
      <c r="C80" s="3" t="s">
        <v>100</v>
      </c>
      <c r="D80" s="18">
        <v>393.0</v>
      </c>
      <c r="E80" s="19">
        <v>42.0</v>
      </c>
      <c r="F80" s="35">
        <v>232.0</v>
      </c>
      <c r="G80" s="36">
        <v>120.0</v>
      </c>
      <c r="H80" s="47">
        <f t="shared" si="1"/>
        <v>0.9034482759</v>
      </c>
      <c r="I80" s="50">
        <f t="shared" si="2"/>
        <v>0.6590909091</v>
      </c>
      <c r="J80" s="47">
        <f t="shared" si="3"/>
        <v>0.7941550191</v>
      </c>
      <c r="K80" s="47">
        <f t="shared" si="4"/>
        <v>0.6518424396</v>
      </c>
      <c r="L80" s="47">
        <f t="shared" si="5"/>
        <v>0.3481575604</v>
      </c>
      <c r="M80" s="51">
        <f t="shared" si="6"/>
        <v>0.8091954023</v>
      </c>
      <c r="N80" s="52">
        <f t="shared" si="7"/>
        <v>0.8306652294</v>
      </c>
      <c r="O80" s="52">
        <f t="shared" si="8"/>
        <v>0.2487793355</v>
      </c>
      <c r="P80" s="53">
        <f t="shared" si="9"/>
        <v>0.6695632231</v>
      </c>
      <c r="Q80" s="50">
        <f t="shared" si="10"/>
        <v>0.6641727269</v>
      </c>
      <c r="R80" s="54">
        <f t="shared" si="11"/>
        <v>-0.005081817844</v>
      </c>
      <c r="S80" s="3"/>
      <c r="T80" s="3"/>
      <c r="U80" s="47" t="s">
        <v>170</v>
      </c>
      <c r="V80" s="47">
        <v>0.9422601524724625</v>
      </c>
      <c r="W80" s="47">
        <v>0.9360189573459715</v>
      </c>
      <c r="X80" s="47">
        <v>-0.006241195126491017</v>
      </c>
      <c r="Y80" s="3"/>
      <c r="Z80" s="3"/>
      <c r="AA80" s="3"/>
      <c r="AB80" s="3"/>
      <c r="AC80" s="3"/>
      <c r="AD80" s="3"/>
      <c r="AE80" s="3"/>
      <c r="AF80" s="3"/>
      <c r="AG80" s="3"/>
      <c r="AH80" s="3">
        <f t="shared" si="13"/>
        <v>79</v>
      </c>
      <c r="AI80" s="3">
        <f t="shared" si="12"/>
        <v>0.2095490716</v>
      </c>
      <c r="AJ80" s="47">
        <v>0.5672436750998668</v>
      </c>
      <c r="AK80" s="3">
        <v>0.20954907161803712</v>
      </c>
      <c r="AL80" s="47">
        <v>0.21842105263157896</v>
      </c>
      <c r="AM80" s="3">
        <v>0.20954907161803712</v>
      </c>
      <c r="AN80" s="47">
        <v>0.5991324255941399</v>
      </c>
      <c r="AO80" s="3">
        <v>0.20954907161803712</v>
      </c>
      <c r="AP80" s="47">
        <v>0.10967978827835641</v>
      </c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</row>
    <row r="81" ht="11.25" customHeight="1">
      <c r="A81" s="3"/>
      <c r="B81" s="3"/>
      <c r="C81" s="3" t="s">
        <v>101</v>
      </c>
      <c r="D81" s="18">
        <v>265.0</v>
      </c>
      <c r="E81" s="19">
        <v>30.0</v>
      </c>
      <c r="F81" s="35">
        <v>144.0</v>
      </c>
      <c r="G81" s="36">
        <v>129.0</v>
      </c>
      <c r="H81" s="47">
        <f t="shared" si="1"/>
        <v>0.8983050847</v>
      </c>
      <c r="I81" s="50">
        <f t="shared" si="2"/>
        <v>0.5274725275</v>
      </c>
      <c r="J81" s="47">
        <f t="shared" si="3"/>
        <v>0.7200704225</v>
      </c>
      <c r="K81" s="47">
        <f t="shared" si="4"/>
        <v>0.6936619718</v>
      </c>
      <c r="L81" s="47">
        <f t="shared" si="5"/>
        <v>0.3063380282</v>
      </c>
      <c r="M81" s="51">
        <f t="shared" si="6"/>
        <v>0.9254237288</v>
      </c>
      <c r="N81" s="52">
        <f t="shared" si="7"/>
        <v>0.7520363308</v>
      </c>
      <c r="O81" s="52">
        <f t="shared" si="8"/>
        <v>0.2163001572</v>
      </c>
      <c r="P81" s="53">
        <f t="shared" si="9"/>
        <v>0.5368131569</v>
      </c>
      <c r="Q81" s="50">
        <f t="shared" si="10"/>
        <v>0.5346128453</v>
      </c>
      <c r="R81" s="54">
        <f t="shared" si="11"/>
        <v>-0.007140317823</v>
      </c>
      <c r="S81" s="3"/>
      <c r="T81" s="3"/>
      <c r="U81" s="47" t="s">
        <v>115</v>
      </c>
      <c r="V81" s="47">
        <v>0.32973952442185916</v>
      </c>
      <c r="W81" s="47">
        <v>0.3235533822330888</v>
      </c>
      <c r="X81" s="47">
        <v>-0.006186142188770338</v>
      </c>
      <c r="Y81" s="3"/>
      <c r="Z81" s="3"/>
      <c r="AA81" s="3"/>
      <c r="AB81" s="3"/>
      <c r="AC81" s="3"/>
      <c r="AD81" s="3"/>
      <c r="AE81" s="3"/>
      <c r="AF81" s="3"/>
      <c r="AG81" s="3"/>
      <c r="AH81" s="3">
        <f t="shared" si="13"/>
        <v>80</v>
      </c>
      <c r="AI81" s="3">
        <f t="shared" si="12"/>
        <v>0.2122015915</v>
      </c>
      <c r="AJ81" s="47">
        <v>0.5681094844048377</v>
      </c>
      <c r="AK81" s="3">
        <v>0.21220159151193635</v>
      </c>
      <c r="AL81" s="47">
        <v>0.21973550356052896</v>
      </c>
      <c r="AM81" s="3">
        <v>0.21220159151193635</v>
      </c>
      <c r="AN81" s="47">
        <v>0.6066371668906156</v>
      </c>
      <c r="AO81" s="3">
        <v>0.21220159151193635</v>
      </c>
      <c r="AP81" s="47">
        <v>0.11009164480398478</v>
      </c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</row>
    <row r="82" ht="11.25" customHeight="1">
      <c r="A82" s="3"/>
      <c r="B82" s="3"/>
      <c r="C82" s="3" t="s">
        <v>102</v>
      </c>
      <c r="D82" s="18">
        <v>511.0</v>
      </c>
      <c r="E82" s="19">
        <v>69.0</v>
      </c>
      <c r="F82" s="35">
        <v>289.0</v>
      </c>
      <c r="G82" s="36">
        <v>278.0</v>
      </c>
      <c r="H82" s="47">
        <f t="shared" si="1"/>
        <v>0.8810344828</v>
      </c>
      <c r="I82" s="50">
        <f t="shared" si="2"/>
        <v>0.5097001764</v>
      </c>
      <c r="J82" s="47">
        <f t="shared" si="3"/>
        <v>0.6974716652</v>
      </c>
      <c r="K82" s="47">
        <f t="shared" si="4"/>
        <v>0.6878814298</v>
      </c>
      <c r="L82" s="47">
        <f t="shared" si="5"/>
        <v>0.3121185702</v>
      </c>
      <c r="M82" s="51">
        <f t="shared" si="6"/>
        <v>0.9775862069</v>
      </c>
      <c r="N82" s="52">
        <f t="shared" si="7"/>
        <v>0.7303104917</v>
      </c>
      <c r="O82" s="52">
        <f t="shared" si="8"/>
        <v>0.2247917066</v>
      </c>
      <c r="P82" s="53">
        <f t="shared" si="9"/>
        <v>0.5169962587</v>
      </c>
      <c r="Q82" s="50">
        <f t="shared" si="10"/>
        <v>0.5153877404</v>
      </c>
      <c r="R82" s="54">
        <f t="shared" si="11"/>
        <v>-0.005687564042</v>
      </c>
      <c r="S82" s="3"/>
      <c r="T82" s="3"/>
      <c r="U82" s="47" t="s">
        <v>255</v>
      </c>
      <c r="V82" s="47">
        <v>0.4640890017686516</v>
      </c>
      <c r="W82" s="47">
        <v>0.45794392523364486</v>
      </c>
      <c r="X82" s="47">
        <v>-0.006145076535006733</v>
      </c>
      <c r="Y82" s="3"/>
      <c r="Z82" s="3"/>
      <c r="AA82" s="3"/>
      <c r="AB82" s="3"/>
      <c r="AC82" s="3"/>
      <c r="AD82" s="3"/>
      <c r="AE82" s="3"/>
      <c r="AF82" s="3"/>
      <c r="AG82" s="3"/>
      <c r="AH82" s="3">
        <f t="shared" si="13"/>
        <v>81</v>
      </c>
      <c r="AI82" s="3">
        <f t="shared" si="12"/>
        <v>0.2148541114</v>
      </c>
      <c r="AJ82" s="47">
        <v>0.5757180156657964</v>
      </c>
      <c r="AK82" s="3">
        <v>0.21485411140583555</v>
      </c>
      <c r="AL82" s="47">
        <v>0.22038567493112948</v>
      </c>
      <c r="AM82" s="3">
        <v>0.21485411140583555</v>
      </c>
      <c r="AN82" s="47">
        <v>0.6090534516536756</v>
      </c>
      <c r="AO82" s="3">
        <v>0.21485411140583555</v>
      </c>
      <c r="AP82" s="47">
        <v>0.11051651053101907</v>
      </c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</row>
    <row r="83" ht="11.25" customHeight="1">
      <c r="A83" s="3"/>
      <c r="B83" s="3"/>
      <c r="C83" s="3" t="s">
        <v>103</v>
      </c>
      <c r="D83" s="18">
        <v>257.0</v>
      </c>
      <c r="E83" s="19">
        <v>5.0</v>
      </c>
      <c r="F83" s="35">
        <v>63.0</v>
      </c>
      <c r="G83" s="36">
        <v>15.0</v>
      </c>
      <c r="H83" s="47">
        <f t="shared" si="1"/>
        <v>0.9809160305</v>
      </c>
      <c r="I83" s="50">
        <f t="shared" si="2"/>
        <v>0.8076923077</v>
      </c>
      <c r="J83" s="47">
        <f t="shared" si="3"/>
        <v>0.9411764706</v>
      </c>
      <c r="K83" s="47">
        <f t="shared" si="4"/>
        <v>0.8</v>
      </c>
      <c r="L83" s="47">
        <f t="shared" si="5"/>
        <v>0.2</v>
      </c>
      <c r="M83" s="51">
        <f t="shared" si="6"/>
        <v>0.2977099237</v>
      </c>
      <c r="N83" s="52">
        <f t="shared" si="7"/>
        <v>0.9585349486</v>
      </c>
      <c r="O83" s="52">
        <f t="shared" si="8"/>
        <v>0.08380871749</v>
      </c>
      <c r="P83" s="53">
        <f t="shared" si="9"/>
        <v>0.8136883108</v>
      </c>
      <c r="Q83" s="50">
        <f t="shared" si="10"/>
        <v>0.8093731572</v>
      </c>
      <c r="R83" s="54">
        <f t="shared" si="11"/>
        <v>-0.001680849478</v>
      </c>
      <c r="S83" s="3"/>
      <c r="T83" s="3"/>
      <c r="U83" s="47" t="s">
        <v>365</v>
      </c>
      <c r="V83" s="47">
        <v>0.517687300990984</v>
      </c>
      <c r="W83" s="47">
        <v>0.511864406779661</v>
      </c>
      <c r="X83" s="47">
        <v>-0.005822894211322982</v>
      </c>
      <c r="Y83" s="3"/>
      <c r="Z83" s="3"/>
      <c r="AA83" s="3"/>
      <c r="AB83" s="3"/>
      <c r="AC83" s="3"/>
      <c r="AD83" s="3"/>
      <c r="AE83" s="3"/>
      <c r="AF83" s="3"/>
      <c r="AG83" s="3"/>
      <c r="AH83" s="3">
        <f t="shared" si="13"/>
        <v>82</v>
      </c>
      <c r="AI83" s="3">
        <f t="shared" si="12"/>
        <v>0.2175066313</v>
      </c>
      <c r="AJ83" s="47">
        <v>0.58038513210927</v>
      </c>
      <c r="AK83" s="3">
        <v>0.21750663129973474</v>
      </c>
      <c r="AL83" s="47">
        <v>0.220679012345679</v>
      </c>
      <c r="AM83" s="3">
        <v>0.21750663129973474</v>
      </c>
      <c r="AN83" s="47">
        <v>0.6115906716549118</v>
      </c>
      <c r="AO83" s="3">
        <v>0.21750663129973474</v>
      </c>
      <c r="AP83" s="47">
        <v>0.11358874556030181</v>
      </c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</row>
    <row r="84" ht="11.25" customHeight="1">
      <c r="A84" s="3"/>
      <c r="B84" s="3"/>
      <c r="C84" s="3" t="s">
        <v>104</v>
      </c>
      <c r="D84" s="18">
        <v>701.0</v>
      </c>
      <c r="E84" s="19">
        <v>66.0</v>
      </c>
      <c r="F84" s="35">
        <v>391.0</v>
      </c>
      <c r="G84" s="36">
        <v>191.0</v>
      </c>
      <c r="H84" s="47">
        <f t="shared" si="1"/>
        <v>0.9139504563</v>
      </c>
      <c r="I84" s="50">
        <f t="shared" si="2"/>
        <v>0.6718213058</v>
      </c>
      <c r="J84" s="47">
        <f t="shared" si="3"/>
        <v>0.80948851</v>
      </c>
      <c r="K84" s="47">
        <f t="shared" si="4"/>
        <v>0.6612305411</v>
      </c>
      <c r="L84" s="47">
        <f t="shared" si="5"/>
        <v>0.3387694589</v>
      </c>
      <c r="M84" s="51">
        <f t="shared" si="6"/>
        <v>0.7588005215</v>
      </c>
      <c r="N84" s="52">
        <f t="shared" si="7"/>
        <v>0.8447403056</v>
      </c>
      <c r="O84" s="52">
        <f t="shared" si="8"/>
        <v>0.2375925297</v>
      </c>
      <c r="P84" s="53">
        <f t="shared" si="9"/>
        <v>0.6822356984</v>
      </c>
      <c r="Q84" s="50">
        <f t="shared" si="10"/>
        <v>0.6766886144</v>
      </c>
      <c r="R84" s="54">
        <f t="shared" si="11"/>
        <v>-0.004867308586</v>
      </c>
      <c r="S84" s="3"/>
      <c r="T84" s="3"/>
      <c r="U84" s="47" t="s">
        <v>364</v>
      </c>
      <c r="V84" s="47">
        <v>0.4768633986206616</v>
      </c>
      <c r="W84" s="47">
        <v>0.47104247104247104</v>
      </c>
      <c r="X84" s="47">
        <v>-0.005820927578190582</v>
      </c>
      <c r="Y84" s="3"/>
      <c r="Z84" s="3"/>
      <c r="AA84" s="3"/>
      <c r="AB84" s="3"/>
      <c r="AC84" s="3"/>
      <c r="AD84" s="3"/>
      <c r="AE84" s="3"/>
      <c r="AF84" s="3"/>
      <c r="AG84" s="3"/>
      <c r="AH84" s="3">
        <f t="shared" si="13"/>
        <v>83</v>
      </c>
      <c r="AI84" s="3">
        <f t="shared" si="12"/>
        <v>0.2201591512</v>
      </c>
      <c r="AJ84" s="47">
        <v>0.5822784810126582</v>
      </c>
      <c r="AK84" s="3">
        <v>0.22015915119363394</v>
      </c>
      <c r="AL84" s="47">
        <v>0.22158438576349027</v>
      </c>
      <c r="AM84" s="3">
        <v>0.22015915119363394</v>
      </c>
      <c r="AN84" s="47">
        <v>0.6140116850361762</v>
      </c>
      <c r="AO84" s="3">
        <v>0.22015915119363394</v>
      </c>
      <c r="AP84" s="47">
        <v>0.11389328802313961</v>
      </c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</row>
    <row r="85" ht="11.25" customHeight="1">
      <c r="A85" s="3"/>
      <c r="B85" s="3"/>
      <c r="C85" s="3" t="s">
        <v>105</v>
      </c>
      <c r="D85" s="18">
        <v>2154.0</v>
      </c>
      <c r="E85" s="19">
        <v>426.0</v>
      </c>
      <c r="F85" s="35">
        <v>1170.0</v>
      </c>
      <c r="G85" s="36">
        <v>1596.0</v>
      </c>
      <c r="H85" s="47">
        <f t="shared" si="1"/>
        <v>0.8348837209</v>
      </c>
      <c r="I85" s="50">
        <f t="shared" si="2"/>
        <v>0.4229934924</v>
      </c>
      <c r="J85" s="47">
        <f t="shared" si="3"/>
        <v>0.6217732884</v>
      </c>
      <c r="K85" s="47">
        <f t="shared" si="4"/>
        <v>0.7014590348</v>
      </c>
      <c r="L85" s="47">
        <f t="shared" si="5"/>
        <v>0.2985409652</v>
      </c>
      <c r="M85" s="51">
        <f t="shared" si="6"/>
        <v>1.072093023</v>
      </c>
      <c r="N85" s="52">
        <f t="shared" si="7"/>
        <v>0.6535216655</v>
      </c>
      <c r="O85" s="52">
        <f t="shared" si="8"/>
        <v>0.2205406148</v>
      </c>
      <c r="P85" s="53">
        <f t="shared" si="9"/>
        <v>0.4229603561</v>
      </c>
      <c r="Q85" s="50">
        <f t="shared" si="10"/>
        <v>0.4238972244</v>
      </c>
      <c r="R85" s="54">
        <f t="shared" si="11"/>
        <v>-0.0009037319658</v>
      </c>
      <c r="S85" s="3"/>
      <c r="T85" s="3"/>
      <c r="U85" s="47" t="s">
        <v>165</v>
      </c>
      <c r="V85" s="47">
        <v>0.9237214780546324</v>
      </c>
      <c r="W85" s="47">
        <v>0.917989417989418</v>
      </c>
      <c r="X85" s="47">
        <v>-0.005732060065214428</v>
      </c>
      <c r="Y85" s="3"/>
      <c r="Z85" s="3"/>
      <c r="AA85" s="3"/>
      <c r="AB85" s="3"/>
      <c r="AC85" s="3"/>
      <c r="AD85" s="3"/>
      <c r="AE85" s="3"/>
      <c r="AF85" s="3"/>
      <c r="AG85" s="3"/>
      <c r="AH85" s="3">
        <f t="shared" si="13"/>
        <v>84</v>
      </c>
      <c r="AI85" s="3">
        <f t="shared" si="12"/>
        <v>0.2228116711</v>
      </c>
      <c r="AJ85" s="47">
        <v>0.5850746268656717</v>
      </c>
      <c r="AK85" s="3">
        <v>0.22281167108753316</v>
      </c>
      <c r="AL85" s="47">
        <v>0.22292993630573243</v>
      </c>
      <c r="AM85" s="3">
        <v>0.22281167108753316</v>
      </c>
      <c r="AN85" s="47">
        <v>0.6165873425782985</v>
      </c>
      <c r="AO85" s="3">
        <v>0.22281167108753316</v>
      </c>
      <c r="AP85" s="47">
        <v>0.11406057026143934</v>
      </c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</row>
    <row r="86" ht="11.25" customHeight="1">
      <c r="A86" s="3"/>
      <c r="B86" s="3"/>
      <c r="C86" s="3" t="s">
        <v>106</v>
      </c>
      <c r="D86" s="18">
        <v>672.0</v>
      </c>
      <c r="E86" s="19">
        <v>277.0</v>
      </c>
      <c r="F86" s="35">
        <v>481.0</v>
      </c>
      <c r="G86" s="36">
        <v>1003.0</v>
      </c>
      <c r="H86" s="47">
        <f t="shared" si="1"/>
        <v>0.708113804</v>
      </c>
      <c r="I86" s="50">
        <f t="shared" si="2"/>
        <v>0.3241239892</v>
      </c>
      <c r="J86" s="47">
        <f t="shared" si="3"/>
        <v>0.4739005343</v>
      </c>
      <c r="K86" s="47">
        <f t="shared" si="4"/>
        <v>0.6884504727</v>
      </c>
      <c r="L86" s="47">
        <f t="shared" si="5"/>
        <v>0.3115495273</v>
      </c>
      <c r="M86" s="51">
        <f t="shared" si="6"/>
        <v>1.563751317</v>
      </c>
      <c r="N86" s="52">
        <f t="shared" si="7"/>
        <v>0.508336476</v>
      </c>
      <c r="O86" s="52">
        <f t="shared" si="8"/>
        <v>0.2514733617</v>
      </c>
      <c r="P86" s="53">
        <f t="shared" si="9"/>
        <v>0.3124592306</v>
      </c>
      <c r="Q86" s="50">
        <f t="shared" si="10"/>
        <v>0.3145416387</v>
      </c>
      <c r="R86" s="54">
        <f t="shared" si="11"/>
        <v>0.009582350511</v>
      </c>
      <c r="S86" s="3"/>
      <c r="T86" s="3"/>
      <c r="U86" s="47" t="s">
        <v>113</v>
      </c>
      <c r="V86" s="47">
        <v>0.5144506912489264</v>
      </c>
      <c r="W86" s="47">
        <v>0.508724832214765</v>
      </c>
      <c r="X86" s="47">
        <v>-0.00572585903416134</v>
      </c>
      <c r="Y86" s="3"/>
      <c r="Z86" s="3"/>
      <c r="AA86" s="3"/>
      <c r="AB86" s="3"/>
      <c r="AC86" s="3"/>
      <c r="AD86" s="3"/>
      <c r="AE86" s="3"/>
      <c r="AF86" s="3"/>
      <c r="AG86" s="3"/>
      <c r="AH86" s="3">
        <f t="shared" si="13"/>
        <v>85</v>
      </c>
      <c r="AI86" s="3">
        <f t="shared" si="12"/>
        <v>0.225464191</v>
      </c>
      <c r="AJ86" s="47">
        <v>0.5869084475895622</v>
      </c>
      <c r="AK86" s="3">
        <v>0.22546419098143236</v>
      </c>
      <c r="AL86" s="47">
        <v>0.22310756972111556</v>
      </c>
      <c r="AM86" s="3">
        <v>0.22546419098143236</v>
      </c>
      <c r="AN86" s="47">
        <v>0.6175371630556052</v>
      </c>
      <c r="AO86" s="3">
        <v>0.22546419098143236</v>
      </c>
      <c r="AP86" s="47">
        <v>0.11672407936004585</v>
      </c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</row>
    <row r="87" ht="11.25" customHeight="1">
      <c r="A87" s="3"/>
      <c r="B87" s="3"/>
      <c r="C87" s="3" t="s">
        <v>107</v>
      </c>
      <c r="D87" s="18">
        <v>1069.0</v>
      </c>
      <c r="E87" s="19">
        <v>438.0</v>
      </c>
      <c r="F87" s="35">
        <v>869.0</v>
      </c>
      <c r="G87" s="36">
        <v>820.0</v>
      </c>
      <c r="H87" s="47">
        <f t="shared" si="1"/>
        <v>0.7093563371</v>
      </c>
      <c r="I87" s="50">
        <f t="shared" si="2"/>
        <v>0.5145056246</v>
      </c>
      <c r="J87" s="47">
        <f t="shared" si="3"/>
        <v>0.6063829787</v>
      </c>
      <c r="K87" s="47">
        <f t="shared" si="4"/>
        <v>0.5910513141</v>
      </c>
      <c r="L87" s="47">
        <f t="shared" si="5"/>
        <v>0.4089486859</v>
      </c>
      <c r="M87" s="51">
        <f t="shared" si="6"/>
        <v>1.120769741</v>
      </c>
      <c r="N87" s="52">
        <f t="shared" si="7"/>
        <v>0.651701384</v>
      </c>
      <c r="O87" s="52">
        <f t="shared" si="8"/>
        <v>0.3320009799</v>
      </c>
      <c r="P87" s="53">
        <f t="shared" si="9"/>
        <v>0.5079715363</v>
      </c>
      <c r="Q87" s="50">
        <f t="shared" si="10"/>
        <v>0.5066317667</v>
      </c>
      <c r="R87" s="54">
        <f t="shared" si="11"/>
        <v>0.00787385792</v>
      </c>
      <c r="S87" s="3"/>
      <c r="T87" s="3"/>
      <c r="U87" s="47" t="s">
        <v>102</v>
      </c>
      <c r="V87" s="47">
        <v>0.5153877404085118</v>
      </c>
      <c r="W87" s="47">
        <v>0.5097001763668431</v>
      </c>
      <c r="X87" s="47">
        <v>-0.005687564041668702</v>
      </c>
      <c r="Y87" s="3"/>
      <c r="Z87" s="3"/>
      <c r="AA87" s="3"/>
      <c r="AB87" s="3"/>
      <c r="AC87" s="3"/>
      <c r="AD87" s="3"/>
      <c r="AE87" s="3"/>
      <c r="AF87" s="3"/>
      <c r="AG87" s="3"/>
      <c r="AH87" s="3">
        <f t="shared" si="13"/>
        <v>86</v>
      </c>
      <c r="AI87" s="3">
        <f t="shared" si="12"/>
        <v>0.2281167109</v>
      </c>
      <c r="AJ87" s="47">
        <v>0.5880295375048581</v>
      </c>
      <c r="AK87" s="3">
        <v>0.22811671087533156</v>
      </c>
      <c r="AL87" s="47">
        <v>0.22314049586776863</v>
      </c>
      <c r="AM87" s="3">
        <v>0.22811671087533156</v>
      </c>
      <c r="AN87" s="47">
        <v>0.6176381504951711</v>
      </c>
      <c r="AO87" s="3">
        <v>0.22811671087533156</v>
      </c>
      <c r="AP87" s="47">
        <v>0.11802478982697914</v>
      </c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</row>
    <row r="88" ht="11.25" customHeight="1">
      <c r="A88" s="3"/>
      <c r="B88" s="3"/>
      <c r="C88" s="3" t="s">
        <v>108</v>
      </c>
      <c r="D88" s="18">
        <v>1413.0</v>
      </c>
      <c r="E88" s="19">
        <v>189.0</v>
      </c>
      <c r="F88" s="35">
        <v>588.0</v>
      </c>
      <c r="G88" s="36">
        <v>1009.0</v>
      </c>
      <c r="H88" s="47">
        <f t="shared" si="1"/>
        <v>0.8820224719</v>
      </c>
      <c r="I88" s="50">
        <f t="shared" si="2"/>
        <v>0.3681903569</v>
      </c>
      <c r="J88" s="47">
        <f t="shared" si="3"/>
        <v>0.6255079712</v>
      </c>
      <c r="K88" s="47">
        <f t="shared" si="4"/>
        <v>0.7571115974</v>
      </c>
      <c r="L88" s="47">
        <f t="shared" si="5"/>
        <v>0.2428884026</v>
      </c>
      <c r="M88" s="51">
        <f t="shared" si="6"/>
        <v>0.9968789014</v>
      </c>
      <c r="N88" s="52">
        <f t="shared" si="7"/>
        <v>0.650446172</v>
      </c>
      <c r="O88" s="52">
        <f t="shared" si="8"/>
        <v>0.1648477345</v>
      </c>
      <c r="P88" s="53">
        <f t="shared" si="9"/>
        <v>0.3626837967</v>
      </c>
      <c r="Q88" s="50">
        <f t="shared" si="10"/>
        <v>0.3646116491</v>
      </c>
      <c r="R88" s="54">
        <f t="shared" si="11"/>
        <v>0.003578707786</v>
      </c>
      <c r="S88" s="3"/>
      <c r="T88" s="3"/>
      <c r="U88" s="47" t="s">
        <v>35</v>
      </c>
      <c r="V88" s="47">
        <v>0.6936580869052786</v>
      </c>
      <c r="W88" s="47">
        <v>0.6879746835443038</v>
      </c>
      <c r="X88" s="47">
        <v>-0.005683403360974837</v>
      </c>
      <c r="Y88" s="3"/>
      <c r="Z88" s="3"/>
      <c r="AA88" s="3"/>
      <c r="AB88" s="3"/>
      <c r="AC88" s="3"/>
      <c r="AD88" s="3"/>
      <c r="AE88" s="3"/>
      <c r="AF88" s="3"/>
      <c r="AG88" s="3"/>
      <c r="AH88" s="3">
        <f t="shared" si="13"/>
        <v>87</v>
      </c>
      <c r="AI88" s="3">
        <f t="shared" si="12"/>
        <v>0.2307692308</v>
      </c>
      <c r="AJ88" s="47">
        <v>0.5882352941176471</v>
      </c>
      <c r="AK88" s="3">
        <v>0.23076923076923078</v>
      </c>
      <c r="AL88" s="47">
        <v>0.22431372549019613</v>
      </c>
      <c r="AM88" s="3">
        <v>0.23076923076923078</v>
      </c>
      <c r="AN88" s="47">
        <v>0.6195015131678318</v>
      </c>
      <c r="AO88" s="3">
        <v>0.23076923076923078</v>
      </c>
      <c r="AP88" s="47">
        <v>0.11982005916502889</v>
      </c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</row>
    <row r="89" ht="11.25" customHeight="1">
      <c r="A89" s="3"/>
      <c r="B89" s="3"/>
      <c r="C89" s="3" t="s">
        <v>109</v>
      </c>
      <c r="D89" s="18">
        <v>662.0</v>
      </c>
      <c r="E89" s="19">
        <v>138.0</v>
      </c>
      <c r="F89" s="35">
        <v>526.0</v>
      </c>
      <c r="G89" s="36">
        <v>369.0</v>
      </c>
      <c r="H89" s="47">
        <f t="shared" si="1"/>
        <v>0.8275</v>
      </c>
      <c r="I89" s="50">
        <f t="shared" si="2"/>
        <v>0.5877094972</v>
      </c>
      <c r="J89" s="47">
        <f t="shared" si="3"/>
        <v>0.7008849558</v>
      </c>
      <c r="K89" s="47">
        <f t="shared" si="4"/>
        <v>0.608259587</v>
      </c>
      <c r="L89" s="47">
        <f t="shared" si="5"/>
        <v>0.391740413</v>
      </c>
      <c r="M89" s="51">
        <f t="shared" si="6"/>
        <v>1.11875</v>
      </c>
      <c r="N89" s="52">
        <f t="shared" si="7"/>
        <v>0.743401798</v>
      </c>
      <c r="O89" s="52">
        <f t="shared" si="8"/>
        <v>0.3034040854</v>
      </c>
      <c r="P89" s="53">
        <f t="shared" si="9"/>
        <v>0.586370004</v>
      </c>
      <c r="Q89" s="50">
        <f t="shared" si="10"/>
        <v>0.582748379</v>
      </c>
      <c r="R89" s="54">
        <f t="shared" si="11"/>
        <v>0.004961118159</v>
      </c>
      <c r="S89" s="3"/>
      <c r="T89" s="3"/>
      <c r="U89" s="47" t="s">
        <v>25</v>
      </c>
      <c r="V89" s="47">
        <v>0.8054689064418797</v>
      </c>
      <c r="W89" s="47">
        <v>0.8</v>
      </c>
      <c r="X89" s="47">
        <v>-0.005468906441879695</v>
      </c>
      <c r="Y89" s="3"/>
      <c r="Z89" s="3"/>
      <c r="AA89" s="3"/>
      <c r="AB89" s="3"/>
      <c r="AC89" s="3"/>
      <c r="AD89" s="3"/>
      <c r="AE89" s="3"/>
      <c r="AF89" s="3"/>
      <c r="AG89" s="3"/>
      <c r="AH89" s="3">
        <f t="shared" si="13"/>
        <v>88</v>
      </c>
      <c r="AI89" s="3">
        <f t="shared" si="12"/>
        <v>0.2334217507</v>
      </c>
      <c r="AJ89" s="47">
        <v>0.59262630860264</v>
      </c>
      <c r="AK89" s="3">
        <v>0.23342175066312998</v>
      </c>
      <c r="AL89" s="47">
        <v>0.22438524590163933</v>
      </c>
      <c r="AM89" s="3">
        <v>0.23342175066312998</v>
      </c>
      <c r="AN89" s="47">
        <v>0.6269552579696333</v>
      </c>
      <c r="AO89" s="3">
        <v>0.23342175066312998</v>
      </c>
      <c r="AP89" s="47">
        <v>0.11986387007670803</v>
      </c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</row>
    <row r="90" ht="11.25" customHeight="1">
      <c r="A90" s="3"/>
      <c r="B90" s="3"/>
      <c r="C90" s="3" t="s">
        <v>110</v>
      </c>
      <c r="D90" s="18">
        <v>1172.0</v>
      </c>
      <c r="E90" s="19">
        <v>221.0</v>
      </c>
      <c r="F90" s="35">
        <v>608.0</v>
      </c>
      <c r="G90" s="36">
        <v>807.0</v>
      </c>
      <c r="H90" s="47">
        <f t="shared" si="1"/>
        <v>0.8413496052</v>
      </c>
      <c r="I90" s="50">
        <f t="shared" si="2"/>
        <v>0.4296819788</v>
      </c>
      <c r="J90" s="47">
        <f t="shared" si="3"/>
        <v>0.6339031339</v>
      </c>
      <c r="K90" s="47">
        <f t="shared" si="4"/>
        <v>0.7047720798</v>
      </c>
      <c r="L90" s="47">
        <f t="shared" si="5"/>
        <v>0.2952279202</v>
      </c>
      <c r="M90" s="51">
        <f t="shared" si="6"/>
        <v>1.015793252</v>
      </c>
      <c r="N90" s="52">
        <f t="shared" si="7"/>
        <v>0.6651573386</v>
      </c>
      <c r="O90" s="52">
        <f t="shared" si="8"/>
        <v>0.2157740091</v>
      </c>
      <c r="P90" s="53">
        <f t="shared" si="9"/>
        <v>0.431270899</v>
      </c>
      <c r="Q90" s="50">
        <f t="shared" si="10"/>
        <v>0.432019443</v>
      </c>
      <c r="R90" s="54">
        <f t="shared" si="11"/>
        <v>-0.002337464221</v>
      </c>
      <c r="S90" s="3"/>
      <c r="T90" s="3"/>
      <c r="U90" s="47" t="s">
        <v>56</v>
      </c>
      <c r="V90" s="47">
        <v>0.6481876364884466</v>
      </c>
      <c r="W90" s="47">
        <v>0.6427289048473968</v>
      </c>
      <c r="X90" s="47">
        <v>-0.005458731641049819</v>
      </c>
      <c r="Y90" s="3"/>
      <c r="Z90" s="3"/>
      <c r="AA90" s="3"/>
      <c r="AB90" s="3"/>
      <c r="AC90" s="3"/>
      <c r="AD90" s="3"/>
      <c r="AE90" s="3"/>
      <c r="AF90" s="3"/>
      <c r="AG90" s="3"/>
      <c r="AH90" s="3">
        <f t="shared" si="13"/>
        <v>89</v>
      </c>
      <c r="AI90" s="3">
        <f t="shared" si="12"/>
        <v>0.2360742706</v>
      </c>
      <c r="AJ90" s="47">
        <v>0.5947136563876652</v>
      </c>
      <c r="AK90" s="3">
        <v>0.23607427055702918</v>
      </c>
      <c r="AL90" s="47">
        <v>0.2248520710059172</v>
      </c>
      <c r="AM90" s="3">
        <v>0.23607427055702918</v>
      </c>
      <c r="AN90" s="47">
        <v>0.6311988172460895</v>
      </c>
      <c r="AO90" s="3">
        <v>0.23607427055702918</v>
      </c>
      <c r="AP90" s="47">
        <v>0.12009783396225633</v>
      </c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</row>
    <row r="91" ht="11.25" customHeight="1">
      <c r="A91" s="3"/>
      <c r="B91" s="3"/>
      <c r="C91" s="3" t="s">
        <v>111</v>
      </c>
      <c r="D91" s="18">
        <v>618.0</v>
      </c>
      <c r="E91" s="19">
        <v>132.0</v>
      </c>
      <c r="F91" s="35">
        <v>407.0</v>
      </c>
      <c r="G91" s="36">
        <v>489.0</v>
      </c>
      <c r="H91" s="47">
        <f t="shared" si="1"/>
        <v>0.824</v>
      </c>
      <c r="I91" s="50">
        <f t="shared" si="2"/>
        <v>0.4542410714</v>
      </c>
      <c r="J91" s="47">
        <f t="shared" si="3"/>
        <v>0.6227217497</v>
      </c>
      <c r="K91" s="47">
        <f t="shared" si="4"/>
        <v>0.6725394897</v>
      </c>
      <c r="L91" s="47">
        <f t="shared" si="5"/>
        <v>0.3274605103</v>
      </c>
      <c r="M91" s="51">
        <f t="shared" si="6"/>
        <v>1.194666667</v>
      </c>
      <c r="N91" s="52">
        <f t="shared" si="7"/>
        <v>0.6579874617</v>
      </c>
      <c r="O91" s="52">
        <f t="shared" si="8"/>
        <v>0.2491290099</v>
      </c>
      <c r="P91" s="53">
        <f t="shared" si="9"/>
        <v>0.453590429</v>
      </c>
      <c r="Q91" s="50">
        <f t="shared" si="10"/>
        <v>0.453787011</v>
      </c>
      <c r="R91" s="54">
        <f t="shared" si="11"/>
        <v>0.0004540604301</v>
      </c>
      <c r="S91" s="3"/>
      <c r="T91" s="3"/>
      <c r="U91" s="47" t="s">
        <v>391</v>
      </c>
      <c r="V91" s="47">
        <v>0.4464702751484879</v>
      </c>
      <c r="W91" s="47">
        <v>0.441025641025641</v>
      </c>
      <c r="X91" s="47">
        <v>-0.005444634122846903</v>
      </c>
      <c r="Y91" s="3"/>
      <c r="Z91" s="3"/>
      <c r="AA91" s="3"/>
      <c r="AB91" s="3"/>
      <c r="AC91" s="3"/>
      <c r="AD91" s="3"/>
      <c r="AE91" s="3"/>
      <c r="AF91" s="3"/>
      <c r="AG91" s="3"/>
      <c r="AH91" s="3">
        <f t="shared" si="13"/>
        <v>90</v>
      </c>
      <c r="AI91" s="3">
        <f t="shared" si="12"/>
        <v>0.2387267905</v>
      </c>
      <c r="AJ91" s="47">
        <v>0.6011428571428571</v>
      </c>
      <c r="AK91" s="3">
        <v>0.23872679045092837</v>
      </c>
      <c r="AL91" s="47">
        <v>0.22584856396866837</v>
      </c>
      <c r="AM91" s="3">
        <v>0.23872679045092837</v>
      </c>
      <c r="AN91" s="47">
        <v>0.6319777108907416</v>
      </c>
      <c r="AO91" s="3">
        <v>0.23872679045092837</v>
      </c>
      <c r="AP91" s="47">
        <v>0.12241571210138852</v>
      </c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</row>
    <row r="92" ht="11.25" customHeight="1">
      <c r="A92" s="3"/>
      <c r="B92" s="3"/>
      <c r="C92" s="3" t="s">
        <v>112</v>
      </c>
      <c r="D92" s="18">
        <v>1022.0</v>
      </c>
      <c r="E92" s="19">
        <v>149.0</v>
      </c>
      <c r="F92" s="35">
        <v>509.0</v>
      </c>
      <c r="G92" s="36">
        <v>552.0</v>
      </c>
      <c r="H92" s="47">
        <f t="shared" si="1"/>
        <v>0.8727583262</v>
      </c>
      <c r="I92" s="50">
        <f t="shared" si="2"/>
        <v>0.479736098</v>
      </c>
      <c r="J92" s="47">
        <f t="shared" si="3"/>
        <v>0.6859318996</v>
      </c>
      <c r="K92" s="47">
        <f t="shared" si="4"/>
        <v>0.7051971326</v>
      </c>
      <c r="L92" s="47">
        <f t="shared" si="5"/>
        <v>0.2948028674</v>
      </c>
      <c r="M92" s="51">
        <f t="shared" si="6"/>
        <v>0.9060631939</v>
      </c>
      <c r="N92" s="52">
        <f t="shared" si="7"/>
        <v>0.7167464892</v>
      </c>
      <c r="O92" s="52">
        <f t="shared" si="8"/>
        <v>0.2090114154</v>
      </c>
      <c r="P92" s="53">
        <f t="shared" si="9"/>
        <v>0.4850211848</v>
      </c>
      <c r="Q92" s="50">
        <f t="shared" si="10"/>
        <v>0.4843530487</v>
      </c>
      <c r="R92" s="54">
        <f t="shared" si="11"/>
        <v>-0.00461695069</v>
      </c>
      <c r="S92" s="3"/>
      <c r="T92" s="3"/>
      <c r="U92" s="47" t="s">
        <v>360</v>
      </c>
      <c r="V92" s="47">
        <v>0.47103119743661953</v>
      </c>
      <c r="W92" s="47">
        <v>0.46570972886762363</v>
      </c>
      <c r="X92" s="47">
        <v>-0.005321468568995902</v>
      </c>
      <c r="Y92" s="3"/>
      <c r="Z92" s="3"/>
      <c r="AA92" s="3"/>
      <c r="AB92" s="3"/>
      <c r="AC92" s="3"/>
      <c r="AD92" s="3"/>
      <c r="AE92" s="3"/>
      <c r="AF92" s="3"/>
      <c r="AG92" s="3"/>
      <c r="AH92" s="3">
        <f t="shared" si="13"/>
        <v>91</v>
      </c>
      <c r="AI92" s="3">
        <f t="shared" si="12"/>
        <v>0.2413793103</v>
      </c>
      <c r="AJ92" s="47">
        <v>0.6016054076890579</v>
      </c>
      <c r="AK92" s="3">
        <v>0.2413793103448276</v>
      </c>
      <c r="AL92" s="47">
        <v>0.22875048962005484</v>
      </c>
      <c r="AM92" s="3">
        <v>0.2413793103448276</v>
      </c>
      <c r="AN92" s="47">
        <v>0.6329594279013182</v>
      </c>
      <c r="AO92" s="3">
        <v>0.2413793103448276</v>
      </c>
      <c r="AP92" s="47">
        <v>0.12241967200615275</v>
      </c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</row>
    <row r="93" ht="11.25" customHeight="1">
      <c r="A93" s="3"/>
      <c r="B93" s="3"/>
      <c r="C93" s="3" t="s">
        <v>113</v>
      </c>
      <c r="D93" s="18">
        <v>660.0</v>
      </c>
      <c r="E93" s="19">
        <v>86.0</v>
      </c>
      <c r="F93" s="35">
        <v>379.0</v>
      </c>
      <c r="G93" s="36">
        <v>366.0</v>
      </c>
      <c r="H93" s="47">
        <f t="shared" si="1"/>
        <v>0.8847184987</v>
      </c>
      <c r="I93" s="50">
        <f t="shared" si="2"/>
        <v>0.5087248322</v>
      </c>
      <c r="J93" s="47">
        <f t="shared" si="3"/>
        <v>0.6968477532</v>
      </c>
      <c r="K93" s="47">
        <f t="shared" si="4"/>
        <v>0.6881287726</v>
      </c>
      <c r="L93" s="47">
        <f t="shared" si="5"/>
        <v>0.3118712274</v>
      </c>
      <c r="M93" s="51">
        <f t="shared" si="6"/>
        <v>0.9986595174</v>
      </c>
      <c r="N93" s="52">
        <f t="shared" si="7"/>
        <v>0.7296610867</v>
      </c>
      <c r="O93" s="52">
        <f t="shared" si="8"/>
        <v>0.2246222432</v>
      </c>
      <c r="P93" s="53">
        <f t="shared" si="9"/>
        <v>0.5160303827</v>
      </c>
      <c r="Q93" s="50">
        <f t="shared" si="10"/>
        <v>0.5144506912</v>
      </c>
      <c r="R93" s="54">
        <f t="shared" si="11"/>
        <v>-0.005725859034</v>
      </c>
      <c r="S93" s="3"/>
      <c r="T93" s="3"/>
      <c r="U93" s="47" t="s">
        <v>369</v>
      </c>
      <c r="V93" s="47">
        <v>0.49995394188139186</v>
      </c>
      <c r="W93" s="47">
        <v>0.49464668094218417</v>
      </c>
      <c r="X93" s="47">
        <v>-0.005307260939207692</v>
      </c>
      <c r="Y93" s="3"/>
      <c r="Z93" s="3"/>
      <c r="AA93" s="3"/>
      <c r="AB93" s="3"/>
      <c r="AC93" s="3"/>
      <c r="AD93" s="3"/>
      <c r="AE93" s="3"/>
      <c r="AF93" s="3"/>
      <c r="AG93" s="3"/>
      <c r="AH93" s="3">
        <f t="shared" si="13"/>
        <v>92</v>
      </c>
      <c r="AI93" s="3">
        <f t="shared" si="12"/>
        <v>0.2440318302</v>
      </c>
      <c r="AJ93" s="47">
        <v>0.6029673590504451</v>
      </c>
      <c r="AK93" s="3">
        <v>0.2440318302387268</v>
      </c>
      <c r="AL93" s="47">
        <v>0.2303370786516854</v>
      </c>
      <c r="AM93" s="3">
        <v>0.2440318302387268</v>
      </c>
      <c r="AN93" s="47">
        <v>0.6333340633213246</v>
      </c>
      <c r="AO93" s="3">
        <v>0.2440318302387268</v>
      </c>
      <c r="AP93" s="47">
        <v>0.12263121124303651</v>
      </c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</row>
    <row r="94" ht="11.25" customHeight="1">
      <c r="A94" s="3"/>
      <c r="B94" s="3"/>
      <c r="C94" s="3" t="s">
        <v>114</v>
      </c>
      <c r="D94" s="18">
        <v>716.0</v>
      </c>
      <c r="E94" s="19">
        <v>54.0</v>
      </c>
      <c r="F94" s="35">
        <v>358.0</v>
      </c>
      <c r="G94" s="36">
        <v>172.0</v>
      </c>
      <c r="H94" s="47">
        <f t="shared" si="1"/>
        <v>0.9298701299</v>
      </c>
      <c r="I94" s="50">
        <f t="shared" si="2"/>
        <v>0.6754716981</v>
      </c>
      <c r="J94" s="47">
        <f t="shared" si="3"/>
        <v>0.8261538462</v>
      </c>
      <c r="K94" s="47">
        <f t="shared" si="4"/>
        <v>0.6830769231</v>
      </c>
      <c r="L94" s="47">
        <f t="shared" si="5"/>
        <v>0.3169230769</v>
      </c>
      <c r="M94" s="51">
        <f t="shared" si="6"/>
        <v>0.6883116883</v>
      </c>
      <c r="N94" s="52">
        <f t="shared" si="7"/>
        <v>0.8586190178</v>
      </c>
      <c r="O94" s="52">
        <f t="shared" si="8"/>
        <v>0.2138779945</v>
      </c>
      <c r="P94" s="53">
        <f t="shared" si="9"/>
        <v>0.6857621678</v>
      </c>
      <c r="Q94" s="50">
        <f t="shared" si="10"/>
        <v>0.6801782609</v>
      </c>
      <c r="R94" s="54">
        <f t="shared" si="11"/>
        <v>-0.004706562796</v>
      </c>
      <c r="S94" s="3"/>
      <c r="T94" s="3"/>
      <c r="U94" s="47" t="s">
        <v>332</v>
      </c>
      <c r="V94" s="47">
        <v>0.8872002571845581</v>
      </c>
      <c r="W94" s="47">
        <v>0.8820224719101124</v>
      </c>
      <c r="X94" s="47">
        <v>-0.005177785274445679</v>
      </c>
      <c r="Y94" s="3"/>
      <c r="Z94" s="3"/>
      <c r="AA94" s="3"/>
      <c r="AB94" s="3"/>
      <c r="AC94" s="3"/>
      <c r="AD94" s="3"/>
      <c r="AE94" s="3"/>
      <c r="AF94" s="3"/>
      <c r="AG94" s="3"/>
      <c r="AH94" s="3">
        <f t="shared" si="13"/>
        <v>93</v>
      </c>
      <c r="AI94" s="3">
        <f t="shared" si="12"/>
        <v>0.2466843501</v>
      </c>
      <c r="AJ94" s="47">
        <v>0.6063193851409052</v>
      </c>
      <c r="AK94" s="3">
        <v>0.246684350132626</v>
      </c>
      <c r="AL94" s="47">
        <v>0.23171614771904414</v>
      </c>
      <c r="AM94" s="3">
        <v>0.246684350132626</v>
      </c>
      <c r="AN94" s="47">
        <v>0.6412322516300728</v>
      </c>
      <c r="AO94" s="3">
        <v>0.246684350132626</v>
      </c>
      <c r="AP94" s="47">
        <v>0.12323316208577875</v>
      </c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</row>
    <row r="95" ht="11.25" customHeight="1">
      <c r="A95" s="3"/>
      <c r="B95" s="3"/>
      <c r="C95" s="3" t="s">
        <v>115</v>
      </c>
      <c r="D95" s="18">
        <v>903.0</v>
      </c>
      <c r="E95" s="19">
        <v>236.0</v>
      </c>
      <c r="F95" s="35">
        <v>397.0</v>
      </c>
      <c r="G95" s="36">
        <v>830.0</v>
      </c>
      <c r="H95" s="47">
        <f t="shared" si="1"/>
        <v>0.7928007024</v>
      </c>
      <c r="I95" s="50">
        <f t="shared" si="2"/>
        <v>0.3235533822</v>
      </c>
      <c r="J95" s="47">
        <f t="shared" si="3"/>
        <v>0.5494505495</v>
      </c>
      <c r="K95" s="47">
        <f t="shared" si="4"/>
        <v>0.7324598478</v>
      </c>
      <c r="L95" s="47">
        <f t="shared" si="5"/>
        <v>0.2675401522</v>
      </c>
      <c r="M95" s="51">
        <f t="shared" si="6"/>
        <v>1.077260755</v>
      </c>
      <c r="N95" s="52">
        <f t="shared" si="7"/>
        <v>0.5779599616</v>
      </c>
      <c r="O95" s="52">
        <f t="shared" si="8"/>
        <v>0.1985847983</v>
      </c>
      <c r="P95" s="53">
        <f t="shared" si="9"/>
        <v>0.3276265841</v>
      </c>
      <c r="Q95" s="50">
        <f t="shared" si="10"/>
        <v>0.3297395244</v>
      </c>
      <c r="R95" s="54">
        <f t="shared" si="11"/>
        <v>-0.006186142189</v>
      </c>
      <c r="S95" s="3"/>
      <c r="T95" s="3"/>
      <c r="U95" s="47" t="s">
        <v>181</v>
      </c>
      <c r="V95" s="47">
        <v>0.8475087795309397</v>
      </c>
      <c r="W95" s="47">
        <v>0.8423645320197044</v>
      </c>
      <c r="X95" s="47">
        <v>-0.0051442475112353225</v>
      </c>
      <c r="Y95" s="3"/>
      <c r="Z95" s="3"/>
      <c r="AA95" s="3"/>
      <c r="AB95" s="3"/>
      <c r="AC95" s="3"/>
      <c r="AD95" s="3"/>
      <c r="AE95" s="3"/>
      <c r="AF95" s="3"/>
      <c r="AG95" s="3"/>
      <c r="AH95" s="3">
        <f t="shared" si="13"/>
        <v>94</v>
      </c>
      <c r="AI95" s="3">
        <f t="shared" si="12"/>
        <v>0.24933687</v>
      </c>
      <c r="AJ95" s="47">
        <v>0.6063829787234043</v>
      </c>
      <c r="AK95" s="3">
        <v>0.2493368700265252</v>
      </c>
      <c r="AL95" s="47">
        <v>0.233256351039261</v>
      </c>
      <c r="AM95" s="3">
        <v>0.2493368700265252</v>
      </c>
      <c r="AN95" s="47">
        <v>0.6421024160376021</v>
      </c>
      <c r="AO95" s="3">
        <v>0.2493368700265252</v>
      </c>
      <c r="AP95" s="47">
        <v>0.12366026437375681</v>
      </c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</row>
    <row r="96" ht="11.25" customHeight="1">
      <c r="A96" s="3"/>
      <c r="B96" s="3"/>
      <c r="C96" s="3" t="s">
        <v>116</v>
      </c>
      <c r="D96" s="18">
        <v>963.0</v>
      </c>
      <c r="E96" s="19">
        <v>247.0</v>
      </c>
      <c r="F96" s="35">
        <v>481.0</v>
      </c>
      <c r="G96" s="36">
        <v>1049.0</v>
      </c>
      <c r="H96" s="47">
        <f t="shared" si="1"/>
        <v>0.7958677686</v>
      </c>
      <c r="I96" s="50">
        <f t="shared" si="2"/>
        <v>0.314379085</v>
      </c>
      <c r="J96" s="47">
        <f t="shared" si="3"/>
        <v>0.5270072993</v>
      </c>
      <c r="K96" s="47">
        <f t="shared" si="4"/>
        <v>0.7343065693</v>
      </c>
      <c r="L96" s="47">
        <f t="shared" si="5"/>
        <v>0.2656934307</v>
      </c>
      <c r="M96" s="51">
        <f t="shared" si="6"/>
        <v>1.26446281</v>
      </c>
      <c r="N96" s="52">
        <f t="shared" si="7"/>
        <v>0.5554589412</v>
      </c>
      <c r="O96" s="52">
        <f t="shared" si="8"/>
        <v>0.199486985</v>
      </c>
      <c r="P96" s="53">
        <f t="shared" si="9"/>
        <v>0.3090380446</v>
      </c>
      <c r="Q96" s="50">
        <f t="shared" si="10"/>
        <v>0.3111034634</v>
      </c>
      <c r="R96" s="54">
        <f t="shared" si="11"/>
        <v>0.003275621558</v>
      </c>
      <c r="S96" s="3"/>
      <c r="T96" s="3"/>
      <c r="U96" s="47" t="s">
        <v>100</v>
      </c>
      <c r="V96" s="47">
        <v>0.6641727269347449</v>
      </c>
      <c r="W96" s="47">
        <v>0.6590909090909091</v>
      </c>
      <c r="X96" s="47">
        <v>-0.0050818178438358785</v>
      </c>
      <c r="Y96" s="3"/>
      <c r="Z96" s="3"/>
      <c r="AA96" s="3"/>
      <c r="AB96" s="3"/>
      <c r="AC96" s="3"/>
      <c r="AD96" s="3"/>
      <c r="AE96" s="3"/>
      <c r="AF96" s="3"/>
      <c r="AG96" s="3"/>
      <c r="AH96" s="3">
        <f t="shared" si="13"/>
        <v>95</v>
      </c>
      <c r="AI96" s="3">
        <f t="shared" si="12"/>
        <v>0.2519893899</v>
      </c>
      <c r="AJ96" s="47">
        <v>0.6065573770491803</v>
      </c>
      <c r="AK96" s="3">
        <v>0.2519893899204244</v>
      </c>
      <c r="AL96" s="47">
        <v>0.2333954065797641</v>
      </c>
      <c r="AM96" s="3">
        <v>0.2519893899204244</v>
      </c>
      <c r="AN96" s="47">
        <v>0.6421624304603132</v>
      </c>
      <c r="AO96" s="3">
        <v>0.2519893899204244</v>
      </c>
      <c r="AP96" s="47">
        <v>0.12479684125034823</v>
      </c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</row>
    <row r="97" ht="11.25" customHeight="1">
      <c r="A97" s="3"/>
      <c r="B97" s="3"/>
      <c r="C97" s="3" t="s">
        <v>117</v>
      </c>
      <c r="D97" s="18">
        <v>307.0</v>
      </c>
      <c r="E97" s="19">
        <v>146.0</v>
      </c>
      <c r="F97" s="35">
        <v>199.0</v>
      </c>
      <c r="G97" s="36">
        <v>545.0</v>
      </c>
      <c r="H97" s="47">
        <f t="shared" si="1"/>
        <v>0.6777041943</v>
      </c>
      <c r="I97" s="50">
        <f t="shared" si="2"/>
        <v>0.2674731183</v>
      </c>
      <c r="J97" s="47">
        <f t="shared" si="3"/>
        <v>0.4227234754</v>
      </c>
      <c r="K97" s="47">
        <f t="shared" si="4"/>
        <v>0.7117794486</v>
      </c>
      <c r="L97" s="47">
        <f t="shared" si="5"/>
        <v>0.2882205514</v>
      </c>
      <c r="M97" s="51">
        <f t="shared" si="6"/>
        <v>1.642384106</v>
      </c>
      <c r="N97" s="52">
        <f t="shared" si="7"/>
        <v>0.4546977969</v>
      </c>
      <c r="O97" s="52">
        <f t="shared" si="8"/>
        <v>0.2345551884</v>
      </c>
      <c r="P97" s="53">
        <f t="shared" si="9"/>
        <v>0.2555375102</v>
      </c>
      <c r="Q97" s="50">
        <f t="shared" si="10"/>
        <v>0.2567976002</v>
      </c>
      <c r="R97" s="54">
        <f t="shared" si="11"/>
        <v>0.0106755181</v>
      </c>
      <c r="S97" s="3"/>
      <c r="T97" s="3"/>
      <c r="U97" s="47" t="s">
        <v>293</v>
      </c>
      <c r="V97" s="47">
        <v>0.5225203874484204</v>
      </c>
      <c r="W97" s="47">
        <v>0.5175438596491229</v>
      </c>
      <c r="X97" s="47">
        <v>-0.004976527799297581</v>
      </c>
      <c r="Y97" s="3"/>
      <c r="Z97" s="3"/>
      <c r="AA97" s="3"/>
      <c r="AB97" s="3"/>
      <c r="AC97" s="3"/>
      <c r="AD97" s="3"/>
      <c r="AE97" s="3"/>
      <c r="AF97" s="3"/>
      <c r="AG97" s="3"/>
      <c r="AH97" s="3">
        <f t="shared" si="13"/>
        <v>96</v>
      </c>
      <c r="AI97" s="3">
        <f t="shared" si="12"/>
        <v>0.2546419098</v>
      </c>
      <c r="AJ97" s="47">
        <v>0.610073571024335</v>
      </c>
      <c r="AK97" s="3">
        <v>0.2546419098143236</v>
      </c>
      <c r="AL97" s="47">
        <v>0.23497997329773035</v>
      </c>
      <c r="AM97" s="3">
        <v>0.2546419098143236</v>
      </c>
      <c r="AN97" s="47">
        <v>0.6422843108269778</v>
      </c>
      <c r="AO97" s="3">
        <v>0.2546419098143236</v>
      </c>
      <c r="AP97" s="47">
        <v>0.12545743727628755</v>
      </c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</row>
    <row r="98" ht="11.25" customHeight="1">
      <c r="A98" s="3"/>
      <c r="B98" s="3"/>
      <c r="C98" s="3" t="s">
        <v>118</v>
      </c>
      <c r="D98" s="18">
        <v>199.0</v>
      </c>
      <c r="E98" s="19">
        <v>97.0</v>
      </c>
      <c r="F98" s="35">
        <v>157.0</v>
      </c>
      <c r="G98" s="36">
        <v>408.0</v>
      </c>
      <c r="H98" s="47">
        <f t="shared" si="1"/>
        <v>0.6722972973</v>
      </c>
      <c r="I98" s="50">
        <f t="shared" si="2"/>
        <v>0.2778761062</v>
      </c>
      <c r="J98" s="47">
        <f t="shared" si="3"/>
        <v>0.4134727062</v>
      </c>
      <c r="K98" s="47">
        <f t="shared" si="4"/>
        <v>0.7049941928</v>
      </c>
      <c r="L98" s="47">
        <f t="shared" si="5"/>
        <v>0.2950058072</v>
      </c>
      <c r="M98" s="51">
        <f t="shared" si="6"/>
        <v>1.908783784</v>
      </c>
      <c r="N98" s="52">
        <f t="shared" si="7"/>
        <v>0.4463428958</v>
      </c>
      <c r="O98" s="52">
        <f t="shared" si="8"/>
        <v>0.2424172527</v>
      </c>
      <c r="P98" s="53">
        <f t="shared" si="9"/>
        <v>0.2561933451</v>
      </c>
      <c r="Q98" s="50">
        <f t="shared" si="10"/>
        <v>0.257469945</v>
      </c>
      <c r="R98" s="54">
        <f t="shared" si="11"/>
        <v>0.02040616116</v>
      </c>
      <c r="S98" s="3"/>
      <c r="T98" s="3"/>
      <c r="U98" s="47" t="s">
        <v>200</v>
      </c>
      <c r="V98" s="47">
        <v>0.29921672053400716</v>
      </c>
      <c r="W98" s="47">
        <v>0.29426129426129427</v>
      </c>
      <c r="X98" s="47">
        <v>-0.004955426272712893</v>
      </c>
      <c r="Y98" s="3"/>
      <c r="Z98" s="3"/>
      <c r="AA98" s="3"/>
      <c r="AB98" s="3"/>
      <c r="AC98" s="3"/>
      <c r="AD98" s="3"/>
      <c r="AE98" s="3"/>
      <c r="AF98" s="3"/>
      <c r="AG98" s="3"/>
      <c r="AH98" s="3">
        <f t="shared" si="13"/>
        <v>97</v>
      </c>
      <c r="AI98" s="3">
        <f t="shared" si="12"/>
        <v>0.2572944297</v>
      </c>
      <c r="AJ98" s="47">
        <v>0.6115702479338843</v>
      </c>
      <c r="AK98" s="3">
        <v>0.2572944297082228</v>
      </c>
      <c r="AL98" s="47">
        <v>0.23526011560693638</v>
      </c>
      <c r="AM98" s="3">
        <v>0.2572944297082228</v>
      </c>
      <c r="AN98" s="47">
        <v>0.6485632136430589</v>
      </c>
      <c r="AO98" s="3">
        <v>0.2572944297082228</v>
      </c>
      <c r="AP98" s="47">
        <v>0.12565575310552526</v>
      </c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</row>
    <row r="99" ht="11.25" customHeight="1">
      <c r="A99" s="3"/>
      <c r="B99" s="3"/>
      <c r="C99" s="3" t="s">
        <v>119</v>
      </c>
      <c r="D99" s="18">
        <v>617.0</v>
      </c>
      <c r="E99" s="19">
        <v>231.0</v>
      </c>
      <c r="F99" s="35">
        <v>468.0</v>
      </c>
      <c r="G99" s="36">
        <v>845.0</v>
      </c>
      <c r="H99" s="47">
        <f t="shared" si="1"/>
        <v>0.7275943396</v>
      </c>
      <c r="I99" s="50">
        <f t="shared" si="2"/>
        <v>0.3564356436</v>
      </c>
      <c r="J99" s="47">
        <f t="shared" si="3"/>
        <v>0.5020823693</v>
      </c>
      <c r="K99" s="47">
        <f t="shared" si="4"/>
        <v>0.6765386395</v>
      </c>
      <c r="L99" s="47">
        <f t="shared" si="5"/>
        <v>0.3234613605</v>
      </c>
      <c r="M99" s="51">
        <f t="shared" si="6"/>
        <v>1.548349057</v>
      </c>
      <c r="N99" s="52">
        <f t="shared" si="7"/>
        <v>0.5377599347</v>
      </c>
      <c r="O99" s="52">
        <f t="shared" si="8"/>
        <v>0.2598619055</v>
      </c>
      <c r="P99" s="53">
        <f t="shared" si="9"/>
        <v>0.3457546373</v>
      </c>
      <c r="Q99" s="50">
        <f t="shared" si="10"/>
        <v>0.3478138288</v>
      </c>
      <c r="R99" s="54">
        <f t="shared" si="11"/>
        <v>0.008621814769</v>
      </c>
      <c r="S99" s="3"/>
      <c r="T99" s="3"/>
      <c r="U99" s="47" t="s">
        <v>104</v>
      </c>
      <c r="V99" s="47">
        <v>0.6766886144276804</v>
      </c>
      <c r="W99" s="47">
        <v>0.6718213058419243</v>
      </c>
      <c r="X99" s="47">
        <v>-0.004867308585756014</v>
      </c>
      <c r="Y99" s="3"/>
      <c r="Z99" s="3"/>
      <c r="AA99" s="3"/>
      <c r="AB99" s="3"/>
      <c r="AC99" s="3"/>
      <c r="AD99" s="3"/>
      <c r="AE99" s="3"/>
      <c r="AF99" s="3"/>
      <c r="AG99" s="3"/>
      <c r="AH99" s="3">
        <f t="shared" si="13"/>
        <v>98</v>
      </c>
      <c r="AI99" s="3">
        <f t="shared" si="12"/>
        <v>0.2599469496</v>
      </c>
      <c r="AJ99" s="47">
        <v>0.617816091954023</v>
      </c>
      <c r="AK99" s="3">
        <v>0.259946949602122</v>
      </c>
      <c r="AL99" s="47">
        <v>0.23529411764705888</v>
      </c>
      <c r="AM99" s="3">
        <v>0.259946949602122</v>
      </c>
      <c r="AN99" s="47">
        <v>0.6504461719716919</v>
      </c>
      <c r="AO99" s="3">
        <v>0.259946949602122</v>
      </c>
      <c r="AP99" s="47">
        <v>0.12632855531517828</v>
      </c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</row>
    <row r="100" ht="11.25" customHeight="1">
      <c r="A100" s="3"/>
      <c r="B100" s="3"/>
      <c r="C100" s="3" t="s">
        <v>120</v>
      </c>
      <c r="D100" s="18">
        <v>566.0</v>
      </c>
      <c r="E100" s="19">
        <v>190.0</v>
      </c>
      <c r="F100" s="35">
        <v>323.0</v>
      </c>
      <c r="G100" s="36">
        <v>764.0</v>
      </c>
      <c r="H100" s="47">
        <f t="shared" si="1"/>
        <v>0.7486772487</v>
      </c>
      <c r="I100" s="50">
        <f t="shared" si="2"/>
        <v>0.2971481141</v>
      </c>
      <c r="J100" s="47">
        <f t="shared" si="3"/>
        <v>0.4823657081</v>
      </c>
      <c r="K100" s="47">
        <f t="shared" si="4"/>
        <v>0.7216494845</v>
      </c>
      <c r="L100" s="47">
        <f t="shared" si="5"/>
        <v>0.2783505155</v>
      </c>
      <c r="M100" s="51">
        <f t="shared" si="6"/>
        <v>1.437830688</v>
      </c>
      <c r="N100" s="52">
        <f t="shared" si="7"/>
        <v>0.5126926114</v>
      </c>
      <c r="O100" s="52">
        <f t="shared" si="8"/>
        <v>0.2174901652</v>
      </c>
      <c r="P100" s="53">
        <f t="shared" si="9"/>
        <v>0.2870836998</v>
      </c>
      <c r="Q100" s="50">
        <f t="shared" si="10"/>
        <v>0.2889458472</v>
      </c>
      <c r="R100" s="54">
        <f t="shared" si="11"/>
        <v>0.008202266869</v>
      </c>
      <c r="S100" s="3"/>
      <c r="T100" s="3"/>
      <c r="U100" s="47" t="s">
        <v>124</v>
      </c>
      <c r="V100" s="47">
        <v>0.49857189333962537</v>
      </c>
      <c r="W100" s="47">
        <v>0.49382716049382713</v>
      </c>
      <c r="X100" s="47">
        <v>-0.0047447328457982385</v>
      </c>
      <c r="Y100" s="3"/>
      <c r="Z100" s="3"/>
      <c r="AA100" s="3"/>
      <c r="AB100" s="3"/>
      <c r="AC100" s="3"/>
      <c r="AD100" s="3"/>
      <c r="AE100" s="3"/>
      <c r="AF100" s="3"/>
      <c r="AG100" s="3"/>
      <c r="AH100" s="3">
        <f t="shared" si="13"/>
        <v>99</v>
      </c>
      <c r="AI100" s="3">
        <f t="shared" si="12"/>
        <v>0.2625994695</v>
      </c>
      <c r="AJ100" s="47">
        <v>0.621773288439955</v>
      </c>
      <c r="AK100" s="3">
        <v>0.2625994694960212</v>
      </c>
      <c r="AL100" s="47">
        <v>0.23529411764705888</v>
      </c>
      <c r="AM100" s="3">
        <v>0.2625994694960212</v>
      </c>
      <c r="AN100" s="47">
        <v>0.6517013839681521</v>
      </c>
      <c r="AO100" s="3">
        <v>0.2625994694960212</v>
      </c>
      <c r="AP100" s="47">
        <v>0.12638986738921726</v>
      </c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</row>
    <row r="101" ht="11.25" customHeight="1">
      <c r="A101" s="3"/>
      <c r="B101" s="3"/>
      <c r="C101" s="3" t="s">
        <v>121</v>
      </c>
      <c r="D101" s="18">
        <v>719.0</v>
      </c>
      <c r="E101" s="19">
        <v>199.0</v>
      </c>
      <c r="F101" s="35">
        <v>541.0</v>
      </c>
      <c r="G101" s="36">
        <v>538.0</v>
      </c>
      <c r="H101" s="47">
        <f t="shared" si="1"/>
        <v>0.7832244009</v>
      </c>
      <c r="I101" s="50">
        <f t="shared" si="2"/>
        <v>0.5013901761</v>
      </c>
      <c r="J101" s="47">
        <f t="shared" si="3"/>
        <v>0.6309464196</v>
      </c>
      <c r="K101" s="47">
        <f t="shared" si="4"/>
        <v>0.6294441662</v>
      </c>
      <c r="L101" s="47">
        <f t="shared" si="5"/>
        <v>0.3705558338</v>
      </c>
      <c r="M101" s="51">
        <f t="shared" si="6"/>
        <v>1.175381264</v>
      </c>
      <c r="N101" s="52">
        <f t="shared" si="7"/>
        <v>0.671402823</v>
      </c>
      <c r="O101" s="52">
        <f t="shared" si="8"/>
        <v>0.2909007729</v>
      </c>
      <c r="P101" s="53">
        <f t="shared" si="9"/>
        <v>0.5001538031</v>
      </c>
      <c r="Q101" s="50">
        <f t="shared" si="10"/>
        <v>0.4990452275</v>
      </c>
      <c r="R101" s="54">
        <f t="shared" si="11"/>
        <v>0.002344948553</v>
      </c>
      <c r="S101" s="3"/>
      <c r="T101" s="3"/>
      <c r="U101" s="47" t="s">
        <v>307</v>
      </c>
      <c r="V101" s="47">
        <v>0.3808976733099001</v>
      </c>
      <c r="W101" s="47">
        <v>0.37616654702081836</v>
      </c>
      <c r="X101" s="47">
        <v>-0.004731126289081733</v>
      </c>
      <c r="Y101" s="3"/>
      <c r="Z101" s="3"/>
      <c r="AA101" s="3"/>
      <c r="AB101" s="3"/>
      <c r="AC101" s="3"/>
      <c r="AD101" s="3"/>
      <c r="AE101" s="3"/>
      <c r="AF101" s="3"/>
      <c r="AG101" s="3"/>
      <c r="AH101" s="3">
        <f t="shared" si="13"/>
        <v>100</v>
      </c>
      <c r="AI101" s="3">
        <f t="shared" si="12"/>
        <v>0.2652519894</v>
      </c>
      <c r="AJ101" s="47">
        <v>0.6227217496962333</v>
      </c>
      <c r="AK101" s="3">
        <v>0.26525198938992045</v>
      </c>
      <c r="AL101" s="47">
        <v>0.23529411764705888</v>
      </c>
      <c r="AM101" s="3">
        <v>0.26525198938992045</v>
      </c>
      <c r="AN101" s="47">
        <v>0.6523952801729221</v>
      </c>
      <c r="AO101" s="3">
        <v>0.26525198938992045</v>
      </c>
      <c r="AP101" s="47">
        <v>0.12677194842794132</v>
      </c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</row>
    <row r="102" ht="11.25" customHeight="1">
      <c r="A102" s="3"/>
      <c r="B102" s="3"/>
      <c r="C102" s="3" t="s">
        <v>122</v>
      </c>
      <c r="D102" s="18">
        <v>616.0</v>
      </c>
      <c r="E102" s="19">
        <v>224.0</v>
      </c>
      <c r="F102" s="35">
        <v>483.0</v>
      </c>
      <c r="G102" s="36">
        <v>744.0</v>
      </c>
      <c r="H102" s="47">
        <f t="shared" si="1"/>
        <v>0.7333333333</v>
      </c>
      <c r="I102" s="50">
        <f t="shared" si="2"/>
        <v>0.3936430318</v>
      </c>
      <c r="J102" s="47">
        <f t="shared" si="3"/>
        <v>0.5316884373</v>
      </c>
      <c r="K102" s="47">
        <f t="shared" si="4"/>
        <v>0.6579583938</v>
      </c>
      <c r="L102" s="47">
        <f t="shared" si="5"/>
        <v>0.3420416062</v>
      </c>
      <c r="M102" s="51">
        <f t="shared" si="6"/>
        <v>1.460714286</v>
      </c>
      <c r="N102" s="52">
        <f t="shared" si="7"/>
        <v>0.5694096852</v>
      </c>
      <c r="O102" s="52">
        <f t="shared" si="8"/>
        <v>0.2746955863</v>
      </c>
      <c r="P102" s="53">
        <f t="shared" si="9"/>
        <v>0.3885772319</v>
      </c>
      <c r="Q102" s="50">
        <f t="shared" si="10"/>
        <v>0.3901697976</v>
      </c>
      <c r="R102" s="54">
        <f t="shared" si="11"/>
        <v>0.003473234205</v>
      </c>
      <c r="S102" s="3"/>
      <c r="T102" s="3"/>
      <c r="U102" s="47" t="s">
        <v>314</v>
      </c>
      <c r="V102" s="47">
        <v>0.8845758324643966</v>
      </c>
      <c r="W102" s="47">
        <v>0.8798586572438163</v>
      </c>
      <c r="X102" s="47">
        <v>-0.00471717522058035</v>
      </c>
      <c r="Y102" s="3"/>
      <c r="Z102" s="3"/>
      <c r="AA102" s="3"/>
      <c r="AB102" s="3"/>
      <c r="AC102" s="3"/>
      <c r="AD102" s="3"/>
      <c r="AE102" s="3"/>
      <c r="AF102" s="3"/>
      <c r="AG102" s="3"/>
      <c r="AH102" s="3">
        <f t="shared" si="13"/>
        <v>101</v>
      </c>
      <c r="AI102" s="3">
        <f t="shared" si="12"/>
        <v>0.2679045093</v>
      </c>
      <c r="AJ102" s="47">
        <v>0.6227795193312434</v>
      </c>
      <c r="AK102" s="3">
        <v>0.26790450928381965</v>
      </c>
      <c r="AL102" s="47">
        <v>0.2358142962417097</v>
      </c>
      <c r="AM102" s="3">
        <v>0.26790450928381965</v>
      </c>
      <c r="AN102" s="47">
        <v>0.6526507559720799</v>
      </c>
      <c r="AO102" s="3">
        <v>0.26790450928381965</v>
      </c>
      <c r="AP102" s="47">
        <v>0.12875275603821926</v>
      </c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</row>
    <row r="103" ht="11.25" customHeight="1">
      <c r="A103" s="3"/>
      <c r="B103" s="3"/>
      <c r="C103" s="3" t="s">
        <v>123</v>
      </c>
      <c r="D103" s="18">
        <v>1182.0</v>
      </c>
      <c r="E103" s="19">
        <v>177.0</v>
      </c>
      <c r="F103" s="35">
        <v>444.0</v>
      </c>
      <c r="G103" s="36">
        <v>773.0</v>
      </c>
      <c r="H103" s="47">
        <f t="shared" si="1"/>
        <v>0.8697571744</v>
      </c>
      <c r="I103" s="50">
        <f t="shared" si="2"/>
        <v>0.364831553</v>
      </c>
      <c r="J103" s="47">
        <f t="shared" si="3"/>
        <v>0.6312111801</v>
      </c>
      <c r="K103" s="47">
        <f t="shared" si="4"/>
        <v>0.7589285714</v>
      </c>
      <c r="L103" s="47">
        <f t="shared" si="5"/>
        <v>0.2410714286</v>
      </c>
      <c r="M103" s="51">
        <f t="shared" si="6"/>
        <v>0.8955114054</v>
      </c>
      <c r="N103" s="52">
        <f t="shared" si="7"/>
        <v>0.6558854367</v>
      </c>
      <c r="O103" s="52">
        <f t="shared" si="8"/>
        <v>0.1623492579</v>
      </c>
      <c r="P103" s="53">
        <f t="shared" si="9"/>
        <v>0.3652484511</v>
      </c>
      <c r="Q103" s="50">
        <f t="shared" si="10"/>
        <v>0.3671500498</v>
      </c>
      <c r="R103" s="54">
        <f t="shared" si="11"/>
        <v>-0.002318496792</v>
      </c>
      <c r="S103" s="3"/>
      <c r="T103" s="3"/>
      <c r="U103" s="47" t="s">
        <v>114</v>
      </c>
      <c r="V103" s="47">
        <v>0.6801782609088143</v>
      </c>
      <c r="W103" s="47">
        <v>0.6754716981132075</v>
      </c>
      <c r="X103" s="47">
        <v>-0.004706562795606772</v>
      </c>
      <c r="Y103" s="3"/>
      <c r="Z103" s="3"/>
      <c r="AA103" s="3"/>
      <c r="AB103" s="3"/>
      <c r="AC103" s="3"/>
      <c r="AD103" s="3"/>
      <c r="AE103" s="3"/>
      <c r="AF103" s="3"/>
      <c r="AG103" s="3"/>
      <c r="AH103" s="3">
        <f t="shared" si="13"/>
        <v>102</v>
      </c>
      <c r="AI103" s="3">
        <f t="shared" si="12"/>
        <v>0.2705570292</v>
      </c>
      <c r="AJ103" s="47">
        <v>0.6255079712410128</v>
      </c>
      <c r="AK103" s="3">
        <v>0.27055702917771884</v>
      </c>
      <c r="AL103" s="47">
        <v>0.2360203340595497</v>
      </c>
      <c r="AM103" s="3">
        <v>0.27055702917771884</v>
      </c>
      <c r="AN103" s="47">
        <v>0.6535216655373735</v>
      </c>
      <c r="AO103" s="3">
        <v>0.27055702917771884</v>
      </c>
      <c r="AP103" s="47">
        <v>0.12903699997115398</v>
      </c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</row>
    <row r="104" ht="11.25" customHeight="1">
      <c r="A104" s="3"/>
      <c r="B104" s="3"/>
      <c r="C104" s="3" t="s">
        <v>124</v>
      </c>
      <c r="D104" s="18">
        <v>370.0</v>
      </c>
      <c r="E104" s="19">
        <v>42.0</v>
      </c>
      <c r="F104" s="35">
        <v>200.0</v>
      </c>
      <c r="G104" s="36">
        <v>205.0</v>
      </c>
      <c r="H104" s="47">
        <f t="shared" si="1"/>
        <v>0.8980582524</v>
      </c>
      <c r="I104" s="50">
        <f t="shared" si="2"/>
        <v>0.4938271605</v>
      </c>
      <c r="J104" s="47">
        <f t="shared" si="3"/>
        <v>0.6976744186</v>
      </c>
      <c r="K104" s="47">
        <f t="shared" si="4"/>
        <v>0.7037943696</v>
      </c>
      <c r="L104" s="47">
        <f t="shared" si="5"/>
        <v>0.2962056304</v>
      </c>
      <c r="M104" s="51">
        <f t="shared" si="6"/>
        <v>0.9830097087</v>
      </c>
      <c r="N104" s="52">
        <f t="shared" si="7"/>
        <v>0.728572435</v>
      </c>
      <c r="O104" s="52">
        <f t="shared" si="8"/>
        <v>0.2089726699</v>
      </c>
      <c r="P104" s="53">
        <f t="shared" si="9"/>
        <v>0.499666114</v>
      </c>
      <c r="Q104" s="50">
        <f t="shared" si="10"/>
        <v>0.4985718933</v>
      </c>
      <c r="R104" s="54">
        <f t="shared" si="11"/>
        <v>-0.004744732846</v>
      </c>
      <c r="S104" s="3"/>
      <c r="T104" s="3"/>
      <c r="U104" s="47" t="s">
        <v>290</v>
      </c>
      <c r="V104" s="47">
        <v>0.42962095587223964</v>
      </c>
      <c r="W104" s="47">
        <v>0.4249699879951981</v>
      </c>
      <c r="X104" s="47">
        <v>-0.004650967877041556</v>
      </c>
      <c r="Y104" s="3"/>
      <c r="Z104" s="3"/>
      <c r="AA104" s="3"/>
      <c r="AB104" s="3"/>
      <c r="AC104" s="3"/>
      <c r="AD104" s="3"/>
      <c r="AE104" s="3"/>
      <c r="AF104" s="3"/>
      <c r="AG104" s="3"/>
      <c r="AH104" s="3">
        <f t="shared" si="13"/>
        <v>103</v>
      </c>
      <c r="AI104" s="3">
        <f t="shared" si="12"/>
        <v>0.2732095491</v>
      </c>
      <c r="AJ104" s="47">
        <v>0.6257261410788382</v>
      </c>
      <c r="AK104" s="3">
        <v>0.27320954907161804</v>
      </c>
      <c r="AL104" s="47">
        <v>0.23706896551724133</v>
      </c>
      <c r="AM104" s="3">
        <v>0.27320954907161804</v>
      </c>
      <c r="AN104" s="47">
        <v>0.6535393669383772</v>
      </c>
      <c r="AO104" s="3">
        <v>0.27320954907161804</v>
      </c>
      <c r="AP104" s="47">
        <v>0.12970722350744318</v>
      </c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</row>
    <row r="105" ht="11.25" customHeight="1">
      <c r="A105" s="3"/>
      <c r="B105" s="3"/>
      <c r="C105" s="3" t="s">
        <v>125</v>
      </c>
      <c r="D105" s="18">
        <v>1492.0</v>
      </c>
      <c r="E105" s="19">
        <v>167.0</v>
      </c>
      <c r="F105" s="35">
        <v>802.0</v>
      </c>
      <c r="G105" s="36">
        <v>742.0</v>
      </c>
      <c r="H105" s="47">
        <f t="shared" si="1"/>
        <v>0.89933695</v>
      </c>
      <c r="I105" s="50">
        <f t="shared" si="2"/>
        <v>0.5194300518</v>
      </c>
      <c r="J105" s="47">
        <f t="shared" si="3"/>
        <v>0.7162035592</v>
      </c>
      <c r="K105" s="47">
        <f t="shared" si="4"/>
        <v>0.6974711208</v>
      </c>
      <c r="L105" s="47">
        <f t="shared" si="5"/>
        <v>0.3025288792</v>
      </c>
      <c r="M105" s="51">
        <f t="shared" si="6"/>
        <v>0.9306811332</v>
      </c>
      <c r="N105" s="52">
        <f t="shared" si="7"/>
        <v>0.7477340722</v>
      </c>
      <c r="O105" s="52">
        <f t="shared" si="8"/>
        <v>0.2129906529</v>
      </c>
      <c r="P105" s="53">
        <f t="shared" si="9"/>
        <v>0.5280643359</v>
      </c>
      <c r="Q105" s="50">
        <f t="shared" si="10"/>
        <v>0.5261250774</v>
      </c>
      <c r="R105" s="54">
        <f t="shared" si="11"/>
        <v>-0.006695025537</v>
      </c>
      <c r="S105" s="3"/>
      <c r="T105" s="3"/>
      <c r="U105" s="47" t="s">
        <v>196</v>
      </c>
      <c r="V105" s="47">
        <v>0.2577408248913049</v>
      </c>
      <c r="W105" s="47">
        <v>0.25311203319502074</v>
      </c>
      <c r="X105" s="47">
        <v>-0.004628791696284162</v>
      </c>
      <c r="Y105" s="3"/>
      <c r="Z105" s="3"/>
      <c r="AA105" s="3"/>
      <c r="AB105" s="3"/>
      <c r="AC105" s="3"/>
      <c r="AD105" s="3"/>
      <c r="AE105" s="3"/>
      <c r="AF105" s="3"/>
      <c r="AG105" s="3"/>
      <c r="AH105" s="3">
        <f t="shared" si="13"/>
        <v>104</v>
      </c>
      <c r="AI105" s="3">
        <f t="shared" si="12"/>
        <v>0.275862069</v>
      </c>
      <c r="AJ105" s="47">
        <v>0.6262833675564682</v>
      </c>
      <c r="AK105" s="3">
        <v>0.27586206896551724</v>
      </c>
      <c r="AL105" s="47">
        <v>0.2370820668693009</v>
      </c>
      <c r="AM105" s="3">
        <v>0.27586206896551724</v>
      </c>
      <c r="AN105" s="47">
        <v>0.655885436684763</v>
      </c>
      <c r="AO105" s="3">
        <v>0.27586206896551724</v>
      </c>
      <c r="AP105" s="47">
        <v>0.1297621240772208</v>
      </c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</row>
    <row r="106" ht="11.25" customHeight="1">
      <c r="A106" s="3"/>
      <c r="B106" s="3"/>
      <c r="C106" s="3" t="s">
        <v>126</v>
      </c>
      <c r="D106" s="18">
        <v>553.0</v>
      </c>
      <c r="E106" s="19">
        <v>182.0</v>
      </c>
      <c r="F106" s="35">
        <v>284.0</v>
      </c>
      <c r="G106" s="36">
        <v>755.0</v>
      </c>
      <c r="H106" s="47">
        <f t="shared" si="1"/>
        <v>0.7523809524</v>
      </c>
      <c r="I106" s="50">
        <f t="shared" si="2"/>
        <v>0.2733397498</v>
      </c>
      <c r="J106" s="47">
        <f t="shared" si="3"/>
        <v>0.4718151071</v>
      </c>
      <c r="K106" s="47">
        <f t="shared" si="4"/>
        <v>0.7373167982</v>
      </c>
      <c r="L106" s="47">
        <f t="shared" si="5"/>
        <v>0.2626832018</v>
      </c>
      <c r="M106" s="51">
        <f t="shared" si="6"/>
        <v>1.413605442</v>
      </c>
      <c r="N106" s="52">
        <f t="shared" si="7"/>
        <v>0.5003112885</v>
      </c>
      <c r="O106" s="52">
        <f t="shared" si="8"/>
        <v>0.2032254276</v>
      </c>
      <c r="P106" s="53">
        <f t="shared" si="9"/>
        <v>0.2688456906</v>
      </c>
      <c r="Q106" s="50">
        <f t="shared" si="10"/>
        <v>0.2704068276</v>
      </c>
      <c r="R106" s="54">
        <f t="shared" si="11"/>
        <v>0.002932922113</v>
      </c>
      <c r="S106" s="3"/>
      <c r="T106" s="3"/>
      <c r="U106" s="47" t="s">
        <v>112</v>
      </c>
      <c r="V106" s="47">
        <v>0.4843530487109171</v>
      </c>
      <c r="W106" s="47">
        <v>0.47973609802073514</v>
      </c>
      <c r="X106" s="47">
        <v>-0.004616950690181976</v>
      </c>
      <c r="Y106" s="3"/>
      <c r="Z106" s="3"/>
      <c r="AA106" s="3"/>
      <c r="AB106" s="3"/>
      <c r="AC106" s="3"/>
      <c r="AD106" s="3"/>
      <c r="AE106" s="3"/>
      <c r="AF106" s="3"/>
      <c r="AG106" s="3"/>
      <c r="AH106" s="3">
        <f t="shared" si="13"/>
        <v>105</v>
      </c>
      <c r="AI106" s="3">
        <f t="shared" si="12"/>
        <v>0.2785145889</v>
      </c>
      <c r="AJ106" s="47">
        <v>0.6280898876404495</v>
      </c>
      <c r="AK106" s="3">
        <v>0.27851458885941643</v>
      </c>
      <c r="AL106" s="47">
        <v>0.23778501628664495</v>
      </c>
      <c r="AM106" s="3">
        <v>0.27851458885941643</v>
      </c>
      <c r="AN106" s="47">
        <v>0.6579874617207367</v>
      </c>
      <c r="AO106" s="3">
        <v>0.27851458885941643</v>
      </c>
      <c r="AP106" s="47">
        <v>0.13022829184681395</v>
      </c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</row>
    <row r="107" ht="11.25" customHeight="1">
      <c r="A107" s="3"/>
      <c r="B107" s="3"/>
      <c r="C107" s="3" t="s">
        <v>127</v>
      </c>
      <c r="D107" s="18">
        <v>205.0</v>
      </c>
      <c r="E107" s="19">
        <v>73.0</v>
      </c>
      <c r="F107" s="35">
        <v>131.0</v>
      </c>
      <c r="G107" s="36">
        <v>244.0</v>
      </c>
      <c r="H107" s="47">
        <f t="shared" si="1"/>
        <v>0.7374100719</v>
      </c>
      <c r="I107" s="50">
        <f t="shared" si="2"/>
        <v>0.3493333333</v>
      </c>
      <c r="J107" s="47">
        <f t="shared" si="3"/>
        <v>0.5145482389</v>
      </c>
      <c r="K107" s="47">
        <f t="shared" si="4"/>
        <v>0.6875957121</v>
      </c>
      <c r="L107" s="47">
        <f t="shared" si="5"/>
        <v>0.3124042879</v>
      </c>
      <c r="M107" s="51">
        <f t="shared" si="6"/>
        <v>1.348920863</v>
      </c>
      <c r="N107" s="52">
        <f t="shared" si="7"/>
        <v>0.548785368</v>
      </c>
      <c r="O107" s="52">
        <f t="shared" si="8"/>
        <v>0.2473680438</v>
      </c>
      <c r="P107" s="53">
        <f t="shared" si="9"/>
        <v>0.3432210145</v>
      </c>
      <c r="Q107" s="50">
        <f t="shared" si="10"/>
        <v>0.3452933159</v>
      </c>
      <c r="R107" s="54">
        <f t="shared" si="11"/>
        <v>0.004040017456</v>
      </c>
      <c r="S107" s="3"/>
      <c r="T107" s="3"/>
      <c r="U107" s="47" t="s">
        <v>358</v>
      </c>
      <c r="V107" s="47">
        <v>0.5408222169826601</v>
      </c>
      <c r="W107" s="47">
        <v>0.5362694300518135</v>
      </c>
      <c r="X107" s="47">
        <v>-0.004552786930846597</v>
      </c>
      <c r="Y107" s="3"/>
      <c r="Z107" s="3"/>
      <c r="AA107" s="3"/>
      <c r="AB107" s="3"/>
      <c r="AC107" s="3"/>
      <c r="AD107" s="3"/>
      <c r="AE107" s="3"/>
      <c r="AF107" s="3"/>
      <c r="AG107" s="3"/>
      <c r="AH107" s="3">
        <f t="shared" si="13"/>
        <v>106</v>
      </c>
      <c r="AI107" s="3">
        <f t="shared" si="12"/>
        <v>0.2811671088</v>
      </c>
      <c r="AJ107" s="47">
        <v>0.6309464196294442</v>
      </c>
      <c r="AK107" s="3">
        <v>0.28116710875331563</v>
      </c>
      <c r="AL107" s="47">
        <v>0.23855267371117517</v>
      </c>
      <c r="AM107" s="3">
        <v>0.28116710875331563</v>
      </c>
      <c r="AN107" s="47">
        <v>0.6639400153535447</v>
      </c>
      <c r="AO107" s="3">
        <v>0.28116710875331563</v>
      </c>
      <c r="AP107" s="47">
        <v>0.13064950773896017</v>
      </c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</row>
    <row r="108" ht="11.25" customHeight="1">
      <c r="A108" s="3"/>
      <c r="B108" s="3"/>
      <c r="C108" s="3" t="s">
        <v>128</v>
      </c>
      <c r="D108" s="18">
        <v>460.0</v>
      </c>
      <c r="E108" s="19">
        <v>136.0</v>
      </c>
      <c r="F108" s="35">
        <v>294.0</v>
      </c>
      <c r="G108" s="36">
        <v>315.0</v>
      </c>
      <c r="H108" s="47">
        <f t="shared" si="1"/>
        <v>0.7718120805</v>
      </c>
      <c r="I108" s="50">
        <f t="shared" si="2"/>
        <v>0.4827586207</v>
      </c>
      <c r="J108" s="47">
        <f t="shared" si="3"/>
        <v>0.6257261411</v>
      </c>
      <c r="K108" s="47">
        <f t="shared" si="4"/>
        <v>0.643153527</v>
      </c>
      <c r="L108" s="47">
        <f t="shared" si="5"/>
        <v>0.356846473</v>
      </c>
      <c r="M108" s="51">
        <f t="shared" si="6"/>
        <v>1.021812081</v>
      </c>
      <c r="N108" s="52">
        <f t="shared" si="7"/>
        <v>0.6645507054</v>
      </c>
      <c r="O108" s="52">
        <f t="shared" si="8"/>
        <v>0.2779297912</v>
      </c>
      <c r="P108" s="53">
        <f t="shared" si="9"/>
        <v>0.4837314664</v>
      </c>
      <c r="Q108" s="50">
        <f t="shared" si="10"/>
        <v>0.4831003056</v>
      </c>
      <c r="R108" s="54">
        <f t="shared" si="11"/>
        <v>-0.0003416849585</v>
      </c>
      <c r="S108" s="3"/>
      <c r="T108" s="3"/>
      <c r="U108" s="47" t="s">
        <v>204</v>
      </c>
      <c r="V108" s="47">
        <v>0.37679056176519593</v>
      </c>
      <c r="W108" s="47">
        <v>0.3722943722943723</v>
      </c>
      <c r="X108" s="47">
        <v>-0.004496189470823642</v>
      </c>
      <c r="Y108" s="3"/>
      <c r="Z108" s="3"/>
      <c r="AA108" s="3"/>
      <c r="AB108" s="3"/>
      <c r="AC108" s="3"/>
      <c r="AD108" s="3"/>
      <c r="AE108" s="3"/>
      <c r="AF108" s="3"/>
      <c r="AG108" s="3"/>
      <c r="AH108" s="3">
        <f t="shared" si="13"/>
        <v>107</v>
      </c>
      <c r="AI108" s="3">
        <f t="shared" si="12"/>
        <v>0.2838196286</v>
      </c>
      <c r="AJ108" s="47">
        <v>0.6312111801242236</v>
      </c>
      <c r="AK108" s="3">
        <v>0.2838196286472148</v>
      </c>
      <c r="AL108" s="47">
        <v>0.23864574731626753</v>
      </c>
      <c r="AM108" s="3">
        <v>0.2838196286472148</v>
      </c>
      <c r="AN108" s="47">
        <v>0.6642135602687986</v>
      </c>
      <c r="AO108" s="3">
        <v>0.2838196286472148</v>
      </c>
      <c r="AP108" s="47">
        <v>0.1330059585385231</v>
      </c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</row>
    <row r="109" ht="11.25" customHeight="1">
      <c r="A109" s="3"/>
      <c r="B109" s="3"/>
      <c r="C109" s="3" t="s">
        <v>129</v>
      </c>
      <c r="D109" s="18">
        <v>716.0</v>
      </c>
      <c r="E109" s="19">
        <v>47.0</v>
      </c>
      <c r="F109" s="35">
        <v>224.0</v>
      </c>
      <c r="G109" s="36">
        <v>134.0</v>
      </c>
      <c r="H109" s="47">
        <f t="shared" si="1"/>
        <v>0.9384010485</v>
      </c>
      <c r="I109" s="50">
        <f t="shared" si="2"/>
        <v>0.625698324</v>
      </c>
      <c r="J109" s="47">
        <f t="shared" si="3"/>
        <v>0.8385370205</v>
      </c>
      <c r="K109" s="47">
        <f t="shared" si="4"/>
        <v>0.7582515611</v>
      </c>
      <c r="L109" s="47">
        <f t="shared" si="5"/>
        <v>0.2417484389</v>
      </c>
      <c r="M109" s="51">
        <f t="shared" si="6"/>
        <v>0.4692005242</v>
      </c>
      <c r="N109" s="52">
        <f t="shared" si="7"/>
        <v>0.8617484097</v>
      </c>
      <c r="O109" s="52">
        <f t="shared" si="8"/>
        <v>0.1377545676</v>
      </c>
      <c r="P109" s="53">
        <f t="shared" si="9"/>
        <v>0.6212821589</v>
      </c>
      <c r="Q109" s="50">
        <f t="shared" si="10"/>
        <v>0.6167877894</v>
      </c>
      <c r="R109" s="54">
        <f t="shared" si="11"/>
        <v>0.008910534608</v>
      </c>
      <c r="S109" s="3"/>
      <c r="T109" s="3"/>
      <c r="U109" s="47" t="s">
        <v>368</v>
      </c>
      <c r="V109" s="47">
        <v>0.5310720158188065</v>
      </c>
      <c r="W109" s="47">
        <v>0.5267489711934157</v>
      </c>
      <c r="X109" s="47">
        <v>-0.004323044625390793</v>
      </c>
      <c r="Y109" s="3"/>
      <c r="Z109" s="3"/>
      <c r="AA109" s="3"/>
      <c r="AB109" s="3"/>
      <c r="AC109" s="3"/>
      <c r="AD109" s="3"/>
      <c r="AE109" s="3"/>
      <c r="AF109" s="3"/>
      <c r="AG109" s="3"/>
      <c r="AH109" s="3">
        <f t="shared" si="13"/>
        <v>108</v>
      </c>
      <c r="AI109" s="3">
        <f t="shared" si="12"/>
        <v>0.2864721485</v>
      </c>
      <c r="AJ109" s="47">
        <v>0.6335212711430036</v>
      </c>
      <c r="AK109" s="3">
        <v>0.2864721485411141</v>
      </c>
      <c r="AL109" s="47">
        <v>0.23899371069182385</v>
      </c>
      <c r="AM109" s="3">
        <v>0.2864721485411141</v>
      </c>
      <c r="AN109" s="47">
        <v>0.6642996541807311</v>
      </c>
      <c r="AO109" s="3">
        <v>0.2864721485411141</v>
      </c>
      <c r="AP109" s="47">
        <v>0.13397408666771426</v>
      </c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</row>
    <row r="110" ht="11.25" customHeight="1">
      <c r="A110" s="3"/>
      <c r="B110" s="3"/>
      <c r="C110" s="3" t="s">
        <v>130</v>
      </c>
      <c r="D110" s="18">
        <v>1515.0</v>
      </c>
      <c r="E110" s="19">
        <v>95.0</v>
      </c>
      <c r="F110" s="35">
        <v>576.0</v>
      </c>
      <c r="G110" s="36">
        <v>497.0</v>
      </c>
      <c r="H110" s="47">
        <f t="shared" si="1"/>
        <v>0.9409937888</v>
      </c>
      <c r="I110" s="50">
        <f t="shared" si="2"/>
        <v>0.5368126747</v>
      </c>
      <c r="J110" s="47">
        <f t="shared" si="3"/>
        <v>0.7793514722</v>
      </c>
      <c r="K110" s="47">
        <f t="shared" si="4"/>
        <v>0.7499068207</v>
      </c>
      <c r="L110" s="47">
        <f t="shared" si="5"/>
        <v>0.2500931793</v>
      </c>
      <c r="M110" s="51">
        <f t="shared" si="6"/>
        <v>0.6664596273</v>
      </c>
      <c r="N110" s="52">
        <f t="shared" si="7"/>
        <v>0.8040209888</v>
      </c>
      <c r="O110" s="52">
        <f t="shared" si="8"/>
        <v>0.1532500087</v>
      </c>
      <c r="P110" s="53">
        <f t="shared" si="9"/>
        <v>0.5408627618</v>
      </c>
      <c r="Q110" s="50">
        <f t="shared" si="10"/>
        <v>0.5385420447</v>
      </c>
      <c r="R110" s="54">
        <f t="shared" si="11"/>
        <v>-0.001729369919</v>
      </c>
      <c r="S110" s="3"/>
      <c r="T110" s="3"/>
      <c r="U110" s="47" t="s">
        <v>166</v>
      </c>
      <c r="V110" s="47">
        <v>0.916890857432738</v>
      </c>
      <c r="W110" s="47">
        <v>0.9126436781609195</v>
      </c>
      <c r="X110" s="47">
        <v>-0.004247179271818502</v>
      </c>
      <c r="Y110" s="3"/>
      <c r="Z110" s="3"/>
      <c r="AA110" s="3"/>
      <c r="AB110" s="3"/>
      <c r="AC110" s="3"/>
      <c r="AD110" s="3"/>
      <c r="AE110" s="3"/>
      <c r="AF110" s="3"/>
      <c r="AG110" s="3"/>
      <c r="AH110" s="3">
        <f t="shared" si="13"/>
        <v>109</v>
      </c>
      <c r="AI110" s="3">
        <f t="shared" si="12"/>
        <v>0.2891246684</v>
      </c>
      <c r="AJ110" s="47">
        <v>0.6339031339031339</v>
      </c>
      <c r="AK110" s="3">
        <v>0.2891246684350133</v>
      </c>
      <c r="AL110" s="47">
        <v>0.24039829302987192</v>
      </c>
      <c r="AM110" s="3">
        <v>0.2891246684350133</v>
      </c>
      <c r="AN110" s="47">
        <v>0.664550705433204</v>
      </c>
      <c r="AO110" s="3">
        <v>0.2891246684350133</v>
      </c>
      <c r="AP110" s="47">
        <v>0.1339841148824879</v>
      </c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</row>
    <row r="111" ht="11.25" customHeight="1">
      <c r="A111" s="3"/>
      <c r="B111" s="3"/>
      <c r="C111" s="3" t="s">
        <v>131</v>
      </c>
      <c r="D111" s="18">
        <v>107.0</v>
      </c>
      <c r="E111" s="19">
        <v>2.0</v>
      </c>
      <c r="F111" s="35">
        <v>68.0</v>
      </c>
      <c r="G111" s="36">
        <v>5.0</v>
      </c>
      <c r="H111" s="47">
        <f t="shared" si="1"/>
        <v>0.9816513761</v>
      </c>
      <c r="I111" s="50">
        <f t="shared" si="2"/>
        <v>0.9315068493</v>
      </c>
      <c r="J111" s="47">
        <f t="shared" si="3"/>
        <v>0.9615384615</v>
      </c>
      <c r="K111" s="47">
        <f t="shared" si="4"/>
        <v>0.6153846154</v>
      </c>
      <c r="L111" s="47">
        <f t="shared" si="5"/>
        <v>0.3846153846</v>
      </c>
      <c r="M111" s="51">
        <f t="shared" si="6"/>
        <v>0.6697247706</v>
      </c>
      <c r="N111" s="52">
        <f t="shared" si="7"/>
        <v>1.001244111</v>
      </c>
      <c r="O111" s="52">
        <f t="shared" si="8"/>
        <v>0.2645665066</v>
      </c>
      <c r="P111" s="53">
        <f t="shared" si="9"/>
        <v>0.9432649478</v>
      </c>
      <c r="Q111" s="50">
        <f t="shared" si="10"/>
        <v>0.9476197332</v>
      </c>
      <c r="R111" s="54">
        <f t="shared" si="11"/>
        <v>-0.01611288384</v>
      </c>
      <c r="S111" s="3"/>
      <c r="T111" s="3"/>
      <c r="U111" s="47" t="s">
        <v>388</v>
      </c>
      <c r="V111" s="47">
        <v>0.48838455806078174</v>
      </c>
      <c r="W111" s="47">
        <v>0.484149855907781</v>
      </c>
      <c r="X111" s="47">
        <v>-0.004234702153000758</v>
      </c>
      <c r="Y111" s="3"/>
      <c r="Z111" s="3"/>
      <c r="AA111" s="3"/>
      <c r="AB111" s="3"/>
      <c r="AC111" s="3"/>
      <c r="AD111" s="3"/>
      <c r="AE111" s="3"/>
      <c r="AF111" s="3"/>
      <c r="AG111" s="3"/>
      <c r="AH111" s="3">
        <f t="shared" si="13"/>
        <v>110</v>
      </c>
      <c r="AI111" s="3">
        <f t="shared" si="12"/>
        <v>0.2917771883</v>
      </c>
      <c r="AJ111" s="47">
        <v>0.6358428805237316</v>
      </c>
      <c r="AK111" s="3">
        <v>0.2917771883289125</v>
      </c>
      <c r="AL111" s="47">
        <v>0.2404761904761905</v>
      </c>
      <c r="AM111" s="3">
        <v>0.2917771883289125</v>
      </c>
      <c r="AN111" s="47">
        <v>0.6651573385825857</v>
      </c>
      <c r="AO111" s="3">
        <v>0.2917771883289125</v>
      </c>
      <c r="AP111" s="47">
        <v>0.13421516090308966</v>
      </c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</row>
    <row r="112" ht="11.25" customHeight="1">
      <c r="A112" s="3"/>
      <c r="B112" s="3"/>
      <c r="C112" s="3" t="s">
        <v>132</v>
      </c>
      <c r="D112" s="18">
        <v>1108.0</v>
      </c>
      <c r="E112" s="19">
        <v>12.0</v>
      </c>
      <c r="F112" s="35">
        <v>469.0</v>
      </c>
      <c r="G112" s="36">
        <v>55.0</v>
      </c>
      <c r="H112" s="47">
        <f t="shared" si="1"/>
        <v>0.9892857143</v>
      </c>
      <c r="I112" s="50">
        <f t="shared" si="2"/>
        <v>0.8950381679</v>
      </c>
      <c r="J112" s="47">
        <f t="shared" si="3"/>
        <v>0.9592457421</v>
      </c>
      <c r="K112" s="47">
        <f t="shared" si="4"/>
        <v>0.7074209246</v>
      </c>
      <c r="L112" s="47">
        <f t="shared" si="5"/>
        <v>0.2925790754</v>
      </c>
      <c r="M112" s="51">
        <f t="shared" si="6"/>
        <v>0.4678571429</v>
      </c>
      <c r="N112" s="52">
        <f t="shared" si="7"/>
        <v>0.9877520813</v>
      </c>
      <c r="O112" s="52">
        <f t="shared" si="8"/>
        <v>0.1734956337</v>
      </c>
      <c r="P112" s="53">
        <f t="shared" si="9"/>
        <v>0.8953560763</v>
      </c>
      <c r="Q112" s="50">
        <f t="shared" si="10"/>
        <v>0.895430593</v>
      </c>
      <c r="R112" s="54">
        <f t="shared" si="11"/>
        <v>-0.0003924250537</v>
      </c>
      <c r="S112" s="3"/>
      <c r="T112" s="3"/>
      <c r="U112" s="47" t="s">
        <v>373</v>
      </c>
      <c r="V112" s="47">
        <v>0.5143731977214862</v>
      </c>
      <c r="W112" s="47">
        <v>0.5102040816326531</v>
      </c>
      <c r="X112" s="47">
        <v>-0.00416911608883308</v>
      </c>
      <c r="Y112" s="3"/>
      <c r="Z112" s="3"/>
      <c r="AA112" s="3"/>
      <c r="AB112" s="3"/>
      <c r="AC112" s="3"/>
      <c r="AD112" s="3"/>
      <c r="AE112" s="3"/>
      <c r="AF112" s="3"/>
      <c r="AG112" s="3"/>
      <c r="AH112" s="3">
        <f t="shared" si="13"/>
        <v>111</v>
      </c>
      <c r="AI112" s="3">
        <f t="shared" si="12"/>
        <v>0.2944297082</v>
      </c>
      <c r="AJ112" s="47">
        <v>0.638388625592417</v>
      </c>
      <c r="AK112" s="3">
        <v>0.29442970822281167</v>
      </c>
      <c r="AL112" s="47">
        <v>0.2410714285714286</v>
      </c>
      <c r="AM112" s="3">
        <v>0.29442970822281167</v>
      </c>
      <c r="AN112" s="47">
        <v>0.6659658030735175</v>
      </c>
      <c r="AO112" s="3">
        <v>0.29442970822281167</v>
      </c>
      <c r="AP112" s="47">
        <v>0.13441450644089187</v>
      </c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</row>
    <row r="113" ht="11.25" customHeight="1">
      <c r="A113" s="3"/>
      <c r="B113" s="3"/>
      <c r="C113" s="3" t="s">
        <v>133</v>
      </c>
      <c r="D113" s="18">
        <v>650.0</v>
      </c>
      <c r="E113" s="19">
        <v>18.0</v>
      </c>
      <c r="F113" s="35">
        <v>290.0</v>
      </c>
      <c r="G113" s="36">
        <v>30.0</v>
      </c>
      <c r="H113" s="47">
        <f t="shared" si="1"/>
        <v>0.9730538922</v>
      </c>
      <c r="I113" s="50">
        <f t="shared" si="2"/>
        <v>0.90625</v>
      </c>
      <c r="J113" s="47">
        <f t="shared" si="3"/>
        <v>0.951417004</v>
      </c>
      <c r="K113" s="47">
        <f t="shared" si="4"/>
        <v>0.6882591093</v>
      </c>
      <c r="L113" s="47">
        <f t="shared" si="5"/>
        <v>0.3117408907</v>
      </c>
      <c r="M113" s="51">
        <f t="shared" si="6"/>
        <v>0.4790419162</v>
      </c>
      <c r="N113" s="52">
        <f t="shared" si="7"/>
        <v>0.9823169344</v>
      </c>
      <c r="O113" s="52">
        <f t="shared" si="8"/>
        <v>0.1934687026</v>
      </c>
      <c r="P113" s="53">
        <f t="shared" si="9"/>
        <v>0.887262461</v>
      </c>
      <c r="Q113" s="50">
        <f t="shared" si="10"/>
        <v>0.8867468676</v>
      </c>
      <c r="R113" s="54">
        <f t="shared" si="11"/>
        <v>0.01950313242</v>
      </c>
      <c r="S113" s="3"/>
      <c r="T113" s="3"/>
      <c r="U113" s="47" t="s">
        <v>188</v>
      </c>
      <c r="V113" s="47">
        <v>0.3402933935665544</v>
      </c>
      <c r="W113" s="47">
        <v>0.3362255965292842</v>
      </c>
      <c r="X113" s="47">
        <v>-0.004067797037270227</v>
      </c>
      <c r="Y113" s="3"/>
      <c r="Z113" s="3"/>
      <c r="AA113" s="3"/>
      <c r="AB113" s="3"/>
      <c r="AC113" s="3"/>
      <c r="AD113" s="3"/>
      <c r="AE113" s="3"/>
      <c r="AF113" s="3"/>
      <c r="AG113" s="3"/>
      <c r="AH113" s="3">
        <f t="shared" si="13"/>
        <v>112</v>
      </c>
      <c r="AI113" s="3">
        <f t="shared" si="12"/>
        <v>0.2970822281</v>
      </c>
      <c r="AJ113" s="47">
        <v>0.6392649903288201</v>
      </c>
      <c r="AK113" s="3">
        <v>0.29708222811671087</v>
      </c>
      <c r="AL113" s="47">
        <v>0.24129353233830841</v>
      </c>
      <c r="AM113" s="3">
        <v>0.29708222811671087</v>
      </c>
      <c r="AN113" s="47">
        <v>0.6714028229908148</v>
      </c>
      <c r="AO113" s="3">
        <v>0.29708222811671087</v>
      </c>
      <c r="AP113" s="47">
        <v>0.13448912965191506</v>
      </c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</row>
    <row r="114" ht="11.25" customHeight="1">
      <c r="A114" s="3"/>
      <c r="B114" s="3"/>
      <c r="C114" s="3" t="s">
        <v>134</v>
      </c>
      <c r="D114" s="18">
        <v>1180.0</v>
      </c>
      <c r="E114" s="19">
        <v>20.0</v>
      </c>
      <c r="F114" s="35">
        <v>330.0</v>
      </c>
      <c r="G114" s="36">
        <v>101.0</v>
      </c>
      <c r="H114" s="47">
        <f t="shared" si="1"/>
        <v>0.9833333333</v>
      </c>
      <c r="I114" s="50">
        <f t="shared" si="2"/>
        <v>0.7656612529</v>
      </c>
      <c r="J114" s="47">
        <f t="shared" si="3"/>
        <v>0.925812385</v>
      </c>
      <c r="K114" s="47">
        <f t="shared" si="4"/>
        <v>0.7854077253</v>
      </c>
      <c r="L114" s="47">
        <f t="shared" si="5"/>
        <v>0.2145922747</v>
      </c>
      <c r="M114" s="51">
        <f t="shared" si="6"/>
        <v>0.3591666667</v>
      </c>
      <c r="N114" s="52">
        <f t="shared" si="7"/>
        <v>0.9450637348</v>
      </c>
      <c r="O114" s="52">
        <f t="shared" si="8"/>
        <v>0.1001646339</v>
      </c>
      <c r="P114" s="53">
        <f t="shared" si="9"/>
        <v>0.7794846207</v>
      </c>
      <c r="Q114" s="50">
        <f t="shared" si="10"/>
        <v>0.7742543874</v>
      </c>
      <c r="R114" s="54">
        <f t="shared" si="11"/>
        <v>-0.008593134522</v>
      </c>
      <c r="S114" s="3"/>
      <c r="T114" s="3"/>
      <c r="U114" s="47" t="s">
        <v>276</v>
      </c>
      <c r="V114" s="47">
        <v>0.20798844425086552</v>
      </c>
      <c r="W114" s="47">
        <v>0.2040063257775435</v>
      </c>
      <c r="X114" s="47">
        <v>-0.003982118473322027</v>
      </c>
      <c r="Y114" s="3"/>
      <c r="Z114" s="3"/>
      <c r="AA114" s="3"/>
      <c r="AB114" s="3"/>
      <c r="AC114" s="3"/>
      <c r="AD114" s="3"/>
      <c r="AE114" s="3"/>
      <c r="AF114" s="3"/>
      <c r="AG114" s="3"/>
      <c r="AH114" s="3">
        <f t="shared" si="13"/>
        <v>113</v>
      </c>
      <c r="AI114" s="3">
        <f t="shared" si="12"/>
        <v>0.299734748</v>
      </c>
      <c r="AJ114" s="47">
        <v>0.6447497546614328</v>
      </c>
      <c r="AK114" s="3">
        <v>0.29973474801061006</v>
      </c>
      <c r="AL114" s="47">
        <v>0.2417417417417418</v>
      </c>
      <c r="AM114" s="3">
        <v>0.29973474801061006</v>
      </c>
      <c r="AN114" s="47">
        <v>0.6751965942042555</v>
      </c>
      <c r="AO114" s="3">
        <v>0.29973474801061006</v>
      </c>
      <c r="AP114" s="47">
        <v>0.13632958951603008</v>
      </c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</row>
    <row r="115" ht="11.25" customHeight="1">
      <c r="A115" s="3"/>
      <c r="B115" s="3"/>
      <c r="C115" s="3" t="s">
        <v>135</v>
      </c>
      <c r="D115" s="18">
        <v>1282.0</v>
      </c>
      <c r="E115" s="19">
        <v>204.0</v>
      </c>
      <c r="F115" s="35">
        <v>633.0</v>
      </c>
      <c r="G115" s="36">
        <v>821.0</v>
      </c>
      <c r="H115" s="47">
        <f t="shared" si="1"/>
        <v>0.8627187079</v>
      </c>
      <c r="I115" s="50">
        <f t="shared" si="2"/>
        <v>0.4353507565</v>
      </c>
      <c r="J115" s="47">
        <f t="shared" si="3"/>
        <v>0.6513605442</v>
      </c>
      <c r="K115" s="47">
        <f t="shared" si="4"/>
        <v>0.7153061224</v>
      </c>
      <c r="L115" s="47">
        <f t="shared" si="5"/>
        <v>0.2846938776</v>
      </c>
      <c r="M115" s="51">
        <f t="shared" si="6"/>
        <v>0.9784656797</v>
      </c>
      <c r="N115" s="52">
        <f t="shared" si="7"/>
        <v>0.6812008477</v>
      </c>
      <c r="O115" s="52">
        <f t="shared" si="8"/>
        <v>0.2031909632</v>
      </c>
      <c r="P115" s="53">
        <f t="shared" si="9"/>
        <v>0.4368911101</v>
      </c>
      <c r="Q115" s="50">
        <f t="shared" si="10"/>
        <v>0.4375066734</v>
      </c>
      <c r="R115" s="54">
        <f t="shared" si="11"/>
        <v>-0.002155916912</v>
      </c>
      <c r="S115" s="3"/>
      <c r="T115" s="3"/>
      <c r="U115" s="47" t="s">
        <v>31</v>
      </c>
      <c r="V115" s="47">
        <v>0.885412473361097</v>
      </c>
      <c r="W115" s="47">
        <v>0.8814432989690721</v>
      </c>
      <c r="X115" s="47">
        <v>-0.003969174392024821</v>
      </c>
      <c r="Y115" s="3"/>
      <c r="Z115" s="3"/>
      <c r="AA115" s="3"/>
      <c r="AB115" s="3"/>
      <c r="AC115" s="3"/>
      <c r="AD115" s="3"/>
      <c r="AE115" s="3"/>
      <c r="AF115" s="3"/>
      <c r="AG115" s="3"/>
      <c r="AH115" s="3">
        <f t="shared" si="13"/>
        <v>114</v>
      </c>
      <c r="AI115" s="3">
        <f t="shared" si="12"/>
        <v>0.3023872679</v>
      </c>
      <c r="AJ115" s="47">
        <v>0.6495454545454545</v>
      </c>
      <c r="AK115" s="3">
        <v>0.30238726790450926</v>
      </c>
      <c r="AL115" s="47">
        <v>0.24174843889384479</v>
      </c>
      <c r="AM115" s="3">
        <v>0.30238726790450926</v>
      </c>
      <c r="AN115" s="47">
        <v>0.6763611639955828</v>
      </c>
      <c r="AO115" s="3">
        <v>0.30238726790450926</v>
      </c>
      <c r="AP115" s="47">
        <v>0.1364230179178596</v>
      </c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</row>
    <row r="116" ht="11.25" customHeight="1">
      <c r="A116" s="3"/>
      <c r="B116" s="3"/>
      <c r="C116" s="3" t="s">
        <v>136</v>
      </c>
      <c r="D116" s="18">
        <v>1592.0</v>
      </c>
      <c r="E116" s="19">
        <v>113.0</v>
      </c>
      <c r="F116" s="35">
        <v>626.0</v>
      </c>
      <c r="G116" s="36">
        <v>421.0</v>
      </c>
      <c r="H116" s="47">
        <f t="shared" si="1"/>
        <v>0.9337243402</v>
      </c>
      <c r="I116" s="50">
        <f t="shared" si="2"/>
        <v>0.5978987584</v>
      </c>
      <c r="J116" s="47">
        <f t="shared" si="3"/>
        <v>0.8059593023</v>
      </c>
      <c r="K116" s="47">
        <f t="shared" si="4"/>
        <v>0.7314680233</v>
      </c>
      <c r="L116" s="47">
        <f t="shared" si="5"/>
        <v>0.2685319767</v>
      </c>
      <c r="M116" s="51">
        <f t="shared" si="6"/>
        <v>0.6140762463</v>
      </c>
      <c r="N116" s="52">
        <f t="shared" si="7"/>
        <v>0.8326776116</v>
      </c>
      <c r="O116" s="52">
        <f t="shared" si="8"/>
        <v>0.1683086888</v>
      </c>
      <c r="P116" s="53">
        <f t="shared" si="9"/>
        <v>0.6036487063</v>
      </c>
      <c r="Q116" s="50">
        <f t="shared" si="10"/>
        <v>0.5995766781</v>
      </c>
      <c r="R116" s="54">
        <f t="shared" si="11"/>
        <v>-0.001677919717</v>
      </c>
      <c r="S116" s="3"/>
      <c r="T116" s="3"/>
      <c r="U116" s="47" t="s">
        <v>30</v>
      </c>
      <c r="V116" s="47">
        <v>0.8532086536941467</v>
      </c>
      <c r="W116" s="47">
        <v>0.8494897959183674</v>
      </c>
      <c r="X116" s="47">
        <v>-0.003718857775779294</v>
      </c>
      <c r="Y116" s="3"/>
      <c r="Z116" s="3"/>
      <c r="AA116" s="3"/>
      <c r="AB116" s="3"/>
      <c r="AC116" s="3"/>
      <c r="AD116" s="3"/>
      <c r="AE116" s="3"/>
      <c r="AF116" s="3"/>
      <c r="AG116" s="3"/>
      <c r="AH116" s="3">
        <f t="shared" si="13"/>
        <v>115</v>
      </c>
      <c r="AI116" s="3">
        <f t="shared" si="12"/>
        <v>0.3050397878</v>
      </c>
      <c r="AJ116" s="47">
        <v>0.6506550218340611</v>
      </c>
      <c r="AK116" s="3">
        <v>0.3050397877984085</v>
      </c>
      <c r="AL116" s="47">
        <v>0.2421396488362597</v>
      </c>
      <c r="AM116" s="3">
        <v>0.3050397877984085</v>
      </c>
      <c r="AN116" s="47">
        <v>0.6787164576409184</v>
      </c>
      <c r="AO116" s="3">
        <v>0.3050397877984085</v>
      </c>
      <c r="AP116" s="47">
        <v>0.13660013631895968</v>
      </c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</row>
    <row r="117" ht="11.25" customHeight="1">
      <c r="A117" s="3"/>
      <c r="B117" s="3"/>
      <c r="C117" s="3" t="s">
        <v>137</v>
      </c>
      <c r="D117" s="18">
        <v>464.0</v>
      </c>
      <c r="E117" s="19">
        <v>16.0</v>
      </c>
      <c r="F117" s="35">
        <v>159.0</v>
      </c>
      <c r="G117" s="36">
        <v>59.0</v>
      </c>
      <c r="H117" s="47">
        <f t="shared" si="1"/>
        <v>0.9666666667</v>
      </c>
      <c r="I117" s="50">
        <f t="shared" si="2"/>
        <v>0.7293577982</v>
      </c>
      <c r="J117" s="47">
        <f t="shared" si="3"/>
        <v>0.8925501433</v>
      </c>
      <c r="K117" s="47">
        <f t="shared" si="4"/>
        <v>0.7492836676</v>
      </c>
      <c r="L117" s="47">
        <f t="shared" si="5"/>
        <v>0.2507163324</v>
      </c>
      <c r="M117" s="51">
        <f t="shared" si="6"/>
        <v>0.4541666667</v>
      </c>
      <c r="N117" s="52">
        <f t="shared" si="7"/>
        <v>0.916451838</v>
      </c>
      <c r="O117" s="52">
        <f t="shared" si="8"/>
        <v>0.1400730746</v>
      </c>
      <c r="P117" s="53">
        <f t="shared" si="9"/>
        <v>0.7325261866</v>
      </c>
      <c r="Q117" s="50">
        <f t="shared" si="10"/>
        <v>0.726769641</v>
      </c>
      <c r="R117" s="54">
        <f t="shared" si="11"/>
        <v>0.002588157129</v>
      </c>
      <c r="S117" s="3"/>
      <c r="T117" s="3"/>
      <c r="U117" s="47" t="s">
        <v>98</v>
      </c>
      <c r="V117" s="47">
        <v>0.6709394815953946</v>
      </c>
      <c r="W117" s="47">
        <v>0.6674907292954264</v>
      </c>
      <c r="X117" s="47">
        <v>-0.0034487522999682163</v>
      </c>
      <c r="Y117" s="3"/>
      <c r="Z117" s="3"/>
      <c r="AA117" s="3"/>
      <c r="AB117" s="3"/>
      <c r="AC117" s="3"/>
      <c r="AD117" s="3"/>
      <c r="AE117" s="3"/>
      <c r="AF117" s="3"/>
      <c r="AG117" s="3"/>
      <c r="AH117" s="3">
        <f t="shared" si="13"/>
        <v>116</v>
      </c>
      <c r="AI117" s="3">
        <f t="shared" si="12"/>
        <v>0.3076923077</v>
      </c>
      <c r="AJ117" s="47">
        <v>0.6509766250400256</v>
      </c>
      <c r="AK117" s="3">
        <v>0.3076923076923077</v>
      </c>
      <c r="AL117" s="47">
        <v>0.24254317111459966</v>
      </c>
      <c r="AM117" s="3">
        <v>0.3076923076923077</v>
      </c>
      <c r="AN117" s="47">
        <v>0.6812008477429348</v>
      </c>
      <c r="AO117" s="3">
        <v>0.3076923076923077</v>
      </c>
      <c r="AP117" s="47">
        <v>0.1375454868093368</v>
      </c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</row>
    <row r="118" ht="11.25" customHeight="1">
      <c r="A118" s="3"/>
      <c r="B118" s="3"/>
      <c r="C118" s="3" t="s">
        <v>138</v>
      </c>
      <c r="D118" s="18">
        <v>387.0</v>
      </c>
      <c r="E118" s="19">
        <v>5.0</v>
      </c>
      <c r="F118" s="35">
        <v>174.0</v>
      </c>
      <c r="G118" s="36">
        <v>30.0</v>
      </c>
      <c r="H118" s="47">
        <f t="shared" si="1"/>
        <v>0.987244898</v>
      </c>
      <c r="I118" s="50">
        <f t="shared" si="2"/>
        <v>0.8529411765</v>
      </c>
      <c r="J118" s="47">
        <f t="shared" si="3"/>
        <v>0.9412751678</v>
      </c>
      <c r="K118" s="47">
        <f t="shared" si="4"/>
        <v>0.6996644295</v>
      </c>
      <c r="L118" s="47">
        <f t="shared" si="5"/>
        <v>0.3003355705</v>
      </c>
      <c r="M118" s="51">
        <f t="shared" si="6"/>
        <v>0.5204081633</v>
      </c>
      <c r="N118" s="52">
        <f t="shared" si="7"/>
        <v>0.9708607355</v>
      </c>
      <c r="O118" s="52">
        <f t="shared" si="8"/>
        <v>0.1833843743</v>
      </c>
      <c r="P118" s="53">
        <f t="shared" si="9"/>
        <v>0.86273365</v>
      </c>
      <c r="Q118" s="50">
        <f t="shared" si="10"/>
        <v>0.8606480224</v>
      </c>
      <c r="R118" s="54">
        <f t="shared" si="11"/>
        <v>-0.00770684591</v>
      </c>
      <c r="S118" s="3"/>
      <c r="T118" s="3"/>
      <c r="U118" s="47" t="s">
        <v>26</v>
      </c>
      <c r="V118" s="47">
        <v>0.8116521113768024</v>
      </c>
      <c r="W118" s="47">
        <v>0.8082191780821918</v>
      </c>
      <c r="X118" s="47">
        <v>-0.003432933294610585</v>
      </c>
      <c r="Y118" s="3"/>
      <c r="Z118" s="3"/>
      <c r="AA118" s="3"/>
      <c r="AB118" s="3"/>
      <c r="AC118" s="3"/>
      <c r="AD118" s="3"/>
      <c r="AE118" s="3"/>
      <c r="AF118" s="3"/>
      <c r="AG118" s="3"/>
      <c r="AH118" s="3">
        <f t="shared" si="13"/>
        <v>117</v>
      </c>
      <c r="AI118" s="3">
        <f t="shared" si="12"/>
        <v>0.3103448276</v>
      </c>
      <c r="AJ118" s="47">
        <v>0.6513605442176871</v>
      </c>
      <c r="AK118" s="3">
        <v>0.3103448275862069</v>
      </c>
      <c r="AL118" s="47">
        <v>0.24288840262582057</v>
      </c>
      <c r="AM118" s="3">
        <v>0.3103448275862069</v>
      </c>
      <c r="AN118" s="47">
        <v>0.6835899453457978</v>
      </c>
      <c r="AO118" s="3">
        <v>0.3103448275862069</v>
      </c>
      <c r="AP118" s="47">
        <v>0.13775456763137164</v>
      </c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</row>
    <row r="119" ht="11.25" customHeight="1">
      <c r="A119" s="3"/>
      <c r="B119" s="3"/>
      <c r="C119" s="3" t="s">
        <v>139</v>
      </c>
      <c r="D119" s="18">
        <v>1109.0</v>
      </c>
      <c r="E119" s="19">
        <v>12.0</v>
      </c>
      <c r="F119" s="35">
        <v>478.0</v>
      </c>
      <c r="G119" s="36">
        <v>75.0</v>
      </c>
      <c r="H119" s="47">
        <f t="shared" si="1"/>
        <v>0.9892952721</v>
      </c>
      <c r="I119" s="50">
        <f t="shared" si="2"/>
        <v>0.8643761302</v>
      </c>
      <c r="J119" s="47">
        <f t="shared" si="3"/>
        <v>0.9480286738</v>
      </c>
      <c r="K119" s="47">
        <f t="shared" si="4"/>
        <v>0.7072879331</v>
      </c>
      <c r="L119" s="47">
        <f t="shared" si="5"/>
        <v>0.2927120669</v>
      </c>
      <c r="M119" s="51">
        <f t="shared" si="6"/>
        <v>0.493309545</v>
      </c>
      <c r="N119" s="52">
        <f t="shared" si="7"/>
        <v>0.9766348309</v>
      </c>
      <c r="O119" s="52">
        <f t="shared" si="8"/>
        <v>0.1749946501</v>
      </c>
      <c r="P119" s="53">
        <f t="shared" si="9"/>
        <v>0.8725088246</v>
      </c>
      <c r="Q119" s="50">
        <f t="shared" si="10"/>
        <v>0.8710103646</v>
      </c>
      <c r="R119" s="54">
        <f t="shared" si="11"/>
        <v>-0.006634234365</v>
      </c>
      <c r="S119" s="3"/>
      <c r="T119" s="3"/>
      <c r="U119" s="47" t="s">
        <v>212</v>
      </c>
      <c r="V119" s="47">
        <v>0.16342221220482697</v>
      </c>
      <c r="W119" s="47">
        <v>0.16</v>
      </c>
      <c r="X119" s="47">
        <v>-0.0034222122048269688</v>
      </c>
      <c r="Y119" s="3"/>
      <c r="Z119" s="3"/>
      <c r="AA119" s="3"/>
      <c r="AB119" s="3"/>
      <c r="AC119" s="3"/>
      <c r="AD119" s="3"/>
      <c r="AE119" s="3"/>
      <c r="AF119" s="3"/>
      <c r="AG119" s="3"/>
      <c r="AH119" s="3">
        <f t="shared" si="13"/>
        <v>118</v>
      </c>
      <c r="AI119" s="3">
        <f t="shared" si="12"/>
        <v>0.3129973475</v>
      </c>
      <c r="AJ119" s="47">
        <v>0.6518691588785047</v>
      </c>
      <c r="AK119" s="3">
        <v>0.3129973474801061</v>
      </c>
      <c r="AL119" s="47">
        <v>0.24312590448625182</v>
      </c>
      <c r="AM119" s="3">
        <v>0.3129973474801061</v>
      </c>
      <c r="AN119" s="47">
        <v>0.685650219617281</v>
      </c>
      <c r="AO119" s="3">
        <v>0.3129973474801061</v>
      </c>
      <c r="AP119" s="47">
        <v>0.13798864826553106</v>
      </c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</row>
    <row r="120" ht="11.25" customHeight="1">
      <c r="A120" s="3"/>
      <c r="B120" s="3"/>
      <c r="C120" s="3" t="s">
        <v>140</v>
      </c>
      <c r="D120" s="18">
        <v>411.0</v>
      </c>
      <c r="E120" s="19">
        <v>3.0</v>
      </c>
      <c r="F120" s="35">
        <v>40.0</v>
      </c>
      <c r="G120" s="36">
        <v>29.0</v>
      </c>
      <c r="H120" s="47">
        <f t="shared" si="1"/>
        <v>0.9927536232</v>
      </c>
      <c r="I120" s="50">
        <f t="shared" si="2"/>
        <v>0.5797101449</v>
      </c>
      <c r="J120" s="47">
        <f t="shared" si="3"/>
        <v>0.933747412</v>
      </c>
      <c r="K120" s="47">
        <f t="shared" si="4"/>
        <v>0.9109730849</v>
      </c>
      <c r="L120" s="47">
        <f t="shared" si="5"/>
        <v>0.08902691511</v>
      </c>
      <c r="M120" s="51">
        <f t="shared" si="6"/>
        <v>0.1666666667</v>
      </c>
      <c r="N120" s="52">
        <f t="shared" si="7"/>
        <v>0.9376370533</v>
      </c>
      <c r="O120" s="52">
        <f t="shared" si="8"/>
        <v>-0.02543181735</v>
      </c>
      <c r="P120" s="53">
        <f t="shared" si="9"/>
        <v>0.7016945321</v>
      </c>
      <c r="Q120" s="50">
        <f t="shared" si="10"/>
        <v>0.6959834413</v>
      </c>
      <c r="R120" s="54">
        <f t="shared" si="11"/>
        <v>-0.1162732963</v>
      </c>
      <c r="S120" s="3"/>
      <c r="T120" s="3"/>
      <c r="U120" s="47" t="s">
        <v>95</v>
      </c>
      <c r="V120" s="47">
        <v>0.6767158605909784</v>
      </c>
      <c r="W120" s="47">
        <v>0.6736334405144695</v>
      </c>
      <c r="X120" s="47">
        <v>-0.0030824200765089405</v>
      </c>
      <c r="Y120" s="3"/>
      <c r="Z120" s="3"/>
      <c r="AA120" s="3"/>
      <c r="AB120" s="3"/>
      <c r="AC120" s="3"/>
      <c r="AD120" s="3"/>
      <c r="AE120" s="3"/>
      <c r="AF120" s="3"/>
      <c r="AG120" s="3"/>
      <c r="AH120" s="3">
        <f t="shared" si="13"/>
        <v>119</v>
      </c>
      <c r="AI120" s="3">
        <f t="shared" si="12"/>
        <v>0.3156498674</v>
      </c>
      <c r="AJ120" s="47">
        <v>0.6542553191489362</v>
      </c>
      <c r="AK120" s="3">
        <v>0.3156498673740053</v>
      </c>
      <c r="AL120" s="47">
        <v>0.2436028659160696</v>
      </c>
      <c r="AM120" s="3">
        <v>0.3156498673740053</v>
      </c>
      <c r="AN120" s="47">
        <v>0.6878985268080022</v>
      </c>
      <c r="AO120" s="3">
        <v>0.3156498673740053</v>
      </c>
      <c r="AP120" s="47">
        <v>0.13847300494586978</v>
      </c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</row>
    <row r="121" ht="11.25" customHeight="1">
      <c r="A121" s="3"/>
      <c r="B121" s="3"/>
      <c r="C121" s="3" t="s">
        <v>141</v>
      </c>
      <c r="D121" s="18">
        <v>1237.0</v>
      </c>
      <c r="E121" s="19">
        <v>43.0</v>
      </c>
      <c r="F121" s="35">
        <v>354.0</v>
      </c>
      <c r="G121" s="36">
        <v>236.0</v>
      </c>
      <c r="H121" s="47">
        <f t="shared" si="1"/>
        <v>0.96640625</v>
      </c>
      <c r="I121" s="50">
        <f t="shared" si="2"/>
        <v>0.6</v>
      </c>
      <c r="J121" s="47">
        <f t="shared" si="3"/>
        <v>0.850802139</v>
      </c>
      <c r="K121" s="47">
        <f t="shared" si="4"/>
        <v>0.7877005348</v>
      </c>
      <c r="L121" s="47">
        <f t="shared" si="5"/>
        <v>0.2122994652</v>
      </c>
      <c r="M121" s="51">
        <f t="shared" si="6"/>
        <v>0.4609375</v>
      </c>
      <c r="N121" s="52">
        <f t="shared" si="7"/>
        <v>0.8703331802</v>
      </c>
      <c r="O121" s="52">
        <f t="shared" si="8"/>
        <v>0.1070303606</v>
      </c>
      <c r="P121" s="53">
        <f t="shared" si="9"/>
        <v>0.604521044</v>
      </c>
      <c r="Q121" s="50">
        <f t="shared" si="10"/>
        <v>0.6004271686</v>
      </c>
      <c r="R121" s="54">
        <f t="shared" si="11"/>
        <v>-0.0004271686152</v>
      </c>
      <c r="S121" s="3"/>
      <c r="T121" s="3"/>
      <c r="U121" s="47" t="s">
        <v>243</v>
      </c>
      <c r="V121" s="47">
        <v>0.806090015290502</v>
      </c>
      <c r="W121" s="47">
        <v>0.803030303030303</v>
      </c>
      <c r="X121" s="47">
        <v>-0.0030597122601989657</v>
      </c>
      <c r="Y121" s="3"/>
      <c r="Z121" s="3"/>
      <c r="AA121" s="3"/>
      <c r="AB121" s="3"/>
      <c r="AC121" s="3"/>
      <c r="AD121" s="3"/>
      <c r="AE121" s="3"/>
      <c r="AF121" s="3"/>
      <c r="AG121" s="3"/>
      <c r="AH121" s="3">
        <f t="shared" si="13"/>
        <v>120</v>
      </c>
      <c r="AI121" s="3">
        <f t="shared" si="12"/>
        <v>0.3183023873</v>
      </c>
      <c r="AJ121" s="47">
        <v>0.6545718432510885</v>
      </c>
      <c r="AK121" s="3">
        <v>0.3183023872679045</v>
      </c>
      <c r="AL121" s="47">
        <v>0.24379719525350596</v>
      </c>
      <c r="AM121" s="3">
        <v>0.3183023872679045</v>
      </c>
      <c r="AN121" s="47">
        <v>0.6882730592193368</v>
      </c>
      <c r="AO121" s="3">
        <v>0.3183023872679045</v>
      </c>
      <c r="AP121" s="47">
        <v>0.13921370711411543</v>
      </c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</row>
    <row r="122" ht="11.25" customHeight="1">
      <c r="A122" s="3"/>
      <c r="B122" s="3"/>
      <c r="C122" s="3" t="s">
        <v>142</v>
      </c>
      <c r="D122" s="18">
        <v>1179.0</v>
      </c>
      <c r="E122" s="19">
        <v>18.0</v>
      </c>
      <c r="F122" s="35">
        <v>529.0</v>
      </c>
      <c r="G122" s="36">
        <v>54.0</v>
      </c>
      <c r="H122" s="47">
        <f t="shared" si="1"/>
        <v>0.984962406</v>
      </c>
      <c r="I122" s="50">
        <f t="shared" si="2"/>
        <v>0.9073756432</v>
      </c>
      <c r="J122" s="47">
        <f t="shared" si="3"/>
        <v>0.9595505618</v>
      </c>
      <c r="K122" s="47">
        <f t="shared" si="4"/>
        <v>0.6926966292</v>
      </c>
      <c r="L122" s="47">
        <f t="shared" si="5"/>
        <v>0.3073033708</v>
      </c>
      <c r="M122" s="51">
        <f t="shared" si="6"/>
        <v>0.4870509607</v>
      </c>
      <c r="N122" s="52">
        <f t="shared" si="7"/>
        <v>0.9898490685</v>
      </c>
      <c r="O122" s="52">
        <f t="shared" si="8"/>
        <v>0.1880730283</v>
      </c>
      <c r="P122" s="53">
        <f t="shared" si="9"/>
        <v>0.9010877475</v>
      </c>
      <c r="Q122" s="50">
        <f t="shared" si="10"/>
        <v>0.9016025626</v>
      </c>
      <c r="R122" s="54">
        <f t="shared" si="11"/>
        <v>0.005773080576</v>
      </c>
      <c r="S122" s="3"/>
      <c r="T122" s="3"/>
      <c r="U122" s="47" t="s">
        <v>353</v>
      </c>
      <c r="V122" s="47">
        <v>0.9024051405590707</v>
      </c>
      <c r="W122" s="47">
        <v>0.899513776337115</v>
      </c>
      <c r="X122" s="47">
        <v>-0.0028913642219556834</v>
      </c>
      <c r="Y122" s="3"/>
      <c r="Z122" s="3"/>
      <c r="AA122" s="3"/>
      <c r="AB122" s="3"/>
      <c r="AC122" s="3"/>
      <c r="AD122" s="3"/>
      <c r="AE122" s="3"/>
      <c r="AF122" s="3"/>
      <c r="AG122" s="3"/>
      <c r="AH122" s="3">
        <f t="shared" si="13"/>
        <v>121</v>
      </c>
      <c r="AI122" s="3">
        <f t="shared" si="12"/>
        <v>0.3209549072</v>
      </c>
      <c r="AJ122" s="47">
        <v>0.6562038404726735</v>
      </c>
      <c r="AK122" s="3">
        <v>0.3209549071618037</v>
      </c>
      <c r="AL122" s="47">
        <v>0.2448377581120944</v>
      </c>
      <c r="AM122" s="3">
        <v>0.3209549071618037</v>
      </c>
      <c r="AN122" s="47">
        <v>0.6910739521084538</v>
      </c>
      <c r="AO122" s="3">
        <v>0.3209549071618037</v>
      </c>
      <c r="AP122" s="47">
        <v>0.1399361806458188</v>
      </c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</row>
    <row r="123" ht="11.25" customHeight="1">
      <c r="A123" s="3"/>
      <c r="B123" s="3"/>
      <c r="C123" s="3" t="s">
        <v>143</v>
      </c>
      <c r="D123" s="18">
        <v>1693.0</v>
      </c>
      <c r="E123" s="19">
        <v>24.0</v>
      </c>
      <c r="F123" s="35">
        <v>891.0</v>
      </c>
      <c r="G123" s="36">
        <v>69.0</v>
      </c>
      <c r="H123" s="47">
        <f t="shared" si="1"/>
        <v>0.9860221316</v>
      </c>
      <c r="I123" s="50">
        <f t="shared" si="2"/>
        <v>0.928125</v>
      </c>
      <c r="J123" s="47">
        <f t="shared" si="3"/>
        <v>0.965259619</v>
      </c>
      <c r="K123" s="47">
        <f t="shared" si="4"/>
        <v>0.658199477</v>
      </c>
      <c r="L123" s="47">
        <f t="shared" si="5"/>
        <v>0.341800523</v>
      </c>
      <c r="M123" s="51">
        <f t="shared" si="6"/>
        <v>0.559114735</v>
      </c>
      <c r="N123" s="52">
        <f t="shared" si="7"/>
        <v>0.9997197149</v>
      </c>
      <c r="O123" s="52">
        <f t="shared" si="8"/>
        <v>0.2216172854</v>
      </c>
      <c r="P123" s="53">
        <f t="shared" si="9"/>
        <v>0.9255207129</v>
      </c>
      <c r="Q123" s="50">
        <f t="shared" si="10"/>
        <v>0.9281279389</v>
      </c>
      <c r="R123" s="54">
        <f t="shared" si="11"/>
        <v>-0.000002938901616</v>
      </c>
      <c r="S123" s="3"/>
      <c r="T123" s="3"/>
      <c r="U123" s="47" t="s">
        <v>357</v>
      </c>
      <c r="V123" s="47">
        <v>0.46378397884335704</v>
      </c>
      <c r="W123" s="47">
        <v>0.4610244988864143</v>
      </c>
      <c r="X123" s="47">
        <v>-0.0027594799569427564</v>
      </c>
      <c r="Y123" s="3"/>
      <c r="Z123" s="3"/>
      <c r="AA123" s="3"/>
      <c r="AB123" s="3"/>
      <c r="AC123" s="3"/>
      <c r="AD123" s="3"/>
      <c r="AE123" s="3"/>
      <c r="AF123" s="3"/>
      <c r="AG123" s="3"/>
      <c r="AH123" s="3">
        <f t="shared" si="13"/>
        <v>122</v>
      </c>
      <c r="AI123" s="3">
        <f t="shared" si="12"/>
        <v>0.3236074271</v>
      </c>
      <c r="AJ123" s="47">
        <v>0.6639209225700164</v>
      </c>
      <c r="AK123" s="3">
        <v>0.32360742705570295</v>
      </c>
      <c r="AL123" s="47">
        <v>0.24523809523809526</v>
      </c>
      <c r="AM123" s="3">
        <v>0.32360742705570295</v>
      </c>
      <c r="AN123" s="47">
        <v>0.6915643336432349</v>
      </c>
      <c r="AO123" s="3">
        <v>0.32360742705570295</v>
      </c>
      <c r="AP123" s="47">
        <v>0.1400730745989786</v>
      </c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</row>
    <row r="124" ht="11.25" customHeight="1">
      <c r="A124" s="3"/>
      <c r="B124" s="3"/>
      <c r="C124" s="3" t="s">
        <v>144</v>
      </c>
      <c r="D124" s="18">
        <v>819.0</v>
      </c>
      <c r="E124" s="19">
        <v>14.0</v>
      </c>
      <c r="F124" s="35">
        <v>319.0</v>
      </c>
      <c r="G124" s="36">
        <v>37.0</v>
      </c>
      <c r="H124" s="47">
        <f t="shared" si="1"/>
        <v>0.9831932773</v>
      </c>
      <c r="I124" s="50">
        <f t="shared" si="2"/>
        <v>0.8960674157</v>
      </c>
      <c r="J124" s="47">
        <f t="shared" si="3"/>
        <v>0.9571068124</v>
      </c>
      <c r="K124" s="47">
        <f t="shared" si="4"/>
        <v>0.7199327166</v>
      </c>
      <c r="L124" s="47">
        <f t="shared" si="5"/>
        <v>0.2800672834</v>
      </c>
      <c r="M124" s="51">
        <f t="shared" si="6"/>
        <v>0.4273709484</v>
      </c>
      <c r="N124" s="52">
        <f t="shared" si="7"/>
        <v>0.9841042917</v>
      </c>
      <c r="O124" s="52">
        <f t="shared" si="8"/>
        <v>0.1613377725</v>
      </c>
      <c r="P124" s="53">
        <f t="shared" si="9"/>
        <v>0.8867022963</v>
      </c>
      <c r="Q124" s="50">
        <f t="shared" si="10"/>
        <v>0.8861472135</v>
      </c>
      <c r="R124" s="54">
        <f t="shared" si="11"/>
        <v>0.009920202264</v>
      </c>
      <c r="S124" s="3"/>
      <c r="T124" s="3"/>
      <c r="U124" s="47" t="s">
        <v>203</v>
      </c>
      <c r="V124" s="47">
        <v>0.2323945658716123</v>
      </c>
      <c r="W124" s="47">
        <v>0.22964509394572025</v>
      </c>
      <c r="X124" s="47">
        <v>-0.002749471925892061</v>
      </c>
      <c r="Y124" s="3"/>
      <c r="Z124" s="3"/>
      <c r="AA124" s="3"/>
      <c r="AB124" s="3"/>
      <c r="AC124" s="3"/>
      <c r="AD124" s="3"/>
      <c r="AE124" s="3"/>
      <c r="AF124" s="3"/>
      <c r="AG124" s="3"/>
      <c r="AH124" s="3">
        <f t="shared" si="13"/>
        <v>123</v>
      </c>
      <c r="AI124" s="3">
        <f t="shared" si="12"/>
        <v>0.3262599469</v>
      </c>
      <c r="AJ124" s="47">
        <v>0.6685372240927796</v>
      </c>
      <c r="AK124" s="3">
        <v>0.32625994694960214</v>
      </c>
      <c r="AL124" s="47">
        <v>0.24535315985130113</v>
      </c>
      <c r="AM124" s="3">
        <v>0.32625994694960214</v>
      </c>
      <c r="AN124" s="47">
        <v>0.7000282155834388</v>
      </c>
      <c r="AO124" s="3">
        <v>0.32625994694960214</v>
      </c>
      <c r="AP124" s="47">
        <v>0.14155174569195933</v>
      </c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</row>
    <row r="125" ht="11.25" customHeight="1">
      <c r="A125" s="3"/>
      <c r="B125" s="3"/>
      <c r="C125" s="3" t="s">
        <v>145</v>
      </c>
      <c r="D125" s="18">
        <v>1426.0</v>
      </c>
      <c r="E125" s="19">
        <v>18.0</v>
      </c>
      <c r="F125" s="35">
        <v>554.0</v>
      </c>
      <c r="G125" s="36">
        <v>83.0</v>
      </c>
      <c r="H125" s="47">
        <f t="shared" si="1"/>
        <v>0.987534626</v>
      </c>
      <c r="I125" s="50">
        <f t="shared" si="2"/>
        <v>0.8697017268</v>
      </c>
      <c r="J125" s="47">
        <f t="shared" si="3"/>
        <v>0.9514656415</v>
      </c>
      <c r="K125" s="47">
        <f t="shared" si="4"/>
        <v>0.725132148</v>
      </c>
      <c r="L125" s="47">
        <f t="shared" si="5"/>
        <v>0.274867852</v>
      </c>
      <c r="M125" s="51">
        <f t="shared" si="6"/>
        <v>0.4411357341</v>
      </c>
      <c r="N125" s="52">
        <f t="shared" si="7"/>
        <v>0.9778715181</v>
      </c>
      <c r="O125" s="52">
        <f t="shared" si="8"/>
        <v>0.1568645823</v>
      </c>
      <c r="P125" s="53">
        <f t="shared" si="9"/>
        <v>0.8725622497</v>
      </c>
      <c r="Q125" s="50">
        <f t="shared" si="10"/>
        <v>0.8710671371</v>
      </c>
      <c r="R125" s="54">
        <f t="shared" si="11"/>
        <v>-0.001365410241</v>
      </c>
      <c r="S125" s="3"/>
      <c r="T125" s="3"/>
      <c r="U125" s="47" t="s">
        <v>205</v>
      </c>
      <c r="V125" s="47">
        <v>0.5084305780843742</v>
      </c>
      <c r="W125" s="47">
        <v>0.5057915057915058</v>
      </c>
      <c r="X125" s="47">
        <v>-0.0026390722928684163</v>
      </c>
      <c r="Y125" s="3"/>
      <c r="Z125" s="3"/>
      <c r="AA125" s="3"/>
      <c r="AB125" s="3"/>
      <c r="AC125" s="3"/>
      <c r="AD125" s="3"/>
      <c r="AE125" s="3"/>
      <c r="AF125" s="3"/>
      <c r="AG125" s="3"/>
      <c r="AH125" s="3">
        <f t="shared" si="13"/>
        <v>124</v>
      </c>
      <c r="AI125" s="3">
        <f t="shared" si="12"/>
        <v>0.3289124668</v>
      </c>
      <c r="AJ125" s="47">
        <v>0.672787979966611</v>
      </c>
      <c r="AK125" s="3">
        <v>0.32891246684350134</v>
      </c>
      <c r="AL125" s="47">
        <v>0.2462593516209476</v>
      </c>
      <c r="AM125" s="3">
        <v>0.32891246684350134</v>
      </c>
      <c r="AN125" s="47">
        <v>0.7034355298545539</v>
      </c>
      <c r="AO125" s="3">
        <v>0.32891246684350134</v>
      </c>
      <c r="AP125" s="47">
        <v>0.14177271691023136</v>
      </c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</row>
    <row r="126" ht="11.25" customHeight="1">
      <c r="A126" s="3"/>
      <c r="B126" s="3"/>
      <c r="C126" s="3" t="s">
        <v>146</v>
      </c>
      <c r="D126" s="18">
        <v>383.0</v>
      </c>
      <c r="E126" s="19">
        <v>7.0</v>
      </c>
      <c r="F126" s="35">
        <v>182.0</v>
      </c>
      <c r="G126" s="36">
        <v>24.0</v>
      </c>
      <c r="H126" s="47">
        <f t="shared" si="1"/>
        <v>0.9820512821</v>
      </c>
      <c r="I126" s="50">
        <f t="shared" si="2"/>
        <v>0.8834951456</v>
      </c>
      <c r="J126" s="47">
        <f t="shared" si="3"/>
        <v>0.9479865772</v>
      </c>
      <c r="K126" s="47">
        <f t="shared" si="4"/>
        <v>0.682885906</v>
      </c>
      <c r="L126" s="47">
        <f t="shared" si="5"/>
        <v>0.317114094</v>
      </c>
      <c r="M126" s="51">
        <f t="shared" si="6"/>
        <v>0.5282051282</v>
      </c>
      <c r="N126" s="52">
        <f t="shared" si="7"/>
        <v>0.9795669059</v>
      </c>
      <c r="O126" s="52">
        <f t="shared" si="8"/>
        <v>0.1992199185</v>
      </c>
      <c r="P126" s="53">
        <f t="shared" si="9"/>
        <v>0.8833086599</v>
      </c>
      <c r="Q126" s="50">
        <f t="shared" si="10"/>
        <v>0.8825180413</v>
      </c>
      <c r="R126" s="54">
        <f t="shared" si="11"/>
        <v>0.0009771043307</v>
      </c>
      <c r="S126" s="3"/>
      <c r="T126" s="3"/>
      <c r="U126" s="47" t="s">
        <v>34</v>
      </c>
      <c r="V126" s="47">
        <v>0.7750663649702503</v>
      </c>
      <c r="W126" s="47">
        <v>0.7725321888412017</v>
      </c>
      <c r="X126" s="47">
        <v>-0.0025341761290486042</v>
      </c>
      <c r="Y126" s="3"/>
      <c r="Z126" s="3"/>
      <c r="AA126" s="3"/>
      <c r="AB126" s="3"/>
      <c r="AC126" s="3"/>
      <c r="AD126" s="3"/>
      <c r="AE126" s="3"/>
      <c r="AF126" s="3"/>
      <c r="AG126" s="3"/>
      <c r="AH126" s="3">
        <f t="shared" si="13"/>
        <v>125</v>
      </c>
      <c r="AI126" s="3">
        <f t="shared" si="12"/>
        <v>0.3315649867</v>
      </c>
      <c r="AJ126" s="47">
        <v>0.6797385620915033</v>
      </c>
      <c r="AK126" s="3">
        <v>0.33156498673740054</v>
      </c>
      <c r="AL126" s="47">
        <v>0.24647887323943662</v>
      </c>
      <c r="AM126" s="3">
        <v>0.33156498673740054</v>
      </c>
      <c r="AN126" s="47">
        <v>0.7082605866096836</v>
      </c>
      <c r="AO126" s="3">
        <v>0.33156498673740054</v>
      </c>
      <c r="AP126" s="47">
        <v>0.14258878045919612</v>
      </c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</row>
    <row r="127" ht="11.25" customHeight="1">
      <c r="A127" s="3"/>
      <c r="B127" s="3"/>
      <c r="C127" s="3" t="s">
        <v>147</v>
      </c>
      <c r="D127" s="18">
        <v>421.0</v>
      </c>
      <c r="E127" s="19">
        <v>4.0</v>
      </c>
      <c r="F127" s="35">
        <v>203.0</v>
      </c>
      <c r="G127" s="36">
        <v>26.0</v>
      </c>
      <c r="H127" s="47">
        <f t="shared" si="1"/>
        <v>0.9905882353</v>
      </c>
      <c r="I127" s="50">
        <f t="shared" si="2"/>
        <v>0.8864628821</v>
      </c>
      <c r="J127" s="47">
        <f t="shared" si="3"/>
        <v>0.9541284404</v>
      </c>
      <c r="K127" s="47">
        <f t="shared" si="4"/>
        <v>0.6834862385</v>
      </c>
      <c r="L127" s="47">
        <f t="shared" si="5"/>
        <v>0.3165137615</v>
      </c>
      <c r="M127" s="51">
        <f t="shared" si="6"/>
        <v>0.5388235294</v>
      </c>
      <c r="N127" s="52">
        <f t="shared" si="7"/>
        <v>0.9855898265</v>
      </c>
      <c r="O127" s="52">
        <f t="shared" si="8"/>
        <v>0.1978755563</v>
      </c>
      <c r="P127" s="53">
        <f t="shared" si="9"/>
        <v>0.8944004802</v>
      </c>
      <c r="Q127" s="50">
        <f t="shared" si="10"/>
        <v>0.8944034074</v>
      </c>
      <c r="R127" s="54">
        <f t="shared" si="11"/>
        <v>-0.007940525268</v>
      </c>
      <c r="S127" s="3"/>
      <c r="T127" s="3"/>
      <c r="U127" s="47" t="s">
        <v>41</v>
      </c>
      <c r="V127" s="47">
        <v>0.7882258290544298</v>
      </c>
      <c r="W127" s="47">
        <v>0.7857900318133616</v>
      </c>
      <c r="X127" s="47">
        <v>-0.0024357972410682383</v>
      </c>
      <c r="Y127" s="3"/>
      <c r="Z127" s="3"/>
      <c r="AA127" s="3"/>
      <c r="AB127" s="3"/>
      <c r="AC127" s="3"/>
      <c r="AD127" s="3"/>
      <c r="AE127" s="3"/>
      <c r="AF127" s="3"/>
      <c r="AG127" s="3"/>
      <c r="AH127" s="3">
        <f t="shared" si="13"/>
        <v>126</v>
      </c>
      <c r="AI127" s="3">
        <f t="shared" si="12"/>
        <v>0.3342175066</v>
      </c>
      <c r="AJ127" s="47">
        <v>0.6859318996415771</v>
      </c>
      <c r="AK127" s="3">
        <v>0.33421750663129973</v>
      </c>
      <c r="AL127" s="47">
        <v>0.2476446837146703</v>
      </c>
      <c r="AM127" s="3">
        <v>0.33421750663129973</v>
      </c>
      <c r="AN127" s="47">
        <v>0.7090357838236026</v>
      </c>
      <c r="AO127" s="3">
        <v>0.33421750663129973</v>
      </c>
      <c r="AP127" s="47">
        <v>0.14304570897106317</v>
      </c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</row>
    <row r="128" ht="11.25" customHeight="1">
      <c r="A128" s="3"/>
      <c r="B128" s="3"/>
      <c r="C128" s="3" t="s">
        <v>148</v>
      </c>
      <c r="D128" s="18">
        <v>602.0</v>
      </c>
      <c r="E128" s="19">
        <v>10.0</v>
      </c>
      <c r="F128" s="35">
        <v>238.0</v>
      </c>
      <c r="G128" s="36">
        <v>28.0</v>
      </c>
      <c r="H128" s="47">
        <f t="shared" si="1"/>
        <v>0.9836601307</v>
      </c>
      <c r="I128" s="50">
        <f t="shared" si="2"/>
        <v>0.8947368421</v>
      </c>
      <c r="J128" s="47">
        <f t="shared" si="3"/>
        <v>0.9567198178</v>
      </c>
      <c r="K128" s="47">
        <f t="shared" si="4"/>
        <v>0.7175398633</v>
      </c>
      <c r="L128" s="47">
        <f t="shared" si="5"/>
        <v>0.2824601367</v>
      </c>
      <c r="M128" s="51">
        <f t="shared" si="6"/>
        <v>0.4346405229</v>
      </c>
      <c r="N128" s="52">
        <f t="shared" si="7"/>
        <v>0.9840117969</v>
      </c>
      <c r="O128" s="52">
        <f t="shared" si="8"/>
        <v>0.1637599525</v>
      </c>
      <c r="P128" s="53">
        <f t="shared" si="9"/>
        <v>0.8866582553</v>
      </c>
      <c r="Q128" s="50">
        <f t="shared" si="10"/>
        <v>0.8861000751</v>
      </c>
      <c r="R128" s="54">
        <f t="shared" si="11"/>
        <v>0.00863676703</v>
      </c>
      <c r="S128" s="3"/>
      <c r="T128" s="3"/>
      <c r="U128" s="47" t="s">
        <v>262</v>
      </c>
      <c r="V128" s="47">
        <v>0.44189683772780863</v>
      </c>
      <c r="W128" s="47">
        <v>0.43951612903225806</v>
      </c>
      <c r="X128" s="47">
        <v>-0.0023807086955505707</v>
      </c>
      <c r="Y128" s="3"/>
      <c r="Z128" s="3"/>
      <c r="AA128" s="3"/>
      <c r="AB128" s="3"/>
      <c r="AC128" s="3"/>
      <c r="AD128" s="3"/>
      <c r="AE128" s="3"/>
      <c r="AF128" s="3"/>
      <c r="AG128" s="3"/>
      <c r="AH128" s="3">
        <f t="shared" si="13"/>
        <v>127</v>
      </c>
      <c r="AI128" s="3">
        <f t="shared" si="12"/>
        <v>0.3368700265</v>
      </c>
      <c r="AJ128" s="47">
        <v>0.6869881710646042</v>
      </c>
      <c r="AK128" s="3">
        <v>0.33687002652519893</v>
      </c>
      <c r="AL128" s="47">
        <v>0.24857142857142855</v>
      </c>
      <c r="AM128" s="3">
        <v>0.33687002652519893</v>
      </c>
      <c r="AN128" s="47">
        <v>0.7167464892020322</v>
      </c>
      <c r="AO128" s="3">
        <v>0.33687002652519893</v>
      </c>
      <c r="AP128" s="47">
        <v>0.14360585534562575</v>
      </c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</row>
    <row r="129" ht="11.25" customHeight="1">
      <c r="A129" s="3"/>
      <c r="B129" s="3"/>
      <c r="C129" s="3" t="s">
        <v>149</v>
      </c>
      <c r="D129" s="18">
        <v>177.0</v>
      </c>
      <c r="E129" s="19">
        <v>1.0</v>
      </c>
      <c r="F129" s="35">
        <v>81.0</v>
      </c>
      <c r="G129" s="36">
        <v>5.0</v>
      </c>
      <c r="H129" s="47">
        <f t="shared" si="1"/>
        <v>0.9943820225</v>
      </c>
      <c r="I129" s="50">
        <f t="shared" si="2"/>
        <v>0.9418604651</v>
      </c>
      <c r="J129" s="47">
        <f t="shared" si="3"/>
        <v>0.9772727273</v>
      </c>
      <c r="K129" s="47">
        <f t="shared" si="4"/>
        <v>0.6893939394</v>
      </c>
      <c r="L129" s="47">
        <f t="shared" si="5"/>
        <v>0.3106060606</v>
      </c>
      <c r="M129" s="51">
        <f t="shared" si="6"/>
        <v>0.4831460674</v>
      </c>
      <c r="N129" s="52">
        <f t="shared" si="7"/>
        <v>1.007841632</v>
      </c>
      <c r="O129" s="52">
        <f t="shared" si="8"/>
        <v>0.1891913125</v>
      </c>
      <c r="P129" s="53">
        <f t="shared" si="9"/>
        <v>0.9371962797</v>
      </c>
      <c r="Q129" s="50">
        <f t="shared" si="10"/>
        <v>0.9409311523</v>
      </c>
      <c r="R129" s="54">
        <f t="shared" si="11"/>
        <v>0.0009293128471</v>
      </c>
      <c r="S129" s="3"/>
      <c r="T129" s="3"/>
      <c r="U129" s="47" t="s">
        <v>110</v>
      </c>
      <c r="V129" s="47">
        <v>0.4320194430200374</v>
      </c>
      <c r="W129" s="47">
        <v>0.42968197879858655</v>
      </c>
      <c r="X129" s="47">
        <v>-0.002337464221450869</v>
      </c>
      <c r="Y129" s="3"/>
      <c r="Z129" s="3"/>
      <c r="AA129" s="3"/>
      <c r="AB129" s="3"/>
      <c r="AC129" s="3"/>
      <c r="AD129" s="3"/>
      <c r="AE129" s="3"/>
      <c r="AF129" s="3"/>
      <c r="AG129" s="3"/>
      <c r="AH129" s="3">
        <f t="shared" si="13"/>
        <v>128</v>
      </c>
      <c r="AI129" s="3">
        <f t="shared" si="12"/>
        <v>0.3395225464</v>
      </c>
      <c r="AJ129" s="47">
        <v>0.6941649899396378</v>
      </c>
      <c r="AK129" s="3">
        <v>0.3395225464190981</v>
      </c>
      <c r="AL129" s="47">
        <v>0.24877571008814892</v>
      </c>
      <c r="AM129" s="3">
        <v>0.3395225464190981</v>
      </c>
      <c r="AN129" s="47">
        <v>0.7285724350135355</v>
      </c>
      <c r="AO129" s="3">
        <v>0.3395225464190981</v>
      </c>
      <c r="AP129" s="47">
        <v>0.14439536516485807</v>
      </c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</row>
    <row r="130" ht="11.25" customHeight="1">
      <c r="A130" s="3"/>
      <c r="B130" s="3"/>
      <c r="C130" s="3" t="s">
        <v>150</v>
      </c>
      <c r="D130" s="18">
        <v>719.0</v>
      </c>
      <c r="E130" s="19">
        <v>12.0</v>
      </c>
      <c r="F130" s="35">
        <v>349.0</v>
      </c>
      <c r="G130" s="36">
        <v>38.0</v>
      </c>
      <c r="H130" s="47">
        <f t="shared" si="1"/>
        <v>0.9835841313</v>
      </c>
      <c r="I130" s="50">
        <f t="shared" si="2"/>
        <v>0.9018087855</v>
      </c>
      <c r="J130" s="47">
        <f t="shared" si="3"/>
        <v>0.9552772809</v>
      </c>
      <c r="K130" s="47">
        <f t="shared" si="4"/>
        <v>0.6771019678</v>
      </c>
      <c r="L130" s="47">
        <f t="shared" si="5"/>
        <v>0.3228980322</v>
      </c>
      <c r="M130" s="51">
        <f t="shared" si="6"/>
        <v>0.5294117647</v>
      </c>
      <c r="N130" s="52">
        <f t="shared" si="7"/>
        <v>0.9875081503</v>
      </c>
      <c r="O130" s="52">
        <f t="shared" si="8"/>
        <v>0.2040722313</v>
      </c>
      <c r="P130" s="53">
        <f t="shared" si="9"/>
        <v>0.8992815192</v>
      </c>
      <c r="Q130" s="50">
        <f t="shared" si="10"/>
        <v>0.8996555567</v>
      </c>
      <c r="R130" s="54">
        <f t="shared" si="11"/>
        <v>0.002153228844</v>
      </c>
      <c r="S130" s="3"/>
      <c r="T130" s="3"/>
      <c r="U130" s="47" t="s">
        <v>123</v>
      </c>
      <c r="V130" s="47">
        <v>0.3671500497914234</v>
      </c>
      <c r="W130" s="47">
        <v>0.3648315529991783</v>
      </c>
      <c r="X130" s="47">
        <v>-0.002318496792245106</v>
      </c>
      <c r="Y130" s="3"/>
      <c r="Z130" s="3"/>
      <c r="AA130" s="3"/>
      <c r="AB130" s="3"/>
      <c r="AC130" s="3"/>
      <c r="AD130" s="3"/>
      <c r="AE130" s="3"/>
      <c r="AF130" s="3"/>
      <c r="AG130" s="3"/>
      <c r="AH130" s="3">
        <f t="shared" si="13"/>
        <v>129</v>
      </c>
      <c r="AI130" s="3">
        <f t="shared" si="12"/>
        <v>0.3421750663</v>
      </c>
      <c r="AJ130" s="47">
        <v>0.6968477531857814</v>
      </c>
      <c r="AK130" s="3">
        <v>0.3421750663129973</v>
      </c>
      <c r="AL130" s="47">
        <v>0.24878048780487805</v>
      </c>
      <c r="AM130" s="3">
        <v>0.3421750663129973</v>
      </c>
      <c r="AN130" s="47">
        <v>0.7291389778056346</v>
      </c>
      <c r="AO130" s="3">
        <v>0.3421750663129973</v>
      </c>
      <c r="AP130" s="47">
        <v>0.14689274213933254</v>
      </c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</row>
    <row r="131" ht="11.25" customHeight="1">
      <c r="A131" s="3"/>
      <c r="B131" s="3"/>
      <c r="C131" s="3" t="s">
        <v>151</v>
      </c>
      <c r="D131" s="18">
        <v>172.0</v>
      </c>
      <c r="E131" s="19">
        <v>0.0</v>
      </c>
      <c r="F131" s="35">
        <v>92.0</v>
      </c>
      <c r="G131" s="36">
        <v>10.0</v>
      </c>
      <c r="H131" s="47">
        <f t="shared" si="1"/>
        <v>1</v>
      </c>
      <c r="I131" s="50">
        <f t="shared" si="2"/>
        <v>0.9019607843</v>
      </c>
      <c r="J131" s="47">
        <f t="shared" si="3"/>
        <v>0.9635036496</v>
      </c>
      <c r="K131" s="47">
        <f t="shared" si="4"/>
        <v>0.6642335766</v>
      </c>
      <c r="L131" s="47">
        <f t="shared" si="5"/>
        <v>0.3357664234</v>
      </c>
      <c r="M131" s="51">
        <f t="shared" si="6"/>
        <v>0.5930232558</v>
      </c>
      <c r="N131" s="52">
        <f t="shared" si="7"/>
        <v>0.9972414628</v>
      </c>
      <c r="O131" s="52">
        <f t="shared" si="8"/>
        <v>0.2158421617</v>
      </c>
      <c r="P131" s="53">
        <f t="shared" si="9"/>
        <v>0.919733552</v>
      </c>
      <c r="Q131" s="50">
        <f t="shared" si="10"/>
        <v>0.9218129503</v>
      </c>
      <c r="R131" s="54">
        <f t="shared" si="11"/>
        <v>-0.019852166</v>
      </c>
      <c r="S131" s="3"/>
      <c r="T131" s="3"/>
      <c r="U131" s="47" t="s">
        <v>389</v>
      </c>
      <c r="V131" s="47">
        <v>0.4655456427540355</v>
      </c>
      <c r="W131" s="47">
        <v>0.4632768361581921</v>
      </c>
      <c r="X131" s="47">
        <v>-0.0022688065958433867</v>
      </c>
      <c r="Y131" s="3"/>
      <c r="Z131" s="3"/>
      <c r="AA131" s="3"/>
      <c r="AB131" s="3"/>
      <c r="AC131" s="3"/>
      <c r="AD131" s="3"/>
      <c r="AE131" s="3"/>
      <c r="AF131" s="3"/>
      <c r="AG131" s="3"/>
      <c r="AH131" s="3">
        <f t="shared" si="13"/>
        <v>130</v>
      </c>
      <c r="AI131" s="3">
        <f t="shared" si="12"/>
        <v>0.3448275862</v>
      </c>
      <c r="AJ131" s="47">
        <v>0.6974716652136007</v>
      </c>
      <c r="AK131" s="3">
        <v>0.3448275862068966</v>
      </c>
      <c r="AL131" s="47">
        <v>0.2491909385113269</v>
      </c>
      <c r="AM131" s="3">
        <v>0.3448275862068966</v>
      </c>
      <c r="AN131" s="47">
        <v>0.7294504188715597</v>
      </c>
      <c r="AO131" s="3">
        <v>0.3448275862068966</v>
      </c>
      <c r="AP131" s="47">
        <v>0.14715320814433744</v>
      </c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</row>
    <row r="132" ht="11.25" customHeight="1">
      <c r="A132" s="3"/>
      <c r="B132" s="3"/>
      <c r="C132" s="3" t="s">
        <v>152</v>
      </c>
      <c r="D132" s="18">
        <v>337.0</v>
      </c>
      <c r="E132" s="19">
        <v>7.0</v>
      </c>
      <c r="F132" s="35">
        <v>128.0</v>
      </c>
      <c r="G132" s="36">
        <v>16.0</v>
      </c>
      <c r="H132" s="47">
        <f t="shared" si="1"/>
        <v>0.9796511628</v>
      </c>
      <c r="I132" s="50">
        <f t="shared" si="2"/>
        <v>0.8888888889</v>
      </c>
      <c r="J132" s="47">
        <f t="shared" si="3"/>
        <v>0.9528688525</v>
      </c>
      <c r="K132" s="47">
        <f t="shared" si="4"/>
        <v>0.7233606557</v>
      </c>
      <c r="L132" s="47">
        <f t="shared" si="5"/>
        <v>0.2766393443</v>
      </c>
      <c r="M132" s="51">
        <f t="shared" si="6"/>
        <v>0.4186046512</v>
      </c>
      <c r="N132" s="52">
        <f t="shared" si="7"/>
        <v>0.9794801602</v>
      </c>
      <c r="O132" s="52">
        <f t="shared" si="8"/>
        <v>0.1584518618</v>
      </c>
      <c r="P132" s="53">
        <f t="shared" si="9"/>
        <v>0.8762848293</v>
      </c>
      <c r="Q132" s="50">
        <f t="shared" si="10"/>
        <v>0.8750267072</v>
      </c>
      <c r="R132" s="54">
        <f t="shared" si="11"/>
        <v>0.01386218173</v>
      </c>
      <c r="S132" s="3"/>
      <c r="T132" s="3"/>
      <c r="U132" s="47" t="s">
        <v>376</v>
      </c>
      <c r="V132" s="47">
        <v>0.4275275336064359</v>
      </c>
      <c r="W132" s="47">
        <v>0.4253164556962025</v>
      </c>
      <c r="X132" s="47">
        <v>-0.0022110779102333944</v>
      </c>
      <c r="Y132" s="3"/>
      <c r="Z132" s="3"/>
      <c r="AA132" s="3"/>
      <c r="AB132" s="3"/>
      <c r="AC132" s="3"/>
      <c r="AD132" s="3"/>
      <c r="AE132" s="3"/>
      <c r="AF132" s="3"/>
      <c r="AG132" s="3"/>
      <c r="AH132" s="3">
        <f t="shared" si="13"/>
        <v>131</v>
      </c>
      <c r="AI132" s="3">
        <f t="shared" si="12"/>
        <v>0.3474801061</v>
      </c>
      <c r="AJ132" s="47">
        <v>0.6976744186046512</v>
      </c>
      <c r="AK132" s="3">
        <v>0.34748010610079577</v>
      </c>
      <c r="AL132" s="47">
        <v>0.24935732647814912</v>
      </c>
      <c r="AM132" s="3">
        <v>0.34748010610079577</v>
      </c>
      <c r="AN132" s="47">
        <v>0.7296610867093661</v>
      </c>
      <c r="AO132" s="3">
        <v>0.34748010610079577</v>
      </c>
      <c r="AP132" s="47">
        <v>0.14863072013763978</v>
      </c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</row>
    <row r="133" ht="11.25" customHeight="1">
      <c r="A133" s="3"/>
      <c r="B133" s="3"/>
      <c r="C133" s="3" t="s">
        <v>153</v>
      </c>
      <c r="D133" s="18">
        <v>657.0</v>
      </c>
      <c r="E133" s="19">
        <v>4.0</v>
      </c>
      <c r="F133" s="35">
        <v>310.0</v>
      </c>
      <c r="G133" s="36">
        <v>43.0</v>
      </c>
      <c r="H133" s="47">
        <f t="shared" si="1"/>
        <v>0.9939485628</v>
      </c>
      <c r="I133" s="50">
        <f t="shared" si="2"/>
        <v>0.8781869688</v>
      </c>
      <c r="J133" s="47">
        <f t="shared" si="3"/>
        <v>0.9536489152</v>
      </c>
      <c r="K133" s="47">
        <f t="shared" si="4"/>
        <v>0.6903353057</v>
      </c>
      <c r="L133" s="47">
        <f t="shared" si="5"/>
        <v>0.3096646943</v>
      </c>
      <c r="M133" s="51">
        <f t="shared" si="6"/>
        <v>0.5340393343</v>
      </c>
      <c r="N133" s="52">
        <f t="shared" si="7"/>
        <v>0.9842791846</v>
      </c>
      <c r="O133" s="52">
        <f t="shared" si="8"/>
        <v>0.1911359804</v>
      </c>
      <c r="P133" s="53">
        <f t="shared" si="9"/>
        <v>0.8906145853</v>
      </c>
      <c r="Q133" s="50">
        <f t="shared" si="10"/>
        <v>0.8903389467</v>
      </c>
      <c r="R133" s="54">
        <f t="shared" si="11"/>
        <v>-0.01215197789</v>
      </c>
      <c r="S133" s="3"/>
      <c r="T133" s="3"/>
      <c r="U133" s="47" t="s">
        <v>81</v>
      </c>
      <c r="V133" s="47">
        <v>0.8473875649721333</v>
      </c>
      <c r="W133" s="47">
        <v>0.8452012383900929</v>
      </c>
      <c r="X133" s="47">
        <v>-0.002186326582040432</v>
      </c>
      <c r="Y133" s="3"/>
      <c r="Z133" s="3"/>
      <c r="AA133" s="3"/>
      <c r="AB133" s="3"/>
      <c r="AC133" s="3"/>
      <c r="AD133" s="3"/>
      <c r="AE133" s="3"/>
      <c r="AF133" s="3"/>
      <c r="AG133" s="3"/>
      <c r="AH133" s="3">
        <f t="shared" si="13"/>
        <v>132</v>
      </c>
      <c r="AI133" s="3">
        <f t="shared" si="12"/>
        <v>0.350132626</v>
      </c>
      <c r="AJ133" s="47">
        <v>0.6981499513145083</v>
      </c>
      <c r="AK133" s="3">
        <v>0.35013262599469497</v>
      </c>
      <c r="AL133" s="47">
        <v>0.24948875255623726</v>
      </c>
      <c r="AM133" s="3">
        <v>0.35013262599469497</v>
      </c>
      <c r="AN133" s="47">
        <v>0.7302931755805965</v>
      </c>
      <c r="AO133" s="3">
        <v>0.35013262599469497</v>
      </c>
      <c r="AP133" s="47">
        <v>0.14880450094200295</v>
      </c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</row>
    <row r="134" ht="11.25" customHeight="1">
      <c r="A134" s="3"/>
      <c r="B134" s="3"/>
      <c r="C134" s="3" t="s">
        <v>154</v>
      </c>
      <c r="D134" s="18">
        <v>1089.0</v>
      </c>
      <c r="E134" s="19">
        <v>24.0</v>
      </c>
      <c r="F134" s="35">
        <v>429.0</v>
      </c>
      <c r="G134" s="36">
        <v>46.0</v>
      </c>
      <c r="H134" s="47">
        <f t="shared" si="1"/>
        <v>0.9784366577</v>
      </c>
      <c r="I134" s="50">
        <f t="shared" si="2"/>
        <v>0.9031578947</v>
      </c>
      <c r="J134" s="47">
        <f t="shared" si="3"/>
        <v>0.9559193955</v>
      </c>
      <c r="K134" s="47">
        <f t="shared" si="4"/>
        <v>0.7147355164</v>
      </c>
      <c r="L134" s="47">
        <f t="shared" si="5"/>
        <v>0.2852644836</v>
      </c>
      <c r="M134" s="51">
        <f t="shared" si="6"/>
        <v>0.4267744834</v>
      </c>
      <c r="N134" s="52">
        <f t="shared" si="7"/>
        <v>0.9835591046</v>
      </c>
      <c r="O134" s="52">
        <f t="shared" si="8"/>
        <v>0.1666409432</v>
      </c>
      <c r="P134" s="53">
        <f t="shared" si="9"/>
        <v>0.8859067488</v>
      </c>
      <c r="Q134" s="50">
        <f t="shared" si="10"/>
        <v>0.8852958812</v>
      </c>
      <c r="R134" s="54">
        <f t="shared" si="11"/>
        <v>0.01786201353</v>
      </c>
      <c r="S134" s="3"/>
      <c r="T134" s="3"/>
      <c r="U134" s="47" t="s">
        <v>135</v>
      </c>
      <c r="V134" s="47">
        <v>0.4375066734454055</v>
      </c>
      <c r="W134" s="47">
        <v>0.43535075653370015</v>
      </c>
      <c r="X134" s="47">
        <v>-0.002155916911705358</v>
      </c>
      <c r="Y134" s="3"/>
      <c r="Z134" s="3"/>
      <c r="AA134" s="3"/>
      <c r="AB134" s="3"/>
      <c r="AC134" s="3"/>
      <c r="AD134" s="3"/>
      <c r="AE134" s="3"/>
      <c r="AF134" s="3"/>
      <c r="AG134" s="3"/>
      <c r="AH134" s="3">
        <f t="shared" si="13"/>
        <v>133</v>
      </c>
      <c r="AI134" s="3">
        <f t="shared" si="12"/>
        <v>0.3527851459</v>
      </c>
      <c r="AJ134" s="47">
        <v>0.7008849557522124</v>
      </c>
      <c r="AK134" s="3">
        <v>0.35278514588859416</v>
      </c>
      <c r="AL134" s="47">
        <v>0.2496782496782497</v>
      </c>
      <c r="AM134" s="3">
        <v>0.35278514588859416</v>
      </c>
      <c r="AN134" s="47">
        <v>0.7303104916904032</v>
      </c>
      <c r="AO134" s="3">
        <v>0.35278514588859416</v>
      </c>
      <c r="AP134" s="47">
        <v>0.14902952244728387</v>
      </c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</row>
    <row r="135" ht="11.25" customHeight="1">
      <c r="A135" s="3"/>
      <c r="B135" s="3"/>
      <c r="C135" s="3" t="s">
        <v>155</v>
      </c>
      <c r="D135" s="18">
        <v>476.0</v>
      </c>
      <c r="E135" s="19">
        <v>7.0</v>
      </c>
      <c r="F135" s="35">
        <v>241.0</v>
      </c>
      <c r="G135" s="36">
        <v>23.0</v>
      </c>
      <c r="H135" s="47">
        <f t="shared" si="1"/>
        <v>0.9855072464</v>
      </c>
      <c r="I135" s="50">
        <f t="shared" si="2"/>
        <v>0.9128787879</v>
      </c>
      <c r="J135" s="47">
        <f t="shared" si="3"/>
        <v>0.9598393574</v>
      </c>
      <c r="K135" s="47">
        <f t="shared" si="4"/>
        <v>0.6680053548</v>
      </c>
      <c r="L135" s="47">
        <f t="shared" si="5"/>
        <v>0.3319946452</v>
      </c>
      <c r="M135" s="51">
        <f t="shared" si="6"/>
        <v>0.5465838509</v>
      </c>
      <c r="N135" s="52">
        <f t="shared" si="7"/>
        <v>0.9931448197</v>
      </c>
      <c r="O135" s="52">
        <f t="shared" si="8"/>
        <v>0.2125450626</v>
      </c>
      <c r="P135" s="53">
        <f t="shared" si="9"/>
        <v>0.9115273141</v>
      </c>
      <c r="Q135" s="50">
        <f t="shared" si="10"/>
        <v>0.9128928443</v>
      </c>
      <c r="R135" s="54">
        <f t="shared" si="11"/>
        <v>-0.00001405641336</v>
      </c>
      <c r="S135" s="3"/>
      <c r="T135" s="3"/>
      <c r="U135" s="47" t="s">
        <v>367</v>
      </c>
      <c r="V135" s="47">
        <v>0.41985906537532186</v>
      </c>
      <c r="W135" s="47">
        <v>0.4177215189873418</v>
      </c>
      <c r="X135" s="47">
        <v>-0.0021375463879800827</v>
      </c>
      <c r="Y135" s="3"/>
      <c r="Z135" s="3"/>
      <c r="AA135" s="3"/>
      <c r="AB135" s="3"/>
      <c r="AC135" s="3"/>
      <c r="AD135" s="3"/>
      <c r="AE135" s="3"/>
      <c r="AF135" s="3"/>
      <c r="AG135" s="3"/>
      <c r="AH135" s="3">
        <f t="shared" si="13"/>
        <v>134</v>
      </c>
      <c r="AI135" s="3">
        <f t="shared" si="12"/>
        <v>0.3554376658</v>
      </c>
      <c r="AJ135" s="47">
        <v>0.7023411371237458</v>
      </c>
      <c r="AK135" s="3">
        <v>0.35543766578249336</v>
      </c>
      <c r="AL135" s="47">
        <v>0.24979854955680902</v>
      </c>
      <c r="AM135" s="3">
        <v>0.35543766578249336</v>
      </c>
      <c r="AN135" s="47">
        <v>0.731588078647837</v>
      </c>
      <c r="AO135" s="3">
        <v>0.35543766578249336</v>
      </c>
      <c r="AP135" s="47">
        <v>0.14997896587374976</v>
      </c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</row>
    <row r="136" ht="11.25" customHeight="1">
      <c r="A136" s="3"/>
      <c r="B136" s="3"/>
      <c r="C136" s="3" t="s">
        <v>156</v>
      </c>
      <c r="D136" s="18">
        <v>289.0</v>
      </c>
      <c r="E136" s="19">
        <v>2.0</v>
      </c>
      <c r="F136" s="35">
        <v>84.0</v>
      </c>
      <c r="G136" s="36">
        <v>19.0</v>
      </c>
      <c r="H136" s="47">
        <f t="shared" si="1"/>
        <v>0.9931271478</v>
      </c>
      <c r="I136" s="50">
        <f t="shared" si="2"/>
        <v>0.8155339806</v>
      </c>
      <c r="J136" s="47">
        <f t="shared" si="3"/>
        <v>0.9467005076</v>
      </c>
      <c r="K136" s="47">
        <f t="shared" si="4"/>
        <v>0.7817258883</v>
      </c>
      <c r="L136" s="47">
        <f t="shared" si="5"/>
        <v>0.2182741117</v>
      </c>
      <c r="M136" s="51">
        <f t="shared" si="6"/>
        <v>0.35395189</v>
      </c>
      <c r="N136" s="52">
        <f t="shared" si="7"/>
        <v>0.9662448634</v>
      </c>
      <c r="O136" s="52">
        <f t="shared" si="8"/>
        <v>0.1012734063</v>
      </c>
      <c r="P136" s="53">
        <f t="shared" si="9"/>
        <v>0.8385123421</v>
      </c>
      <c r="Q136" s="50">
        <f t="shared" si="10"/>
        <v>0.8351815215</v>
      </c>
      <c r="R136" s="54">
        <f t="shared" si="11"/>
        <v>-0.01964754097</v>
      </c>
      <c r="S136" s="3"/>
      <c r="T136" s="3"/>
      <c r="U136" s="47" t="s">
        <v>59</v>
      </c>
      <c r="V136" s="47">
        <v>0.6271069492273608</v>
      </c>
      <c r="W136" s="47">
        <v>0.625</v>
      </c>
      <c r="X136" s="47">
        <v>-0.002106949227360766</v>
      </c>
      <c r="Y136" s="3"/>
      <c r="Z136" s="3"/>
      <c r="AA136" s="3"/>
      <c r="AB136" s="3"/>
      <c r="AC136" s="3"/>
      <c r="AD136" s="3"/>
      <c r="AE136" s="3"/>
      <c r="AF136" s="3"/>
      <c r="AG136" s="3"/>
      <c r="AH136" s="3">
        <f t="shared" si="13"/>
        <v>135</v>
      </c>
      <c r="AI136" s="3">
        <f t="shared" si="12"/>
        <v>0.3580901857</v>
      </c>
      <c r="AJ136" s="47">
        <v>0.7082352941176471</v>
      </c>
      <c r="AK136" s="3">
        <v>0.35809018567639256</v>
      </c>
      <c r="AL136" s="47">
        <v>0.25</v>
      </c>
      <c r="AM136" s="3">
        <v>0.35809018567639256</v>
      </c>
      <c r="AN136" s="47">
        <v>0.7366436093489978</v>
      </c>
      <c r="AO136" s="3">
        <v>0.35809018567639256</v>
      </c>
      <c r="AP136" s="47">
        <v>0.14998433571731073</v>
      </c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</row>
    <row r="137" ht="11.25" customHeight="1">
      <c r="A137" s="3"/>
      <c r="B137" s="3"/>
      <c r="C137" s="3" t="s">
        <v>157</v>
      </c>
      <c r="D137" s="18">
        <v>1675.0</v>
      </c>
      <c r="E137" s="19">
        <v>20.0</v>
      </c>
      <c r="F137" s="35">
        <v>853.0</v>
      </c>
      <c r="G137" s="36">
        <v>53.0</v>
      </c>
      <c r="H137" s="47">
        <f t="shared" si="1"/>
        <v>0.98820059</v>
      </c>
      <c r="I137" s="50">
        <f t="shared" si="2"/>
        <v>0.9415011038</v>
      </c>
      <c r="J137" s="47">
        <f t="shared" si="3"/>
        <v>0.9719338716</v>
      </c>
      <c r="K137" s="47">
        <f t="shared" si="4"/>
        <v>0.6643598616</v>
      </c>
      <c r="L137" s="47">
        <f t="shared" si="5"/>
        <v>0.3356401384</v>
      </c>
      <c r="M137" s="51">
        <f t="shared" si="6"/>
        <v>0.5345132743</v>
      </c>
      <c r="N137" s="52">
        <f t="shared" si="7"/>
        <v>1.005593457</v>
      </c>
      <c r="O137" s="52">
        <f t="shared" si="8"/>
        <v>0.2146894329</v>
      </c>
      <c r="P137" s="53">
        <f t="shared" si="9"/>
        <v>0.9348567331</v>
      </c>
      <c r="Q137" s="50">
        <f t="shared" si="10"/>
        <v>0.9383588411</v>
      </c>
      <c r="R137" s="54">
        <f t="shared" si="11"/>
        <v>0.003142262657</v>
      </c>
      <c r="S137" s="3"/>
      <c r="T137" s="3"/>
      <c r="U137" s="47" t="s">
        <v>38</v>
      </c>
      <c r="V137" s="47">
        <v>0.7978931656216571</v>
      </c>
      <c r="W137" s="47">
        <v>0.7958333333333333</v>
      </c>
      <c r="X137" s="47">
        <v>-0.0020598322883238485</v>
      </c>
      <c r="Y137" s="3"/>
      <c r="Z137" s="3"/>
      <c r="AA137" s="3"/>
      <c r="AB137" s="3"/>
      <c r="AC137" s="3"/>
      <c r="AD137" s="3"/>
      <c r="AE137" s="3"/>
      <c r="AF137" s="3"/>
      <c r="AG137" s="3"/>
      <c r="AH137" s="3">
        <f t="shared" si="13"/>
        <v>136</v>
      </c>
      <c r="AI137" s="3">
        <f t="shared" si="12"/>
        <v>0.3607427056</v>
      </c>
      <c r="AJ137" s="47">
        <v>0.7101449275362319</v>
      </c>
      <c r="AK137" s="3">
        <v>0.36074270557029176</v>
      </c>
      <c r="AL137" s="47">
        <v>0.25</v>
      </c>
      <c r="AM137" s="3">
        <v>0.36074270557029176</v>
      </c>
      <c r="AN137" s="47">
        <v>0.7411270584013077</v>
      </c>
      <c r="AO137" s="3">
        <v>0.36074270557029176</v>
      </c>
      <c r="AP137" s="47">
        <v>0.1509347972660942</v>
      </c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</row>
    <row r="138" ht="11.25" customHeight="1">
      <c r="A138" s="3"/>
      <c r="B138" s="3"/>
      <c r="C138" s="3" t="s">
        <v>158</v>
      </c>
      <c r="D138" s="18">
        <v>357.0</v>
      </c>
      <c r="E138" s="19">
        <v>2.0</v>
      </c>
      <c r="F138" s="35">
        <v>28.0</v>
      </c>
      <c r="G138" s="36">
        <v>22.0</v>
      </c>
      <c r="H138" s="47">
        <f t="shared" si="1"/>
        <v>0.9944289694</v>
      </c>
      <c r="I138" s="50">
        <f t="shared" si="2"/>
        <v>0.56</v>
      </c>
      <c r="J138" s="47">
        <f t="shared" si="3"/>
        <v>0.9413202934</v>
      </c>
      <c r="K138" s="47">
        <f t="shared" si="4"/>
        <v>0.9266503667</v>
      </c>
      <c r="L138" s="47">
        <f t="shared" si="5"/>
        <v>0.07334963325</v>
      </c>
      <c r="M138" s="51">
        <f t="shared" si="6"/>
        <v>0.139275766</v>
      </c>
      <c r="N138" s="52">
        <f t="shared" si="7"/>
        <v>0.9432429083</v>
      </c>
      <c r="O138" s="52">
        <f t="shared" si="8"/>
        <v>-0.04191514495</v>
      </c>
      <c r="P138" s="53">
        <f t="shared" si="9"/>
        <v>0.7236109711</v>
      </c>
      <c r="Q138" s="50">
        <f t="shared" si="10"/>
        <v>0.717838493</v>
      </c>
      <c r="R138" s="54">
        <f t="shared" si="11"/>
        <v>-0.157838493</v>
      </c>
      <c r="S138" s="3"/>
      <c r="T138" s="3"/>
      <c r="U138" s="47" t="s">
        <v>214</v>
      </c>
      <c r="V138" s="47">
        <v>0.6440015943707728</v>
      </c>
      <c r="W138" s="47">
        <v>0.6419753086419753</v>
      </c>
      <c r="X138" s="47">
        <v>-0.0020262857287974834</v>
      </c>
      <c r="Y138" s="3"/>
      <c r="Z138" s="3"/>
      <c r="AA138" s="3"/>
      <c r="AB138" s="3"/>
      <c r="AC138" s="3"/>
      <c r="AD138" s="3"/>
      <c r="AE138" s="3"/>
      <c r="AF138" s="3"/>
      <c r="AG138" s="3"/>
      <c r="AH138" s="3">
        <f t="shared" si="13"/>
        <v>137</v>
      </c>
      <c r="AI138" s="3">
        <f t="shared" si="12"/>
        <v>0.3633952255</v>
      </c>
      <c r="AJ138" s="47">
        <v>0.7156593406593407</v>
      </c>
      <c r="AK138" s="3">
        <v>0.363395225464191</v>
      </c>
      <c r="AL138" s="47">
        <v>0.25009317927692876</v>
      </c>
      <c r="AM138" s="3">
        <v>0.363395225464191</v>
      </c>
      <c r="AN138" s="47">
        <v>0.7434017980361621</v>
      </c>
      <c r="AO138" s="3">
        <v>0.363395225464191</v>
      </c>
      <c r="AP138" s="47">
        <v>0.1514218155420443</v>
      </c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</row>
    <row r="139" ht="11.25" customHeight="1">
      <c r="A139" s="3"/>
      <c r="B139" s="3"/>
      <c r="C139" s="3" t="s">
        <v>159</v>
      </c>
      <c r="D139" s="18">
        <v>1494.0</v>
      </c>
      <c r="E139" s="19">
        <v>9.0</v>
      </c>
      <c r="F139" s="35">
        <v>589.0</v>
      </c>
      <c r="G139" s="36">
        <v>44.0</v>
      </c>
      <c r="H139" s="47">
        <f t="shared" si="1"/>
        <v>0.994011976</v>
      </c>
      <c r="I139" s="50">
        <f t="shared" si="2"/>
        <v>0.9304897314</v>
      </c>
      <c r="J139" s="47">
        <f t="shared" si="3"/>
        <v>0.9751872659</v>
      </c>
      <c r="K139" s="47">
        <f t="shared" si="4"/>
        <v>0.7200374532</v>
      </c>
      <c r="L139" s="47">
        <f t="shared" si="5"/>
        <v>0.2799625468</v>
      </c>
      <c r="M139" s="51">
        <f t="shared" si="6"/>
        <v>0.4211576846</v>
      </c>
      <c r="N139" s="52">
        <f t="shared" si="7"/>
        <v>1.002037212</v>
      </c>
      <c r="O139" s="52">
        <f t="shared" si="8"/>
        <v>0.1590303644</v>
      </c>
      <c r="P139" s="53">
        <f t="shared" si="9"/>
        <v>0.9270303348</v>
      </c>
      <c r="Q139" s="50">
        <f t="shared" si="10"/>
        <v>0.9297786104</v>
      </c>
      <c r="R139" s="54">
        <f t="shared" si="11"/>
        <v>0.0007111210484</v>
      </c>
      <c r="S139" s="3"/>
      <c r="T139" s="3"/>
      <c r="U139" s="47" t="s">
        <v>383</v>
      </c>
      <c r="V139" s="47">
        <v>0.3500229634710461</v>
      </c>
      <c r="W139" s="47">
        <v>0.34800550206327374</v>
      </c>
      <c r="X139" s="47">
        <v>-0.0020174614077723696</v>
      </c>
      <c r="Y139" s="3"/>
      <c r="Z139" s="3"/>
      <c r="AA139" s="3"/>
      <c r="AB139" s="3"/>
      <c r="AC139" s="3"/>
      <c r="AD139" s="3"/>
      <c r="AE139" s="3"/>
      <c r="AF139" s="3"/>
      <c r="AG139" s="3"/>
      <c r="AH139" s="3">
        <f t="shared" si="13"/>
        <v>138</v>
      </c>
      <c r="AI139" s="3">
        <f t="shared" si="12"/>
        <v>0.3660477454</v>
      </c>
      <c r="AJ139" s="47">
        <v>0.7162035591632844</v>
      </c>
      <c r="AK139" s="3">
        <v>0.3660477453580902</v>
      </c>
      <c r="AL139" s="47">
        <v>0.25071633237822355</v>
      </c>
      <c r="AM139" s="3">
        <v>0.3660477453580902</v>
      </c>
      <c r="AN139" s="47">
        <v>0.744409618085346</v>
      </c>
      <c r="AO139" s="3">
        <v>0.3660477453580902</v>
      </c>
      <c r="AP139" s="47">
        <v>0.15234324271097247</v>
      </c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</row>
    <row r="140" ht="11.25" customHeight="1">
      <c r="A140" s="3"/>
      <c r="B140" s="3"/>
      <c r="C140" s="3" t="s">
        <v>160</v>
      </c>
      <c r="D140" s="18">
        <v>504.0</v>
      </c>
      <c r="E140" s="19">
        <v>4.0</v>
      </c>
      <c r="F140" s="35">
        <v>165.0</v>
      </c>
      <c r="G140" s="36">
        <v>30.0</v>
      </c>
      <c r="H140" s="47">
        <f t="shared" si="1"/>
        <v>0.9921259843</v>
      </c>
      <c r="I140" s="50">
        <f t="shared" si="2"/>
        <v>0.8461538462</v>
      </c>
      <c r="J140" s="47">
        <f t="shared" si="3"/>
        <v>0.9516358464</v>
      </c>
      <c r="K140" s="47">
        <f t="shared" si="4"/>
        <v>0.759601707</v>
      </c>
      <c r="L140" s="47">
        <f t="shared" si="5"/>
        <v>0.240398293</v>
      </c>
      <c r="M140" s="51">
        <f t="shared" si="6"/>
        <v>0.3838582677</v>
      </c>
      <c r="N140" s="52">
        <f t="shared" si="7"/>
        <v>0.9738396734</v>
      </c>
      <c r="O140" s="52">
        <f t="shared" si="8"/>
        <v>0.1226312112</v>
      </c>
      <c r="P140" s="53">
        <f t="shared" si="9"/>
        <v>0.8604498938</v>
      </c>
      <c r="Q140" s="50">
        <f t="shared" si="10"/>
        <v>0.8582342549</v>
      </c>
      <c r="R140" s="54">
        <f t="shared" si="11"/>
        <v>-0.01208040874</v>
      </c>
      <c r="S140" s="3"/>
      <c r="T140" s="3"/>
      <c r="U140" s="47" t="s">
        <v>387</v>
      </c>
      <c r="V140" s="47">
        <v>0.4942096085888733</v>
      </c>
      <c r="W140" s="47">
        <v>0.4922360248447205</v>
      </c>
      <c r="X140" s="47">
        <v>-0.001973583744152796</v>
      </c>
      <c r="Y140" s="3"/>
      <c r="Z140" s="3"/>
      <c r="AA140" s="3"/>
      <c r="AB140" s="3"/>
      <c r="AC140" s="3"/>
      <c r="AD140" s="3"/>
      <c r="AE140" s="3"/>
      <c r="AF140" s="3"/>
      <c r="AG140" s="3"/>
      <c r="AH140" s="3">
        <f t="shared" si="13"/>
        <v>139</v>
      </c>
      <c r="AI140" s="3">
        <f t="shared" si="12"/>
        <v>0.3687002653</v>
      </c>
      <c r="AJ140" s="47">
        <v>0.7200704225352113</v>
      </c>
      <c r="AK140" s="3">
        <v>0.3687002652519894</v>
      </c>
      <c r="AL140" s="47">
        <v>0.25113464447806355</v>
      </c>
      <c r="AM140" s="3">
        <v>0.3687002652519894</v>
      </c>
      <c r="AN140" s="47">
        <v>0.7477340721587931</v>
      </c>
      <c r="AO140" s="3">
        <v>0.3687002652519894</v>
      </c>
      <c r="AP140" s="47">
        <v>0.1532500087434808</v>
      </c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</row>
    <row r="141" ht="11.25" customHeight="1">
      <c r="A141" s="3"/>
      <c r="B141" s="3"/>
      <c r="C141" s="3" t="s">
        <v>161</v>
      </c>
      <c r="D141" s="18">
        <v>417.0</v>
      </c>
      <c r="E141" s="19">
        <v>4.0</v>
      </c>
      <c r="F141" s="35">
        <v>160.0</v>
      </c>
      <c r="G141" s="36">
        <v>20.0</v>
      </c>
      <c r="H141" s="47">
        <f t="shared" si="1"/>
        <v>0.9904988124</v>
      </c>
      <c r="I141" s="50">
        <f t="shared" si="2"/>
        <v>0.8888888889</v>
      </c>
      <c r="J141" s="47">
        <f t="shared" si="3"/>
        <v>0.9600665557</v>
      </c>
      <c r="K141" s="47">
        <f t="shared" si="4"/>
        <v>0.7271214642</v>
      </c>
      <c r="L141" s="47">
        <f t="shared" si="5"/>
        <v>0.2728785358</v>
      </c>
      <c r="M141" s="51">
        <f t="shared" si="6"/>
        <v>0.4275534442</v>
      </c>
      <c r="N141" s="52">
        <f t="shared" si="7"/>
        <v>0.9861658859</v>
      </c>
      <c r="O141" s="52">
        <f t="shared" si="8"/>
        <v>0.1538419068</v>
      </c>
      <c r="P141" s="53">
        <f t="shared" si="9"/>
        <v>0.8910658555</v>
      </c>
      <c r="Q141" s="50">
        <f t="shared" si="10"/>
        <v>0.8908229989</v>
      </c>
      <c r="R141" s="54">
        <f t="shared" si="11"/>
        <v>-0.001934110046</v>
      </c>
      <c r="S141" s="3"/>
      <c r="T141" s="3"/>
      <c r="U141" s="47">
        <v>1100.0</v>
      </c>
      <c r="V141" s="47">
        <v>0.8908229989348074</v>
      </c>
      <c r="W141" s="47">
        <v>0.8888888888888888</v>
      </c>
      <c r="X141" s="47">
        <v>-0.0019341100459185911</v>
      </c>
      <c r="Y141" s="3"/>
      <c r="Z141" s="3"/>
      <c r="AA141" s="3"/>
      <c r="AB141" s="3"/>
      <c r="AC141" s="3"/>
      <c r="AD141" s="3"/>
      <c r="AE141" s="3"/>
      <c r="AF141" s="3"/>
      <c r="AG141" s="3"/>
      <c r="AH141" s="3">
        <f t="shared" si="13"/>
        <v>140</v>
      </c>
      <c r="AI141" s="3">
        <f t="shared" si="12"/>
        <v>0.3713527851</v>
      </c>
      <c r="AJ141" s="47">
        <v>0.7354085603112841</v>
      </c>
      <c r="AK141" s="3">
        <v>0.3713527851458886</v>
      </c>
      <c r="AL141" s="47">
        <v>0.25161290322580643</v>
      </c>
      <c r="AM141" s="3">
        <v>0.3713527851458886</v>
      </c>
      <c r="AN141" s="47">
        <v>0.7520363308465972</v>
      </c>
      <c r="AO141" s="3">
        <v>0.3713527851458886</v>
      </c>
      <c r="AP141" s="47">
        <v>0.15384190675493875</v>
      </c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</row>
    <row r="142" ht="11.25" customHeight="1">
      <c r="A142" s="3"/>
      <c r="B142" s="3"/>
      <c r="C142" s="3" t="s">
        <v>162</v>
      </c>
      <c r="D142" s="18">
        <v>1621.0</v>
      </c>
      <c r="E142" s="19">
        <v>7.0</v>
      </c>
      <c r="F142" s="35">
        <v>352.0</v>
      </c>
      <c r="G142" s="36">
        <v>54.0</v>
      </c>
      <c r="H142" s="47">
        <f t="shared" si="1"/>
        <v>0.9957002457</v>
      </c>
      <c r="I142" s="50">
        <f t="shared" si="2"/>
        <v>0.8669950739</v>
      </c>
      <c r="J142" s="47">
        <f t="shared" si="3"/>
        <v>0.9700098328</v>
      </c>
      <c r="K142" s="47">
        <f t="shared" si="4"/>
        <v>0.8235004916</v>
      </c>
      <c r="L142" s="47">
        <f t="shared" si="5"/>
        <v>0.1764995084</v>
      </c>
      <c r="M142" s="51">
        <f t="shared" si="6"/>
        <v>0.2493857494</v>
      </c>
      <c r="N142" s="52">
        <f t="shared" si="7"/>
        <v>0.9842894031</v>
      </c>
      <c r="O142" s="52">
        <f t="shared" si="8"/>
        <v>0.05696949325</v>
      </c>
      <c r="P142" s="53">
        <f t="shared" si="9"/>
        <v>0.9030217048</v>
      </c>
      <c r="Q142" s="50">
        <f t="shared" si="10"/>
        <v>0.9036893337</v>
      </c>
      <c r="R142" s="54">
        <f t="shared" si="11"/>
        <v>-0.03669425985</v>
      </c>
      <c r="S142" s="3"/>
      <c r="T142" s="3"/>
      <c r="U142" s="47" t="s">
        <v>171</v>
      </c>
      <c r="V142" s="47">
        <v>0.8886692917182573</v>
      </c>
      <c r="W142" s="47">
        <v>0.8867924528301887</v>
      </c>
      <c r="X142" s="47">
        <v>-0.001876838888068555</v>
      </c>
      <c r="Y142" s="3"/>
      <c r="Z142" s="3"/>
      <c r="AA142" s="3"/>
      <c r="AB142" s="3"/>
      <c r="AC142" s="3"/>
      <c r="AD142" s="3"/>
      <c r="AE142" s="3"/>
      <c r="AF142" s="3"/>
      <c r="AG142" s="3"/>
      <c r="AH142" s="3">
        <f t="shared" si="13"/>
        <v>141</v>
      </c>
      <c r="AI142" s="3">
        <f t="shared" si="12"/>
        <v>0.374005305</v>
      </c>
      <c r="AJ142" s="47">
        <v>0.735658042744657</v>
      </c>
      <c r="AK142" s="3">
        <v>0.3740053050397878</v>
      </c>
      <c r="AL142" s="47">
        <v>0.25165876777251184</v>
      </c>
      <c r="AM142" s="3">
        <v>0.3740053050397878</v>
      </c>
      <c r="AN142" s="47">
        <v>0.7617833791910922</v>
      </c>
      <c r="AO142" s="3">
        <v>0.3740053050397878</v>
      </c>
      <c r="AP142" s="47">
        <v>0.15388902424226908</v>
      </c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</row>
    <row r="143" ht="11.25" customHeight="1">
      <c r="A143" s="3"/>
      <c r="B143" s="3"/>
      <c r="C143" s="3" t="s">
        <v>163</v>
      </c>
      <c r="D143" s="18">
        <v>609.0</v>
      </c>
      <c r="E143" s="19">
        <v>14.0</v>
      </c>
      <c r="F143" s="35">
        <v>323.0</v>
      </c>
      <c r="G143" s="36">
        <v>34.0</v>
      </c>
      <c r="H143" s="47">
        <f t="shared" si="1"/>
        <v>0.9775280899</v>
      </c>
      <c r="I143" s="50">
        <f t="shared" si="2"/>
        <v>0.9047619048</v>
      </c>
      <c r="J143" s="47">
        <f t="shared" si="3"/>
        <v>0.9510204082</v>
      </c>
      <c r="K143" s="47">
        <f t="shared" si="4"/>
        <v>0.656122449</v>
      </c>
      <c r="L143" s="47">
        <f t="shared" si="5"/>
        <v>0.343877551</v>
      </c>
      <c r="M143" s="51">
        <f t="shared" si="6"/>
        <v>0.5730337079</v>
      </c>
      <c r="N143" s="52">
        <f t="shared" si="7"/>
        <v>0.9858397669</v>
      </c>
      <c r="O143" s="52">
        <f t="shared" si="8"/>
        <v>0.2254141542</v>
      </c>
      <c r="P143" s="53">
        <f t="shared" si="9"/>
        <v>0.9018462538</v>
      </c>
      <c r="Q143" s="50">
        <f t="shared" si="10"/>
        <v>0.9024207461</v>
      </c>
      <c r="R143" s="54">
        <f t="shared" si="11"/>
        <v>0.002341158616</v>
      </c>
      <c r="S143" s="3"/>
      <c r="T143" s="3"/>
      <c r="U143" s="47" t="s">
        <v>46</v>
      </c>
      <c r="V143" s="47">
        <v>0.7308542993825458</v>
      </c>
      <c r="W143" s="47">
        <v>0.7290950744558992</v>
      </c>
      <c r="X143" s="47">
        <v>-0.0017592249266465965</v>
      </c>
      <c r="Y143" s="3"/>
      <c r="Z143" s="3"/>
      <c r="AA143" s="3"/>
      <c r="AB143" s="3"/>
      <c r="AC143" s="3"/>
      <c r="AD143" s="3"/>
      <c r="AE143" s="3"/>
      <c r="AF143" s="3"/>
      <c r="AG143" s="3"/>
      <c r="AH143" s="3">
        <f t="shared" si="13"/>
        <v>142</v>
      </c>
      <c r="AI143" s="3">
        <f t="shared" si="12"/>
        <v>0.3766578249</v>
      </c>
      <c r="AJ143" s="47">
        <v>0.7358611825192802</v>
      </c>
      <c r="AK143" s="3">
        <v>0.376657824933687</v>
      </c>
      <c r="AL143" s="47">
        <v>0.25256673511293637</v>
      </c>
      <c r="AM143" s="3">
        <v>0.376657824933687</v>
      </c>
      <c r="AN143" s="47">
        <v>0.7626900125034424</v>
      </c>
      <c r="AO143" s="3">
        <v>0.376657824933687</v>
      </c>
      <c r="AP143" s="47">
        <v>0.15393005168050333</v>
      </c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</row>
    <row r="144" ht="11.25" customHeight="1">
      <c r="A144" s="3"/>
      <c r="B144" s="3"/>
      <c r="C144" s="3" t="s">
        <v>164</v>
      </c>
      <c r="D144" s="18">
        <v>231.0</v>
      </c>
      <c r="E144" s="19">
        <v>8.0</v>
      </c>
      <c r="F144" s="35">
        <v>135.0</v>
      </c>
      <c r="G144" s="36">
        <v>17.0</v>
      </c>
      <c r="H144" s="47">
        <f t="shared" si="1"/>
        <v>0.9665271967</v>
      </c>
      <c r="I144" s="50">
        <f t="shared" si="2"/>
        <v>0.8881578947</v>
      </c>
      <c r="J144" s="47">
        <f t="shared" si="3"/>
        <v>0.9360613811</v>
      </c>
      <c r="K144" s="47">
        <f t="shared" si="4"/>
        <v>0.6342710997</v>
      </c>
      <c r="L144" s="47">
        <f t="shared" si="5"/>
        <v>0.3657289003</v>
      </c>
      <c r="M144" s="51">
        <f t="shared" si="6"/>
        <v>0.6359832636</v>
      </c>
      <c r="N144" s="52">
        <f t="shared" si="7"/>
        <v>0.9736552506</v>
      </c>
      <c r="O144" s="52">
        <f t="shared" si="8"/>
        <v>0.248925673</v>
      </c>
      <c r="P144" s="53">
        <f t="shared" si="9"/>
        <v>0.8898245032</v>
      </c>
      <c r="Q144" s="50">
        <f t="shared" si="10"/>
        <v>0.8894917444</v>
      </c>
      <c r="R144" s="54">
        <f t="shared" si="11"/>
        <v>-0.001333849614</v>
      </c>
      <c r="S144" s="3"/>
      <c r="T144" s="3"/>
      <c r="U144" s="47" t="s">
        <v>130</v>
      </c>
      <c r="V144" s="47">
        <v>0.5385420446630061</v>
      </c>
      <c r="W144" s="47">
        <v>0.5368126747437092</v>
      </c>
      <c r="X144" s="47">
        <v>-0.0017293699192969525</v>
      </c>
      <c r="Y144" s="3"/>
      <c r="Z144" s="3"/>
      <c r="AA144" s="3"/>
      <c r="AB144" s="3"/>
      <c r="AC144" s="3"/>
      <c r="AD144" s="3"/>
      <c r="AE144" s="3"/>
      <c r="AF144" s="3"/>
      <c r="AG144" s="3"/>
      <c r="AH144" s="3">
        <f t="shared" si="13"/>
        <v>143</v>
      </c>
      <c r="AI144" s="3">
        <f t="shared" si="12"/>
        <v>0.3793103448</v>
      </c>
      <c r="AJ144" s="47">
        <v>0.7442396313364056</v>
      </c>
      <c r="AK144" s="3">
        <v>0.3793103448275862</v>
      </c>
      <c r="AL144" s="47">
        <v>0.25274725274725274</v>
      </c>
      <c r="AM144" s="3">
        <v>0.3793103448275862</v>
      </c>
      <c r="AN144" s="47">
        <v>0.7634864183664093</v>
      </c>
      <c r="AO144" s="3">
        <v>0.3793103448275862</v>
      </c>
      <c r="AP144" s="47">
        <v>0.15435479012601955</v>
      </c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</row>
    <row r="145" ht="11.25" customHeight="1">
      <c r="A145" s="3"/>
      <c r="B145" s="3"/>
      <c r="C145" s="3" t="s">
        <v>165</v>
      </c>
      <c r="D145" s="18">
        <v>697.0</v>
      </c>
      <c r="E145" s="19">
        <v>5.0</v>
      </c>
      <c r="F145" s="35">
        <v>347.0</v>
      </c>
      <c r="G145" s="36">
        <v>31.0</v>
      </c>
      <c r="H145" s="47">
        <f t="shared" si="1"/>
        <v>0.9928774929</v>
      </c>
      <c r="I145" s="50">
        <f t="shared" si="2"/>
        <v>0.917989418</v>
      </c>
      <c r="J145" s="47">
        <f t="shared" si="3"/>
        <v>0.9666666667</v>
      </c>
      <c r="K145" s="47">
        <f t="shared" si="4"/>
        <v>0.6740740741</v>
      </c>
      <c r="L145" s="47">
        <f t="shared" si="5"/>
        <v>0.3259259259</v>
      </c>
      <c r="M145" s="51">
        <f t="shared" si="6"/>
        <v>0.5384615385</v>
      </c>
      <c r="N145" s="52">
        <f t="shared" si="7"/>
        <v>0.9991816487</v>
      </c>
      <c r="O145" s="52">
        <f t="shared" si="8"/>
        <v>0.2056895391</v>
      </c>
      <c r="P145" s="53">
        <f t="shared" si="9"/>
        <v>0.9214845263</v>
      </c>
      <c r="Q145" s="50">
        <f t="shared" si="10"/>
        <v>0.9237214781</v>
      </c>
      <c r="R145" s="54">
        <f t="shared" si="11"/>
        <v>-0.005732060065</v>
      </c>
      <c r="S145" s="3"/>
      <c r="T145" s="3"/>
      <c r="U145" s="47" t="s">
        <v>382</v>
      </c>
      <c r="V145" s="47">
        <v>0.4036224727201249</v>
      </c>
      <c r="W145" s="47">
        <v>0.4019138755980861</v>
      </c>
      <c r="X145" s="47">
        <v>-0.0017085971220388019</v>
      </c>
      <c r="Y145" s="3"/>
      <c r="Z145" s="3"/>
      <c r="AA145" s="3"/>
      <c r="AB145" s="3"/>
      <c r="AC145" s="3"/>
      <c r="AD145" s="3"/>
      <c r="AE145" s="3"/>
      <c r="AF145" s="3"/>
      <c r="AG145" s="3"/>
      <c r="AH145" s="3">
        <f t="shared" si="13"/>
        <v>144</v>
      </c>
      <c r="AI145" s="3">
        <f t="shared" si="12"/>
        <v>0.3819628647</v>
      </c>
      <c r="AJ145" s="47">
        <v>0.7450199203187251</v>
      </c>
      <c r="AK145" s="3">
        <v>0.3819628647214854</v>
      </c>
      <c r="AL145" s="47">
        <v>0.25287356321839083</v>
      </c>
      <c r="AM145" s="3">
        <v>0.3819628647214854</v>
      </c>
      <c r="AN145" s="47">
        <v>0.7640693115883015</v>
      </c>
      <c r="AO145" s="3">
        <v>0.3819628647214854</v>
      </c>
      <c r="AP145" s="47">
        <v>0.1559618022622867</v>
      </c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</row>
    <row r="146" ht="11.25" customHeight="1">
      <c r="A146" s="3"/>
      <c r="B146" s="3"/>
      <c r="C146" s="3" t="s">
        <v>166</v>
      </c>
      <c r="D146" s="18">
        <v>753.0</v>
      </c>
      <c r="E146" s="19">
        <v>10.0</v>
      </c>
      <c r="F146" s="35">
        <v>397.0</v>
      </c>
      <c r="G146" s="36">
        <v>38.0</v>
      </c>
      <c r="H146" s="47">
        <f t="shared" si="1"/>
        <v>0.9868938401</v>
      </c>
      <c r="I146" s="50">
        <f t="shared" si="2"/>
        <v>0.9126436782</v>
      </c>
      <c r="J146" s="47">
        <f t="shared" si="3"/>
        <v>0.959933222</v>
      </c>
      <c r="K146" s="47">
        <f t="shared" si="4"/>
        <v>0.6602671119</v>
      </c>
      <c r="L146" s="47">
        <f t="shared" si="5"/>
        <v>0.3397328881</v>
      </c>
      <c r="M146" s="51">
        <f t="shared" si="6"/>
        <v>0.5701179554</v>
      </c>
      <c r="N146" s="52">
        <f t="shared" si="7"/>
        <v>0.9941810389</v>
      </c>
      <c r="O146" s="52">
        <f t="shared" si="8"/>
        <v>0.2202141866</v>
      </c>
      <c r="P146" s="53">
        <f t="shared" si="9"/>
        <v>0.9152099468</v>
      </c>
      <c r="Q146" s="50">
        <f t="shared" si="10"/>
        <v>0.9168908574</v>
      </c>
      <c r="R146" s="54">
        <f t="shared" si="11"/>
        <v>-0.004247179272</v>
      </c>
      <c r="S146" s="3"/>
      <c r="T146" s="3"/>
      <c r="U146" s="47" t="s">
        <v>103</v>
      </c>
      <c r="V146" s="47">
        <v>0.8093731571705389</v>
      </c>
      <c r="W146" s="47">
        <v>0.8076923076923077</v>
      </c>
      <c r="X146" s="47">
        <v>-0.0016808494782312167</v>
      </c>
      <c r="Y146" s="3"/>
      <c r="Z146" s="3"/>
      <c r="AA146" s="3"/>
      <c r="AB146" s="3"/>
      <c r="AC146" s="3"/>
      <c r="AD146" s="3"/>
      <c r="AE146" s="3"/>
      <c r="AF146" s="3"/>
      <c r="AG146" s="3"/>
      <c r="AH146" s="3">
        <f t="shared" si="13"/>
        <v>145</v>
      </c>
      <c r="AI146" s="3">
        <f t="shared" si="12"/>
        <v>0.3846153846</v>
      </c>
      <c r="AJ146" s="47">
        <v>0.748898678414097</v>
      </c>
      <c r="AK146" s="3">
        <v>0.38461538461538464</v>
      </c>
      <c r="AL146" s="47">
        <v>0.2535211267605634</v>
      </c>
      <c r="AM146" s="3">
        <v>0.38461538461538464</v>
      </c>
      <c r="AN146" s="47">
        <v>0.7666566216150156</v>
      </c>
      <c r="AO146" s="3">
        <v>0.38461538461538464</v>
      </c>
      <c r="AP146" s="47">
        <v>0.15686458228778705</v>
      </c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</row>
    <row r="147" ht="11.25" customHeight="1">
      <c r="A147" s="3"/>
      <c r="B147" s="3"/>
      <c r="C147" s="3" t="s">
        <v>167</v>
      </c>
      <c r="D147" s="18">
        <v>663.0</v>
      </c>
      <c r="E147" s="19">
        <v>6.0</v>
      </c>
      <c r="F147" s="35">
        <v>363.0</v>
      </c>
      <c r="G147" s="36">
        <v>25.0</v>
      </c>
      <c r="H147" s="47">
        <f t="shared" si="1"/>
        <v>0.9910313901</v>
      </c>
      <c r="I147" s="50">
        <f t="shared" si="2"/>
        <v>0.9355670103</v>
      </c>
      <c r="J147" s="47">
        <f t="shared" si="3"/>
        <v>0.9706717124</v>
      </c>
      <c r="K147" s="47">
        <f t="shared" si="4"/>
        <v>0.6508987701</v>
      </c>
      <c r="L147" s="47">
        <f t="shared" si="5"/>
        <v>0.3491012299</v>
      </c>
      <c r="M147" s="51">
        <f t="shared" si="6"/>
        <v>0.5799701046</v>
      </c>
      <c r="N147" s="52">
        <f t="shared" si="7"/>
        <v>1.005981199</v>
      </c>
      <c r="O147" s="52">
        <f t="shared" si="8"/>
        <v>0.2282040059</v>
      </c>
      <c r="P147" s="53">
        <f t="shared" si="9"/>
        <v>0.9383346704</v>
      </c>
      <c r="Q147" s="50">
        <f t="shared" si="10"/>
        <v>0.9421840498</v>
      </c>
      <c r="R147" s="54">
        <f t="shared" si="11"/>
        <v>-0.006617039447</v>
      </c>
      <c r="S147" s="3"/>
      <c r="T147" s="3"/>
      <c r="U147" s="47" t="s">
        <v>136</v>
      </c>
      <c r="V147" s="47">
        <v>0.599576678074135</v>
      </c>
      <c r="W147" s="47">
        <v>0.5978987583572111</v>
      </c>
      <c r="X147" s="47">
        <v>-0.0016779197169238813</v>
      </c>
      <c r="Y147" s="3"/>
      <c r="Z147" s="3"/>
      <c r="AA147" s="3"/>
      <c r="AB147" s="3"/>
      <c r="AC147" s="3"/>
      <c r="AD147" s="3"/>
      <c r="AE147" s="3"/>
      <c r="AF147" s="3"/>
      <c r="AG147" s="3"/>
      <c r="AH147" s="3">
        <f t="shared" si="13"/>
        <v>146</v>
      </c>
      <c r="AI147" s="3">
        <f t="shared" si="12"/>
        <v>0.3872679045</v>
      </c>
      <c r="AJ147" s="47">
        <v>0.75</v>
      </c>
      <c r="AK147" s="3">
        <v>0.38726790450928383</v>
      </c>
      <c r="AL147" s="47">
        <v>0.2537960954446855</v>
      </c>
      <c r="AM147" s="3">
        <v>0.38726790450928383</v>
      </c>
      <c r="AN147" s="47">
        <v>0.7680054111458297</v>
      </c>
      <c r="AO147" s="3">
        <v>0.38726790450928383</v>
      </c>
      <c r="AP147" s="47">
        <v>0.15744047655614596</v>
      </c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</row>
    <row r="148" ht="11.25" customHeight="1">
      <c r="A148" s="3"/>
      <c r="B148" s="3"/>
      <c r="C148" s="3" t="s">
        <v>168</v>
      </c>
      <c r="D148" s="18">
        <v>652.0</v>
      </c>
      <c r="E148" s="19">
        <v>1.0</v>
      </c>
      <c r="F148" s="35">
        <v>54.0</v>
      </c>
      <c r="G148" s="36">
        <v>37.0</v>
      </c>
      <c r="H148" s="47">
        <f t="shared" si="1"/>
        <v>0.9984686064</v>
      </c>
      <c r="I148" s="50">
        <f t="shared" si="2"/>
        <v>0.5934065934</v>
      </c>
      <c r="J148" s="47">
        <f t="shared" si="3"/>
        <v>0.9489247312</v>
      </c>
      <c r="K148" s="47">
        <f t="shared" si="4"/>
        <v>0.9260752688</v>
      </c>
      <c r="L148" s="47">
        <f t="shared" si="5"/>
        <v>0.07392473118</v>
      </c>
      <c r="M148" s="51">
        <f t="shared" si="6"/>
        <v>0.1393568147</v>
      </c>
      <c r="N148" s="52">
        <f t="shared" si="7"/>
        <v>0.9508607506</v>
      </c>
      <c r="O148" s="52">
        <f t="shared" si="8"/>
        <v>-0.04227108118</v>
      </c>
      <c r="P148" s="53">
        <f t="shared" si="9"/>
        <v>0.7645100933</v>
      </c>
      <c r="Q148" s="50">
        <f t="shared" si="10"/>
        <v>0.7590262834</v>
      </c>
      <c r="R148" s="54">
        <f t="shared" si="11"/>
        <v>-0.16561969</v>
      </c>
      <c r="S148" s="3"/>
      <c r="T148" s="3"/>
      <c r="U148" s="47" t="s">
        <v>278</v>
      </c>
      <c r="V148" s="47">
        <v>0.2298717152465383</v>
      </c>
      <c r="W148" s="47">
        <v>0.22821316614420062</v>
      </c>
      <c r="X148" s="47">
        <v>-0.0016585491023376753</v>
      </c>
      <c r="Y148" s="3"/>
      <c r="Z148" s="3"/>
      <c r="AA148" s="3"/>
      <c r="AB148" s="3"/>
      <c r="AC148" s="3"/>
      <c r="AD148" s="3"/>
      <c r="AE148" s="3"/>
      <c r="AF148" s="3"/>
      <c r="AG148" s="3"/>
      <c r="AH148" s="3">
        <f t="shared" si="13"/>
        <v>147</v>
      </c>
      <c r="AI148" s="3">
        <f t="shared" si="12"/>
        <v>0.3899204244</v>
      </c>
      <c r="AJ148" s="47">
        <v>0.75</v>
      </c>
      <c r="AK148" s="3">
        <v>0.38992042440318303</v>
      </c>
      <c r="AL148" s="47">
        <v>0.2544642857142857</v>
      </c>
      <c r="AM148" s="3">
        <v>0.38992042440318303</v>
      </c>
      <c r="AN148" s="47">
        <v>0.769356073713817</v>
      </c>
      <c r="AO148" s="3">
        <v>0.38992042440318303</v>
      </c>
      <c r="AP148" s="47">
        <v>0.1584518618017694</v>
      </c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</row>
    <row r="149" ht="11.25" customHeight="1">
      <c r="A149" s="3"/>
      <c r="B149" s="3"/>
      <c r="C149" s="3" t="s">
        <v>169</v>
      </c>
      <c r="D149" s="18">
        <v>994.0</v>
      </c>
      <c r="E149" s="19">
        <v>22.0</v>
      </c>
      <c r="F149" s="35">
        <v>444.0</v>
      </c>
      <c r="G149" s="36">
        <v>46.0</v>
      </c>
      <c r="H149" s="47">
        <f t="shared" si="1"/>
        <v>0.9783464567</v>
      </c>
      <c r="I149" s="50">
        <f t="shared" si="2"/>
        <v>0.906122449</v>
      </c>
      <c r="J149" s="47">
        <f t="shared" si="3"/>
        <v>0.9548472776</v>
      </c>
      <c r="K149" s="47">
        <f t="shared" si="4"/>
        <v>0.6905710491</v>
      </c>
      <c r="L149" s="47">
        <f t="shared" si="5"/>
        <v>0.3094289509</v>
      </c>
      <c r="M149" s="51">
        <f t="shared" si="6"/>
        <v>0.4822834646</v>
      </c>
      <c r="N149" s="52">
        <f t="shared" si="7"/>
        <v>0.9854398847</v>
      </c>
      <c r="O149" s="52">
        <f t="shared" si="8"/>
        <v>0.1907559506</v>
      </c>
      <c r="P149" s="53">
        <f t="shared" si="9"/>
        <v>0.8928096561</v>
      </c>
      <c r="Q149" s="50">
        <f t="shared" si="10"/>
        <v>0.8926945488</v>
      </c>
      <c r="R149" s="54">
        <f t="shared" si="11"/>
        <v>0.01342790023</v>
      </c>
      <c r="S149" s="3"/>
      <c r="T149" s="3"/>
      <c r="U149" s="47" t="s">
        <v>43</v>
      </c>
      <c r="V149" s="47">
        <v>0.7320429154751226</v>
      </c>
      <c r="W149" s="47">
        <v>0.7303921568627451</v>
      </c>
      <c r="X149" s="47">
        <v>-0.001650758612377512</v>
      </c>
      <c r="Y149" s="3"/>
      <c r="Z149" s="3"/>
      <c r="AA149" s="3"/>
      <c r="AB149" s="3"/>
      <c r="AC149" s="3"/>
      <c r="AD149" s="3"/>
      <c r="AE149" s="3"/>
      <c r="AF149" s="3"/>
      <c r="AG149" s="3"/>
      <c r="AH149" s="3">
        <f t="shared" si="13"/>
        <v>148</v>
      </c>
      <c r="AI149" s="3">
        <f t="shared" si="12"/>
        <v>0.3925729443</v>
      </c>
      <c r="AJ149" s="47">
        <v>0.7543859649122807</v>
      </c>
      <c r="AK149" s="3">
        <v>0.3925729442970822</v>
      </c>
      <c r="AL149" s="47">
        <v>0.2546728971962616</v>
      </c>
      <c r="AM149" s="3">
        <v>0.3925729442970822</v>
      </c>
      <c r="AN149" s="47">
        <v>0.7774076880949712</v>
      </c>
      <c r="AO149" s="3">
        <v>0.3925729442970822</v>
      </c>
      <c r="AP149" s="47">
        <v>0.15871151609013814</v>
      </c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</row>
    <row r="150" ht="11.25" customHeight="1">
      <c r="A150" s="3"/>
      <c r="B150" s="3"/>
      <c r="C150" s="3" t="s">
        <v>170</v>
      </c>
      <c r="D150" s="18">
        <v>678.0</v>
      </c>
      <c r="E150" s="19">
        <v>11.0</v>
      </c>
      <c r="F150" s="35">
        <v>395.0</v>
      </c>
      <c r="G150" s="36">
        <v>27.0</v>
      </c>
      <c r="H150" s="47">
        <f t="shared" si="1"/>
        <v>0.9840348331</v>
      </c>
      <c r="I150" s="50">
        <f t="shared" si="2"/>
        <v>0.9360189573</v>
      </c>
      <c r="J150" s="47">
        <f t="shared" si="3"/>
        <v>0.9657965797</v>
      </c>
      <c r="K150" s="47">
        <f t="shared" si="4"/>
        <v>0.6345634563</v>
      </c>
      <c r="L150" s="47">
        <f t="shared" si="5"/>
        <v>0.3654365437</v>
      </c>
      <c r="M150" s="51">
        <f t="shared" si="6"/>
        <v>0.6124818578</v>
      </c>
      <c r="N150" s="52">
        <f t="shared" si="7"/>
        <v>1.003133178</v>
      </c>
      <c r="O150" s="52">
        <f t="shared" si="8"/>
        <v>0.2450116878</v>
      </c>
      <c r="P150" s="53">
        <f t="shared" si="9"/>
        <v>0.9384037939</v>
      </c>
      <c r="Q150" s="50">
        <f t="shared" si="10"/>
        <v>0.9422601525</v>
      </c>
      <c r="R150" s="54">
        <f t="shared" si="11"/>
        <v>-0.006241195126</v>
      </c>
      <c r="S150" s="3"/>
      <c r="T150" s="3"/>
      <c r="U150" s="47" t="s">
        <v>321</v>
      </c>
      <c r="V150" s="47">
        <v>1.0016484585896055</v>
      </c>
      <c r="W150" s="47">
        <v>1.0</v>
      </c>
      <c r="X150" s="47">
        <v>-0.0016484585896054949</v>
      </c>
      <c r="Y150" s="3"/>
      <c r="Z150" s="3"/>
      <c r="AA150" s="3"/>
      <c r="AB150" s="3"/>
      <c r="AC150" s="3"/>
      <c r="AD150" s="3"/>
      <c r="AE150" s="3"/>
      <c r="AF150" s="3"/>
      <c r="AG150" s="3"/>
      <c r="AH150" s="3">
        <f t="shared" si="13"/>
        <v>149</v>
      </c>
      <c r="AI150" s="3">
        <f t="shared" si="12"/>
        <v>0.3952254642</v>
      </c>
      <c r="AJ150" s="47">
        <v>0.7577114427860696</v>
      </c>
      <c r="AK150" s="3">
        <v>0.3952254641909814</v>
      </c>
      <c r="AL150" s="47">
        <v>0.2549148099606815</v>
      </c>
      <c r="AM150" s="3">
        <v>0.3952254641909814</v>
      </c>
      <c r="AN150" s="47">
        <v>0.7776761309151229</v>
      </c>
      <c r="AO150" s="3">
        <v>0.3952254641909814</v>
      </c>
      <c r="AP150" s="47">
        <v>0.159030364388616</v>
      </c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</row>
    <row r="151" ht="11.25" customHeight="1">
      <c r="A151" s="3"/>
      <c r="B151" s="3"/>
      <c r="C151" s="3" t="s">
        <v>171</v>
      </c>
      <c r="D151" s="18">
        <v>569.0</v>
      </c>
      <c r="E151" s="19">
        <v>6.0</v>
      </c>
      <c r="F151" s="35">
        <v>235.0</v>
      </c>
      <c r="G151" s="36">
        <v>30.0</v>
      </c>
      <c r="H151" s="47">
        <f t="shared" si="1"/>
        <v>0.9895652174</v>
      </c>
      <c r="I151" s="50">
        <f t="shared" si="2"/>
        <v>0.8867924528</v>
      </c>
      <c r="J151" s="47">
        <f t="shared" si="3"/>
        <v>0.9571428571</v>
      </c>
      <c r="K151" s="47">
        <f t="shared" si="4"/>
        <v>0.7130952381</v>
      </c>
      <c r="L151" s="47">
        <f t="shared" si="5"/>
        <v>0.2869047619</v>
      </c>
      <c r="M151" s="51">
        <f t="shared" si="6"/>
        <v>0.4608695652</v>
      </c>
      <c r="N151" s="52">
        <f t="shared" si="7"/>
        <v>0.9849733464</v>
      </c>
      <c r="O151" s="52">
        <f t="shared" si="8"/>
        <v>0.1681198927</v>
      </c>
      <c r="P151" s="53">
        <f t="shared" si="9"/>
        <v>0.8890571912</v>
      </c>
      <c r="Q151" s="50">
        <f t="shared" si="10"/>
        <v>0.8886692917</v>
      </c>
      <c r="R151" s="54">
        <f t="shared" si="11"/>
        <v>-0.001876838888</v>
      </c>
      <c r="S151" s="3"/>
      <c r="T151" s="3"/>
      <c r="U151" s="47" t="s">
        <v>202</v>
      </c>
      <c r="V151" s="47">
        <v>0.4715569006586772</v>
      </c>
      <c r="W151" s="47">
        <v>0.46994535519125685</v>
      </c>
      <c r="X151" s="47">
        <v>-0.0016115454674203722</v>
      </c>
      <c r="Y151" s="3"/>
      <c r="Z151" s="3"/>
      <c r="AA151" s="3"/>
      <c r="AB151" s="3"/>
      <c r="AC151" s="3"/>
      <c r="AD151" s="3"/>
      <c r="AE151" s="3"/>
      <c r="AF151" s="3"/>
      <c r="AG151" s="3"/>
      <c r="AH151" s="3">
        <f t="shared" si="13"/>
        <v>150</v>
      </c>
      <c r="AI151" s="3">
        <f t="shared" si="12"/>
        <v>0.3978779841</v>
      </c>
      <c r="AJ151" s="47">
        <v>0.7619047619047619</v>
      </c>
      <c r="AK151" s="3">
        <v>0.3978779840848806</v>
      </c>
      <c r="AL151" s="47">
        <v>0.2554347826086957</v>
      </c>
      <c r="AM151" s="3">
        <v>0.3978779840848806</v>
      </c>
      <c r="AN151" s="47">
        <v>0.7814698539355659</v>
      </c>
      <c r="AO151" s="3">
        <v>0.3978779840848806</v>
      </c>
      <c r="AP151" s="47">
        <v>0.15903746024483595</v>
      </c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</row>
    <row r="152" ht="11.25" customHeight="1">
      <c r="A152" s="3"/>
      <c r="B152" s="3"/>
      <c r="C152" s="3" t="s">
        <v>172</v>
      </c>
      <c r="D152" s="18">
        <v>1882.0</v>
      </c>
      <c r="E152" s="19">
        <v>35.0</v>
      </c>
      <c r="F152" s="35">
        <v>758.0</v>
      </c>
      <c r="G152" s="36">
        <v>141.0</v>
      </c>
      <c r="H152" s="47">
        <f t="shared" si="1"/>
        <v>0.9817423057</v>
      </c>
      <c r="I152" s="50">
        <f t="shared" si="2"/>
        <v>0.8431590656</v>
      </c>
      <c r="J152" s="47">
        <f t="shared" si="3"/>
        <v>0.9375</v>
      </c>
      <c r="K152" s="47">
        <f t="shared" si="4"/>
        <v>0.7183948864</v>
      </c>
      <c r="L152" s="47">
        <f t="shared" si="5"/>
        <v>0.2816051136</v>
      </c>
      <c r="M152" s="51">
        <f t="shared" si="6"/>
        <v>0.4689619197</v>
      </c>
      <c r="N152" s="52">
        <f t="shared" si="7"/>
        <v>0.9648310396</v>
      </c>
      <c r="O152" s="52">
        <f t="shared" si="8"/>
        <v>0.1652536083</v>
      </c>
      <c r="P152" s="53">
        <f t="shared" si="9"/>
        <v>0.8459829966</v>
      </c>
      <c r="Q152" s="50">
        <f t="shared" si="10"/>
        <v>0.8430052095</v>
      </c>
      <c r="R152" s="54">
        <f t="shared" si="11"/>
        <v>0.0001538561339</v>
      </c>
      <c r="S152" s="3"/>
      <c r="T152" s="3"/>
      <c r="U152" s="47" t="s">
        <v>17</v>
      </c>
      <c r="V152" s="47">
        <v>0.7914871161772887</v>
      </c>
      <c r="W152" s="47">
        <v>0.7899382171226832</v>
      </c>
      <c r="X152" s="47">
        <v>-0.0015488990546055348</v>
      </c>
      <c r="Y152" s="3"/>
      <c r="Z152" s="3"/>
      <c r="AA152" s="3"/>
      <c r="AB152" s="3"/>
      <c r="AC152" s="3"/>
      <c r="AD152" s="3"/>
      <c r="AE152" s="3"/>
      <c r="AF152" s="3"/>
      <c r="AG152" s="3"/>
      <c r="AH152" s="3">
        <f t="shared" si="13"/>
        <v>151</v>
      </c>
      <c r="AI152" s="3">
        <f t="shared" si="12"/>
        <v>0.400530504</v>
      </c>
      <c r="AJ152" s="47">
        <v>0.7725490196078432</v>
      </c>
      <c r="AK152" s="3">
        <v>0.4005305039787798</v>
      </c>
      <c r="AL152" s="47">
        <v>0.25722831505483545</v>
      </c>
      <c r="AM152" s="3">
        <v>0.4005305039787798</v>
      </c>
      <c r="AN152" s="47">
        <v>0.7891168936019476</v>
      </c>
      <c r="AO152" s="3">
        <v>0.4005305039787798</v>
      </c>
      <c r="AP152" s="47">
        <v>0.15986718685973042</v>
      </c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</row>
    <row r="153" ht="11.25" customHeight="1">
      <c r="A153" s="3"/>
      <c r="B153" s="3"/>
      <c r="C153" s="3" t="s">
        <v>173</v>
      </c>
      <c r="D153" s="18">
        <v>343.0</v>
      </c>
      <c r="E153" s="19">
        <v>4.0</v>
      </c>
      <c r="F153" s="35">
        <v>20.0</v>
      </c>
      <c r="G153" s="36">
        <v>16.0</v>
      </c>
      <c r="H153" s="47">
        <f t="shared" si="1"/>
        <v>0.9884726225</v>
      </c>
      <c r="I153" s="50">
        <f t="shared" si="2"/>
        <v>0.5555555556</v>
      </c>
      <c r="J153" s="47">
        <f t="shared" si="3"/>
        <v>0.9477806789</v>
      </c>
      <c r="K153" s="47">
        <f t="shared" si="4"/>
        <v>0.9373368146</v>
      </c>
      <c r="L153" s="47">
        <f t="shared" si="5"/>
        <v>0.06266318538</v>
      </c>
      <c r="M153" s="51">
        <f t="shared" si="6"/>
        <v>0.1037463977</v>
      </c>
      <c r="N153" s="52">
        <f t="shared" si="7"/>
        <v>0.9483527892</v>
      </c>
      <c r="O153" s="52">
        <f t="shared" si="8"/>
        <v>-0.05330926035</v>
      </c>
      <c r="P153" s="53">
        <f t="shared" si="9"/>
        <v>0.7487639795</v>
      </c>
      <c r="Q153" s="50">
        <f t="shared" si="10"/>
        <v>0.7431021247</v>
      </c>
      <c r="R153" s="54">
        <f t="shared" si="11"/>
        <v>-0.1875465692</v>
      </c>
      <c r="S153" s="3"/>
      <c r="T153" s="3"/>
      <c r="U153" s="47" t="s">
        <v>351</v>
      </c>
      <c r="V153" s="47">
        <v>0.8789437816037584</v>
      </c>
      <c r="W153" s="47">
        <v>0.8774617067833698</v>
      </c>
      <c r="X153" s="47">
        <v>-0.0014820748203886458</v>
      </c>
      <c r="Y153" s="3"/>
      <c r="Z153" s="3"/>
      <c r="AA153" s="3"/>
      <c r="AB153" s="3"/>
      <c r="AC153" s="3"/>
      <c r="AD153" s="3"/>
      <c r="AE153" s="3"/>
      <c r="AF153" s="3"/>
      <c r="AG153" s="3"/>
      <c r="AH153" s="3">
        <f t="shared" si="13"/>
        <v>152</v>
      </c>
      <c r="AI153" s="3">
        <f t="shared" si="12"/>
        <v>0.4031830239</v>
      </c>
      <c r="AJ153" s="47">
        <v>0.7786885245901639</v>
      </c>
      <c r="AK153" s="3">
        <v>0.40318302387267907</v>
      </c>
      <c r="AL153" s="47">
        <v>0.25727069351230425</v>
      </c>
      <c r="AM153" s="3">
        <v>0.40318302387267907</v>
      </c>
      <c r="AN153" s="47">
        <v>0.7985380245466042</v>
      </c>
      <c r="AO153" s="3">
        <v>0.40318302387267907</v>
      </c>
      <c r="AP153" s="47">
        <v>0.16000907851566054</v>
      </c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</row>
    <row r="154" ht="11.25" customHeight="1">
      <c r="A154" s="3"/>
      <c r="B154" s="3"/>
      <c r="C154" s="3" t="s">
        <v>174</v>
      </c>
      <c r="D154" s="18">
        <v>443.0</v>
      </c>
      <c r="E154" s="19">
        <v>5.0</v>
      </c>
      <c r="F154" s="35">
        <v>141.0</v>
      </c>
      <c r="G154" s="36">
        <v>25.0</v>
      </c>
      <c r="H154" s="47">
        <f t="shared" si="1"/>
        <v>0.9888392857</v>
      </c>
      <c r="I154" s="50">
        <f t="shared" si="2"/>
        <v>0.8493975904</v>
      </c>
      <c r="J154" s="47">
        <f t="shared" si="3"/>
        <v>0.9511400651</v>
      </c>
      <c r="K154" s="47">
        <f t="shared" si="4"/>
        <v>0.7622149837</v>
      </c>
      <c r="L154" s="47">
        <f t="shared" si="5"/>
        <v>0.2377850163</v>
      </c>
      <c r="M154" s="51">
        <f t="shared" si="6"/>
        <v>0.3705357143</v>
      </c>
      <c r="N154" s="52">
        <f t="shared" si="7"/>
        <v>0.9730291094</v>
      </c>
      <c r="O154" s="52">
        <f t="shared" si="8"/>
        <v>0.120097834</v>
      </c>
      <c r="P154" s="53">
        <f t="shared" si="9"/>
        <v>0.8582278915</v>
      </c>
      <c r="Q154" s="50">
        <f t="shared" si="10"/>
        <v>0.8558883262</v>
      </c>
      <c r="R154" s="54">
        <f t="shared" si="11"/>
        <v>-0.006490735877</v>
      </c>
      <c r="S154" s="3"/>
      <c r="T154" s="3"/>
      <c r="U154" s="47" t="s">
        <v>145</v>
      </c>
      <c r="V154" s="47">
        <v>0.8710671370860025</v>
      </c>
      <c r="W154" s="47">
        <v>0.869701726844584</v>
      </c>
      <c r="X154" s="47">
        <v>-0.0013654102414184521</v>
      </c>
      <c r="Y154" s="3"/>
      <c r="Z154" s="3"/>
      <c r="AA154" s="3"/>
      <c r="AB154" s="3"/>
      <c r="AC154" s="3"/>
      <c r="AD154" s="3"/>
      <c r="AE154" s="3"/>
      <c r="AF154" s="3"/>
      <c r="AG154" s="3"/>
      <c r="AH154" s="3">
        <f t="shared" si="13"/>
        <v>153</v>
      </c>
      <c r="AI154" s="3">
        <f t="shared" si="12"/>
        <v>0.4058355438</v>
      </c>
      <c r="AJ154" s="47">
        <v>0.7793514722325755</v>
      </c>
      <c r="AK154" s="3">
        <v>0.40583554376657827</v>
      </c>
      <c r="AL154" s="47">
        <v>0.2576644850155012</v>
      </c>
      <c r="AM154" s="3">
        <v>0.40583554376657827</v>
      </c>
      <c r="AN154" s="47">
        <v>0.8040209887882579</v>
      </c>
      <c r="AO154" s="3">
        <v>0.40583554376657827</v>
      </c>
      <c r="AP154" s="47">
        <v>0.1601059378352413</v>
      </c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</row>
    <row r="155" ht="11.25" customHeight="1">
      <c r="A155" s="3"/>
      <c r="B155" s="3"/>
      <c r="C155" s="3" t="s">
        <v>175</v>
      </c>
      <c r="D155" s="18">
        <v>421.0</v>
      </c>
      <c r="E155" s="19">
        <v>29.0</v>
      </c>
      <c r="F155" s="35">
        <v>246.0</v>
      </c>
      <c r="G155" s="36">
        <v>34.0</v>
      </c>
      <c r="H155" s="47">
        <f t="shared" si="1"/>
        <v>0.9355555556</v>
      </c>
      <c r="I155" s="50">
        <f t="shared" si="2"/>
        <v>0.8785714286</v>
      </c>
      <c r="J155" s="47">
        <f t="shared" si="3"/>
        <v>0.9136986301</v>
      </c>
      <c r="K155" s="47">
        <f t="shared" si="4"/>
        <v>0.6232876712</v>
      </c>
      <c r="L155" s="47">
        <f t="shared" si="5"/>
        <v>0.3767123288</v>
      </c>
      <c r="M155" s="51">
        <f t="shared" si="6"/>
        <v>0.6222222222</v>
      </c>
      <c r="N155" s="52">
        <f t="shared" si="7"/>
        <v>0.9527977308</v>
      </c>
      <c r="O155" s="52">
        <f t="shared" si="8"/>
        <v>0.2625525655</v>
      </c>
      <c r="P155" s="53">
        <f t="shared" si="9"/>
        <v>0.8618411575</v>
      </c>
      <c r="Q155" s="50">
        <f t="shared" si="10"/>
        <v>0.8597044017</v>
      </c>
      <c r="R155" s="54">
        <f t="shared" si="11"/>
        <v>0.01886702687</v>
      </c>
      <c r="S155" s="3"/>
      <c r="T155" s="3"/>
      <c r="U155" s="47" t="s">
        <v>312</v>
      </c>
      <c r="V155" s="47">
        <v>0.46438277942788136</v>
      </c>
      <c r="W155" s="47">
        <v>0.4630225080385852</v>
      </c>
      <c r="X155" s="47">
        <v>-0.0013602713892961749</v>
      </c>
      <c r="Y155" s="3"/>
      <c r="Z155" s="3"/>
      <c r="AA155" s="3"/>
      <c r="AB155" s="3"/>
      <c r="AC155" s="3"/>
      <c r="AD155" s="3"/>
      <c r="AE155" s="3"/>
      <c r="AF155" s="3"/>
      <c r="AG155" s="3"/>
      <c r="AH155" s="3">
        <f t="shared" si="13"/>
        <v>154</v>
      </c>
      <c r="AI155" s="3">
        <f t="shared" si="12"/>
        <v>0.4084880637</v>
      </c>
      <c r="AJ155" s="47">
        <v>0.7941550190597204</v>
      </c>
      <c r="AK155" s="3">
        <v>0.40848806366047746</v>
      </c>
      <c r="AL155" s="47">
        <v>0.25771208226221076</v>
      </c>
      <c r="AM155" s="3">
        <v>0.40848806366047746</v>
      </c>
      <c r="AN155" s="47">
        <v>0.8095872404141236</v>
      </c>
      <c r="AO155" s="3">
        <v>0.40848806366047746</v>
      </c>
      <c r="AP155" s="47">
        <v>0.1608093423996198</v>
      </c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</row>
    <row r="156" ht="11.25" customHeight="1">
      <c r="A156" s="3"/>
      <c r="B156" s="3"/>
      <c r="C156" s="3" t="s">
        <v>176</v>
      </c>
      <c r="D156" s="18">
        <v>402.0</v>
      </c>
      <c r="E156" s="19">
        <v>4.0</v>
      </c>
      <c r="F156" s="35">
        <v>92.0</v>
      </c>
      <c r="G156" s="36">
        <v>25.0</v>
      </c>
      <c r="H156" s="47">
        <f t="shared" si="1"/>
        <v>0.9901477833</v>
      </c>
      <c r="I156" s="50">
        <f t="shared" si="2"/>
        <v>0.7863247863</v>
      </c>
      <c r="J156" s="47">
        <f t="shared" si="3"/>
        <v>0.9445506692</v>
      </c>
      <c r="K156" s="47">
        <f t="shared" si="4"/>
        <v>0.8164435946</v>
      </c>
      <c r="L156" s="47">
        <f t="shared" si="5"/>
        <v>0.1835564054</v>
      </c>
      <c r="M156" s="51">
        <f t="shared" si="6"/>
        <v>0.2881773399</v>
      </c>
      <c r="N156" s="52">
        <f t="shared" si="7"/>
        <v>0.9598800272</v>
      </c>
      <c r="O156" s="52">
        <f t="shared" si="8"/>
        <v>0.0670764796</v>
      </c>
      <c r="P156" s="53">
        <f t="shared" si="9"/>
        <v>0.8156542877</v>
      </c>
      <c r="Q156" s="50">
        <f t="shared" si="10"/>
        <v>0.8114068563</v>
      </c>
      <c r="R156" s="54">
        <f t="shared" si="11"/>
        <v>-0.02508206994</v>
      </c>
      <c r="S156" s="3"/>
      <c r="T156" s="3"/>
      <c r="U156" s="47" t="s">
        <v>164</v>
      </c>
      <c r="V156" s="47">
        <v>0.8894917443504728</v>
      </c>
      <c r="W156" s="47">
        <v>0.8881578947368421</v>
      </c>
      <c r="X156" s="47">
        <v>-0.0013338496136306999</v>
      </c>
      <c r="Y156" s="3"/>
      <c r="Z156" s="3"/>
      <c r="AA156" s="3"/>
      <c r="AB156" s="3"/>
      <c r="AC156" s="3"/>
      <c r="AD156" s="3"/>
      <c r="AE156" s="3"/>
      <c r="AF156" s="3"/>
      <c r="AG156" s="3"/>
      <c r="AH156" s="3">
        <f t="shared" si="13"/>
        <v>155</v>
      </c>
      <c r="AI156" s="3">
        <f t="shared" si="12"/>
        <v>0.4111405836</v>
      </c>
      <c r="AJ156" s="47">
        <v>0.798233695652174</v>
      </c>
      <c r="AK156" s="3">
        <v>0.41114058355437666</v>
      </c>
      <c r="AL156" s="47">
        <v>0.2582927908005307</v>
      </c>
      <c r="AM156" s="3">
        <v>0.41114058355437666</v>
      </c>
      <c r="AN156" s="47">
        <v>0.8149135702759565</v>
      </c>
      <c r="AO156" s="3">
        <v>0.41114058355437666</v>
      </c>
      <c r="AP156" s="47">
        <v>0.16085602104949276</v>
      </c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</row>
    <row r="157" ht="11.25" customHeight="1">
      <c r="A157" s="3"/>
      <c r="B157" s="3"/>
      <c r="C157" s="3" t="s">
        <v>177</v>
      </c>
      <c r="D157" s="18">
        <v>246.0</v>
      </c>
      <c r="E157" s="19">
        <v>13.0</v>
      </c>
      <c r="F157" s="35">
        <v>184.0</v>
      </c>
      <c r="G157" s="36">
        <v>12.0</v>
      </c>
      <c r="H157" s="47">
        <f t="shared" si="1"/>
        <v>0.9498069498</v>
      </c>
      <c r="I157" s="50">
        <f t="shared" si="2"/>
        <v>0.9387755102</v>
      </c>
      <c r="J157" s="47">
        <f t="shared" si="3"/>
        <v>0.9450549451</v>
      </c>
      <c r="K157" s="47">
        <f t="shared" si="4"/>
        <v>0.567032967</v>
      </c>
      <c r="L157" s="47">
        <f t="shared" si="5"/>
        <v>0.432967033</v>
      </c>
      <c r="M157" s="51">
        <f t="shared" si="6"/>
        <v>0.7567567568</v>
      </c>
      <c r="N157" s="52">
        <f t="shared" si="7"/>
        <v>0.9907760418</v>
      </c>
      <c r="O157" s="52">
        <f t="shared" si="8"/>
        <v>0.3145665839</v>
      </c>
      <c r="P157" s="53">
        <f t="shared" si="9"/>
        <v>0.9549995354</v>
      </c>
      <c r="Q157" s="50">
        <f t="shared" si="10"/>
        <v>0.9606201287</v>
      </c>
      <c r="R157" s="54">
        <f t="shared" si="11"/>
        <v>-0.0218446185</v>
      </c>
      <c r="S157" s="3"/>
      <c r="T157" s="3"/>
      <c r="U157" s="47" t="s">
        <v>268</v>
      </c>
      <c r="V157" s="47">
        <v>0.3514726117081571</v>
      </c>
      <c r="W157" s="47">
        <v>0.35014836795252224</v>
      </c>
      <c r="X157" s="47">
        <v>-0.0013242437556348352</v>
      </c>
      <c r="Y157" s="3"/>
      <c r="Z157" s="3"/>
      <c r="AA157" s="3"/>
      <c r="AB157" s="3"/>
      <c r="AC157" s="3"/>
      <c r="AD157" s="3"/>
      <c r="AE157" s="3"/>
      <c r="AF157" s="3"/>
      <c r="AG157" s="3"/>
      <c r="AH157" s="3">
        <f t="shared" si="13"/>
        <v>156</v>
      </c>
      <c r="AI157" s="3">
        <f t="shared" si="12"/>
        <v>0.4137931034</v>
      </c>
      <c r="AJ157" s="47">
        <v>0.8036529680365296</v>
      </c>
      <c r="AK157" s="3">
        <v>0.41379310344827586</v>
      </c>
      <c r="AL157" s="47">
        <v>0.25848142164781907</v>
      </c>
      <c r="AM157" s="3">
        <v>0.41379310344827586</v>
      </c>
      <c r="AN157" s="47">
        <v>0.8306652294047154</v>
      </c>
      <c r="AO157" s="3">
        <v>0.41379310344827586</v>
      </c>
      <c r="AP157" s="47">
        <v>0.1613377724513056</v>
      </c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</row>
    <row r="158" ht="11.25" customHeight="1">
      <c r="A158" s="3"/>
      <c r="B158" s="3"/>
      <c r="C158" s="3" t="s">
        <v>178</v>
      </c>
      <c r="D158" s="18">
        <v>260.0</v>
      </c>
      <c r="E158" s="19">
        <v>8.0</v>
      </c>
      <c r="F158" s="35">
        <v>73.0</v>
      </c>
      <c r="G158" s="36">
        <v>22.0</v>
      </c>
      <c r="H158" s="47">
        <f t="shared" si="1"/>
        <v>0.9701492537</v>
      </c>
      <c r="I158" s="50">
        <f t="shared" si="2"/>
        <v>0.7684210526</v>
      </c>
      <c r="J158" s="47">
        <f t="shared" si="3"/>
        <v>0.9173553719</v>
      </c>
      <c r="K158" s="47">
        <f t="shared" si="4"/>
        <v>0.7768595041</v>
      </c>
      <c r="L158" s="47">
        <f t="shared" si="5"/>
        <v>0.2231404959</v>
      </c>
      <c r="M158" s="51">
        <f t="shared" si="6"/>
        <v>0.3544776119</v>
      </c>
      <c r="N158" s="52">
        <f t="shared" si="7"/>
        <v>0.9377115246</v>
      </c>
      <c r="O158" s="52">
        <f t="shared" si="8"/>
        <v>0.1096797883</v>
      </c>
      <c r="P158" s="53">
        <f t="shared" si="9"/>
        <v>0.7642245719</v>
      </c>
      <c r="Q158" s="50">
        <f t="shared" si="10"/>
        <v>0.7587367422</v>
      </c>
      <c r="R158" s="54">
        <f t="shared" si="11"/>
        <v>0.009684310472</v>
      </c>
      <c r="S158" s="3"/>
      <c r="T158" s="3"/>
      <c r="U158" s="47" t="s">
        <v>337</v>
      </c>
      <c r="V158" s="47">
        <v>0.9133295945526307</v>
      </c>
      <c r="W158" s="47">
        <v>0.912008281573499</v>
      </c>
      <c r="X158" s="47">
        <v>-0.001321312979131739</v>
      </c>
      <c r="Y158" s="3"/>
      <c r="Z158" s="3"/>
      <c r="AA158" s="3"/>
      <c r="AB158" s="3"/>
      <c r="AC158" s="3"/>
      <c r="AD158" s="3"/>
      <c r="AE158" s="3"/>
      <c r="AF158" s="3"/>
      <c r="AG158" s="3"/>
      <c r="AH158" s="3">
        <f t="shared" si="13"/>
        <v>157</v>
      </c>
      <c r="AI158" s="3">
        <f t="shared" si="12"/>
        <v>0.4164456233</v>
      </c>
      <c r="AJ158" s="47">
        <v>0.8059593023255814</v>
      </c>
      <c r="AK158" s="3">
        <v>0.41644562334217505</v>
      </c>
      <c r="AL158" s="47">
        <v>0.25858290723155586</v>
      </c>
      <c r="AM158" s="3">
        <v>0.41644562334217505</v>
      </c>
      <c r="AN158" s="47">
        <v>0.8326776115737227</v>
      </c>
      <c r="AO158" s="3">
        <v>0.41644562334217505</v>
      </c>
      <c r="AP158" s="47">
        <v>0.16234925787364193</v>
      </c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</row>
    <row r="159" ht="11.25" customHeight="1">
      <c r="A159" s="3"/>
      <c r="B159" s="3"/>
      <c r="C159" s="3" t="s">
        <v>179</v>
      </c>
      <c r="D159" s="18">
        <v>978.0</v>
      </c>
      <c r="E159" s="19">
        <v>10.0</v>
      </c>
      <c r="F159" s="35">
        <v>400.0</v>
      </c>
      <c r="G159" s="36">
        <v>33.0</v>
      </c>
      <c r="H159" s="47">
        <f t="shared" si="1"/>
        <v>0.9898785425</v>
      </c>
      <c r="I159" s="50">
        <f t="shared" si="2"/>
        <v>0.9237875289</v>
      </c>
      <c r="J159" s="47">
        <f t="shared" si="3"/>
        <v>0.96973962</v>
      </c>
      <c r="K159" s="47">
        <f t="shared" si="4"/>
        <v>0.7114707952</v>
      </c>
      <c r="L159" s="47">
        <f t="shared" si="5"/>
        <v>0.2885292048</v>
      </c>
      <c r="M159" s="51">
        <f t="shared" si="6"/>
        <v>0.4382591093</v>
      </c>
      <c r="N159" s="52">
        <f t="shared" si="7"/>
        <v>0.9976741846</v>
      </c>
      <c r="O159" s="52">
        <f t="shared" si="8"/>
        <v>0.1681970686</v>
      </c>
      <c r="P159" s="53">
        <f t="shared" si="9"/>
        <v>0.9164673693</v>
      </c>
      <c r="Q159" s="50">
        <f t="shared" si="10"/>
        <v>0.9182578155</v>
      </c>
      <c r="R159" s="54">
        <f t="shared" si="11"/>
        <v>0.005529713335</v>
      </c>
      <c r="S159" s="3"/>
      <c r="T159" s="3"/>
      <c r="U159" s="47" t="s">
        <v>33</v>
      </c>
      <c r="V159" s="47">
        <v>0.8292666093042159</v>
      </c>
      <c r="W159" s="47">
        <v>0.828</v>
      </c>
      <c r="X159" s="47">
        <v>-0.0012666093042159599</v>
      </c>
      <c r="Y159" s="3"/>
      <c r="Z159" s="3"/>
      <c r="AA159" s="3"/>
      <c r="AB159" s="3"/>
      <c r="AC159" s="3"/>
      <c r="AD159" s="3"/>
      <c r="AE159" s="3"/>
      <c r="AF159" s="3"/>
      <c r="AG159" s="3"/>
      <c r="AH159" s="3">
        <f t="shared" si="13"/>
        <v>158</v>
      </c>
      <c r="AI159" s="3">
        <f t="shared" si="12"/>
        <v>0.4190981432</v>
      </c>
      <c r="AJ159" s="47">
        <v>0.809488510007413</v>
      </c>
      <c r="AK159" s="3">
        <v>0.41909814323607425</v>
      </c>
      <c r="AL159" s="47">
        <v>0.25909090909090904</v>
      </c>
      <c r="AM159" s="3">
        <v>0.41909814323607425</v>
      </c>
      <c r="AN159" s="47">
        <v>0.8357056304533196</v>
      </c>
      <c r="AO159" s="3">
        <v>0.41909814323607425</v>
      </c>
      <c r="AP159" s="47">
        <v>0.16246537742893938</v>
      </c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</row>
    <row r="160" ht="11.25" customHeight="1">
      <c r="A160" s="3"/>
      <c r="B160" s="3"/>
      <c r="C160" s="3" t="s">
        <v>180</v>
      </c>
      <c r="D160" s="18">
        <v>296.0</v>
      </c>
      <c r="E160" s="19">
        <v>2.0</v>
      </c>
      <c r="F160" s="35">
        <v>155.0</v>
      </c>
      <c r="G160" s="36">
        <v>16.0</v>
      </c>
      <c r="H160" s="47">
        <f t="shared" si="1"/>
        <v>0.9932885906</v>
      </c>
      <c r="I160" s="50">
        <f t="shared" si="2"/>
        <v>0.9064327485</v>
      </c>
      <c r="J160" s="47">
        <f t="shared" si="3"/>
        <v>0.9616204691</v>
      </c>
      <c r="K160" s="47">
        <f t="shared" si="4"/>
        <v>0.6652452026</v>
      </c>
      <c r="L160" s="47">
        <f t="shared" si="5"/>
        <v>0.3347547974</v>
      </c>
      <c r="M160" s="51">
        <f t="shared" si="6"/>
        <v>0.5738255034</v>
      </c>
      <c r="N160" s="52">
        <f t="shared" si="7"/>
        <v>0.995249033</v>
      </c>
      <c r="O160" s="52">
        <f t="shared" si="8"/>
        <v>0.2150675782</v>
      </c>
      <c r="P160" s="53">
        <f t="shared" si="9"/>
        <v>0.9159293212</v>
      </c>
      <c r="Q160" s="50">
        <f t="shared" si="10"/>
        <v>0.9176727817</v>
      </c>
      <c r="R160" s="54">
        <f t="shared" si="11"/>
        <v>-0.01124003321</v>
      </c>
      <c r="S160" s="3"/>
      <c r="T160" s="3"/>
      <c r="U160" s="47" t="s">
        <v>105</v>
      </c>
      <c r="V160" s="47">
        <v>0.4238972243736491</v>
      </c>
      <c r="W160" s="47">
        <v>0.4229934924078091</v>
      </c>
      <c r="X160" s="47">
        <v>-9.037319658399823E-4</v>
      </c>
      <c r="Y160" s="3"/>
      <c r="Z160" s="3"/>
      <c r="AA160" s="3"/>
      <c r="AB160" s="3"/>
      <c r="AC160" s="3"/>
      <c r="AD160" s="3"/>
      <c r="AE160" s="3"/>
      <c r="AF160" s="3"/>
      <c r="AG160" s="3"/>
      <c r="AH160" s="3">
        <f t="shared" si="13"/>
        <v>159</v>
      </c>
      <c r="AI160" s="3">
        <f t="shared" si="12"/>
        <v>0.4217506631</v>
      </c>
      <c r="AJ160" s="47">
        <v>0.8115746971736204</v>
      </c>
      <c r="AK160" s="3">
        <v>0.4217506631299735</v>
      </c>
      <c r="AL160" s="47">
        <v>0.25959780621572215</v>
      </c>
      <c r="AM160" s="3">
        <v>0.4217506631299735</v>
      </c>
      <c r="AN160" s="47">
        <v>0.8436739479975217</v>
      </c>
      <c r="AO160" s="3">
        <v>0.4217506631299735</v>
      </c>
      <c r="AP160" s="47">
        <v>0.1628609684429676</v>
      </c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</row>
    <row r="161" ht="11.25" customHeight="1">
      <c r="A161" s="3"/>
      <c r="B161" s="3"/>
      <c r="C161" s="3" t="s">
        <v>181</v>
      </c>
      <c r="D161" s="18">
        <v>951.0</v>
      </c>
      <c r="E161" s="19">
        <v>12.0</v>
      </c>
      <c r="F161" s="35">
        <v>342.0</v>
      </c>
      <c r="G161" s="36">
        <v>64.0</v>
      </c>
      <c r="H161" s="47">
        <f t="shared" si="1"/>
        <v>0.9875389408</v>
      </c>
      <c r="I161" s="50">
        <f t="shared" si="2"/>
        <v>0.842364532</v>
      </c>
      <c r="J161" s="47">
        <f t="shared" si="3"/>
        <v>0.9444850256</v>
      </c>
      <c r="K161" s="47">
        <f t="shared" si="4"/>
        <v>0.7414170928</v>
      </c>
      <c r="L161" s="47">
        <f t="shared" si="5"/>
        <v>0.2585829072</v>
      </c>
      <c r="M161" s="51">
        <f t="shared" si="6"/>
        <v>0.4215991693</v>
      </c>
      <c r="N161" s="52">
        <f t="shared" si="7"/>
        <v>0.9689582998</v>
      </c>
      <c r="O161" s="52">
        <f t="shared" si="8"/>
        <v>0.1415517457</v>
      </c>
      <c r="P161" s="53">
        <f t="shared" si="9"/>
        <v>0.8502715629</v>
      </c>
      <c r="Q161" s="50">
        <f t="shared" si="10"/>
        <v>0.8475087795</v>
      </c>
      <c r="R161" s="54">
        <f t="shared" si="11"/>
        <v>-0.005144247511</v>
      </c>
      <c r="S161" s="3"/>
      <c r="T161" s="3"/>
      <c r="U161" s="47" t="s">
        <v>190</v>
      </c>
      <c r="V161" s="47">
        <v>0.3946566114880277</v>
      </c>
      <c r="W161" s="47">
        <v>0.3937677053824363</v>
      </c>
      <c r="X161" s="47">
        <v>-8.889061055914471E-4</v>
      </c>
      <c r="Y161" s="3"/>
      <c r="Z161" s="3"/>
      <c r="AA161" s="3"/>
      <c r="AB161" s="3"/>
      <c r="AC161" s="3"/>
      <c r="AD161" s="3"/>
      <c r="AE161" s="3"/>
      <c r="AF161" s="3"/>
      <c r="AG161" s="3"/>
      <c r="AH161" s="3">
        <f t="shared" si="13"/>
        <v>160</v>
      </c>
      <c r="AI161" s="3">
        <f t="shared" si="12"/>
        <v>0.424403183</v>
      </c>
      <c r="AJ161" s="47">
        <v>0.816597510373444</v>
      </c>
      <c r="AK161" s="3">
        <v>0.4244031830238727</v>
      </c>
      <c r="AL161" s="47">
        <v>0.26050420168067223</v>
      </c>
      <c r="AM161" s="3">
        <v>0.4244031830238727</v>
      </c>
      <c r="AN161" s="47">
        <v>0.8440584303267175</v>
      </c>
      <c r="AO161" s="3">
        <v>0.4244031830238727</v>
      </c>
      <c r="AP161" s="47">
        <v>0.16364641441128674</v>
      </c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</row>
    <row r="162" ht="11.25" customHeight="1">
      <c r="A162" s="3"/>
      <c r="B162" s="3"/>
      <c r="C162" s="3" t="s">
        <v>182</v>
      </c>
      <c r="D162" s="18">
        <v>1132.0</v>
      </c>
      <c r="E162" s="19">
        <v>24.0</v>
      </c>
      <c r="F162" s="35">
        <v>371.0</v>
      </c>
      <c r="G162" s="36">
        <v>77.0</v>
      </c>
      <c r="H162" s="47">
        <f t="shared" si="1"/>
        <v>0.9792387543</v>
      </c>
      <c r="I162" s="50">
        <f t="shared" si="2"/>
        <v>0.828125</v>
      </c>
      <c r="J162" s="47">
        <f t="shared" si="3"/>
        <v>0.937032419</v>
      </c>
      <c r="K162" s="47">
        <f t="shared" si="4"/>
        <v>0.7537406484</v>
      </c>
      <c r="L162" s="47">
        <f t="shared" si="5"/>
        <v>0.2462593516</v>
      </c>
      <c r="M162" s="51">
        <f t="shared" si="6"/>
        <v>0.3875432526</v>
      </c>
      <c r="N162" s="52">
        <f t="shared" si="7"/>
        <v>0.9600593807</v>
      </c>
      <c r="O162" s="52">
        <f t="shared" si="8"/>
        <v>0.1302282918</v>
      </c>
      <c r="P162" s="53">
        <f t="shared" si="9"/>
        <v>0.8268881964</v>
      </c>
      <c r="Q162" s="50">
        <f t="shared" si="10"/>
        <v>0.8230610701</v>
      </c>
      <c r="R162" s="54">
        <f t="shared" si="11"/>
        <v>0.005063929901</v>
      </c>
      <c r="S162" s="3"/>
      <c r="T162" s="3"/>
      <c r="U162" s="47" t="s">
        <v>280</v>
      </c>
      <c r="V162" s="47">
        <v>0.4038963763446018</v>
      </c>
      <c r="W162" s="47">
        <v>0.40301003344481606</v>
      </c>
      <c r="X162" s="47">
        <v>-8.863428997857303E-4</v>
      </c>
      <c r="Y162" s="3"/>
      <c r="Z162" s="3"/>
      <c r="AA162" s="3"/>
      <c r="AB162" s="3"/>
      <c r="AC162" s="3"/>
      <c r="AD162" s="3"/>
      <c r="AE162" s="3"/>
      <c r="AF162" s="3"/>
      <c r="AG162" s="3"/>
      <c r="AH162" s="3">
        <f t="shared" si="13"/>
        <v>161</v>
      </c>
      <c r="AI162" s="3">
        <f t="shared" si="12"/>
        <v>0.4270557029</v>
      </c>
      <c r="AJ162" s="47">
        <v>0.8205479452054795</v>
      </c>
      <c r="AK162" s="3">
        <v>0.4270557029177719</v>
      </c>
      <c r="AL162" s="47">
        <v>0.2606817090734518</v>
      </c>
      <c r="AM162" s="3">
        <v>0.4270557029177719</v>
      </c>
      <c r="AN162" s="47">
        <v>0.8447403056037046</v>
      </c>
      <c r="AO162" s="3">
        <v>0.4270557029177719</v>
      </c>
      <c r="AP162" s="47">
        <v>0.16375995251201364</v>
      </c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</row>
    <row r="163" ht="11.25" customHeight="1">
      <c r="A163" s="3"/>
      <c r="B163" s="3"/>
      <c r="C163" s="3" t="s">
        <v>183</v>
      </c>
      <c r="D163" s="18">
        <v>194.0</v>
      </c>
      <c r="E163" s="19">
        <v>4.0</v>
      </c>
      <c r="F163" s="35">
        <v>71.0</v>
      </c>
      <c r="G163" s="36">
        <v>12.0</v>
      </c>
      <c r="H163" s="47">
        <f t="shared" si="1"/>
        <v>0.9797979798</v>
      </c>
      <c r="I163" s="50">
        <f t="shared" si="2"/>
        <v>0.8554216867</v>
      </c>
      <c r="J163" s="47">
        <f t="shared" si="3"/>
        <v>0.9430604982</v>
      </c>
      <c r="K163" s="47">
        <f t="shared" si="4"/>
        <v>0.7330960854</v>
      </c>
      <c r="L163" s="47">
        <f t="shared" si="5"/>
        <v>0.2669039146</v>
      </c>
      <c r="M163" s="51">
        <f t="shared" si="6"/>
        <v>0.4191919192</v>
      </c>
      <c r="N163" s="52">
        <f t="shared" si="7"/>
        <v>0.968558466</v>
      </c>
      <c r="O163" s="52">
        <f t="shared" si="8"/>
        <v>0.1499843357</v>
      </c>
      <c r="P163" s="53">
        <f t="shared" si="9"/>
        <v>0.8507574946</v>
      </c>
      <c r="Q163" s="50">
        <f t="shared" si="10"/>
        <v>0.8480196481</v>
      </c>
      <c r="R163" s="54">
        <f t="shared" si="11"/>
        <v>0.007402038632</v>
      </c>
      <c r="S163" s="3"/>
      <c r="T163" s="3"/>
      <c r="U163" s="47" t="s">
        <v>301</v>
      </c>
      <c r="V163" s="47">
        <v>0.3166935651303437</v>
      </c>
      <c r="W163" s="47">
        <v>0.31585677749360613</v>
      </c>
      <c r="X163" s="47">
        <v>-8.367876367375571E-4</v>
      </c>
      <c r="Y163" s="3"/>
      <c r="Z163" s="3"/>
      <c r="AA163" s="3"/>
      <c r="AB163" s="3"/>
      <c r="AC163" s="3"/>
      <c r="AD163" s="3"/>
      <c r="AE163" s="3"/>
      <c r="AF163" s="3"/>
      <c r="AG163" s="3"/>
      <c r="AH163" s="3">
        <f t="shared" si="13"/>
        <v>162</v>
      </c>
      <c r="AI163" s="3">
        <f t="shared" si="12"/>
        <v>0.4297082228</v>
      </c>
      <c r="AJ163" s="47">
        <v>0.824918943955535</v>
      </c>
      <c r="AK163" s="3">
        <v>0.4297082228116711</v>
      </c>
      <c r="AL163" s="47">
        <v>0.26086956521739135</v>
      </c>
      <c r="AM163" s="3">
        <v>0.4297082228116711</v>
      </c>
      <c r="AN163" s="47">
        <v>0.8515961465259289</v>
      </c>
      <c r="AO163" s="3">
        <v>0.4297082228116711</v>
      </c>
      <c r="AP163" s="47">
        <v>0.16410586373443858</v>
      </c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</row>
    <row r="164" ht="11.25" customHeight="1">
      <c r="A164" s="3"/>
      <c r="B164" s="3"/>
      <c r="C164" s="3" t="s">
        <v>184</v>
      </c>
      <c r="D164" s="18">
        <v>980.0</v>
      </c>
      <c r="E164" s="19">
        <v>8.0</v>
      </c>
      <c r="F164" s="35">
        <v>312.0</v>
      </c>
      <c r="G164" s="36">
        <v>57.0</v>
      </c>
      <c r="H164" s="47">
        <f t="shared" si="1"/>
        <v>0.991902834</v>
      </c>
      <c r="I164" s="50">
        <f t="shared" si="2"/>
        <v>0.8455284553</v>
      </c>
      <c r="J164" s="47">
        <f t="shared" si="3"/>
        <v>0.9521002211</v>
      </c>
      <c r="K164" s="47">
        <f t="shared" si="4"/>
        <v>0.7641857038</v>
      </c>
      <c r="L164" s="47">
        <f t="shared" si="5"/>
        <v>0.2358142962</v>
      </c>
      <c r="M164" s="51">
        <f t="shared" si="6"/>
        <v>0.3734817814</v>
      </c>
      <c r="N164" s="52">
        <f t="shared" si="7"/>
        <v>0.9737419382</v>
      </c>
      <c r="O164" s="52">
        <f t="shared" si="8"/>
        <v>0.1180247898</v>
      </c>
      <c r="P164" s="53">
        <f t="shared" si="9"/>
        <v>0.8600360455</v>
      </c>
      <c r="Q164" s="50">
        <f t="shared" si="10"/>
        <v>0.8577971337</v>
      </c>
      <c r="R164" s="54">
        <f t="shared" si="11"/>
        <v>-0.01226867844</v>
      </c>
      <c r="S164" s="3"/>
      <c r="T164" s="3"/>
      <c r="U164" s="47" t="s">
        <v>317</v>
      </c>
      <c r="V164" s="47">
        <v>0.7894858550940798</v>
      </c>
      <c r="W164" s="47">
        <v>0.7886557886557887</v>
      </c>
      <c r="X164" s="47">
        <v>-8.300664382910883E-4</v>
      </c>
      <c r="Y164" s="3"/>
      <c r="Z164" s="3"/>
      <c r="AA164" s="3"/>
      <c r="AB164" s="3"/>
      <c r="AC164" s="3"/>
      <c r="AD164" s="3"/>
      <c r="AE164" s="3"/>
      <c r="AF164" s="3"/>
      <c r="AG164" s="3"/>
      <c r="AH164" s="3">
        <f t="shared" si="13"/>
        <v>163</v>
      </c>
      <c r="AI164" s="3">
        <f t="shared" si="12"/>
        <v>0.4323607427</v>
      </c>
      <c r="AJ164" s="47">
        <v>0.8261538461538461</v>
      </c>
      <c r="AK164" s="3">
        <v>0.4323607427055703</v>
      </c>
      <c r="AL164" s="47">
        <v>0.2611832611832612</v>
      </c>
      <c r="AM164" s="3">
        <v>0.4323607427055703</v>
      </c>
      <c r="AN164" s="47">
        <v>0.8528868497946251</v>
      </c>
      <c r="AO164" s="3">
        <v>0.4323607427055703</v>
      </c>
      <c r="AP164" s="47">
        <v>0.16411937730601972</v>
      </c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</row>
    <row r="165" ht="11.25" customHeight="1">
      <c r="A165" s="3"/>
      <c r="B165" s="3"/>
      <c r="C165" s="3" t="s">
        <v>185</v>
      </c>
      <c r="D165" s="18">
        <v>305.0</v>
      </c>
      <c r="E165" s="19">
        <v>5.0</v>
      </c>
      <c r="F165" s="35">
        <v>83.0</v>
      </c>
      <c r="G165" s="36">
        <v>13.0</v>
      </c>
      <c r="H165" s="47">
        <f t="shared" si="1"/>
        <v>0.9838709677</v>
      </c>
      <c r="I165" s="50">
        <f t="shared" si="2"/>
        <v>0.8645833333</v>
      </c>
      <c r="J165" s="47">
        <f t="shared" si="3"/>
        <v>0.9556650246</v>
      </c>
      <c r="K165" s="47">
        <f t="shared" si="4"/>
        <v>0.7832512315</v>
      </c>
      <c r="L165" s="47">
        <f t="shared" si="5"/>
        <v>0.2167487685</v>
      </c>
      <c r="M165" s="51">
        <f t="shared" si="6"/>
        <v>0.3096774194</v>
      </c>
      <c r="N165" s="52">
        <f t="shared" si="7"/>
        <v>0.9749566679</v>
      </c>
      <c r="O165" s="52">
        <f t="shared" si="8"/>
        <v>0.0986669334</v>
      </c>
      <c r="P165" s="53">
        <f t="shared" si="9"/>
        <v>0.8636414605</v>
      </c>
      <c r="Q165" s="50">
        <f t="shared" si="10"/>
        <v>0.8616082609</v>
      </c>
      <c r="R165" s="54">
        <f t="shared" si="11"/>
        <v>0.00297507245</v>
      </c>
      <c r="S165" s="3"/>
      <c r="T165" s="3"/>
      <c r="U165" s="47" t="s">
        <v>248</v>
      </c>
      <c r="V165" s="47">
        <v>0.49582760144521554</v>
      </c>
      <c r="W165" s="47">
        <v>0.49500554938956715</v>
      </c>
      <c r="X165" s="47">
        <v>-8.220520556483923E-4</v>
      </c>
      <c r="Y165" s="3"/>
      <c r="Z165" s="3"/>
      <c r="AA165" s="3"/>
      <c r="AB165" s="3"/>
      <c r="AC165" s="3"/>
      <c r="AD165" s="3"/>
      <c r="AE165" s="3"/>
      <c r="AF165" s="3"/>
      <c r="AG165" s="3"/>
      <c r="AH165" s="3">
        <f t="shared" si="13"/>
        <v>164</v>
      </c>
      <c r="AI165" s="3">
        <f t="shared" si="12"/>
        <v>0.4350132626</v>
      </c>
      <c r="AJ165" s="47">
        <v>0.8290155440414507</v>
      </c>
      <c r="AK165" s="3">
        <v>0.4350132625994695</v>
      </c>
      <c r="AL165" s="47">
        <v>0.2626832018038332</v>
      </c>
      <c r="AM165" s="3">
        <v>0.4350132625994695</v>
      </c>
      <c r="AN165" s="47">
        <v>0.85587718753774</v>
      </c>
      <c r="AO165" s="3">
        <v>0.4350132625994695</v>
      </c>
      <c r="AP165" s="47">
        <v>0.16441243913868248</v>
      </c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</row>
    <row r="166" ht="11.25" customHeight="1">
      <c r="A166" s="3"/>
      <c r="B166" s="3"/>
      <c r="C166" s="3" t="s">
        <v>186</v>
      </c>
      <c r="D166" s="18">
        <v>737.0</v>
      </c>
      <c r="E166" s="19">
        <v>9.0</v>
      </c>
      <c r="F166" s="35">
        <v>245.0</v>
      </c>
      <c r="G166" s="36">
        <v>30.0</v>
      </c>
      <c r="H166" s="47">
        <f t="shared" si="1"/>
        <v>0.9879356568</v>
      </c>
      <c r="I166" s="50">
        <f t="shared" si="2"/>
        <v>0.8909090909</v>
      </c>
      <c r="J166" s="47">
        <f t="shared" si="3"/>
        <v>0.9618021548</v>
      </c>
      <c r="K166" s="47">
        <f t="shared" si="4"/>
        <v>0.7512242899</v>
      </c>
      <c r="L166" s="47">
        <f t="shared" si="5"/>
        <v>0.2487757101</v>
      </c>
      <c r="M166" s="51">
        <f t="shared" si="6"/>
        <v>0.3686327078</v>
      </c>
      <c r="N166" s="52">
        <f t="shared" si="7"/>
        <v>0.9849511536</v>
      </c>
      <c r="O166" s="52">
        <f t="shared" si="8"/>
        <v>0.1297072235</v>
      </c>
      <c r="P166" s="53">
        <f t="shared" si="9"/>
        <v>0.8889844449</v>
      </c>
      <c r="Q166" s="50">
        <f t="shared" si="10"/>
        <v>0.8885913347</v>
      </c>
      <c r="R166" s="54">
        <f t="shared" si="11"/>
        <v>0.002317756167</v>
      </c>
      <c r="S166" s="3"/>
      <c r="T166" s="3"/>
      <c r="U166" s="47" t="s">
        <v>234</v>
      </c>
      <c r="V166" s="47">
        <v>0.8456286272861689</v>
      </c>
      <c r="W166" s="47">
        <v>0.8448275862068966</v>
      </c>
      <c r="X166" s="47">
        <v>-8.010410792723688E-4</v>
      </c>
      <c r="Y166" s="3"/>
      <c r="Z166" s="3"/>
      <c r="AA166" s="3"/>
      <c r="AB166" s="3"/>
      <c r="AC166" s="3"/>
      <c r="AD166" s="3"/>
      <c r="AE166" s="3"/>
      <c r="AF166" s="3"/>
      <c r="AG166" s="3"/>
      <c r="AH166" s="3">
        <f t="shared" si="13"/>
        <v>165</v>
      </c>
      <c r="AI166" s="3">
        <f t="shared" si="12"/>
        <v>0.4376657825</v>
      </c>
      <c r="AJ166" s="47">
        <v>0.8303960583664961</v>
      </c>
      <c r="AK166" s="3">
        <v>0.4376657824933687</v>
      </c>
      <c r="AL166" s="47">
        <v>0.26297709923664125</v>
      </c>
      <c r="AM166" s="3">
        <v>0.4376657824933687</v>
      </c>
      <c r="AN166" s="47">
        <v>0.8586190177691695</v>
      </c>
      <c r="AO166" s="3">
        <v>0.4376657824933687</v>
      </c>
      <c r="AP166" s="47">
        <v>0.1648477345417357</v>
      </c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</row>
    <row r="167" ht="11.25" customHeight="1">
      <c r="A167" s="3"/>
      <c r="B167" s="3"/>
      <c r="C167" s="3" t="s">
        <v>187</v>
      </c>
      <c r="D167" s="18">
        <v>1383.0</v>
      </c>
      <c r="E167" s="19">
        <v>410.0</v>
      </c>
      <c r="F167" s="35">
        <v>808.0</v>
      </c>
      <c r="G167" s="36">
        <v>1453.0</v>
      </c>
      <c r="H167" s="47">
        <f t="shared" si="1"/>
        <v>0.7713329615</v>
      </c>
      <c r="I167" s="50">
        <f t="shared" si="2"/>
        <v>0.3573639982</v>
      </c>
      <c r="J167" s="47">
        <f t="shared" si="3"/>
        <v>0.5404538727</v>
      </c>
      <c r="K167" s="47">
        <f t="shared" si="4"/>
        <v>0.6995559941</v>
      </c>
      <c r="L167" s="47">
        <f t="shared" si="5"/>
        <v>0.3004440059</v>
      </c>
      <c r="M167" s="51">
        <f t="shared" si="6"/>
        <v>1.261015059</v>
      </c>
      <c r="N167" s="52">
        <f t="shared" si="7"/>
        <v>0.5730403142</v>
      </c>
      <c r="O167" s="52">
        <f t="shared" si="8"/>
        <v>0.2323398106</v>
      </c>
      <c r="P167" s="53">
        <f t="shared" si="9"/>
        <v>0.3518743848</v>
      </c>
      <c r="Q167" s="50">
        <f t="shared" si="10"/>
        <v>0.3538947346</v>
      </c>
      <c r="R167" s="54">
        <f t="shared" si="11"/>
        <v>0.003469263645</v>
      </c>
      <c r="S167" s="3"/>
      <c r="T167" s="3"/>
      <c r="U167" s="47" t="s">
        <v>274</v>
      </c>
      <c r="V167" s="47">
        <v>0.1896094570743818</v>
      </c>
      <c r="W167" s="47">
        <v>0.1888111888111888</v>
      </c>
      <c r="X167" s="47">
        <v>-7.98268263192986E-4</v>
      </c>
      <c r="Y167" s="3"/>
      <c r="Z167" s="3"/>
      <c r="AA167" s="3"/>
      <c r="AB167" s="3"/>
      <c r="AC167" s="3"/>
      <c r="AD167" s="3"/>
      <c r="AE167" s="3"/>
      <c r="AF167" s="3"/>
      <c r="AG167" s="3"/>
      <c r="AH167" s="3">
        <f t="shared" si="13"/>
        <v>166</v>
      </c>
      <c r="AI167" s="3">
        <f t="shared" si="12"/>
        <v>0.4403183024</v>
      </c>
      <c r="AJ167" s="47">
        <v>0.8348968105065666</v>
      </c>
      <c r="AK167" s="3">
        <v>0.4403183023872679</v>
      </c>
      <c r="AL167" s="47">
        <v>0.26363636363636367</v>
      </c>
      <c r="AM167" s="3">
        <v>0.4403183023872679</v>
      </c>
      <c r="AN167" s="47">
        <v>0.8601426219081629</v>
      </c>
      <c r="AO167" s="3">
        <v>0.4403183023872679</v>
      </c>
      <c r="AP167" s="47">
        <v>0.16501848749484027</v>
      </c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</row>
    <row r="168" ht="11.25" customHeight="1">
      <c r="A168" s="3"/>
      <c r="B168" s="3"/>
      <c r="C168" s="3" t="s">
        <v>188</v>
      </c>
      <c r="D168" s="18">
        <v>326.0</v>
      </c>
      <c r="E168" s="19">
        <v>91.0</v>
      </c>
      <c r="F168" s="35">
        <v>155.0</v>
      </c>
      <c r="G168" s="36">
        <v>306.0</v>
      </c>
      <c r="H168" s="47">
        <f t="shared" si="1"/>
        <v>0.7817745803</v>
      </c>
      <c r="I168" s="50">
        <f t="shared" si="2"/>
        <v>0.3362255965</v>
      </c>
      <c r="J168" s="47">
        <f t="shared" si="3"/>
        <v>0.5478359909</v>
      </c>
      <c r="K168" s="47">
        <f t="shared" si="4"/>
        <v>0.7198177677</v>
      </c>
      <c r="L168" s="47">
        <f t="shared" si="5"/>
        <v>0.2801822323</v>
      </c>
      <c r="M168" s="51">
        <f t="shared" si="6"/>
        <v>1.105515588</v>
      </c>
      <c r="N168" s="52">
        <f t="shared" si="7"/>
        <v>0.5778981191</v>
      </c>
      <c r="O168" s="52">
        <f t="shared" si="8"/>
        <v>0.2113294115</v>
      </c>
      <c r="P168" s="53">
        <f t="shared" si="9"/>
        <v>0.338200385</v>
      </c>
      <c r="Q168" s="50">
        <f t="shared" si="10"/>
        <v>0.3402933936</v>
      </c>
      <c r="R168" s="54">
        <f t="shared" si="11"/>
        <v>-0.004067797037</v>
      </c>
      <c r="S168" s="3"/>
      <c r="T168" s="3"/>
      <c r="U168" s="47" t="s">
        <v>311</v>
      </c>
      <c r="V168" s="47">
        <v>0.9109513454181724</v>
      </c>
      <c r="W168" s="47">
        <v>0.9102990033222591</v>
      </c>
      <c r="X168" s="47">
        <v>-6.523420959132498E-4</v>
      </c>
      <c r="Y168" s="3"/>
      <c r="Z168" s="3"/>
      <c r="AA168" s="3"/>
      <c r="AB168" s="3"/>
      <c r="AC168" s="3"/>
      <c r="AD168" s="3"/>
      <c r="AE168" s="3"/>
      <c r="AF168" s="3"/>
      <c r="AG168" s="3"/>
      <c r="AH168" s="3">
        <f t="shared" si="13"/>
        <v>167</v>
      </c>
      <c r="AI168" s="3">
        <f t="shared" si="12"/>
        <v>0.4429708223</v>
      </c>
      <c r="AJ168" s="47">
        <v>0.8373382624768947</v>
      </c>
      <c r="AK168" s="3">
        <v>0.44297082228116713</v>
      </c>
      <c r="AL168" s="47">
        <v>0.263653483992467</v>
      </c>
      <c r="AM168" s="3">
        <v>0.44297082228116713</v>
      </c>
      <c r="AN168" s="47">
        <v>0.8601744321203915</v>
      </c>
      <c r="AO168" s="3">
        <v>0.44297082228116713</v>
      </c>
      <c r="AP168" s="47">
        <v>0.16525360834413205</v>
      </c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</row>
    <row r="169" ht="11.25" customHeight="1">
      <c r="A169" s="3"/>
      <c r="B169" s="3"/>
      <c r="C169" s="3" t="s">
        <v>189</v>
      </c>
      <c r="D169" s="18">
        <v>622.0</v>
      </c>
      <c r="E169" s="19">
        <v>145.0</v>
      </c>
      <c r="F169" s="35">
        <v>351.0</v>
      </c>
      <c r="G169" s="36">
        <v>727.0</v>
      </c>
      <c r="H169" s="47">
        <f t="shared" si="1"/>
        <v>0.8109517601</v>
      </c>
      <c r="I169" s="50">
        <f t="shared" si="2"/>
        <v>0.3256029685</v>
      </c>
      <c r="J169" s="47">
        <f t="shared" si="3"/>
        <v>0.5273712737</v>
      </c>
      <c r="K169" s="47">
        <f t="shared" si="4"/>
        <v>0.7311653117</v>
      </c>
      <c r="L169" s="47">
        <f t="shared" si="5"/>
        <v>0.2688346883</v>
      </c>
      <c r="M169" s="51">
        <f t="shared" si="6"/>
        <v>1.40547588</v>
      </c>
      <c r="N169" s="52">
        <f t="shared" si="7"/>
        <v>0.5562030255</v>
      </c>
      <c r="O169" s="52">
        <f t="shared" si="8"/>
        <v>0.202560471</v>
      </c>
      <c r="P169" s="53">
        <f t="shared" si="9"/>
        <v>0.3119632653</v>
      </c>
      <c r="Q169" s="50">
        <f t="shared" si="10"/>
        <v>0.3140434467</v>
      </c>
      <c r="R169" s="54">
        <f t="shared" si="11"/>
        <v>0.01155952175</v>
      </c>
      <c r="S169" s="3"/>
      <c r="T169" s="3"/>
      <c r="U169" s="47" t="s">
        <v>40</v>
      </c>
      <c r="V169" s="47">
        <v>0.8145631457195727</v>
      </c>
      <c r="W169" s="47">
        <v>0.8139931740614335</v>
      </c>
      <c r="X169" s="47">
        <v>-5.699716581392122E-4</v>
      </c>
      <c r="Y169" s="3"/>
      <c r="Z169" s="3"/>
      <c r="AA169" s="3"/>
      <c r="AB169" s="3"/>
      <c r="AC169" s="3"/>
      <c r="AD169" s="3"/>
      <c r="AE169" s="3"/>
      <c r="AF169" s="3"/>
      <c r="AG169" s="3"/>
      <c r="AH169" s="3">
        <f t="shared" si="13"/>
        <v>168</v>
      </c>
      <c r="AI169" s="3">
        <f t="shared" si="12"/>
        <v>0.4456233422</v>
      </c>
      <c r="AJ169" s="47">
        <v>0.8379765395894428</v>
      </c>
      <c r="AK169" s="3">
        <v>0.44562334217506633</v>
      </c>
      <c r="AL169" s="47">
        <v>0.2640692640692641</v>
      </c>
      <c r="AM169" s="3">
        <v>0.44562334217506633</v>
      </c>
      <c r="AN169" s="47">
        <v>0.8613537093636681</v>
      </c>
      <c r="AO169" s="3">
        <v>0.44562334217506633</v>
      </c>
      <c r="AP169" s="47">
        <v>0.1652968013188758</v>
      </c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</row>
    <row r="170" ht="11.25" customHeight="1">
      <c r="A170" s="3"/>
      <c r="B170" s="3"/>
      <c r="C170" s="3" t="s">
        <v>190</v>
      </c>
      <c r="D170" s="18">
        <v>253.0</v>
      </c>
      <c r="E170" s="19">
        <v>64.0</v>
      </c>
      <c r="F170" s="35">
        <v>139.0</v>
      </c>
      <c r="G170" s="36">
        <v>214.0</v>
      </c>
      <c r="H170" s="47">
        <f t="shared" si="1"/>
        <v>0.7981072555</v>
      </c>
      <c r="I170" s="50">
        <f t="shared" si="2"/>
        <v>0.3937677054</v>
      </c>
      <c r="J170" s="47">
        <f t="shared" si="3"/>
        <v>0.5850746269</v>
      </c>
      <c r="K170" s="47">
        <f t="shared" si="4"/>
        <v>0.6970149254</v>
      </c>
      <c r="L170" s="47">
        <f t="shared" si="5"/>
        <v>0.3029850746</v>
      </c>
      <c r="M170" s="51">
        <f t="shared" si="6"/>
        <v>1.113564669</v>
      </c>
      <c r="N170" s="52">
        <f t="shared" si="7"/>
        <v>0.6176381505</v>
      </c>
      <c r="O170" s="52">
        <f t="shared" si="8"/>
        <v>0.2294240386</v>
      </c>
      <c r="P170" s="53">
        <f t="shared" si="9"/>
        <v>0.3931382667</v>
      </c>
      <c r="Q170" s="50">
        <f t="shared" si="10"/>
        <v>0.3946566115</v>
      </c>
      <c r="R170" s="54">
        <f t="shared" si="11"/>
        <v>-0.0008889061056</v>
      </c>
      <c r="S170" s="3"/>
      <c r="T170" s="3"/>
      <c r="U170" s="47" t="s">
        <v>37</v>
      </c>
      <c r="V170" s="47">
        <v>0.6877583660170759</v>
      </c>
      <c r="W170" s="47">
        <v>0.6872037914691943</v>
      </c>
      <c r="X170" s="47">
        <v>-5.545745478815478E-4</v>
      </c>
      <c r="Y170" s="3"/>
      <c r="Z170" s="3"/>
      <c r="AA170" s="3"/>
      <c r="AB170" s="3"/>
      <c r="AC170" s="3"/>
      <c r="AD170" s="3"/>
      <c r="AE170" s="3"/>
      <c r="AF170" s="3"/>
      <c r="AG170" s="3"/>
      <c r="AH170" s="3">
        <f t="shared" si="13"/>
        <v>169</v>
      </c>
      <c r="AI170" s="3">
        <f t="shared" si="12"/>
        <v>0.4482758621</v>
      </c>
      <c r="AJ170" s="47">
        <v>0.8383500557413601</v>
      </c>
      <c r="AK170" s="3">
        <v>0.4482758620689655</v>
      </c>
      <c r="AL170" s="47">
        <v>0.2656934306569343</v>
      </c>
      <c r="AM170" s="3">
        <v>0.4482758620689655</v>
      </c>
      <c r="AN170" s="47">
        <v>0.8617484096779612</v>
      </c>
      <c r="AO170" s="3">
        <v>0.4482758620689655</v>
      </c>
      <c r="AP170" s="47">
        <v>0.1656095463540367</v>
      </c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</row>
    <row r="171" ht="11.25" customHeight="1">
      <c r="A171" s="3"/>
      <c r="B171" s="3"/>
      <c r="C171" s="3" t="s">
        <v>191</v>
      </c>
      <c r="D171" s="18">
        <v>927.0</v>
      </c>
      <c r="E171" s="19">
        <v>224.0</v>
      </c>
      <c r="F171" s="35">
        <v>360.0</v>
      </c>
      <c r="G171" s="36">
        <v>1042.0</v>
      </c>
      <c r="H171" s="47">
        <f t="shared" si="1"/>
        <v>0.8053866203</v>
      </c>
      <c r="I171" s="50">
        <f t="shared" si="2"/>
        <v>0.2567760342</v>
      </c>
      <c r="J171" s="47">
        <f t="shared" si="3"/>
        <v>0.5041128085</v>
      </c>
      <c r="K171" s="47">
        <f t="shared" si="4"/>
        <v>0.7712495104</v>
      </c>
      <c r="L171" s="47">
        <f t="shared" si="5"/>
        <v>0.2287504896</v>
      </c>
      <c r="M171" s="51">
        <f t="shared" si="6"/>
        <v>1.218071242</v>
      </c>
      <c r="N171" s="52">
        <f t="shared" si="7"/>
        <v>0.5282328921</v>
      </c>
      <c r="O171" s="52">
        <f t="shared" si="8"/>
        <v>0.1656095464</v>
      </c>
      <c r="P171" s="53">
        <f t="shared" si="9"/>
        <v>0.2700253573</v>
      </c>
      <c r="Q171" s="50">
        <f t="shared" si="10"/>
        <v>0.2716097917</v>
      </c>
      <c r="R171" s="54">
        <f t="shared" si="11"/>
        <v>-0.01483375751</v>
      </c>
      <c r="S171" s="3"/>
      <c r="T171" s="3"/>
      <c r="U171" s="47" t="s">
        <v>392</v>
      </c>
      <c r="V171" s="47">
        <v>0.43288587645791354</v>
      </c>
      <c r="W171" s="47">
        <v>0.4323529411764706</v>
      </c>
      <c r="X171" s="47">
        <v>-5.329352814429367E-4</v>
      </c>
      <c r="Y171" s="3"/>
      <c r="Z171" s="3"/>
      <c r="AA171" s="3"/>
      <c r="AB171" s="3"/>
      <c r="AC171" s="3"/>
      <c r="AD171" s="3"/>
      <c r="AE171" s="3"/>
      <c r="AF171" s="3"/>
      <c r="AG171" s="3"/>
      <c r="AH171" s="3">
        <f t="shared" si="13"/>
        <v>170</v>
      </c>
      <c r="AI171" s="3">
        <f t="shared" si="12"/>
        <v>0.450928382</v>
      </c>
      <c r="AJ171" s="47">
        <v>0.8383635144198525</v>
      </c>
      <c r="AK171" s="3">
        <v>0.4509283819628647</v>
      </c>
      <c r="AL171" s="47">
        <v>0.26690391459074736</v>
      </c>
      <c r="AM171" s="3">
        <v>0.4509283819628647</v>
      </c>
      <c r="AN171" s="47">
        <v>0.8648091316278786</v>
      </c>
      <c r="AO171" s="3">
        <v>0.4509283819628647</v>
      </c>
      <c r="AP171" s="47">
        <v>0.16592843395826834</v>
      </c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</row>
    <row r="172" ht="11.25" customHeight="1">
      <c r="A172" s="3"/>
      <c r="B172" s="3"/>
      <c r="C172" s="3" t="s">
        <v>192</v>
      </c>
      <c r="D172" s="18">
        <v>617.0</v>
      </c>
      <c r="E172" s="19">
        <v>186.0</v>
      </c>
      <c r="F172" s="35">
        <v>383.0</v>
      </c>
      <c r="G172" s="36">
        <v>592.0</v>
      </c>
      <c r="H172" s="47">
        <f t="shared" si="1"/>
        <v>0.7683686177</v>
      </c>
      <c r="I172" s="50">
        <f t="shared" si="2"/>
        <v>0.3928205128</v>
      </c>
      <c r="J172" s="47">
        <f t="shared" si="3"/>
        <v>0.5624296963</v>
      </c>
      <c r="K172" s="47">
        <f t="shared" si="4"/>
        <v>0.6799775028</v>
      </c>
      <c r="L172" s="47">
        <f t="shared" si="5"/>
        <v>0.3200224972</v>
      </c>
      <c r="M172" s="51">
        <f t="shared" si="6"/>
        <v>1.214196762</v>
      </c>
      <c r="N172" s="52">
        <f t="shared" si="7"/>
        <v>0.5972383504</v>
      </c>
      <c r="O172" s="52">
        <f t="shared" si="8"/>
        <v>0.2490941887</v>
      </c>
      <c r="P172" s="53">
        <f t="shared" si="9"/>
        <v>0.3904080045</v>
      </c>
      <c r="Q172" s="50">
        <f t="shared" si="10"/>
        <v>0.3919712886</v>
      </c>
      <c r="R172" s="54">
        <f t="shared" si="11"/>
        <v>0.0008492241744</v>
      </c>
      <c r="S172" s="3"/>
      <c r="T172" s="3"/>
      <c r="U172" s="47" t="s">
        <v>355</v>
      </c>
      <c r="V172" s="47">
        <v>0.8970570129480557</v>
      </c>
      <c r="W172" s="47">
        <v>0.896551724137931</v>
      </c>
      <c r="X172" s="47">
        <v>-5.052888101246822E-4</v>
      </c>
      <c r="Y172" s="3"/>
      <c r="Z172" s="3"/>
      <c r="AA172" s="3"/>
      <c r="AB172" s="3"/>
      <c r="AC172" s="3"/>
      <c r="AD172" s="3"/>
      <c r="AE172" s="3"/>
      <c r="AF172" s="3"/>
      <c r="AG172" s="3"/>
      <c r="AH172" s="3">
        <f t="shared" si="13"/>
        <v>171</v>
      </c>
      <c r="AI172" s="3">
        <f t="shared" si="12"/>
        <v>0.4535809019</v>
      </c>
      <c r="AJ172" s="47">
        <v>0.8385370205173952</v>
      </c>
      <c r="AK172" s="3">
        <v>0.4535809018567639</v>
      </c>
      <c r="AL172" s="47">
        <v>0.2670588235294118</v>
      </c>
      <c r="AM172" s="3">
        <v>0.4535809018567639</v>
      </c>
      <c r="AN172" s="47">
        <v>0.8652572747528608</v>
      </c>
      <c r="AO172" s="3">
        <v>0.4535809018567639</v>
      </c>
      <c r="AP172" s="47">
        <v>0.16611225262092705</v>
      </c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</row>
    <row r="173" ht="11.25" customHeight="1">
      <c r="A173" s="3"/>
      <c r="B173" s="3"/>
      <c r="C173" s="3" t="s">
        <v>193</v>
      </c>
      <c r="D173" s="18">
        <v>143.0</v>
      </c>
      <c r="E173" s="19">
        <v>81.0</v>
      </c>
      <c r="F173" s="35">
        <v>133.0</v>
      </c>
      <c r="G173" s="36">
        <v>117.0</v>
      </c>
      <c r="H173" s="47">
        <f t="shared" si="1"/>
        <v>0.6383928571</v>
      </c>
      <c r="I173" s="50">
        <f t="shared" si="2"/>
        <v>0.532</v>
      </c>
      <c r="J173" s="47">
        <f t="shared" si="3"/>
        <v>0.582278481</v>
      </c>
      <c r="K173" s="47">
        <f t="shared" si="4"/>
        <v>0.5485232068</v>
      </c>
      <c r="L173" s="47">
        <f t="shared" si="5"/>
        <v>0.4514767932</v>
      </c>
      <c r="M173" s="51">
        <f t="shared" si="6"/>
        <v>1.116071429</v>
      </c>
      <c r="N173" s="52">
        <f t="shared" si="7"/>
        <v>0.6329594279</v>
      </c>
      <c r="O173" s="52">
        <f t="shared" si="8"/>
        <v>0.3771496877</v>
      </c>
      <c r="P173" s="53">
        <f t="shared" si="9"/>
        <v>0.5238690994</v>
      </c>
      <c r="Q173" s="50">
        <f t="shared" si="10"/>
        <v>0.5220552358</v>
      </c>
      <c r="R173" s="54">
        <f t="shared" si="11"/>
        <v>0.009944764173</v>
      </c>
      <c r="S173" s="3"/>
      <c r="T173" s="3"/>
      <c r="U173" s="47" t="s">
        <v>141</v>
      </c>
      <c r="V173" s="47">
        <v>0.6004271686152481</v>
      </c>
      <c r="W173" s="47">
        <v>0.6</v>
      </c>
      <c r="X173" s="47">
        <v>-4.271686152481635E-4</v>
      </c>
      <c r="Y173" s="3"/>
      <c r="Z173" s="3"/>
      <c r="AA173" s="3"/>
      <c r="AB173" s="3"/>
      <c r="AC173" s="3"/>
      <c r="AD173" s="3"/>
      <c r="AE173" s="3"/>
      <c r="AF173" s="3"/>
      <c r="AG173" s="3"/>
      <c r="AH173" s="3">
        <f t="shared" si="13"/>
        <v>172</v>
      </c>
      <c r="AI173" s="3">
        <f t="shared" si="12"/>
        <v>0.4562334218</v>
      </c>
      <c r="AJ173" s="47">
        <v>0.8395061728395061</v>
      </c>
      <c r="AK173" s="3">
        <v>0.4562334217506631</v>
      </c>
      <c r="AL173" s="47">
        <v>0.2674354750137288</v>
      </c>
      <c r="AM173" s="3">
        <v>0.4562334217506631</v>
      </c>
      <c r="AN173" s="47">
        <v>0.8687329543527181</v>
      </c>
      <c r="AO173" s="3">
        <v>0.4562334217506631</v>
      </c>
      <c r="AP173" s="47">
        <v>0.1666409432068095</v>
      </c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</row>
    <row r="174" ht="11.25" customHeight="1">
      <c r="A174" s="3"/>
      <c r="B174" s="3"/>
      <c r="C174" s="3" t="s">
        <v>194</v>
      </c>
      <c r="D174" s="18">
        <v>260.0</v>
      </c>
      <c r="E174" s="19">
        <v>13.0</v>
      </c>
      <c r="F174" s="35">
        <v>60.0</v>
      </c>
      <c r="G174" s="36">
        <v>87.0</v>
      </c>
      <c r="H174" s="47">
        <f t="shared" si="1"/>
        <v>0.9523809524</v>
      </c>
      <c r="I174" s="50">
        <f t="shared" si="2"/>
        <v>0.4081632653</v>
      </c>
      <c r="J174" s="47">
        <f t="shared" si="3"/>
        <v>0.7619047619</v>
      </c>
      <c r="K174" s="47">
        <f t="shared" si="4"/>
        <v>0.8261904762</v>
      </c>
      <c r="L174" s="47">
        <f t="shared" si="5"/>
        <v>0.1738095238</v>
      </c>
      <c r="M174" s="51">
        <f t="shared" si="6"/>
        <v>0.5384615385</v>
      </c>
      <c r="N174" s="52">
        <f t="shared" si="7"/>
        <v>0.7774076881</v>
      </c>
      <c r="O174" s="52">
        <f t="shared" si="8"/>
        <v>0.07966117794</v>
      </c>
      <c r="P174" s="53">
        <f t="shared" si="9"/>
        <v>0.3895454941</v>
      </c>
      <c r="Q174" s="50">
        <f t="shared" si="10"/>
        <v>0.3911226593</v>
      </c>
      <c r="R174" s="54">
        <f t="shared" si="11"/>
        <v>0.01704060599</v>
      </c>
      <c r="S174" s="3"/>
      <c r="T174" s="3"/>
      <c r="U174" s="47" t="s">
        <v>84</v>
      </c>
      <c r="V174" s="47">
        <v>0.7871237317496881</v>
      </c>
      <c r="W174" s="47">
        <v>0.7867001254705144</v>
      </c>
      <c r="X174" s="47">
        <v>-4.2360627917370497E-4</v>
      </c>
      <c r="Y174" s="3"/>
      <c r="Z174" s="3"/>
      <c r="AA174" s="3"/>
      <c r="AB174" s="3"/>
      <c r="AC174" s="3"/>
      <c r="AD174" s="3"/>
      <c r="AE174" s="3"/>
      <c r="AF174" s="3"/>
      <c r="AG174" s="3"/>
      <c r="AH174" s="3">
        <f t="shared" si="13"/>
        <v>173</v>
      </c>
      <c r="AI174" s="3">
        <f t="shared" si="12"/>
        <v>0.4588859416</v>
      </c>
      <c r="AJ174" s="47">
        <v>0.8421052631578947</v>
      </c>
      <c r="AK174" s="3">
        <v>0.4588859416445623</v>
      </c>
      <c r="AL174" s="47">
        <v>0.2675401521555367</v>
      </c>
      <c r="AM174" s="3">
        <v>0.4588859416445623</v>
      </c>
      <c r="AN174" s="47">
        <v>0.8703331802450673</v>
      </c>
      <c r="AO174" s="3">
        <v>0.4588859416445623</v>
      </c>
      <c r="AP174" s="47">
        <v>0.16782450924429682</v>
      </c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</row>
    <row r="175" ht="11.25" customHeight="1">
      <c r="A175" s="3"/>
      <c r="B175" s="3"/>
      <c r="C175" s="3" t="s">
        <v>195</v>
      </c>
      <c r="D175" s="18">
        <v>415.0</v>
      </c>
      <c r="E175" s="19">
        <v>200.0</v>
      </c>
      <c r="F175" s="35">
        <v>239.0</v>
      </c>
      <c r="G175" s="36">
        <v>559.0</v>
      </c>
      <c r="H175" s="47">
        <f t="shared" si="1"/>
        <v>0.674796748</v>
      </c>
      <c r="I175" s="50">
        <f t="shared" si="2"/>
        <v>0.2994987469</v>
      </c>
      <c r="J175" s="47">
        <f t="shared" si="3"/>
        <v>0.4628450106</v>
      </c>
      <c r="K175" s="47">
        <f t="shared" si="4"/>
        <v>0.6893135173</v>
      </c>
      <c r="L175" s="47">
        <f t="shared" si="5"/>
        <v>0.3106864827</v>
      </c>
      <c r="M175" s="51">
        <f t="shared" si="6"/>
        <v>1.297560976</v>
      </c>
      <c r="N175" s="52">
        <f t="shared" si="7"/>
        <v>0.4972581797</v>
      </c>
      <c r="O175" s="52">
        <f t="shared" si="8"/>
        <v>0.2519640789</v>
      </c>
      <c r="P175" s="53">
        <f t="shared" si="9"/>
        <v>0.3039799825</v>
      </c>
      <c r="Q175" s="50">
        <f t="shared" si="10"/>
        <v>0.3060132122</v>
      </c>
      <c r="R175" s="54">
        <f t="shared" si="11"/>
        <v>-0.006514465287</v>
      </c>
      <c r="S175" s="3"/>
      <c r="T175" s="3"/>
      <c r="U175" s="47" t="s">
        <v>132</v>
      </c>
      <c r="V175" s="47">
        <v>0.8954305929926327</v>
      </c>
      <c r="W175" s="47">
        <v>0.8950381679389313</v>
      </c>
      <c r="X175" s="47">
        <v>-3.9242505370140623E-4</v>
      </c>
      <c r="Y175" s="3"/>
      <c r="Z175" s="3"/>
      <c r="AA175" s="3"/>
      <c r="AB175" s="3"/>
      <c r="AC175" s="3"/>
      <c r="AD175" s="3"/>
      <c r="AE175" s="3"/>
      <c r="AF175" s="3"/>
      <c r="AG175" s="3"/>
      <c r="AH175" s="3">
        <f t="shared" si="13"/>
        <v>174</v>
      </c>
      <c r="AI175" s="3">
        <f t="shared" si="12"/>
        <v>0.4615384615</v>
      </c>
      <c r="AJ175" s="47">
        <v>0.8425531914893617</v>
      </c>
      <c r="AK175" s="3">
        <v>0.46153846153846156</v>
      </c>
      <c r="AL175" s="47">
        <v>0.26764314247669774</v>
      </c>
      <c r="AM175" s="3">
        <v>0.46153846153846156</v>
      </c>
      <c r="AN175" s="47">
        <v>0.8706110825390349</v>
      </c>
      <c r="AO175" s="3">
        <v>0.46153846153846156</v>
      </c>
      <c r="AP175" s="47">
        <v>0.16811989269495373</v>
      </c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</row>
    <row r="176" ht="11.25" customHeight="1">
      <c r="A176" s="3"/>
      <c r="B176" s="3"/>
      <c r="C176" s="3" t="s">
        <v>196</v>
      </c>
      <c r="D176" s="18">
        <v>128.0</v>
      </c>
      <c r="E176" s="19">
        <v>23.0</v>
      </c>
      <c r="F176" s="35">
        <v>61.0</v>
      </c>
      <c r="G176" s="36">
        <v>180.0</v>
      </c>
      <c r="H176" s="47">
        <f t="shared" si="1"/>
        <v>0.8476821192</v>
      </c>
      <c r="I176" s="50">
        <f t="shared" si="2"/>
        <v>0.2531120332</v>
      </c>
      <c r="J176" s="47">
        <f t="shared" si="3"/>
        <v>0.4821428571</v>
      </c>
      <c r="K176" s="47">
        <f t="shared" si="4"/>
        <v>0.7857142857</v>
      </c>
      <c r="L176" s="47">
        <f t="shared" si="5"/>
        <v>0.2142857143</v>
      </c>
      <c r="M176" s="51">
        <f t="shared" si="6"/>
        <v>1.59602649</v>
      </c>
      <c r="N176" s="52">
        <f t="shared" si="7"/>
        <v>0.5046638894</v>
      </c>
      <c r="O176" s="52">
        <f t="shared" si="8"/>
        <v>0.1539300517</v>
      </c>
      <c r="P176" s="53">
        <f t="shared" si="9"/>
        <v>0.2564576219</v>
      </c>
      <c r="Q176" s="50">
        <f t="shared" si="10"/>
        <v>0.2577408249</v>
      </c>
      <c r="R176" s="54">
        <f t="shared" si="11"/>
        <v>-0.004628791696</v>
      </c>
      <c r="S176" s="3"/>
      <c r="T176" s="3"/>
      <c r="U176" s="47" t="s">
        <v>356</v>
      </c>
      <c r="V176" s="47">
        <v>0.34125519730773796</v>
      </c>
      <c r="W176" s="47">
        <v>0.3408703071672355</v>
      </c>
      <c r="X176" s="47">
        <v>-3.848901405024696E-4</v>
      </c>
      <c r="Y176" s="3"/>
      <c r="Z176" s="3"/>
      <c r="AA176" s="3"/>
      <c r="AB176" s="3"/>
      <c r="AC176" s="3"/>
      <c r="AD176" s="3"/>
      <c r="AE176" s="3"/>
      <c r="AF176" s="3"/>
      <c r="AG176" s="3"/>
      <c r="AH176" s="3">
        <f t="shared" si="13"/>
        <v>175</v>
      </c>
      <c r="AI176" s="3">
        <f t="shared" si="12"/>
        <v>0.4641909814</v>
      </c>
      <c r="AJ176" s="47">
        <v>0.8426294820717132</v>
      </c>
      <c r="AK176" s="3">
        <v>0.46419098143236076</v>
      </c>
      <c r="AL176" s="47">
        <v>0.26765475152571927</v>
      </c>
      <c r="AM176" s="3">
        <v>0.46419098143236076</v>
      </c>
      <c r="AN176" s="47">
        <v>0.874314314248317</v>
      </c>
      <c r="AO176" s="3">
        <v>0.46419098143236076</v>
      </c>
      <c r="AP176" s="47">
        <v>0.16819706861300274</v>
      </c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</row>
    <row r="177" ht="11.25" customHeight="1">
      <c r="A177" s="3"/>
      <c r="B177" s="3"/>
      <c r="C177" s="3" t="s">
        <v>197</v>
      </c>
      <c r="D177" s="18">
        <v>1189.0</v>
      </c>
      <c r="E177" s="19">
        <v>398.0</v>
      </c>
      <c r="F177" s="35">
        <v>729.0</v>
      </c>
      <c r="G177" s="36">
        <v>1455.0</v>
      </c>
      <c r="H177" s="47">
        <f t="shared" si="1"/>
        <v>0.7492123503</v>
      </c>
      <c r="I177" s="50">
        <f t="shared" si="2"/>
        <v>0.3337912088</v>
      </c>
      <c r="J177" s="47">
        <f t="shared" si="3"/>
        <v>0.5086184036</v>
      </c>
      <c r="K177" s="47">
        <f t="shared" si="4"/>
        <v>0.7011402811</v>
      </c>
      <c r="L177" s="47">
        <f t="shared" si="5"/>
        <v>0.2988597189</v>
      </c>
      <c r="M177" s="51">
        <f t="shared" si="6"/>
        <v>1.376181474</v>
      </c>
      <c r="N177" s="52">
        <f t="shared" si="7"/>
        <v>0.5412490657</v>
      </c>
      <c r="O177" s="52">
        <f t="shared" si="8"/>
        <v>0.2346470988</v>
      </c>
      <c r="P177" s="53">
        <f t="shared" si="9"/>
        <v>0.3249088473</v>
      </c>
      <c r="Q177" s="50">
        <f t="shared" si="10"/>
        <v>0.3270215549</v>
      </c>
      <c r="R177" s="54">
        <f t="shared" si="11"/>
        <v>0.006769653901</v>
      </c>
      <c r="S177" s="3"/>
      <c r="T177" s="3"/>
      <c r="U177" s="47" t="s">
        <v>128</v>
      </c>
      <c r="V177" s="47">
        <v>0.48310030564815953</v>
      </c>
      <c r="W177" s="47">
        <v>0.4827586206896552</v>
      </c>
      <c r="X177" s="47">
        <v>-3.416849585043402E-4</v>
      </c>
      <c r="Y177" s="3"/>
      <c r="Z177" s="3"/>
      <c r="AA177" s="3"/>
      <c r="AB177" s="3"/>
      <c r="AC177" s="3"/>
      <c r="AD177" s="3"/>
      <c r="AE177" s="3"/>
      <c r="AF177" s="3"/>
      <c r="AG177" s="3"/>
      <c r="AH177" s="3">
        <f t="shared" si="13"/>
        <v>176</v>
      </c>
      <c r="AI177" s="3">
        <f t="shared" si="12"/>
        <v>0.4668435013</v>
      </c>
      <c r="AJ177" s="47">
        <v>0.8446601941747572</v>
      </c>
      <c r="AK177" s="3">
        <v>0.46684350132625996</v>
      </c>
      <c r="AL177" s="47">
        <v>0.26800670016750416</v>
      </c>
      <c r="AM177" s="3">
        <v>0.46684350132625996</v>
      </c>
      <c r="AN177" s="47">
        <v>0.8749080924915711</v>
      </c>
      <c r="AO177" s="3">
        <v>0.46684350132625996</v>
      </c>
      <c r="AP177" s="47">
        <v>0.16830868879282057</v>
      </c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</row>
    <row r="178" ht="11.25" customHeight="1">
      <c r="A178" s="3"/>
      <c r="B178" s="3"/>
      <c r="C178" s="3" t="s">
        <v>198</v>
      </c>
      <c r="D178" s="18">
        <v>440.0</v>
      </c>
      <c r="E178" s="19">
        <v>148.0</v>
      </c>
      <c r="F178" s="35">
        <v>248.0</v>
      </c>
      <c r="G178" s="36">
        <v>730.0</v>
      </c>
      <c r="H178" s="47">
        <f t="shared" si="1"/>
        <v>0.7482993197</v>
      </c>
      <c r="I178" s="50">
        <f t="shared" si="2"/>
        <v>0.2535787321</v>
      </c>
      <c r="J178" s="47">
        <f t="shared" si="3"/>
        <v>0.4393358876</v>
      </c>
      <c r="K178" s="47">
        <f t="shared" si="4"/>
        <v>0.7471264368</v>
      </c>
      <c r="L178" s="47">
        <f t="shared" si="5"/>
        <v>0.2528735632</v>
      </c>
      <c r="M178" s="51">
        <f t="shared" si="6"/>
        <v>1.663265306</v>
      </c>
      <c r="N178" s="52">
        <f t="shared" si="7"/>
        <v>0.4668786702</v>
      </c>
      <c r="O178" s="52">
        <f t="shared" si="8"/>
        <v>0.1974471281</v>
      </c>
      <c r="P178" s="53">
        <f t="shared" si="9"/>
        <v>0.2444847437</v>
      </c>
      <c r="Q178" s="50">
        <f t="shared" si="10"/>
        <v>0.2454396799</v>
      </c>
      <c r="R178" s="54">
        <f t="shared" si="11"/>
        <v>0.008139052164</v>
      </c>
      <c r="S178" s="3"/>
      <c r="T178" s="3"/>
      <c r="U178" s="47" t="s">
        <v>340</v>
      </c>
      <c r="V178" s="47">
        <v>0.8373884502064158</v>
      </c>
      <c r="W178" s="47">
        <v>0.8371040723981901</v>
      </c>
      <c r="X178" s="47">
        <v>-2.843778082257664E-4</v>
      </c>
      <c r="Y178" s="3"/>
      <c r="Z178" s="3"/>
      <c r="AA178" s="3"/>
      <c r="AB178" s="3"/>
      <c r="AC178" s="3"/>
      <c r="AD178" s="3"/>
      <c r="AE178" s="3"/>
      <c r="AF178" s="3"/>
      <c r="AG178" s="3"/>
      <c r="AH178" s="3">
        <f t="shared" si="13"/>
        <v>177</v>
      </c>
      <c r="AI178" s="3">
        <f t="shared" si="12"/>
        <v>0.4694960212</v>
      </c>
      <c r="AJ178" s="47">
        <v>0.8448687350835322</v>
      </c>
      <c r="AK178" s="3">
        <v>0.46949602122015915</v>
      </c>
      <c r="AL178" s="47">
        <v>0.2682763246143528</v>
      </c>
      <c r="AM178" s="3">
        <v>0.46949602122015915</v>
      </c>
      <c r="AN178" s="47">
        <v>0.8753019438198197</v>
      </c>
      <c r="AO178" s="3">
        <v>0.46949602122015915</v>
      </c>
      <c r="AP178" s="47">
        <v>0.16849954123517236</v>
      </c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</row>
    <row r="179" ht="11.25" customHeight="1">
      <c r="A179" s="3"/>
      <c r="B179" s="3"/>
      <c r="C179" s="3" t="s">
        <v>199</v>
      </c>
      <c r="D179" s="18">
        <v>946.0</v>
      </c>
      <c r="E179" s="19">
        <v>291.0</v>
      </c>
      <c r="F179" s="35">
        <v>508.0</v>
      </c>
      <c r="G179" s="36">
        <v>1065.0</v>
      </c>
      <c r="H179" s="47">
        <f t="shared" si="1"/>
        <v>0.7647534357</v>
      </c>
      <c r="I179" s="50">
        <f t="shared" si="2"/>
        <v>0.3229497775</v>
      </c>
      <c r="J179" s="47">
        <f t="shared" si="3"/>
        <v>0.5174377224</v>
      </c>
      <c r="K179" s="47">
        <f t="shared" si="4"/>
        <v>0.715658363</v>
      </c>
      <c r="L179" s="47">
        <f t="shared" si="5"/>
        <v>0.284341637</v>
      </c>
      <c r="M179" s="51">
        <f t="shared" si="6"/>
        <v>1.271624899</v>
      </c>
      <c r="N179" s="52">
        <f t="shared" si="7"/>
        <v>0.5482333383</v>
      </c>
      <c r="O179" s="52">
        <f t="shared" si="8"/>
        <v>0.2191624282</v>
      </c>
      <c r="P179" s="53">
        <f t="shared" si="9"/>
        <v>0.3180451165</v>
      </c>
      <c r="Q179" s="50">
        <f t="shared" si="10"/>
        <v>0.3201471485</v>
      </c>
      <c r="R179" s="54">
        <f t="shared" si="11"/>
        <v>0.002802628949</v>
      </c>
      <c r="S179" s="3"/>
      <c r="T179" s="3"/>
      <c r="U179" s="47" t="s">
        <v>218</v>
      </c>
      <c r="V179" s="47">
        <v>0.8795516465216429</v>
      </c>
      <c r="W179" s="47">
        <v>0.8793103448275862</v>
      </c>
      <c r="X179" s="47">
        <v>-2.4130169405667257E-4</v>
      </c>
      <c r="Y179" s="3"/>
      <c r="Z179" s="3"/>
      <c r="AA179" s="3"/>
      <c r="AB179" s="3"/>
      <c r="AC179" s="3"/>
      <c r="AD179" s="3"/>
      <c r="AE179" s="3"/>
      <c r="AF179" s="3"/>
      <c r="AG179" s="3"/>
      <c r="AH179" s="3">
        <f t="shared" si="13"/>
        <v>178</v>
      </c>
      <c r="AI179" s="3">
        <f t="shared" si="12"/>
        <v>0.4721485411</v>
      </c>
      <c r="AJ179" s="47">
        <v>0.8459869848156182</v>
      </c>
      <c r="AK179" s="3">
        <v>0.47214854111405835</v>
      </c>
      <c r="AL179" s="47">
        <v>0.2684124386252046</v>
      </c>
      <c r="AM179" s="3">
        <v>0.47214854111405835</v>
      </c>
      <c r="AN179" s="47">
        <v>0.8779111154005426</v>
      </c>
      <c r="AO179" s="3">
        <v>0.47214854111405835</v>
      </c>
      <c r="AP179" s="47">
        <v>0.16899604152228415</v>
      </c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</row>
    <row r="180" ht="11.25" customHeight="1">
      <c r="A180" s="3"/>
      <c r="B180" s="3"/>
      <c r="C180" s="3" t="s">
        <v>200</v>
      </c>
      <c r="D180" s="18">
        <v>517.0</v>
      </c>
      <c r="E180" s="19">
        <v>167.0</v>
      </c>
      <c r="F180" s="35">
        <v>241.0</v>
      </c>
      <c r="G180" s="36">
        <v>578.0</v>
      </c>
      <c r="H180" s="47">
        <f t="shared" si="1"/>
        <v>0.7558479532</v>
      </c>
      <c r="I180" s="50">
        <f t="shared" si="2"/>
        <v>0.2942612943</v>
      </c>
      <c r="J180" s="47">
        <f t="shared" si="3"/>
        <v>0.504324684</v>
      </c>
      <c r="K180" s="47">
        <f t="shared" si="4"/>
        <v>0.7285429142</v>
      </c>
      <c r="L180" s="47">
        <f t="shared" si="5"/>
        <v>0.2714570858</v>
      </c>
      <c r="M180" s="51">
        <f t="shared" si="6"/>
        <v>1.197368421</v>
      </c>
      <c r="N180" s="52">
        <f t="shared" si="7"/>
        <v>0.5336478112</v>
      </c>
      <c r="O180" s="52">
        <f t="shared" si="8"/>
        <v>0.2079719932</v>
      </c>
      <c r="P180" s="53">
        <f t="shared" si="9"/>
        <v>0.2972398041</v>
      </c>
      <c r="Q180" s="50">
        <f t="shared" si="10"/>
        <v>0.2992167205</v>
      </c>
      <c r="R180" s="54">
        <f t="shared" si="11"/>
        <v>-0.004955426273</v>
      </c>
      <c r="S180" s="3"/>
      <c r="T180" s="3"/>
      <c r="U180" s="47" t="s">
        <v>359</v>
      </c>
      <c r="V180" s="47">
        <v>0.4036802853155859</v>
      </c>
      <c r="W180" s="47">
        <v>0.40350877192982454</v>
      </c>
      <c r="X180" s="47">
        <v>-1.715133857613793E-4</v>
      </c>
      <c r="Y180" s="3"/>
      <c r="Z180" s="3"/>
      <c r="AA180" s="3"/>
      <c r="AB180" s="3"/>
      <c r="AC180" s="3"/>
      <c r="AD180" s="3"/>
      <c r="AE180" s="3"/>
      <c r="AF180" s="3"/>
      <c r="AG180" s="3"/>
      <c r="AH180" s="3">
        <f t="shared" si="13"/>
        <v>179</v>
      </c>
      <c r="AI180" s="3">
        <f t="shared" si="12"/>
        <v>0.474801061</v>
      </c>
      <c r="AJ180" s="47">
        <v>0.8466850828729282</v>
      </c>
      <c r="AK180" s="3">
        <v>0.47480106100795755</v>
      </c>
      <c r="AL180" s="47">
        <v>0.26853197674418605</v>
      </c>
      <c r="AM180" s="3">
        <v>0.47480106100795755</v>
      </c>
      <c r="AN180" s="47">
        <v>0.8781278377295721</v>
      </c>
      <c r="AO180" s="3">
        <v>0.47480106100795755</v>
      </c>
      <c r="AP180" s="47">
        <v>0.16966282544907105</v>
      </c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</row>
    <row r="181" ht="11.25" customHeight="1">
      <c r="A181" s="3"/>
      <c r="B181" s="3"/>
      <c r="C181" s="3" t="s">
        <v>201</v>
      </c>
      <c r="D181" s="18">
        <v>1240.0</v>
      </c>
      <c r="E181" s="19">
        <v>315.0</v>
      </c>
      <c r="F181" s="35">
        <v>688.0</v>
      </c>
      <c r="G181" s="36">
        <v>1186.0</v>
      </c>
      <c r="H181" s="47">
        <f t="shared" si="1"/>
        <v>0.7974276527</v>
      </c>
      <c r="I181" s="50">
        <f t="shared" si="2"/>
        <v>0.3671291355</v>
      </c>
      <c r="J181" s="47">
        <f t="shared" si="3"/>
        <v>0.5622630505</v>
      </c>
      <c r="K181" s="47">
        <f t="shared" si="4"/>
        <v>0.7074948965</v>
      </c>
      <c r="L181" s="47">
        <f t="shared" si="5"/>
        <v>0.2925051035</v>
      </c>
      <c r="M181" s="51">
        <f t="shared" si="6"/>
        <v>1.205144695</v>
      </c>
      <c r="N181" s="52">
        <f t="shared" si="7"/>
        <v>0.5937194213</v>
      </c>
      <c r="O181" s="52">
        <f t="shared" si="8"/>
        <v>0.2218022143</v>
      </c>
      <c r="P181" s="53">
        <f t="shared" si="9"/>
        <v>0.3623258131</v>
      </c>
      <c r="Q181" s="50">
        <f t="shared" si="10"/>
        <v>0.3642572015</v>
      </c>
      <c r="R181" s="54">
        <f t="shared" si="11"/>
        <v>0.002871934009</v>
      </c>
      <c r="S181" s="3"/>
      <c r="T181" s="3"/>
      <c r="U181" s="47" t="s">
        <v>281</v>
      </c>
      <c r="V181" s="47">
        <v>0.4293424739678105</v>
      </c>
      <c r="W181" s="47">
        <v>0.4292155094679892</v>
      </c>
      <c r="X181" s="47">
        <v>-1.2696449982130265E-4</v>
      </c>
      <c r="Y181" s="3"/>
      <c r="Z181" s="3"/>
      <c r="AA181" s="3"/>
      <c r="AB181" s="3"/>
      <c r="AC181" s="3"/>
      <c r="AD181" s="3"/>
      <c r="AE181" s="3"/>
      <c r="AF181" s="3"/>
      <c r="AG181" s="3"/>
      <c r="AH181" s="3">
        <f t="shared" si="13"/>
        <v>180</v>
      </c>
      <c r="AI181" s="3">
        <f t="shared" si="12"/>
        <v>0.4774535809</v>
      </c>
      <c r="AJ181" s="47">
        <v>0.8508021390374332</v>
      </c>
      <c r="AK181" s="3">
        <v>0.47745358090185674</v>
      </c>
      <c r="AL181" s="47">
        <v>0.2688031393067364</v>
      </c>
      <c r="AM181" s="3">
        <v>0.47745358090185674</v>
      </c>
      <c r="AN181" s="47">
        <v>0.8787554556320396</v>
      </c>
      <c r="AO181" s="3">
        <v>0.47745358090185674</v>
      </c>
      <c r="AP181" s="47">
        <v>0.17056402477363491</v>
      </c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</row>
    <row r="182" ht="11.25" customHeight="1">
      <c r="A182" s="3"/>
      <c r="B182" s="3"/>
      <c r="C182" s="3" t="s">
        <v>202</v>
      </c>
      <c r="D182" s="18">
        <v>279.0</v>
      </c>
      <c r="E182" s="19">
        <v>44.0</v>
      </c>
      <c r="F182" s="35">
        <v>172.0</v>
      </c>
      <c r="G182" s="36">
        <v>194.0</v>
      </c>
      <c r="H182" s="47">
        <f t="shared" si="1"/>
        <v>0.8637770898</v>
      </c>
      <c r="I182" s="50">
        <f t="shared" si="2"/>
        <v>0.4699453552</v>
      </c>
      <c r="J182" s="47">
        <f t="shared" si="3"/>
        <v>0.6545718433</v>
      </c>
      <c r="K182" s="47">
        <f t="shared" si="4"/>
        <v>0.6865021771</v>
      </c>
      <c r="L182" s="47">
        <f t="shared" si="5"/>
        <v>0.3134978229</v>
      </c>
      <c r="M182" s="51">
        <f t="shared" si="6"/>
        <v>1.133126935</v>
      </c>
      <c r="N182" s="52">
        <f t="shared" si="7"/>
        <v>0.6878985268</v>
      </c>
      <c r="O182" s="52">
        <f t="shared" si="8"/>
        <v>0.2313888497</v>
      </c>
      <c r="P182" s="53">
        <f t="shared" si="9"/>
        <v>0.4718527877</v>
      </c>
      <c r="Q182" s="50">
        <f t="shared" si="10"/>
        <v>0.4715569007</v>
      </c>
      <c r="R182" s="54">
        <f t="shared" si="11"/>
        <v>-0.001611545467</v>
      </c>
      <c r="S182" s="3"/>
      <c r="T182" s="3"/>
      <c r="U182" s="47" t="s">
        <v>155</v>
      </c>
      <c r="V182" s="47">
        <v>0.9128928442921461</v>
      </c>
      <c r="W182" s="47">
        <v>0.9128787878787878</v>
      </c>
      <c r="X182" s="47">
        <v>-1.4056413358276565E-5</v>
      </c>
      <c r="Y182" s="3"/>
      <c r="Z182" s="3"/>
      <c r="AA182" s="3"/>
      <c r="AB182" s="3"/>
      <c r="AC182" s="3"/>
      <c r="AD182" s="3"/>
      <c r="AE182" s="3"/>
      <c r="AF182" s="3"/>
      <c r="AG182" s="3"/>
      <c r="AH182" s="3">
        <f t="shared" si="13"/>
        <v>181</v>
      </c>
      <c r="AI182" s="3">
        <f t="shared" si="12"/>
        <v>0.4801061008</v>
      </c>
      <c r="AJ182" s="47">
        <v>0.8512845849802372</v>
      </c>
      <c r="AK182" s="3">
        <v>0.48010610079575594</v>
      </c>
      <c r="AL182" s="47">
        <v>0.2688346883468835</v>
      </c>
      <c r="AM182" s="3">
        <v>0.48010610079575594</v>
      </c>
      <c r="AN182" s="47">
        <v>0.8795009907384637</v>
      </c>
      <c r="AO182" s="3">
        <v>0.48010610079575594</v>
      </c>
      <c r="AP182" s="47">
        <v>0.17198297048811345</v>
      </c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</row>
    <row r="183" ht="11.25" customHeight="1">
      <c r="A183" s="3"/>
      <c r="B183" s="3"/>
      <c r="C183" s="3" t="s">
        <v>203</v>
      </c>
      <c r="D183" s="18">
        <v>215.0</v>
      </c>
      <c r="E183" s="19">
        <v>84.0</v>
      </c>
      <c r="F183" s="35">
        <v>110.0</v>
      </c>
      <c r="G183" s="36">
        <v>369.0</v>
      </c>
      <c r="H183" s="47">
        <f t="shared" si="1"/>
        <v>0.7190635452</v>
      </c>
      <c r="I183" s="50">
        <f t="shared" si="2"/>
        <v>0.2296450939</v>
      </c>
      <c r="J183" s="47">
        <f t="shared" si="3"/>
        <v>0.4177377892</v>
      </c>
      <c r="K183" s="47">
        <f t="shared" si="4"/>
        <v>0.7506426735</v>
      </c>
      <c r="L183" s="47">
        <f t="shared" si="5"/>
        <v>0.2493573265</v>
      </c>
      <c r="M183" s="51">
        <f t="shared" si="6"/>
        <v>1.602006689</v>
      </c>
      <c r="N183" s="52">
        <f t="shared" si="7"/>
        <v>0.4450130394</v>
      </c>
      <c r="O183" s="52">
        <f t="shared" si="8"/>
        <v>0.1965892459</v>
      </c>
      <c r="P183" s="53">
        <f t="shared" si="9"/>
        <v>0.2318524658</v>
      </c>
      <c r="Q183" s="50">
        <f t="shared" si="10"/>
        <v>0.2323945659</v>
      </c>
      <c r="R183" s="54">
        <f t="shared" si="11"/>
        <v>-0.002749471926</v>
      </c>
      <c r="S183" s="3"/>
      <c r="T183" s="3"/>
      <c r="U183" s="47" t="s">
        <v>143</v>
      </c>
      <c r="V183" s="47">
        <v>0.9281279389016164</v>
      </c>
      <c r="W183" s="47">
        <v>0.928125</v>
      </c>
      <c r="X183" s="47">
        <v>-2.9389016164005355E-6</v>
      </c>
      <c r="Y183" s="3"/>
      <c r="Z183" s="3"/>
      <c r="AA183" s="3"/>
      <c r="AB183" s="3"/>
      <c r="AC183" s="3"/>
      <c r="AD183" s="3"/>
      <c r="AE183" s="3"/>
      <c r="AF183" s="3"/>
      <c r="AG183" s="3"/>
      <c r="AH183" s="3">
        <f t="shared" si="13"/>
        <v>182</v>
      </c>
      <c r="AI183" s="3">
        <f t="shared" si="12"/>
        <v>0.4827586207</v>
      </c>
      <c r="AJ183" s="47">
        <v>0.8520017993702205</v>
      </c>
      <c r="AK183" s="3">
        <v>0.4827586206896552</v>
      </c>
      <c r="AL183" s="47">
        <v>0.26901031715705004</v>
      </c>
      <c r="AM183" s="3">
        <v>0.4827586206896552</v>
      </c>
      <c r="AN183" s="47">
        <v>0.8822632510641137</v>
      </c>
      <c r="AO183" s="3">
        <v>0.4827586206896552</v>
      </c>
      <c r="AP183" s="47">
        <v>0.17238022208893938</v>
      </c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</row>
    <row r="184" ht="11.25" customHeight="1">
      <c r="A184" s="3"/>
      <c r="B184" s="3"/>
      <c r="C184" s="3" t="s">
        <v>204</v>
      </c>
      <c r="D184" s="18">
        <v>219.0</v>
      </c>
      <c r="E184" s="19">
        <v>37.0</v>
      </c>
      <c r="F184" s="35">
        <v>86.0</v>
      </c>
      <c r="G184" s="36">
        <v>145.0</v>
      </c>
      <c r="H184" s="47">
        <f t="shared" si="1"/>
        <v>0.85546875</v>
      </c>
      <c r="I184" s="50">
        <f t="shared" si="2"/>
        <v>0.3722943723</v>
      </c>
      <c r="J184" s="47">
        <f t="shared" si="3"/>
        <v>0.6262833676</v>
      </c>
      <c r="K184" s="47">
        <f t="shared" si="4"/>
        <v>0.7474332649</v>
      </c>
      <c r="L184" s="47">
        <f t="shared" si="5"/>
        <v>0.2525667351</v>
      </c>
      <c r="M184" s="51">
        <f t="shared" si="6"/>
        <v>0.90234375</v>
      </c>
      <c r="N184" s="52">
        <f t="shared" si="7"/>
        <v>0.6523952802</v>
      </c>
      <c r="O184" s="52">
        <f t="shared" si="8"/>
        <v>0.1743594293</v>
      </c>
      <c r="P184" s="53">
        <f t="shared" si="9"/>
        <v>0.3750032055</v>
      </c>
      <c r="Q184" s="50">
        <f t="shared" si="10"/>
        <v>0.3767905618</v>
      </c>
      <c r="R184" s="54">
        <f t="shared" si="11"/>
        <v>-0.004496189471</v>
      </c>
      <c r="S184" s="3"/>
      <c r="T184" s="3"/>
      <c r="U184" s="47" t="s">
        <v>172</v>
      </c>
      <c r="V184" s="47">
        <v>0.8430052094945871</v>
      </c>
      <c r="W184" s="47">
        <v>0.8431590656284761</v>
      </c>
      <c r="X184" s="47">
        <v>1.5385613388896324E-4</v>
      </c>
      <c r="Y184" s="3"/>
      <c r="Z184" s="3"/>
      <c r="AA184" s="3"/>
      <c r="AB184" s="3"/>
      <c r="AC184" s="3"/>
      <c r="AD184" s="3"/>
      <c r="AE184" s="3"/>
      <c r="AF184" s="3"/>
      <c r="AG184" s="3"/>
      <c r="AH184" s="3">
        <f t="shared" si="13"/>
        <v>183</v>
      </c>
      <c r="AI184" s="3">
        <f t="shared" si="12"/>
        <v>0.4854111406</v>
      </c>
      <c r="AJ184" s="47">
        <v>0.8561151079136691</v>
      </c>
      <c r="AK184" s="3">
        <v>0.4854111405835544</v>
      </c>
      <c r="AL184" s="47">
        <v>0.26940639269406397</v>
      </c>
      <c r="AM184" s="3">
        <v>0.4854111405835544</v>
      </c>
      <c r="AN184" s="47">
        <v>0.8824926100744765</v>
      </c>
      <c r="AO184" s="3">
        <v>0.4854111405835544</v>
      </c>
      <c r="AP184" s="47">
        <v>0.17270692715202435</v>
      </c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</row>
    <row r="185" ht="11.25" customHeight="1">
      <c r="A185" s="3"/>
      <c r="B185" s="3"/>
      <c r="C185" s="3" t="s">
        <v>205</v>
      </c>
      <c r="D185" s="18">
        <v>272.0</v>
      </c>
      <c r="E185" s="19">
        <v>68.0</v>
      </c>
      <c r="F185" s="35">
        <v>131.0</v>
      </c>
      <c r="G185" s="36">
        <v>128.0</v>
      </c>
      <c r="H185" s="47">
        <f t="shared" si="1"/>
        <v>0.8</v>
      </c>
      <c r="I185" s="50">
        <f t="shared" si="2"/>
        <v>0.5057915058</v>
      </c>
      <c r="J185" s="47">
        <f t="shared" si="3"/>
        <v>0.67278798</v>
      </c>
      <c r="K185" s="47">
        <f t="shared" si="4"/>
        <v>0.6677796327</v>
      </c>
      <c r="L185" s="47">
        <f t="shared" si="5"/>
        <v>0.3322203673</v>
      </c>
      <c r="M185" s="51">
        <f t="shared" si="6"/>
        <v>0.7617647059</v>
      </c>
      <c r="N185" s="52">
        <f t="shared" si="7"/>
        <v>0.7082605866</v>
      </c>
      <c r="O185" s="52">
        <f t="shared" si="8"/>
        <v>0.2477518514</v>
      </c>
      <c r="P185" s="53">
        <f t="shared" si="9"/>
        <v>0.5098254249</v>
      </c>
      <c r="Q185" s="50">
        <f t="shared" si="10"/>
        <v>0.5084305781</v>
      </c>
      <c r="R185" s="54">
        <f t="shared" si="11"/>
        <v>-0.002639072293</v>
      </c>
      <c r="S185" s="3"/>
      <c r="T185" s="3"/>
      <c r="U185" s="47" t="s">
        <v>378</v>
      </c>
      <c r="V185" s="47">
        <v>0.31124583738178896</v>
      </c>
      <c r="W185" s="47">
        <v>0.31140350877192985</v>
      </c>
      <c r="X185" s="47">
        <v>1.5767139014088993E-4</v>
      </c>
      <c r="Y185" s="3"/>
      <c r="Z185" s="3"/>
      <c r="AA185" s="3"/>
      <c r="AB185" s="3"/>
      <c r="AC185" s="3"/>
      <c r="AD185" s="3"/>
      <c r="AE185" s="3"/>
      <c r="AF185" s="3"/>
      <c r="AG185" s="3"/>
      <c r="AH185" s="3">
        <f t="shared" si="13"/>
        <v>184</v>
      </c>
      <c r="AI185" s="3">
        <f t="shared" si="12"/>
        <v>0.4880636605</v>
      </c>
      <c r="AJ185" s="47">
        <v>0.8609022556390977</v>
      </c>
      <c r="AK185" s="3">
        <v>0.4880636604774536</v>
      </c>
      <c r="AL185" s="47">
        <v>0.26989010989010986</v>
      </c>
      <c r="AM185" s="3">
        <v>0.4880636604774536</v>
      </c>
      <c r="AN185" s="47">
        <v>0.8871142423714514</v>
      </c>
      <c r="AO185" s="3">
        <v>0.4880636604774536</v>
      </c>
      <c r="AP185" s="47">
        <v>0.17345775941176264</v>
      </c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</row>
    <row r="186" ht="11.25" customHeight="1">
      <c r="A186" s="3"/>
      <c r="B186" s="3"/>
      <c r="C186" s="3" t="s">
        <v>206</v>
      </c>
      <c r="D186" s="18">
        <v>556.0</v>
      </c>
      <c r="E186" s="19">
        <v>179.0</v>
      </c>
      <c r="F186" s="35">
        <v>228.0</v>
      </c>
      <c r="G186" s="36">
        <v>767.0</v>
      </c>
      <c r="H186" s="47">
        <f t="shared" si="1"/>
        <v>0.756462585</v>
      </c>
      <c r="I186" s="50">
        <f t="shared" si="2"/>
        <v>0.2291457286</v>
      </c>
      <c r="J186" s="47">
        <f t="shared" si="3"/>
        <v>0.4531791908</v>
      </c>
      <c r="K186" s="47">
        <f t="shared" si="4"/>
        <v>0.7647398844</v>
      </c>
      <c r="L186" s="47">
        <f t="shared" si="5"/>
        <v>0.2352601156</v>
      </c>
      <c r="M186" s="51">
        <f t="shared" si="6"/>
        <v>1.353741497</v>
      </c>
      <c r="N186" s="52">
        <f t="shared" si="7"/>
        <v>0.4784722491</v>
      </c>
      <c r="O186" s="52">
        <f t="shared" si="8"/>
        <v>0.1782778948</v>
      </c>
      <c r="P186" s="53">
        <f t="shared" si="9"/>
        <v>0.2473250446</v>
      </c>
      <c r="Q186" s="50">
        <f t="shared" si="10"/>
        <v>0.2483633017</v>
      </c>
      <c r="R186" s="54">
        <f t="shared" si="11"/>
        <v>-0.01921757307</v>
      </c>
      <c r="S186" s="3"/>
      <c r="T186" s="3"/>
      <c r="U186" s="47" t="s">
        <v>213</v>
      </c>
      <c r="V186" s="47">
        <v>0.5813046498809461</v>
      </c>
      <c r="W186" s="47">
        <v>0.5814814814814815</v>
      </c>
      <c r="X186" s="47">
        <v>1.768316005353876E-4</v>
      </c>
      <c r="Y186" s="3"/>
      <c r="Z186" s="3"/>
      <c r="AA186" s="3"/>
      <c r="AB186" s="3"/>
      <c r="AC186" s="3"/>
      <c r="AD186" s="3"/>
      <c r="AE186" s="3"/>
      <c r="AF186" s="3"/>
      <c r="AG186" s="3"/>
      <c r="AH186" s="3">
        <f t="shared" si="13"/>
        <v>185</v>
      </c>
      <c r="AI186" s="3">
        <f t="shared" si="12"/>
        <v>0.4907161804</v>
      </c>
      <c r="AJ186" s="47">
        <v>0.8643171806167401</v>
      </c>
      <c r="AK186" s="3">
        <v>0.4907161803713528</v>
      </c>
      <c r="AL186" s="47">
        <v>0.2699149265274555</v>
      </c>
      <c r="AM186" s="3">
        <v>0.4907161803713528</v>
      </c>
      <c r="AN186" s="47">
        <v>0.8915533562636107</v>
      </c>
      <c r="AO186" s="3">
        <v>0.4907161803713528</v>
      </c>
      <c r="AP186" s="47">
        <v>0.1734956336677708</v>
      </c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</row>
    <row r="187" ht="11.25" customHeight="1">
      <c r="A187" s="3"/>
      <c r="B187" s="3"/>
      <c r="C187" s="3" t="s">
        <v>207</v>
      </c>
      <c r="D187" s="18">
        <v>850.0</v>
      </c>
      <c r="E187" s="19">
        <v>233.0</v>
      </c>
      <c r="F187" s="35">
        <v>564.0</v>
      </c>
      <c r="G187" s="36">
        <v>923.0</v>
      </c>
      <c r="H187" s="47">
        <f t="shared" si="1"/>
        <v>0.784856879</v>
      </c>
      <c r="I187" s="50">
        <f t="shared" si="2"/>
        <v>0.3792871553</v>
      </c>
      <c r="J187" s="47">
        <f t="shared" si="3"/>
        <v>0.5501945525</v>
      </c>
      <c r="K187" s="47">
        <f t="shared" si="4"/>
        <v>0.6898832685</v>
      </c>
      <c r="L187" s="47">
        <f t="shared" si="5"/>
        <v>0.3101167315</v>
      </c>
      <c r="M187" s="51">
        <f t="shared" si="6"/>
        <v>1.373037858</v>
      </c>
      <c r="N187" s="52">
        <f t="shared" si="7"/>
        <v>0.5838871967</v>
      </c>
      <c r="O187" s="52">
        <f t="shared" si="8"/>
        <v>0.2407533474</v>
      </c>
      <c r="P187" s="53">
        <f t="shared" si="9"/>
        <v>0.3697927638</v>
      </c>
      <c r="Q187" s="50">
        <f t="shared" si="10"/>
        <v>0.3716439334</v>
      </c>
      <c r="R187" s="54">
        <f t="shared" si="11"/>
        <v>0.007643221968</v>
      </c>
      <c r="S187" s="3"/>
      <c r="T187" s="3"/>
      <c r="U187" s="47" t="s">
        <v>249</v>
      </c>
      <c r="V187" s="47">
        <v>0.5119969770842636</v>
      </c>
      <c r="W187" s="47">
        <v>0.5121822033898306</v>
      </c>
      <c r="X187" s="47">
        <v>1.8522630556694342E-4</v>
      </c>
      <c r="Y187" s="3"/>
      <c r="Z187" s="3"/>
      <c r="AA187" s="3"/>
      <c r="AB187" s="3"/>
      <c r="AC187" s="3"/>
      <c r="AD187" s="3"/>
      <c r="AE187" s="3"/>
      <c r="AF187" s="3"/>
      <c r="AG187" s="3"/>
      <c r="AH187" s="3">
        <f t="shared" si="13"/>
        <v>186</v>
      </c>
      <c r="AI187" s="3">
        <f t="shared" si="12"/>
        <v>0.4933687003</v>
      </c>
      <c r="AJ187" s="47">
        <v>0.8653846153846154</v>
      </c>
      <c r="AK187" s="3">
        <v>0.493368700265252</v>
      </c>
      <c r="AL187" s="47">
        <v>0.27015163607342374</v>
      </c>
      <c r="AM187" s="3">
        <v>0.493368700265252</v>
      </c>
      <c r="AN187" s="47">
        <v>0.8926638170913841</v>
      </c>
      <c r="AO187" s="3">
        <v>0.493368700265252</v>
      </c>
      <c r="AP187" s="47">
        <v>0.1743594292591391</v>
      </c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</row>
    <row r="188" ht="11.25" customHeight="1">
      <c r="A188" s="3"/>
      <c r="B188" s="3"/>
      <c r="C188" s="3" t="s">
        <v>208</v>
      </c>
      <c r="D188" s="18">
        <v>110.0</v>
      </c>
      <c r="E188" s="19">
        <v>17.0</v>
      </c>
      <c r="F188" s="35">
        <v>37.0</v>
      </c>
      <c r="G188" s="36">
        <v>43.0</v>
      </c>
      <c r="H188" s="47">
        <f t="shared" si="1"/>
        <v>0.8661417323</v>
      </c>
      <c r="I188" s="50">
        <f t="shared" si="2"/>
        <v>0.4625</v>
      </c>
      <c r="J188" s="47">
        <f t="shared" si="3"/>
        <v>0.7101449275</v>
      </c>
      <c r="K188" s="47">
        <f t="shared" si="4"/>
        <v>0.7391304348</v>
      </c>
      <c r="L188" s="47">
        <f t="shared" si="5"/>
        <v>0.2608695652</v>
      </c>
      <c r="M188" s="51">
        <f t="shared" si="6"/>
        <v>0.6299212598</v>
      </c>
      <c r="N188" s="52">
        <f t="shared" si="7"/>
        <v>0.7366436093</v>
      </c>
      <c r="O188" s="52">
        <f t="shared" si="8"/>
        <v>0.1723802221</v>
      </c>
      <c r="P188" s="53">
        <f t="shared" si="9"/>
        <v>0.4694644707</v>
      </c>
      <c r="Q188" s="50">
        <f t="shared" si="10"/>
        <v>0.4692347084</v>
      </c>
      <c r="R188" s="54">
        <f t="shared" si="11"/>
        <v>-0.006734708446</v>
      </c>
      <c r="S188" s="3"/>
      <c r="T188" s="3"/>
      <c r="U188" s="47" t="s">
        <v>251</v>
      </c>
      <c r="V188" s="47">
        <v>0.44979997024820495</v>
      </c>
      <c r="W188" s="47">
        <v>0.45008319467554075</v>
      </c>
      <c r="X188" s="47">
        <v>2.832244273358042E-4</v>
      </c>
      <c r="Y188" s="3"/>
      <c r="Z188" s="3"/>
      <c r="AA188" s="3"/>
      <c r="AB188" s="3"/>
      <c r="AC188" s="3"/>
      <c r="AD188" s="3"/>
      <c r="AE188" s="3"/>
      <c r="AF188" s="3"/>
      <c r="AG188" s="3"/>
      <c r="AH188" s="3">
        <f t="shared" si="13"/>
        <v>187</v>
      </c>
      <c r="AI188" s="3">
        <f t="shared" si="12"/>
        <v>0.4960212202</v>
      </c>
      <c r="AJ188" s="47">
        <v>0.8685177623519804</v>
      </c>
      <c r="AK188" s="3">
        <v>0.4960212201591512</v>
      </c>
      <c r="AL188" s="47">
        <v>0.2708585247883918</v>
      </c>
      <c r="AM188" s="3">
        <v>0.4960212201591512</v>
      </c>
      <c r="AN188" s="47">
        <v>0.8933462482365362</v>
      </c>
      <c r="AO188" s="3">
        <v>0.4960212201591512</v>
      </c>
      <c r="AP188" s="47">
        <v>0.17499465006310205</v>
      </c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</row>
    <row r="189" ht="11.25" customHeight="1">
      <c r="A189" s="3"/>
      <c r="B189" s="3"/>
      <c r="C189" s="3" t="s">
        <v>209</v>
      </c>
      <c r="D189" s="18">
        <v>64.0</v>
      </c>
      <c r="E189" s="19">
        <v>37.0</v>
      </c>
      <c r="F189" s="35">
        <v>32.0</v>
      </c>
      <c r="G189" s="36">
        <v>114.0</v>
      </c>
      <c r="H189" s="47">
        <f t="shared" si="1"/>
        <v>0.6336633663</v>
      </c>
      <c r="I189" s="50">
        <f t="shared" si="2"/>
        <v>0.2191780822</v>
      </c>
      <c r="J189" s="47">
        <f t="shared" si="3"/>
        <v>0.3886639676</v>
      </c>
      <c r="K189" s="47">
        <f t="shared" si="4"/>
        <v>0.7206477733</v>
      </c>
      <c r="L189" s="47">
        <f t="shared" si="5"/>
        <v>0.2793522267</v>
      </c>
      <c r="M189" s="51">
        <f t="shared" si="6"/>
        <v>1.445544554</v>
      </c>
      <c r="N189" s="52">
        <f t="shared" si="7"/>
        <v>0.4198113868</v>
      </c>
      <c r="O189" s="52">
        <f t="shared" si="8"/>
        <v>0.229903775</v>
      </c>
      <c r="P189" s="53">
        <f t="shared" si="9"/>
        <v>0.2284667812</v>
      </c>
      <c r="Q189" s="50">
        <f t="shared" si="10"/>
        <v>0.2288862458</v>
      </c>
      <c r="R189" s="54">
        <f t="shared" si="11"/>
        <v>-0.009708163617</v>
      </c>
      <c r="S189" s="3"/>
      <c r="T189" s="3"/>
      <c r="U189" s="47" t="s">
        <v>28</v>
      </c>
      <c r="V189" s="47">
        <v>0.9034153762223355</v>
      </c>
      <c r="W189" s="47">
        <v>0.9037037037037037</v>
      </c>
      <c r="X189" s="47">
        <v>2.883274813682002E-4</v>
      </c>
      <c r="Y189" s="3"/>
      <c r="Z189" s="3"/>
      <c r="AA189" s="3"/>
      <c r="AB189" s="3"/>
      <c r="AC189" s="3"/>
      <c r="AD189" s="3"/>
      <c r="AE189" s="3"/>
      <c r="AF189" s="3"/>
      <c r="AG189" s="3"/>
      <c r="AH189" s="3">
        <f t="shared" si="13"/>
        <v>188</v>
      </c>
      <c r="AI189" s="3">
        <f t="shared" si="12"/>
        <v>0.4986737401</v>
      </c>
      <c r="AJ189" s="47">
        <v>0.8685897435897436</v>
      </c>
      <c r="AK189" s="3">
        <v>0.4986737400530504</v>
      </c>
      <c r="AL189" s="47">
        <v>0.2711180124223602</v>
      </c>
      <c r="AM189" s="3">
        <v>0.4986737400530504</v>
      </c>
      <c r="AN189" s="47">
        <v>0.8935559044336754</v>
      </c>
      <c r="AO189" s="3">
        <v>0.4986737400530504</v>
      </c>
      <c r="AP189" s="47">
        <v>0.1754290745346997</v>
      </c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</row>
    <row r="190" ht="11.25" customHeight="1">
      <c r="A190" s="3"/>
      <c r="B190" s="3"/>
      <c r="C190" s="3" t="s">
        <v>210</v>
      </c>
      <c r="D190" s="18">
        <v>75.0</v>
      </c>
      <c r="E190" s="19">
        <v>36.0</v>
      </c>
      <c r="F190" s="35">
        <v>23.0</v>
      </c>
      <c r="G190" s="36">
        <v>172.0</v>
      </c>
      <c r="H190" s="47">
        <f t="shared" si="1"/>
        <v>0.6756756757</v>
      </c>
      <c r="I190" s="50">
        <f t="shared" si="2"/>
        <v>0.1179487179</v>
      </c>
      <c r="J190" s="47">
        <f t="shared" si="3"/>
        <v>0.3202614379</v>
      </c>
      <c r="K190" s="47">
        <f t="shared" si="4"/>
        <v>0.8071895425</v>
      </c>
      <c r="L190" s="47">
        <f t="shared" si="5"/>
        <v>0.1928104575</v>
      </c>
      <c r="M190" s="51">
        <f t="shared" si="6"/>
        <v>1.756756757</v>
      </c>
      <c r="N190" s="52">
        <f t="shared" si="7"/>
        <v>0.3413719343</v>
      </c>
      <c r="O190" s="52">
        <f t="shared" si="8"/>
        <v>0.1523432427</v>
      </c>
      <c r="P190" s="53">
        <f t="shared" si="9"/>
        <v>0.2558423414</v>
      </c>
      <c r="Q190" s="50">
        <f t="shared" si="10"/>
        <v>0.2571101271</v>
      </c>
      <c r="R190" s="54">
        <f t="shared" si="11"/>
        <v>-0.1391614092</v>
      </c>
      <c r="S190" s="3"/>
      <c r="T190" s="3"/>
      <c r="U190" s="47" t="s">
        <v>288</v>
      </c>
      <c r="V190" s="47">
        <v>0.39332066335543625</v>
      </c>
      <c r="W190" s="47">
        <v>0.39362912400455063</v>
      </c>
      <c r="X190" s="47">
        <v>3.0846064911438376E-4</v>
      </c>
      <c r="Y190" s="3"/>
      <c r="Z190" s="3"/>
      <c r="AA190" s="3"/>
      <c r="AB190" s="3"/>
      <c r="AC190" s="3"/>
      <c r="AD190" s="3"/>
      <c r="AE190" s="3"/>
      <c r="AF190" s="3"/>
      <c r="AG190" s="3"/>
      <c r="AH190" s="3">
        <f t="shared" si="13"/>
        <v>189</v>
      </c>
      <c r="AI190" s="3">
        <f t="shared" si="12"/>
        <v>0.5013262599</v>
      </c>
      <c r="AJ190" s="47">
        <v>0.8705430608886451</v>
      </c>
      <c r="AK190" s="3">
        <v>0.5013262599469496</v>
      </c>
      <c r="AL190" s="47">
        <v>0.27133580705009275</v>
      </c>
      <c r="AM190" s="3">
        <v>0.5013262599469496</v>
      </c>
      <c r="AN190" s="47">
        <v>0.8947128418819771</v>
      </c>
      <c r="AO190" s="3">
        <v>0.5013262599469496</v>
      </c>
      <c r="AP190" s="47">
        <v>0.17622516534885552</v>
      </c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</row>
    <row r="191" ht="11.25" customHeight="1">
      <c r="A191" s="3"/>
      <c r="B191" s="3"/>
      <c r="C191" s="3" t="s">
        <v>211</v>
      </c>
      <c r="D191" s="18">
        <v>243.0</v>
      </c>
      <c r="E191" s="19">
        <v>59.0</v>
      </c>
      <c r="F191" s="35">
        <v>102.0</v>
      </c>
      <c r="G191" s="36">
        <v>262.0</v>
      </c>
      <c r="H191" s="47">
        <f t="shared" si="1"/>
        <v>0.8046357616</v>
      </c>
      <c r="I191" s="50">
        <f t="shared" si="2"/>
        <v>0.2802197802</v>
      </c>
      <c r="J191" s="47">
        <f t="shared" si="3"/>
        <v>0.518018018</v>
      </c>
      <c r="K191" s="47">
        <f t="shared" si="4"/>
        <v>0.7582582583</v>
      </c>
      <c r="L191" s="47">
        <f t="shared" si="5"/>
        <v>0.2417417417</v>
      </c>
      <c r="M191" s="51">
        <f t="shared" si="6"/>
        <v>1.205298013</v>
      </c>
      <c r="N191" s="52">
        <f t="shared" si="7"/>
        <v>0.5436176892</v>
      </c>
      <c r="O191" s="52">
        <f t="shared" si="8"/>
        <v>0.1768093456</v>
      </c>
      <c r="P191" s="53">
        <f t="shared" si="9"/>
        <v>0.2849954449</v>
      </c>
      <c r="Q191" s="50">
        <f t="shared" si="10"/>
        <v>0.2868294128</v>
      </c>
      <c r="R191" s="54">
        <f t="shared" si="11"/>
        <v>-0.006609632539</v>
      </c>
      <c r="S191" s="3"/>
      <c r="T191" s="3"/>
      <c r="U191" s="47" t="s">
        <v>377</v>
      </c>
      <c r="V191" s="47">
        <v>0.3439008847504549</v>
      </c>
      <c r="W191" s="47">
        <v>0.3442211055276382</v>
      </c>
      <c r="X191" s="47">
        <v>3.202207771832999E-4</v>
      </c>
      <c r="Y191" s="3"/>
      <c r="Z191" s="3"/>
      <c r="AA191" s="3"/>
      <c r="AB191" s="3"/>
      <c r="AC191" s="3"/>
      <c r="AD191" s="3"/>
      <c r="AE191" s="3"/>
      <c r="AF191" s="3"/>
      <c r="AG191" s="3"/>
      <c r="AH191" s="3">
        <f t="shared" si="13"/>
        <v>190</v>
      </c>
      <c r="AI191" s="3">
        <f t="shared" si="12"/>
        <v>0.5039787798</v>
      </c>
      <c r="AJ191" s="47">
        <v>0.8711681855840928</v>
      </c>
      <c r="AK191" s="3">
        <v>0.5039787798408488</v>
      </c>
      <c r="AL191" s="47">
        <v>0.27145708582834327</v>
      </c>
      <c r="AM191" s="3">
        <v>0.5039787798408488</v>
      </c>
      <c r="AN191" s="47">
        <v>0.8980099743866669</v>
      </c>
      <c r="AO191" s="3">
        <v>0.5039787798408488</v>
      </c>
      <c r="AP191" s="47">
        <v>0.1765010168529542</v>
      </c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</row>
    <row r="192" ht="11.25" customHeight="1">
      <c r="A192" s="3"/>
      <c r="B192" s="3"/>
      <c r="C192" s="3" t="s">
        <v>212</v>
      </c>
      <c r="D192" s="18">
        <v>54.0</v>
      </c>
      <c r="E192" s="19">
        <v>51.0</v>
      </c>
      <c r="F192" s="35">
        <v>36.0</v>
      </c>
      <c r="G192" s="36">
        <v>189.0</v>
      </c>
      <c r="H192" s="47">
        <f t="shared" si="1"/>
        <v>0.5142857143</v>
      </c>
      <c r="I192" s="50">
        <f t="shared" si="2"/>
        <v>0.16</v>
      </c>
      <c r="J192" s="47">
        <f t="shared" si="3"/>
        <v>0.2727272727</v>
      </c>
      <c r="K192" s="47">
        <f t="shared" si="4"/>
        <v>0.7363636364</v>
      </c>
      <c r="L192" s="47">
        <f t="shared" si="5"/>
        <v>0.2636363636</v>
      </c>
      <c r="M192" s="51">
        <f t="shared" si="6"/>
        <v>2.142857143</v>
      </c>
      <c r="N192" s="52">
        <f t="shared" si="7"/>
        <v>0.3028235846</v>
      </c>
      <c r="O192" s="52">
        <f t="shared" si="8"/>
        <v>0.2284341789</v>
      </c>
      <c r="P192" s="53">
        <f t="shared" si="9"/>
        <v>0.1662404867</v>
      </c>
      <c r="Q192" s="50">
        <f t="shared" si="10"/>
        <v>0.1634222122</v>
      </c>
      <c r="R192" s="54">
        <f t="shared" si="11"/>
        <v>-0.003422212205</v>
      </c>
      <c r="S192" s="3"/>
      <c r="T192" s="3"/>
      <c r="U192" s="47" t="s">
        <v>71</v>
      </c>
      <c r="V192" s="47">
        <v>0.8583671686926265</v>
      </c>
      <c r="W192" s="47">
        <v>0.8586956521739131</v>
      </c>
      <c r="X192" s="47">
        <v>3.284834812865567E-4</v>
      </c>
      <c r="Y192" s="3"/>
      <c r="Z192" s="3"/>
      <c r="AA192" s="3"/>
      <c r="AB192" s="3"/>
      <c r="AC192" s="3"/>
      <c r="AD192" s="3"/>
      <c r="AE192" s="3"/>
      <c r="AF192" s="3"/>
      <c r="AG192" s="3"/>
      <c r="AH192" s="3">
        <f t="shared" si="13"/>
        <v>191</v>
      </c>
      <c r="AI192" s="3">
        <f t="shared" si="12"/>
        <v>0.5066312997</v>
      </c>
      <c r="AJ192" s="47">
        <v>0.8725212464589235</v>
      </c>
      <c r="AK192" s="3">
        <v>0.506631299734748</v>
      </c>
      <c r="AL192" s="47">
        <v>0.2716857610474632</v>
      </c>
      <c r="AM192" s="3">
        <v>0.506631299734748</v>
      </c>
      <c r="AN192" s="47">
        <v>0.9023827639804244</v>
      </c>
      <c r="AO192" s="3">
        <v>0.506631299734748</v>
      </c>
      <c r="AP192" s="47">
        <v>0.17680934562667558</v>
      </c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</row>
    <row r="193" ht="11.25" customHeight="1">
      <c r="A193" s="3"/>
      <c r="B193" s="3"/>
      <c r="C193" s="3" t="s">
        <v>213</v>
      </c>
      <c r="D193" s="18">
        <v>446.0</v>
      </c>
      <c r="E193" s="19">
        <v>27.0</v>
      </c>
      <c r="F193" s="35">
        <v>157.0</v>
      </c>
      <c r="G193" s="36">
        <v>113.0</v>
      </c>
      <c r="H193" s="47">
        <f t="shared" si="1"/>
        <v>0.9429175476</v>
      </c>
      <c r="I193" s="50">
        <f t="shared" si="2"/>
        <v>0.5814814815</v>
      </c>
      <c r="J193" s="47">
        <f t="shared" si="3"/>
        <v>0.8115746972</v>
      </c>
      <c r="K193" s="47">
        <f t="shared" si="4"/>
        <v>0.7523553163</v>
      </c>
      <c r="L193" s="47">
        <f t="shared" si="5"/>
        <v>0.2476446837</v>
      </c>
      <c r="M193" s="51">
        <f t="shared" si="6"/>
        <v>0.5708245243</v>
      </c>
      <c r="N193" s="52">
        <f t="shared" si="7"/>
        <v>0.8357056305</v>
      </c>
      <c r="O193" s="52">
        <f t="shared" si="8"/>
        <v>0.1468927421</v>
      </c>
      <c r="P193" s="53">
        <f t="shared" si="9"/>
        <v>0.5848861663</v>
      </c>
      <c r="Q193" s="50">
        <f t="shared" si="10"/>
        <v>0.5813046499</v>
      </c>
      <c r="R193" s="54">
        <f t="shared" si="11"/>
        <v>0.0001768316005</v>
      </c>
      <c r="S193" s="3"/>
      <c r="T193" s="3"/>
      <c r="U193" s="47" t="s">
        <v>261</v>
      </c>
      <c r="V193" s="47">
        <v>0.3920528113661298</v>
      </c>
      <c r="W193" s="47">
        <v>0.39239482200647247</v>
      </c>
      <c r="X193" s="47">
        <v>3.420106403426715E-4</v>
      </c>
      <c r="Y193" s="3"/>
      <c r="Z193" s="3"/>
      <c r="AA193" s="3"/>
      <c r="AB193" s="3"/>
      <c r="AC193" s="3"/>
      <c r="AD193" s="3"/>
      <c r="AE193" s="3"/>
      <c r="AF193" s="3"/>
      <c r="AG193" s="3"/>
      <c r="AH193" s="3">
        <f t="shared" si="13"/>
        <v>192</v>
      </c>
      <c r="AI193" s="3">
        <f t="shared" si="12"/>
        <v>0.5092838196</v>
      </c>
      <c r="AJ193" s="47">
        <v>0.8757637474541752</v>
      </c>
      <c r="AK193" s="3">
        <v>0.5092838196286472</v>
      </c>
      <c r="AL193" s="47">
        <v>0.2728215767634855</v>
      </c>
      <c r="AM193" s="3">
        <v>0.5092838196286472</v>
      </c>
      <c r="AN193" s="47">
        <v>0.9026413406529453</v>
      </c>
      <c r="AO193" s="3">
        <v>0.5092838196286472</v>
      </c>
      <c r="AP193" s="47">
        <v>0.17771683358795784</v>
      </c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</row>
    <row r="194" ht="11.25" customHeight="1">
      <c r="A194" s="3"/>
      <c r="B194" s="3"/>
      <c r="C194" s="3" t="s">
        <v>214</v>
      </c>
      <c r="D194" s="18">
        <v>572.0</v>
      </c>
      <c r="E194" s="19">
        <v>26.0</v>
      </c>
      <c r="F194" s="35">
        <v>208.0</v>
      </c>
      <c r="G194" s="36">
        <v>116.0</v>
      </c>
      <c r="H194" s="47">
        <f t="shared" si="1"/>
        <v>0.9565217391</v>
      </c>
      <c r="I194" s="50">
        <f t="shared" si="2"/>
        <v>0.6419753086</v>
      </c>
      <c r="J194" s="47">
        <f t="shared" si="3"/>
        <v>0.8459869848</v>
      </c>
      <c r="K194" s="47">
        <f t="shared" si="4"/>
        <v>0.7462039046</v>
      </c>
      <c r="L194" s="47">
        <f t="shared" si="5"/>
        <v>0.2537960954</v>
      </c>
      <c r="M194" s="51">
        <f t="shared" si="6"/>
        <v>0.5418060201</v>
      </c>
      <c r="N194" s="52">
        <f t="shared" si="7"/>
        <v>0.8706110825</v>
      </c>
      <c r="O194" s="52">
        <f t="shared" si="8"/>
        <v>0.1488045009</v>
      </c>
      <c r="P194" s="53">
        <f t="shared" si="9"/>
        <v>0.6490647843</v>
      </c>
      <c r="Q194" s="50">
        <f t="shared" si="10"/>
        <v>0.6440015944</v>
      </c>
      <c r="R194" s="54">
        <f t="shared" si="11"/>
        <v>-0.002026285729</v>
      </c>
      <c r="S194" s="3"/>
      <c r="T194" s="3"/>
      <c r="U194" s="47" t="s">
        <v>111</v>
      </c>
      <c r="V194" s="47">
        <v>0.45378701099847946</v>
      </c>
      <c r="W194" s="47">
        <v>0.45424107142857145</v>
      </c>
      <c r="X194" s="47">
        <v>4.540604300919959E-4</v>
      </c>
      <c r="Y194" s="3"/>
      <c r="Z194" s="3"/>
      <c r="AA194" s="3"/>
      <c r="AB194" s="3"/>
      <c r="AC194" s="3"/>
      <c r="AD194" s="3"/>
      <c r="AE194" s="3"/>
      <c r="AF194" s="3"/>
      <c r="AG194" s="3"/>
      <c r="AH194" s="3">
        <f t="shared" si="13"/>
        <v>193</v>
      </c>
      <c r="AI194" s="3">
        <f t="shared" si="12"/>
        <v>0.5119363395</v>
      </c>
      <c r="AJ194" s="47">
        <v>0.8782699686083013</v>
      </c>
      <c r="AK194" s="3">
        <v>0.5119363395225465</v>
      </c>
      <c r="AL194" s="47">
        <v>0.27287853577371046</v>
      </c>
      <c r="AM194" s="3">
        <v>0.5119363395225465</v>
      </c>
      <c r="AN194" s="47">
        <v>0.9030951293489016</v>
      </c>
      <c r="AO194" s="3">
        <v>0.5119363395225465</v>
      </c>
      <c r="AP194" s="47">
        <v>0.17773749859623728</v>
      </c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</row>
    <row r="195" ht="11.25" customHeight="1">
      <c r="A195" s="3"/>
      <c r="B195" s="3"/>
      <c r="C195" s="3" t="s">
        <v>215</v>
      </c>
      <c r="D195" s="18">
        <v>144.0</v>
      </c>
      <c r="E195" s="19">
        <v>13.0</v>
      </c>
      <c r="F195" s="35">
        <v>43.0</v>
      </c>
      <c r="G195" s="36">
        <v>51.0</v>
      </c>
      <c r="H195" s="47">
        <f t="shared" si="1"/>
        <v>0.9171974522</v>
      </c>
      <c r="I195" s="50">
        <f t="shared" si="2"/>
        <v>0.4574468085</v>
      </c>
      <c r="J195" s="47">
        <f t="shared" si="3"/>
        <v>0.7450199203</v>
      </c>
      <c r="K195" s="47">
        <f t="shared" si="4"/>
        <v>0.7768924303</v>
      </c>
      <c r="L195" s="47">
        <f t="shared" si="5"/>
        <v>0.2231075697</v>
      </c>
      <c r="M195" s="51">
        <f t="shared" si="6"/>
        <v>0.5987261146</v>
      </c>
      <c r="N195" s="52">
        <f t="shared" si="7"/>
        <v>0.7666566216</v>
      </c>
      <c r="O195" s="52">
        <f t="shared" si="8"/>
        <v>0.1306495077</v>
      </c>
      <c r="P195" s="53">
        <f t="shared" si="9"/>
        <v>0.4545157965</v>
      </c>
      <c r="Q195" s="50">
        <f t="shared" si="10"/>
        <v>0.4546882138</v>
      </c>
      <c r="R195" s="54">
        <f t="shared" si="11"/>
        <v>0.002758594711</v>
      </c>
      <c r="S195" s="3"/>
      <c r="T195" s="3"/>
      <c r="U195" s="47" t="s">
        <v>371</v>
      </c>
      <c r="V195" s="47">
        <v>0.37914959585886543</v>
      </c>
      <c r="W195" s="47">
        <v>0.37965700768775873</v>
      </c>
      <c r="X195" s="47">
        <v>5.074118288933005E-4</v>
      </c>
      <c r="Y195" s="3"/>
      <c r="Z195" s="3"/>
      <c r="AA195" s="3"/>
      <c r="AB195" s="3"/>
      <c r="AC195" s="3"/>
      <c r="AD195" s="3"/>
      <c r="AE195" s="3"/>
      <c r="AF195" s="3"/>
      <c r="AG195" s="3"/>
      <c r="AH195" s="3">
        <f t="shared" si="13"/>
        <v>194</v>
      </c>
      <c r="AI195" s="3">
        <f t="shared" si="12"/>
        <v>0.5145888594</v>
      </c>
      <c r="AJ195" s="47">
        <v>0.8796992481203008</v>
      </c>
      <c r="AK195" s="3">
        <v>0.5145888594164456</v>
      </c>
      <c r="AL195" s="47">
        <v>0.27334083239595053</v>
      </c>
      <c r="AM195" s="3">
        <v>0.5145888594164456</v>
      </c>
      <c r="AN195" s="47">
        <v>0.9043533241757095</v>
      </c>
      <c r="AO195" s="3">
        <v>0.5145888594164456</v>
      </c>
      <c r="AP195" s="47">
        <v>0.17800103569913572</v>
      </c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</row>
    <row r="196" ht="11.25" customHeight="1">
      <c r="A196" s="3"/>
      <c r="B196" s="3"/>
      <c r="C196" s="3" t="s">
        <v>216</v>
      </c>
      <c r="D196" s="18">
        <v>420.0</v>
      </c>
      <c r="E196" s="19">
        <v>18.0</v>
      </c>
      <c r="F196" s="35">
        <v>165.0</v>
      </c>
      <c r="G196" s="36">
        <v>62.0</v>
      </c>
      <c r="H196" s="47">
        <f t="shared" si="1"/>
        <v>0.9589041096</v>
      </c>
      <c r="I196" s="50">
        <f t="shared" si="2"/>
        <v>0.7268722467</v>
      </c>
      <c r="J196" s="47">
        <f t="shared" si="3"/>
        <v>0.8796992481</v>
      </c>
      <c r="K196" s="47">
        <f t="shared" si="4"/>
        <v>0.7248120301</v>
      </c>
      <c r="L196" s="47">
        <f t="shared" si="5"/>
        <v>0.2751879699</v>
      </c>
      <c r="M196" s="51">
        <f t="shared" si="6"/>
        <v>0.5182648402</v>
      </c>
      <c r="N196" s="52">
        <f t="shared" si="7"/>
        <v>0.9066790726</v>
      </c>
      <c r="O196" s="52">
        <f t="shared" si="8"/>
        <v>0.165928434</v>
      </c>
      <c r="P196" s="53">
        <f t="shared" si="9"/>
        <v>0.73076333</v>
      </c>
      <c r="Q196" s="50">
        <f t="shared" si="10"/>
        <v>0.7250016644</v>
      </c>
      <c r="R196" s="54">
        <f t="shared" si="11"/>
        <v>0.00187058228</v>
      </c>
      <c r="S196" s="3"/>
      <c r="T196" s="3"/>
      <c r="U196" s="47" t="s">
        <v>362</v>
      </c>
      <c r="V196" s="47">
        <v>0.38863722600303374</v>
      </c>
      <c r="W196" s="47">
        <v>0.3891891891891892</v>
      </c>
      <c r="X196" s="47">
        <v>5.519631861554686E-4</v>
      </c>
      <c r="Y196" s="3"/>
      <c r="Z196" s="3"/>
      <c r="AA196" s="3"/>
      <c r="AB196" s="3"/>
      <c r="AC196" s="3"/>
      <c r="AD196" s="3"/>
      <c r="AE196" s="3"/>
      <c r="AF196" s="3"/>
      <c r="AG196" s="3"/>
      <c r="AH196" s="3">
        <f t="shared" si="13"/>
        <v>195</v>
      </c>
      <c r="AI196" s="3">
        <f t="shared" si="12"/>
        <v>0.5172413793</v>
      </c>
      <c r="AJ196" s="47">
        <v>0.8806863527533919</v>
      </c>
      <c r="AK196" s="3">
        <v>0.5172413793103449</v>
      </c>
      <c r="AL196" s="47">
        <v>0.2737117251680359</v>
      </c>
      <c r="AM196" s="3">
        <v>0.5172413793103449</v>
      </c>
      <c r="AN196" s="47">
        <v>0.9054740630058633</v>
      </c>
      <c r="AO196" s="3">
        <v>0.5172413793103449</v>
      </c>
      <c r="AP196" s="47">
        <v>0.17827789475283076</v>
      </c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</row>
    <row r="197" ht="11.25" customHeight="1">
      <c r="A197" s="3"/>
      <c r="B197" s="3"/>
      <c r="C197" s="3" t="s">
        <v>217</v>
      </c>
      <c r="D197" s="18">
        <v>9.0</v>
      </c>
      <c r="E197" s="19">
        <v>2.0</v>
      </c>
      <c r="F197" s="35">
        <v>7.0</v>
      </c>
      <c r="G197" s="36">
        <v>1.0</v>
      </c>
      <c r="H197" s="47">
        <f t="shared" si="1"/>
        <v>0.8181818182</v>
      </c>
      <c r="I197" s="50">
        <f t="shared" si="2"/>
        <v>0.875</v>
      </c>
      <c r="J197" s="47">
        <f t="shared" si="3"/>
        <v>0.8421052632</v>
      </c>
      <c r="K197" s="47">
        <f t="shared" si="4"/>
        <v>0.5263157895</v>
      </c>
      <c r="L197" s="47">
        <f t="shared" si="5"/>
        <v>0.4736842105</v>
      </c>
      <c r="M197" s="51">
        <f t="shared" si="6"/>
        <v>0.7272727273</v>
      </c>
      <c r="N197" s="52">
        <f t="shared" si="7"/>
        <v>0.8935559044</v>
      </c>
      <c r="O197" s="52">
        <f t="shared" si="8"/>
        <v>0.3675266673</v>
      </c>
      <c r="P197" s="53">
        <f t="shared" si="9"/>
        <v>0.8092976002</v>
      </c>
      <c r="Q197" s="50">
        <f t="shared" si="10"/>
        <v>0.8048373477</v>
      </c>
      <c r="R197" s="54">
        <f t="shared" si="11"/>
        <v>0.07016265228</v>
      </c>
      <c r="S197" s="3"/>
      <c r="T197" s="3"/>
      <c r="U197" s="47" t="s">
        <v>235</v>
      </c>
      <c r="V197" s="47">
        <v>0.8003169134002018</v>
      </c>
      <c r="W197" s="47">
        <v>0.8009708737864077</v>
      </c>
      <c r="X197" s="47">
        <v>6.539603862059096E-4</v>
      </c>
      <c r="Y197" s="3"/>
      <c r="Z197" s="3"/>
      <c r="AA197" s="3"/>
      <c r="AB197" s="3"/>
      <c r="AC197" s="3"/>
      <c r="AD197" s="3"/>
      <c r="AE197" s="3"/>
      <c r="AF197" s="3"/>
      <c r="AG197" s="3"/>
      <c r="AH197" s="3">
        <f t="shared" si="13"/>
        <v>196</v>
      </c>
      <c r="AI197" s="3">
        <f t="shared" si="12"/>
        <v>0.5198938992</v>
      </c>
      <c r="AJ197" s="47">
        <v>0.8826937002172339</v>
      </c>
      <c r="AK197" s="3">
        <v>0.519893899204244</v>
      </c>
      <c r="AL197" s="47">
        <v>0.274442538593482</v>
      </c>
      <c r="AM197" s="3">
        <v>0.519893899204244</v>
      </c>
      <c r="AN197" s="47">
        <v>0.9065372089203609</v>
      </c>
      <c r="AO197" s="3">
        <v>0.519893899204244</v>
      </c>
      <c r="AP197" s="47">
        <v>0.17867233959046092</v>
      </c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</row>
    <row r="198" ht="11.25" customHeight="1">
      <c r="A198" s="3"/>
      <c r="B198" s="3"/>
      <c r="C198" s="3" t="s">
        <v>218</v>
      </c>
      <c r="D198" s="18">
        <v>666.0</v>
      </c>
      <c r="E198" s="19">
        <v>8.0</v>
      </c>
      <c r="F198" s="35">
        <v>255.0</v>
      </c>
      <c r="G198" s="36">
        <v>35.0</v>
      </c>
      <c r="H198" s="47">
        <f t="shared" si="1"/>
        <v>0.9881305638</v>
      </c>
      <c r="I198" s="50">
        <f t="shared" si="2"/>
        <v>0.8793103448</v>
      </c>
      <c r="J198" s="47">
        <f t="shared" si="3"/>
        <v>0.9553941909</v>
      </c>
      <c r="K198" s="47">
        <f t="shared" si="4"/>
        <v>0.7271784232</v>
      </c>
      <c r="L198" s="47">
        <f t="shared" si="5"/>
        <v>0.2728215768</v>
      </c>
      <c r="M198" s="51">
        <f t="shared" si="6"/>
        <v>0.4302670623</v>
      </c>
      <c r="N198" s="52">
        <f t="shared" si="7"/>
        <v>0.9815214065</v>
      </c>
      <c r="O198" s="52">
        <f t="shared" si="8"/>
        <v>0.1543547901</v>
      </c>
      <c r="P198" s="53">
        <f t="shared" si="9"/>
        <v>0.8805303891</v>
      </c>
      <c r="Q198" s="50">
        <f t="shared" si="10"/>
        <v>0.8795516465</v>
      </c>
      <c r="R198" s="54">
        <f t="shared" si="11"/>
        <v>-0.0002413016941</v>
      </c>
      <c r="S198" s="3"/>
      <c r="T198" s="3"/>
      <c r="U198" s="47" t="s">
        <v>159</v>
      </c>
      <c r="V198" s="47">
        <v>0.9297786103892203</v>
      </c>
      <c r="W198" s="47">
        <v>0.9304897314375987</v>
      </c>
      <c r="X198" s="47">
        <v>7.111210483784491E-4</v>
      </c>
      <c r="Y198" s="3"/>
      <c r="Z198" s="3"/>
      <c r="AA198" s="3"/>
      <c r="AB198" s="3"/>
      <c r="AC198" s="3"/>
      <c r="AD198" s="3"/>
      <c r="AE198" s="3"/>
      <c r="AF198" s="3"/>
      <c r="AG198" s="3"/>
      <c r="AH198" s="3">
        <f t="shared" si="13"/>
        <v>197</v>
      </c>
      <c r="AI198" s="3">
        <f t="shared" si="12"/>
        <v>0.5225464191</v>
      </c>
      <c r="AJ198" s="47">
        <v>0.8832980972515856</v>
      </c>
      <c r="AK198" s="3">
        <v>0.5225464190981433</v>
      </c>
      <c r="AL198" s="47">
        <v>0.27453271028037385</v>
      </c>
      <c r="AM198" s="3">
        <v>0.5225464190981433</v>
      </c>
      <c r="AN198" s="47">
        <v>0.9066790726265376</v>
      </c>
      <c r="AO198" s="3">
        <v>0.5225464190981433</v>
      </c>
      <c r="AP198" s="47">
        <v>0.17896250062016078</v>
      </c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</row>
    <row r="199" ht="11.25" customHeight="1">
      <c r="A199" s="3"/>
      <c r="B199" s="3"/>
      <c r="C199" s="3" t="s">
        <v>219</v>
      </c>
      <c r="D199" s="18">
        <v>58.0</v>
      </c>
      <c r="E199" s="19">
        <v>1.0</v>
      </c>
      <c r="F199" s="35">
        <v>10.0</v>
      </c>
      <c r="G199" s="36">
        <v>4.0</v>
      </c>
      <c r="H199" s="47">
        <f t="shared" si="1"/>
        <v>0.9830508475</v>
      </c>
      <c r="I199" s="50">
        <f t="shared" si="2"/>
        <v>0.7142857143</v>
      </c>
      <c r="J199" s="47">
        <f t="shared" si="3"/>
        <v>0.9315068493</v>
      </c>
      <c r="K199" s="47">
        <f t="shared" si="4"/>
        <v>0.8493150685</v>
      </c>
      <c r="L199" s="47">
        <f t="shared" si="5"/>
        <v>0.1506849315</v>
      </c>
      <c r="M199" s="51">
        <f t="shared" si="6"/>
        <v>0.2372881356</v>
      </c>
      <c r="N199" s="52">
        <f t="shared" si="7"/>
        <v>0.9429274105</v>
      </c>
      <c r="O199" s="52">
        <f t="shared" si="8"/>
        <v>0.03603966569</v>
      </c>
      <c r="P199" s="53">
        <f t="shared" si="9"/>
        <v>0.749025323</v>
      </c>
      <c r="Q199" s="50">
        <f t="shared" si="10"/>
        <v>0.7433657135</v>
      </c>
      <c r="R199" s="54">
        <f t="shared" si="11"/>
        <v>-0.02907999917</v>
      </c>
      <c r="S199" s="3"/>
      <c r="T199" s="3"/>
      <c r="U199" s="47" t="s">
        <v>385</v>
      </c>
      <c r="V199" s="47">
        <v>0.36132900706794585</v>
      </c>
      <c r="W199" s="47">
        <v>0.3620689655172414</v>
      </c>
      <c r="X199" s="47">
        <v>7.399584492955302E-4</v>
      </c>
      <c r="Y199" s="3"/>
      <c r="Z199" s="3"/>
      <c r="AA199" s="3"/>
      <c r="AB199" s="3"/>
      <c r="AC199" s="3"/>
      <c r="AD199" s="3"/>
      <c r="AE199" s="3"/>
      <c r="AF199" s="3"/>
      <c r="AG199" s="3"/>
      <c r="AH199" s="3">
        <f t="shared" si="13"/>
        <v>198</v>
      </c>
      <c r="AI199" s="3">
        <f t="shared" si="12"/>
        <v>0.525198939</v>
      </c>
      <c r="AJ199" s="47">
        <v>0.8837209302325582</v>
      </c>
      <c r="AK199" s="3">
        <v>0.5251989389920424</v>
      </c>
      <c r="AL199" s="47">
        <v>0.2748678519942336</v>
      </c>
      <c r="AM199" s="3">
        <v>0.5251989389920424</v>
      </c>
      <c r="AN199" s="47">
        <v>0.9070450450756132</v>
      </c>
      <c r="AO199" s="3">
        <v>0.5251989389920424</v>
      </c>
      <c r="AP199" s="47">
        <v>0.18164926501321915</v>
      </c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</row>
    <row r="200" ht="11.25" customHeight="1">
      <c r="A200" s="3"/>
      <c r="B200" s="3"/>
      <c r="C200" s="3" t="s">
        <v>220</v>
      </c>
      <c r="D200" s="18">
        <v>178.0</v>
      </c>
      <c r="E200" s="19">
        <v>3.0</v>
      </c>
      <c r="F200" s="35">
        <v>36.0</v>
      </c>
      <c r="G200" s="36">
        <v>10.0</v>
      </c>
      <c r="H200" s="47">
        <f t="shared" si="1"/>
        <v>0.9834254144</v>
      </c>
      <c r="I200" s="50">
        <f t="shared" si="2"/>
        <v>0.7826086957</v>
      </c>
      <c r="J200" s="47">
        <f t="shared" si="3"/>
        <v>0.9427312775</v>
      </c>
      <c r="K200" s="47">
        <f t="shared" si="4"/>
        <v>0.8281938326</v>
      </c>
      <c r="L200" s="47">
        <f t="shared" si="5"/>
        <v>0.1718061674</v>
      </c>
      <c r="M200" s="51">
        <f t="shared" si="6"/>
        <v>0.2541436464</v>
      </c>
      <c r="N200" s="52">
        <f t="shared" si="7"/>
        <v>0.9566422037</v>
      </c>
      <c r="O200" s="52">
        <f t="shared" si="8"/>
        <v>0.05563555406</v>
      </c>
      <c r="P200" s="53">
        <f t="shared" si="9"/>
        <v>0.8031586478</v>
      </c>
      <c r="Q200" s="50">
        <f t="shared" si="10"/>
        <v>0.7985095567</v>
      </c>
      <c r="R200" s="54">
        <f t="shared" si="11"/>
        <v>-0.01590086108</v>
      </c>
      <c r="S200" s="3"/>
      <c r="T200" s="3"/>
      <c r="U200" s="47" t="s">
        <v>192</v>
      </c>
      <c r="V200" s="47">
        <v>0.3919712886460765</v>
      </c>
      <c r="W200" s="47">
        <v>0.39282051282051283</v>
      </c>
      <c r="X200" s="47">
        <v>8.49224174436336E-4</v>
      </c>
      <c r="Y200" s="3"/>
      <c r="Z200" s="3"/>
      <c r="AA200" s="3"/>
      <c r="AB200" s="3"/>
      <c r="AC200" s="3"/>
      <c r="AD200" s="3"/>
      <c r="AE200" s="3"/>
      <c r="AF200" s="3"/>
      <c r="AG200" s="3"/>
      <c r="AH200" s="3">
        <f t="shared" si="13"/>
        <v>199</v>
      </c>
      <c r="AI200" s="3">
        <f t="shared" si="12"/>
        <v>0.5278514589</v>
      </c>
      <c r="AJ200" s="47">
        <v>0.8888888888888888</v>
      </c>
      <c r="AK200" s="3">
        <v>0.5278514588859416</v>
      </c>
      <c r="AL200" s="47">
        <v>0.275187969924812</v>
      </c>
      <c r="AM200" s="3">
        <v>0.5278514588859416</v>
      </c>
      <c r="AN200" s="47">
        <v>0.9164518379809072</v>
      </c>
      <c r="AO200" s="3">
        <v>0.5278514588859416</v>
      </c>
      <c r="AP200" s="47">
        <v>0.18252243919051986</v>
      </c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</row>
    <row r="201" ht="11.25" customHeight="1">
      <c r="A201" s="3"/>
      <c r="B201" s="3"/>
      <c r="C201" s="3" t="s">
        <v>221</v>
      </c>
      <c r="D201" s="18">
        <v>3.0</v>
      </c>
      <c r="E201" s="19">
        <v>0.0</v>
      </c>
      <c r="F201" s="35">
        <v>0.0</v>
      </c>
      <c r="G201" s="36">
        <v>1.0</v>
      </c>
      <c r="H201" s="47">
        <f t="shared" si="1"/>
        <v>1</v>
      </c>
      <c r="I201" s="50">
        <f t="shared" si="2"/>
        <v>0</v>
      </c>
      <c r="J201" s="47">
        <f t="shared" si="3"/>
        <v>0.75</v>
      </c>
      <c r="K201" s="47">
        <f t="shared" si="4"/>
        <v>1</v>
      </c>
      <c r="L201" s="47">
        <f t="shared" si="5"/>
        <v>0</v>
      </c>
      <c r="M201" s="51">
        <f t="shared" si="6"/>
        <v>0.3333333333</v>
      </c>
      <c r="N201" s="52">
        <f t="shared" si="7"/>
        <v>0.7444096181</v>
      </c>
      <c r="O201" s="52">
        <f t="shared" si="8"/>
        <v>-0.09140197209</v>
      </c>
      <c r="P201" s="53">
        <f t="shared" si="9"/>
        <v>-0.04294534797</v>
      </c>
      <c r="Q201" s="50">
        <f t="shared" si="10"/>
        <v>-0.07429992567</v>
      </c>
      <c r="R201" s="54">
        <f t="shared" si="11"/>
        <v>0.07429992567</v>
      </c>
      <c r="S201" s="3"/>
      <c r="T201" s="3"/>
      <c r="U201" s="47" t="s">
        <v>259</v>
      </c>
      <c r="V201" s="47">
        <v>0.442870570880037</v>
      </c>
      <c r="W201" s="47">
        <v>0.44375</v>
      </c>
      <c r="X201" s="47">
        <v>8.794291199629711E-4</v>
      </c>
      <c r="Y201" s="3"/>
      <c r="Z201" s="3"/>
      <c r="AA201" s="3"/>
      <c r="AB201" s="3"/>
      <c r="AC201" s="3"/>
      <c r="AD201" s="3"/>
      <c r="AE201" s="3"/>
      <c r="AF201" s="3"/>
      <c r="AG201" s="3"/>
      <c r="AH201" s="3">
        <f t="shared" si="13"/>
        <v>200</v>
      </c>
      <c r="AI201" s="3">
        <f t="shared" si="12"/>
        <v>0.5305039788</v>
      </c>
      <c r="AJ201" s="47">
        <v>0.8920756948551153</v>
      </c>
      <c r="AK201" s="3">
        <v>0.5305039787798409</v>
      </c>
      <c r="AL201" s="47">
        <v>0.2766393442622951</v>
      </c>
      <c r="AM201" s="3">
        <v>0.5305039787798409</v>
      </c>
      <c r="AN201" s="47">
        <v>0.9175263733097222</v>
      </c>
      <c r="AO201" s="3">
        <v>0.5305039787798409</v>
      </c>
      <c r="AP201" s="47">
        <v>0.18264965404927963</v>
      </c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</row>
    <row r="202" ht="11.25" customHeight="1">
      <c r="A202" s="3"/>
      <c r="B202" s="3"/>
      <c r="C202" s="3" t="s">
        <v>222</v>
      </c>
      <c r="D202" s="18">
        <v>61.0</v>
      </c>
      <c r="E202" s="19">
        <v>0.0</v>
      </c>
      <c r="F202" s="35">
        <v>10.0</v>
      </c>
      <c r="G202" s="36">
        <v>1.0</v>
      </c>
      <c r="H202" s="47">
        <f t="shared" si="1"/>
        <v>1</v>
      </c>
      <c r="I202" s="50">
        <f t="shared" si="2"/>
        <v>0.9090909091</v>
      </c>
      <c r="J202" s="47">
        <f t="shared" si="3"/>
        <v>0.9861111111</v>
      </c>
      <c r="K202" s="47">
        <f t="shared" si="4"/>
        <v>0.8611111111</v>
      </c>
      <c r="L202" s="47">
        <f t="shared" si="5"/>
        <v>0.1388888889</v>
      </c>
      <c r="M202" s="51">
        <f t="shared" si="6"/>
        <v>0.1803278689</v>
      </c>
      <c r="N202" s="52">
        <f t="shared" si="7"/>
        <v>0.9956870853</v>
      </c>
      <c r="O202" s="52">
        <f t="shared" si="8"/>
        <v>0.01767696597</v>
      </c>
      <c r="P202" s="53">
        <f t="shared" si="9"/>
        <v>0.973693819</v>
      </c>
      <c r="Q202" s="50">
        <f t="shared" si="10"/>
        <v>0.9815190136</v>
      </c>
      <c r="R202" s="54">
        <f t="shared" si="11"/>
        <v>-0.07242810452</v>
      </c>
      <c r="S202" s="3"/>
      <c r="T202" s="3"/>
      <c r="U202" s="47" t="s">
        <v>63</v>
      </c>
      <c r="V202" s="47">
        <v>0.6806916584538555</v>
      </c>
      <c r="W202" s="47">
        <v>0.6815856777493606</v>
      </c>
      <c r="X202" s="47">
        <v>8.94019295505144E-4</v>
      </c>
      <c r="Y202" s="3"/>
      <c r="Z202" s="3"/>
      <c r="AA202" s="3"/>
      <c r="AB202" s="3"/>
      <c r="AC202" s="3"/>
      <c r="AD202" s="3"/>
      <c r="AE202" s="3"/>
      <c r="AF202" s="3"/>
      <c r="AG202" s="3"/>
      <c r="AH202" s="3">
        <f t="shared" si="13"/>
        <v>201</v>
      </c>
      <c r="AI202" s="3">
        <f t="shared" si="12"/>
        <v>0.5331564987</v>
      </c>
      <c r="AJ202" s="47">
        <v>0.8925501432664756</v>
      </c>
      <c r="AK202" s="3">
        <v>0.53315649867374</v>
      </c>
      <c r="AL202" s="47">
        <v>0.27755102040816326</v>
      </c>
      <c r="AM202" s="3">
        <v>0.53315649867374</v>
      </c>
      <c r="AN202" s="47">
        <v>0.9181002524487987</v>
      </c>
      <c r="AO202" s="3">
        <v>0.53315649867374</v>
      </c>
      <c r="AP202" s="47">
        <v>0.18265329650514522</v>
      </c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</row>
    <row r="203" ht="11.25" customHeight="1">
      <c r="A203" s="3"/>
      <c r="B203" s="3"/>
      <c r="C203" s="3" t="s">
        <v>223</v>
      </c>
      <c r="D203" s="18">
        <v>188.0</v>
      </c>
      <c r="E203" s="19">
        <v>3.0</v>
      </c>
      <c r="F203" s="35">
        <v>37.0</v>
      </c>
      <c r="G203" s="36">
        <v>8.0</v>
      </c>
      <c r="H203" s="47">
        <f t="shared" si="1"/>
        <v>0.9842931937</v>
      </c>
      <c r="I203" s="50">
        <f t="shared" si="2"/>
        <v>0.8222222222</v>
      </c>
      <c r="J203" s="47">
        <f t="shared" si="3"/>
        <v>0.9533898305</v>
      </c>
      <c r="K203" s="47">
        <f t="shared" si="4"/>
        <v>0.8305084746</v>
      </c>
      <c r="L203" s="47">
        <f t="shared" si="5"/>
        <v>0.1694915254</v>
      </c>
      <c r="M203" s="51">
        <f t="shared" si="6"/>
        <v>0.2356020942</v>
      </c>
      <c r="N203" s="52">
        <f t="shared" si="7"/>
        <v>0.9669392257</v>
      </c>
      <c r="O203" s="52">
        <f t="shared" si="8"/>
        <v>0.05203921471</v>
      </c>
      <c r="P203" s="53">
        <f t="shared" si="9"/>
        <v>0.8397503666</v>
      </c>
      <c r="Q203" s="50">
        <f t="shared" si="10"/>
        <v>0.8364761823</v>
      </c>
      <c r="R203" s="54">
        <f t="shared" si="11"/>
        <v>-0.01425396006</v>
      </c>
      <c r="S203" s="3"/>
      <c r="T203" s="3"/>
      <c r="U203" s="47" t="s">
        <v>386</v>
      </c>
      <c r="V203" s="47">
        <v>0.49780398229026657</v>
      </c>
      <c r="W203" s="47">
        <v>0.4987309644670051</v>
      </c>
      <c r="X203" s="47">
        <v>9.269821767385333E-4</v>
      </c>
      <c r="Y203" s="3"/>
      <c r="Z203" s="3"/>
      <c r="AA203" s="3"/>
      <c r="AB203" s="3"/>
      <c r="AC203" s="3"/>
      <c r="AD203" s="3"/>
      <c r="AE203" s="3"/>
      <c r="AF203" s="3"/>
      <c r="AG203" s="3"/>
      <c r="AH203" s="3">
        <f t="shared" si="13"/>
        <v>202</v>
      </c>
      <c r="AI203" s="3">
        <f t="shared" si="12"/>
        <v>0.5358090186</v>
      </c>
      <c r="AJ203" s="47">
        <v>0.8948915839764793</v>
      </c>
      <c r="AK203" s="3">
        <v>0.5358090185676393</v>
      </c>
      <c r="AL203" s="47">
        <v>0.27835051546391754</v>
      </c>
      <c r="AM203" s="3">
        <v>0.5358090185676393</v>
      </c>
      <c r="AN203" s="47">
        <v>0.9187113738881075</v>
      </c>
      <c r="AO203" s="3">
        <v>0.5358090185676393</v>
      </c>
      <c r="AP203" s="47">
        <v>0.18333489976601028</v>
      </c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</row>
    <row r="204" ht="11.25" customHeight="1">
      <c r="A204" s="3"/>
      <c r="B204" s="3"/>
      <c r="C204" s="3" t="s">
        <v>224</v>
      </c>
      <c r="D204" s="18">
        <v>38.0</v>
      </c>
      <c r="E204" s="19">
        <v>0.0</v>
      </c>
      <c r="F204" s="35">
        <v>3.0</v>
      </c>
      <c r="G204" s="36">
        <v>1.0</v>
      </c>
      <c r="H204" s="47">
        <f t="shared" si="1"/>
        <v>1</v>
      </c>
      <c r="I204" s="50">
        <f t="shared" si="2"/>
        <v>0.75</v>
      </c>
      <c r="J204" s="47">
        <f t="shared" si="3"/>
        <v>0.9761904762</v>
      </c>
      <c r="K204" s="47">
        <f t="shared" si="4"/>
        <v>0.9285714286</v>
      </c>
      <c r="L204" s="47">
        <f t="shared" si="5"/>
        <v>0.07142857143</v>
      </c>
      <c r="M204" s="51">
        <f t="shared" si="6"/>
        <v>0.1052631579</v>
      </c>
      <c r="N204" s="52">
        <f t="shared" si="7"/>
        <v>0.9776190558</v>
      </c>
      <c r="O204" s="52">
        <f t="shared" si="8"/>
        <v>-0.04807149211</v>
      </c>
      <c r="P204" s="53">
        <f t="shared" si="9"/>
        <v>0.9216364139</v>
      </c>
      <c r="Q204" s="50">
        <f t="shared" si="10"/>
        <v>0.9238871202</v>
      </c>
      <c r="R204" s="54">
        <f t="shared" si="11"/>
        <v>-0.1738871202</v>
      </c>
      <c r="S204" s="3"/>
      <c r="T204" s="3"/>
      <c r="U204" s="47" t="s">
        <v>149</v>
      </c>
      <c r="V204" s="47">
        <v>0.9409311522691628</v>
      </c>
      <c r="W204" s="47">
        <v>0.9418604651162791</v>
      </c>
      <c r="X204" s="47">
        <v>9.293128471162815E-4</v>
      </c>
      <c r="Y204" s="3"/>
      <c r="Z204" s="3"/>
      <c r="AA204" s="3"/>
      <c r="AB204" s="3"/>
      <c r="AC204" s="3"/>
      <c r="AD204" s="3"/>
      <c r="AE204" s="3"/>
      <c r="AF204" s="3"/>
      <c r="AG204" s="3"/>
      <c r="AH204" s="3">
        <f t="shared" si="13"/>
        <v>203</v>
      </c>
      <c r="AI204" s="3">
        <f t="shared" si="12"/>
        <v>0.5384615385</v>
      </c>
      <c r="AJ204" s="47">
        <v>0.8963376784605835</v>
      </c>
      <c r="AK204" s="3">
        <v>0.5384615384615384</v>
      </c>
      <c r="AL204" s="47">
        <v>0.27909090909090906</v>
      </c>
      <c r="AM204" s="3">
        <v>0.5384615384615384</v>
      </c>
      <c r="AN204" s="47">
        <v>0.924019168466163</v>
      </c>
      <c r="AO204" s="3">
        <v>0.5384615384615384</v>
      </c>
      <c r="AP204" s="47">
        <v>0.1833843742606634</v>
      </c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</row>
    <row r="205" ht="11.25" customHeight="1">
      <c r="A205" s="3"/>
      <c r="B205" s="3"/>
      <c r="C205" s="3" t="s">
        <v>225</v>
      </c>
      <c r="D205" s="18">
        <v>58.0</v>
      </c>
      <c r="E205" s="19">
        <v>1.0</v>
      </c>
      <c r="F205" s="35">
        <v>3.0</v>
      </c>
      <c r="G205" s="36">
        <v>2.0</v>
      </c>
      <c r="H205" s="47">
        <f t="shared" si="1"/>
        <v>0.9830508475</v>
      </c>
      <c r="I205" s="50">
        <f t="shared" si="2"/>
        <v>0.6</v>
      </c>
      <c r="J205" s="47">
        <f t="shared" si="3"/>
        <v>0.953125</v>
      </c>
      <c r="K205" s="47">
        <f t="shared" si="4"/>
        <v>0.9375</v>
      </c>
      <c r="L205" s="47">
        <f t="shared" si="5"/>
        <v>0.0625</v>
      </c>
      <c r="M205" s="51">
        <f t="shared" si="6"/>
        <v>0.08474576271</v>
      </c>
      <c r="N205" s="52">
        <f t="shared" si="7"/>
        <v>0.9536373873</v>
      </c>
      <c r="O205" s="52">
        <f t="shared" si="8"/>
        <v>-0.05412253802</v>
      </c>
      <c r="P205" s="53">
        <f t="shared" si="9"/>
        <v>0.779080734</v>
      </c>
      <c r="Q205" s="50">
        <f t="shared" si="10"/>
        <v>0.7738425381</v>
      </c>
      <c r="R205" s="54">
        <f t="shared" si="11"/>
        <v>-0.1738425381</v>
      </c>
      <c r="S205" s="3"/>
      <c r="T205" s="3"/>
      <c r="U205" s="47" t="s">
        <v>292</v>
      </c>
      <c r="V205" s="47">
        <v>0.5518766840127675</v>
      </c>
      <c r="W205" s="47">
        <v>0.5528169014084507</v>
      </c>
      <c r="X205" s="47">
        <v>9.402173956832849E-4</v>
      </c>
      <c r="Y205" s="3"/>
      <c r="Z205" s="3"/>
      <c r="AA205" s="3"/>
      <c r="AB205" s="3"/>
      <c r="AC205" s="3"/>
      <c r="AD205" s="3"/>
      <c r="AE205" s="3"/>
      <c r="AF205" s="3"/>
      <c r="AG205" s="3"/>
      <c r="AH205" s="3">
        <f t="shared" si="13"/>
        <v>204</v>
      </c>
      <c r="AI205" s="3">
        <f t="shared" si="12"/>
        <v>0.5411140584</v>
      </c>
      <c r="AJ205" s="47">
        <v>0.8969270166453265</v>
      </c>
      <c r="AK205" s="3">
        <v>0.5411140583554377</v>
      </c>
      <c r="AL205" s="47">
        <v>0.27935222672064774</v>
      </c>
      <c r="AM205" s="3">
        <v>0.5411140583554377</v>
      </c>
      <c r="AN205" s="47">
        <v>0.9253527312595083</v>
      </c>
      <c r="AO205" s="3">
        <v>0.5411140583554377</v>
      </c>
      <c r="AP205" s="47">
        <v>0.18453047757654834</v>
      </c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</row>
    <row r="206" ht="11.25" customHeight="1">
      <c r="A206" s="3"/>
      <c r="B206" s="3"/>
      <c r="C206" s="3" t="s">
        <v>226</v>
      </c>
      <c r="D206" s="18">
        <v>85.0</v>
      </c>
      <c r="E206" s="19">
        <v>0.0</v>
      </c>
      <c r="F206" s="35">
        <v>16.0</v>
      </c>
      <c r="G206" s="36">
        <v>7.0</v>
      </c>
      <c r="H206" s="47">
        <f t="shared" si="1"/>
        <v>1</v>
      </c>
      <c r="I206" s="50">
        <f t="shared" si="2"/>
        <v>0.6956521739</v>
      </c>
      <c r="J206" s="47">
        <f t="shared" si="3"/>
        <v>0.9351851852</v>
      </c>
      <c r="K206" s="47">
        <f t="shared" si="4"/>
        <v>0.8518518519</v>
      </c>
      <c r="L206" s="47">
        <f t="shared" si="5"/>
        <v>0.1481481481</v>
      </c>
      <c r="M206" s="51">
        <f t="shared" si="6"/>
        <v>0.2705882353</v>
      </c>
      <c r="N206" s="52">
        <f t="shared" si="7"/>
        <v>0.9462691726</v>
      </c>
      <c r="O206" s="52">
        <f t="shared" si="8"/>
        <v>0.03307351492</v>
      </c>
      <c r="P206" s="53">
        <f t="shared" si="9"/>
        <v>0.7604648732</v>
      </c>
      <c r="Q206" s="50">
        <f t="shared" si="10"/>
        <v>0.754926883</v>
      </c>
      <c r="R206" s="54">
        <f t="shared" si="11"/>
        <v>-0.05927470908</v>
      </c>
      <c r="S206" s="3"/>
      <c r="T206" s="3"/>
      <c r="U206" s="47" t="s">
        <v>305</v>
      </c>
      <c r="V206" s="47">
        <v>0.30923622160232483</v>
      </c>
      <c r="W206" s="47">
        <v>0.3102006688963211</v>
      </c>
      <c r="X206" s="47">
        <v>9.644472939962512E-4</v>
      </c>
      <c r="Y206" s="3"/>
      <c r="Z206" s="3"/>
      <c r="AA206" s="3"/>
      <c r="AB206" s="3"/>
      <c r="AC206" s="3"/>
      <c r="AD206" s="3"/>
      <c r="AE206" s="3"/>
      <c r="AF206" s="3"/>
      <c r="AG206" s="3"/>
      <c r="AH206" s="3">
        <f t="shared" si="13"/>
        <v>205</v>
      </c>
      <c r="AI206" s="3">
        <f t="shared" si="12"/>
        <v>0.5437665782</v>
      </c>
      <c r="AJ206" s="47">
        <v>0.8976545842217484</v>
      </c>
      <c r="AK206" s="3">
        <v>0.5437665782493368</v>
      </c>
      <c r="AL206" s="47">
        <v>0.2795527156549521</v>
      </c>
      <c r="AM206" s="3">
        <v>0.5437665782493368</v>
      </c>
      <c r="AN206" s="47">
        <v>0.9257355266936612</v>
      </c>
      <c r="AO206" s="3">
        <v>0.5437665782493368</v>
      </c>
      <c r="AP206" s="47">
        <v>0.1848413976103626</v>
      </c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</row>
    <row r="207" ht="11.25" customHeight="1">
      <c r="A207" s="3"/>
      <c r="B207" s="3"/>
      <c r="C207" s="3" t="s">
        <v>227</v>
      </c>
      <c r="D207" s="18">
        <v>33.0</v>
      </c>
      <c r="E207" s="19">
        <v>0.0</v>
      </c>
      <c r="F207" s="35">
        <v>3.0</v>
      </c>
      <c r="G207" s="36">
        <v>0.0</v>
      </c>
      <c r="H207" s="47">
        <f t="shared" si="1"/>
        <v>1</v>
      </c>
      <c r="I207" s="50">
        <f t="shared" si="2"/>
        <v>1</v>
      </c>
      <c r="J207" s="47">
        <f t="shared" si="3"/>
        <v>1</v>
      </c>
      <c r="K207" s="47">
        <f t="shared" si="4"/>
        <v>0.9166666667</v>
      </c>
      <c r="L207" s="47">
        <f t="shared" si="5"/>
        <v>0.08333333333</v>
      </c>
      <c r="M207" s="51">
        <f t="shared" si="6"/>
        <v>0.09090909091</v>
      </c>
      <c r="N207" s="52">
        <f t="shared" si="7"/>
        <v>1.002701932</v>
      </c>
      <c r="O207" s="52">
        <f t="shared" si="8"/>
        <v>-0.03915711633</v>
      </c>
      <c r="P207" s="53">
        <f t="shared" si="9"/>
        <v>1.071984667</v>
      </c>
      <c r="Q207" s="50">
        <f t="shared" si="10"/>
        <v>1.095579222</v>
      </c>
      <c r="R207" s="54">
        <f t="shared" si="11"/>
        <v>-0.09557922186</v>
      </c>
      <c r="S207" s="3"/>
      <c r="T207" s="3"/>
      <c r="U207" s="47" t="s">
        <v>146</v>
      </c>
      <c r="V207" s="47">
        <v>0.8825180413003672</v>
      </c>
      <c r="W207" s="47">
        <v>0.883495145631068</v>
      </c>
      <c r="X207" s="47">
        <v>9.77104330700862E-4</v>
      </c>
      <c r="Y207" s="3"/>
      <c r="Z207" s="3"/>
      <c r="AA207" s="3"/>
      <c r="AB207" s="3"/>
      <c r="AC207" s="3"/>
      <c r="AD207" s="3"/>
      <c r="AE207" s="3"/>
      <c r="AF207" s="3"/>
      <c r="AG207" s="3"/>
      <c r="AH207" s="3">
        <f t="shared" si="13"/>
        <v>206</v>
      </c>
      <c r="AI207" s="3">
        <f t="shared" si="12"/>
        <v>0.5464190981</v>
      </c>
      <c r="AJ207" s="47">
        <v>0.8988235294117647</v>
      </c>
      <c r="AK207" s="3">
        <v>0.5464190981432361</v>
      </c>
      <c r="AL207" s="47">
        <v>0.27996254681647936</v>
      </c>
      <c r="AM207" s="3">
        <v>0.5464190981432361</v>
      </c>
      <c r="AN207" s="47">
        <v>0.9262848432507472</v>
      </c>
      <c r="AO207" s="3">
        <v>0.5464190981432361</v>
      </c>
      <c r="AP207" s="47">
        <v>0.18807302828624792</v>
      </c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</row>
    <row r="208" ht="11.25" customHeight="1">
      <c r="A208" s="3"/>
      <c r="B208" s="3"/>
      <c r="C208" s="3" t="s">
        <v>228</v>
      </c>
      <c r="D208" s="18">
        <v>148.0</v>
      </c>
      <c r="E208" s="19">
        <v>0.0</v>
      </c>
      <c r="F208" s="35">
        <v>29.0</v>
      </c>
      <c r="G208" s="36">
        <v>6.0</v>
      </c>
      <c r="H208" s="47">
        <f t="shared" si="1"/>
        <v>1</v>
      </c>
      <c r="I208" s="50">
        <f t="shared" si="2"/>
        <v>0.8285714286</v>
      </c>
      <c r="J208" s="47">
        <f t="shared" si="3"/>
        <v>0.9672131148</v>
      </c>
      <c r="K208" s="47">
        <f t="shared" si="4"/>
        <v>0.8415300546</v>
      </c>
      <c r="L208" s="47">
        <f t="shared" si="5"/>
        <v>0.1584699454</v>
      </c>
      <c r="M208" s="51">
        <f t="shared" si="6"/>
        <v>0.2364864865</v>
      </c>
      <c r="N208" s="52">
        <f t="shared" si="7"/>
        <v>0.9793162812</v>
      </c>
      <c r="O208" s="52">
        <f t="shared" si="8"/>
        <v>0.03941515384</v>
      </c>
      <c r="P208" s="53">
        <f t="shared" si="9"/>
        <v>0.8897328231</v>
      </c>
      <c r="Q208" s="50">
        <f t="shared" si="10"/>
        <v>0.8893934586</v>
      </c>
      <c r="R208" s="54">
        <f t="shared" si="11"/>
        <v>-0.06082203003</v>
      </c>
      <c r="S208" s="3"/>
      <c r="T208" s="3"/>
      <c r="U208" s="47" t="s">
        <v>86</v>
      </c>
      <c r="V208" s="47">
        <v>0.6653833297467088</v>
      </c>
      <c r="W208" s="47">
        <v>0.6666666666666666</v>
      </c>
      <c r="X208" s="47">
        <v>0.001283336919957856</v>
      </c>
      <c r="Y208" s="3"/>
      <c r="Z208" s="3"/>
      <c r="AA208" s="3"/>
      <c r="AB208" s="3"/>
      <c r="AC208" s="3"/>
      <c r="AD208" s="3"/>
      <c r="AE208" s="3"/>
      <c r="AF208" s="3"/>
      <c r="AG208" s="3"/>
      <c r="AH208" s="3">
        <f t="shared" si="13"/>
        <v>207</v>
      </c>
      <c r="AI208" s="3">
        <f t="shared" si="12"/>
        <v>0.549071618</v>
      </c>
      <c r="AJ208" s="47">
        <v>0.8995327102803738</v>
      </c>
      <c r="AK208" s="3">
        <v>0.5490716180371353</v>
      </c>
      <c r="AL208" s="47">
        <v>0.28</v>
      </c>
      <c r="AM208" s="3">
        <v>0.5490716180371353</v>
      </c>
      <c r="AN208" s="47">
        <v>0.9264705153512627</v>
      </c>
      <c r="AO208" s="3">
        <v>0.5490716180371353</v>
      </c>
      <c r="AP208" s="47">
        <v>0.188407213147463</v>
      </c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</row>
    <row r="209" ht="11.25" customHeight="1">
      <c r="A209" s="3"/>
      <c r="B209" s="3"/>
      <c r="C209" s="3" t="s">
        <v>229</v>
      </c>
      <c r="D209" s="18">
        <v>1108.0</v>
      </c>
      <c r="E209" s="19">
        <v>40.0</v>
      </c>
      <c r="F209" s="35">
        <v>336.0</v>
      </c>
      <c r="G209" s="36">
        <v>127.0</v>
      </c>
      <c r="H209" s="47">
        <f t="shared" si="1"/>
        <v>0.9651567944</v>
      </c>
      <c r="I209" s="50">
        <f t="shared" si="2"/>
        <v>0.7257019438</v>
      </c>
      <c r="J209" s="47">
        <f t="shared" si="3"/>
        <v>0.8963376785</v>
      </c>
      <c r="K209" s="47">
        <f t="shared" si="4"/>
        <v>0.7666045934</v>
      </c>
      <c r="L209" s="47">
        <f t="shared" si="5"/>
        <v>0.2333954066</v>
      </c>
      <c r="M209" s="51">
        <f t="shared" si="6"/>
        <v>0.4033101045</v>
      </c>
      <c r="N209" s="52">
        <f t="shared" si="7"/>
        <v>0.9181002524</v>
      </c>
      <c r="O209" s="52">
        <f t="shared" si="8"/>
        <v>0.122419672</v>
      </c>
      <c r="P209" s="53">
        <f t="shared" si="9"/>
        <v>0.7243096414</v>
      </c>
      <c r="Q209" s="50">
        <f t="shared" si="10"/>
        <v>0.7185375246</v>
      </c>
      <c r="R209" s="54">
        <f t="shared" si="11"/>
        <v>0.007164419274</v>
      </c>
      <c r="S209" s="3"/>
      <c r="T209" s="3"/>
      <c r="U209" s="47" t="s">
        <v>303</v>
      </c>
      <c r="V209" s="47">
        <v>0.3863084029610114</v>
      </c>
      <c r="W209" s="47">
        <v>0.3875968992248062</v>
      </c>
      <c r="X209" s="47">
        <v>0.0012884962637948472</v>
      </c>
      <c r="Y209" s="3"/>
      <c r="Z209" s="3"/>
      <c r="AA209" s="3"/>
      <c r="AB209" s="3"/>
      <c r="AC209" s="3"/>
      <c r="AD209" s="3"/>
      <c r="AE209" s="3"/>
      <c r="AF209" s="3"/>
      <c r="AG209" s="3"/>
      <c r="AH209" s="3">
        <f t="shared" si="13"/>
        <v>208</v>
      </c>
      <c r="AI209" s="3">
        <f t="shared" si="12"/>
        <v>0.5517241379</v>
      </c>
      <c r="AJ209" s="47">
        <v>0.9033856317093312</v>
      </c>
      <c r="AK209" s="3">
        <v>0.5517241379310345</v>
      </c>
      <c r="AL209" s="47">
        <v>0.28006728343145504</v>
      </c>
      <c r="AM209" s="3">
        <v>0.5517241379310345</v>
      </c>
      <c r="AN209" s="47">
        <v>0.926822804157547</v>
      </c>
      <c r="AO209" s="3">
        <v>0.5517241379310345</v>
      </c>
      <c r="AP209" s="47">
        <v>0.18844368237117415</v>
      </c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</row>
    <row r="210" ht="11.25" customHeight="1">
      <c r="A210" s="3"/>
      <c r="B210" s="3"/>
      <c r="C210" s="3" t="s">
        <v>230</v>
      </c>
      <c r="D210" s="18">
        <v>1127.0</v>
      </c>
      <c r="E210" s="19">
        <v>34.0</v>
      </c>
      <c r="F210" s="35">
        <v>454.0</v>
      </c>
      <c r="G210" s="36">
        <v>111.0</v>
      </c>
      <c r="H210" s="47">
        <f t="shared" si="1"/>
        <v>0.9707149009</v>
      </c>
      <c r="I210" s="50">
        <f t="shared" si="2"/>
        <v>0.803539823</v>
      </c>
      <c r="J210" s="47">
        <f t="shared" si="3"/>
        <v>0.91599073</v>
      </c>
      <c r="K210" s="47">
        <f t="shared" si="4"/>
        <v>0.7172653534</v>
      </c>
      <c r="L210" s="47">
        <f t="shared" si="5"/>
        <v>0.2827346466</v>
      </c>
      <c r="M210" s="51">
        <f t="shared" si="6"/>
        <v>0.4866494401</v>
      </c>
      <c r="N210" s="52">
        <f t="shared" si="7"/>
        <v>0.9436197517</v>
      </c>
      <c r="O210" s="52">
        <f t="shared" si="8"/>
        <v>0.1689960415</v>
      </c>
      <c r="P210" s="53">
        <f t="shared" si="9"/>
        <v>0.8040135631</v>
      </c>
      <c r="Q210" s="50">
        <f t="shared" si="10"/>
        <v>0.7993898001</v>
      </c>
      <c r="R210" s="54">
        <f t="shared" si="11"/>
        <v>0.004150022893</v>
      </c>
      <c r="S210" s="3"/>
      <c r="T210" s="3"/>
      <c r="U210" s="47" t="s">
        <v>380</v>
      </c>
      <c r="V210" s="47">
        <v>0.5748847934722681</v>
      </c>
      <c r="W210" s="47">
        <v>0.576271186440678</v>
      </c>
      <c r="X210" s="47">
        <v>0.0013863929684099219</v>
      </c>
      <c r="Y210" s="3"/>
      <c r="Z210" s="3"/>
      <c r="AA210" s="3"/>
      <c r="AB210" s="3"/>
      <c r="AC210" s="3"/>
      <c r="AD210" s="3"/>
      <c r="AE210" s="3"/>
      <c r="AF210" s="3"/>
      <c r="AG210" s="3"/>
      <c r="AH210" s="3">
        <f t="shared" si="13"/>
        <v>209</v>
      </c>
      <c r="AI210" s="3">
        <f t="shared" si="12"/>
        <v>0.5543766578</v>
      </c>
      <c r="AJ210" s="47">
        <v>0.9045433685176687</v>
      </c>
      <c r="AK210" s="3">
        <v>0.5543766578249337</v>
      </c>
      <c r="AL210" s="47">
        <v>0.2800687285223368</v>
      </c>
      <c r="AM210" s="3">
        <v>0.5543766578249337</v>
      </c>
      <c r="AN210" s="47">
        <v>0.9272235678262554</v>
      </c>
      <c r="AO210" s="3">
        <v>0.5543766578249337</v>
      </c>
      <c r="AP210" s="47">
        <v>0.1885690472956253</v>
      </c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</row>
    <row r="211" ht="11.25" customHeight="1">
      <c r="A211" s="3"/>
      <c r="B211" s="3"/>
      <c r="C211" s="3" t="s">
        <v>231</v>
      </c>
      <c r="D211" s="18">
        <v>708.0</v>
      </c>
      <c r="E211" s="19">
        <v>18.0</v>
      </c>
      <c r="F211" s="35">
        <v>316.0</v>
      </c>
      <c r="G211" s="36">
        <v>49.0</v>
      </c>
      <c r="H211" s="47">
        <f t="shared" si="1"/>
        <v>0.9752066116</v>
      </c>
      <c r="I211" s="50">
        <f t="shared" si="2"/>
        <v>0.8657534247</v>
      </c>
      <c r="J211" s="47">
        <f t="shared" si="3"/>
        <v>0.938588451</v>
      </c>
      <c r="K211" s="47">
        <f t="shared" si="4"/>
        <v>0.6938588451</v>
      </c>
      <c r="L211" s="47">
        <f t="shared" si="5"/>
        <v>0.3061411549</v>
      </c>
      <c r="M211" s="51">
        <f t="shared" si="6"/>
        <v>0.5027548209</v>
      </c>
      <c r="N211" s="52">
        <f t="shared" si="7"/>
        <v>0.9689015675</v>
      </c>
      <c r="O211" s="52">
        <f t="shared" si="8"/>
        <v>0.1894741131</v>
      </c>
      <c r="P211" s="53">
        <f t="shared" si="9"/>
        <v>0.8605509071</v>
      </c>
      <c r="Q211" s="50">
        <f t="shared" si="10"/>
        <v>0.858340962</v>
      </c>
      <c r="R211" s="54">
        <f t="shared" si="11"/>
        <v>0.007412462609</v>
      </c>
      <c r="S211" s="3"/>
      <c r="T211" s="3"/>
      <c r="U211" s="47" t="s">
        <v>90</v>
      </c>
      <c r="V211" s="47">
        <v>0.7388272375824381</v>
      </c>
      <c r="W211" s="47">
        <v>0.7402234636871509</v>
      </c>
      <c r="X211" s="47">
        <v>0.0013962261047127944</v>
      </c>
      <c r="Y211" s="3"/>
      <c r="Z211" s="3"/>
      <c r="AA211" s="3"/>
      <c r="AB211" s="3"/>
      <c r="AC211" s="3"/>
      <c r="AD211" s="3"/>
      <c r="AE211" s="3"/>
      <c r="AF211" s="3"/>
      <c r="AG211" s="3"/>
      <c r="AH211" s="3">
        <f t="shared" si="13"/>
        <v>210</v>
      </c>
      <c r="AI211" s="3">
        <f t="shared" si="12"/>
        <v>0.5570291777</v>
      </c>
      <c r="AJ211" s="47">
        <v>0.9085086916742909</v>
      </c>
      <c r="AK211" s="3">
        <v>0.5570291777188329</v>
      </c>
      <c r="AL211" s="47">
        <v>0.2801556420233463</v>
      </c>
      <c r="AM211" s="3">
        <v>0.5570291777188329</v>
      </c>
      <c r="AN211" s="47">
        <v>0.9296937736378558</v>
      </c>
      <c r="AO211" s="3">
        <v>0.5570291777188329</v>
      </c>
      <c r="AP211" s="47">
        <v>0.1887184274999163</v>
      </c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</row>
    <row r="212" ht="11.25" customHeight="1">
      <c r="A212" s="3"/>
      <c r="B212" s="3"/>
      <c r="C212" s="3" t="s">
        <v>232</v>
      </c>
      <c r="D212" s="18">
        <v>694.0</v>
      </c>
      <c r="E212" s="19">
        <v>37.0</v>
      </c>
      <c r="F212" s="35">
        <v>287.0</v>
      </c>
      <c r="G212" s="36">
        <v>117.0</v>
      </c>
      <c r="H212" s="47">
        <f t="shared" si="1"/>
        <v>0.9493844049</v>
      </c>
      <c r="I212" s="50">
        <f t="shared" si="2"/>
        <v>0.7103960396</v>
      </c>
      <c r="J212" s="47">
        <f t="shared" si="3"/>
        <v>0.8643171806</v>
      </c>
      <c r="K212" s="47">
        <f t="shared" si="4"/>
        <v>0.7145374449</v>
      </c>
      <c r="L212" s="47">
        <f t="shared" si="5"/>
        <v>0.2854625551</v>
      </c>
      <c r="M212" s="51">
        <f t="shared" si="6"/>
        <v>0.5526675787</v>
      </c>
      <c r="N212" s="52">
        <f t="shared" si="7"/>
        <v>0.8926638171</v>
      </c>
      <c r="O212" s="52">
        <f t="shared" si="8"/>
        <v>0.1780010357</v>
      </c>
      <c r="P212" s="53">
        <f t="shared" si="9"/>
        <v>0.7140147349</v>
      </c>
      <c r="Q212" s="50">
        <f t="shared" si="10"/>
        <v>0.7082520991</v>
      </c>
      <c r="R212" s="54">
        <f t="shared" si="11"/>
        <v>0.002143940458</v>
      </c>
      <c r="S212" s="3"/>
      <c r="T212" s="3"/>
      <c r="U212" s="47" t="s">
        <v>329</v>
      </c>
      <c r="V212" s="47">
        <v>0.8744887138144122</v>
      </c>
      <c r="W212" s="47">
        <v>0.8761061946902655</v>
      </c>
      <c r="X212" s="47">
        <v>0.0016174808758533388</v>
      </c>
      <c r="Y212" s="3"/>
      <c r="Z212" s="3"/>
      <c r="AA212" s="3"/>
      <c r="AB212" s="3"/>
      <c r="AC212" s="3"/>
      <c r="AD212" s="3"/>
      <c r="AE212" s="3"/>
      <c r="AF212" s="3"/>
      <c r="AG212" s="3"/>
      <c r="AH212" s="3">
        <f t="shared" si="13"/>
        <v>211</v>
      </c>
      <c r="AI212" s="3">
        <f t="shared" si="12"/>
        <v>0.5596816976</v>
      </c>
      <c r="AJ212" s="47">
        <v>0.9095276220976781</v>
      </c>
      <c r="AK212" s="3">
        <v>0.5596816976127321</v>
      </c>
      <c r="AL212" s="47">
        <v>0.2801822323462415</v>
      </c>
      <c r="AM212" s="3">
        <v>0.5596816976127321</v>
      </c>
      <c r="AN212" s="47">
        <v>0.9301248793742445</v>
      </c>
      <c r="AO212" s="3">
        <v>0.5596816976127321</v>
      </c>
      <c r="AP212" s="47">
        <v>0.18919131254370714</v>
      </c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</row>
    <row r="213" ht="11.25" customHeight="1">
      <c r="A213" s="3"/>
      <c r="B213" s="3"/>
      <c r="C213" s="3" t="s">
        <v>233</v>
      </c>
      <c r="D213" s="18">
        <v>197.0</v>
      </c>
      <c r="E213" s="19">
        <v>13.0</v>
      </c>
      <c r="F213" s="35">
        <v>64.0</v>
      </c>
      <c r="G213" s="36">
        <v>35.0</v>
      </c>
      <c r="H213" s="47">
        <f t="shared" si="1"/>
        <v>0.9380952381</v>
      </c>
      <c r="I213" s="50">
        <f t="shared" si="2"/>
        <v>0.6464646465</v>
      </c>
      <c r="J213" s="47">
        <f t="shared" si="3"/>
        <v>0.8446601942</v>
      </c>
      <c r="K213" s="47">
        <f t="shared" si="4"/>
        <v>0.7508090615</v>
      </c>
      <c r="L213" s="47">
        <f t="shared" si="5"/>
        <v>0.2491909385</v>
      </c>
      <c r="M213" s="51">
        <f t="shared" si="6"/>
        <v>0.4714285714</v>
      </c>
      <c r="N213" s="52">
        <f t="shared" si="7"/>
        <v>0.8687329544</v>
      </c>
      <c r="O213" s="52">
        <f t="shared" si="8"/>
        <v>0.1443953652</v>
      </c>
      <c r="P213" s="53">
        <f t="shared" si="9"/>
        <v>0.6412238315</v>
      </c>
      <c r="Q213" s="50">
        <f t="shared" si="10"/>
        <v>0.63630771</v>
      </c>
      <c r="R213" s="54">
        <f t="shared" si="11"/>
        <v>0.01015693644</v>
      </c>
      <c r="S213" s="3"/>
      <c r="T213" s="3"/>
      <c r="U213" s="47" t="s">
        <v>273</v>
      </c>
      <c r="V213" s="47">
        <v>0.20961984660253147</v>
      </c>
      <c r="W213" s="47">
        <v>0.2112676056338028</v>
      </c>
      <c r="X213" s="47">
        <v>0.0016477590312713453</v>
      </c>
      <c r="Y213" s="3"/>
      <c r="Z213" s="3"/>
      <c r="AA213" s="3"/>
      <c r="AB213" s="3"/>
      <c r="AC213" s="3"/>
      <c r="AD213" s="3"/>
      <c r="AE213" s="3"/>
      <c r="AF213" s="3"/>
      <c r="AG213" s="3"/>
      <c r="AH213" s="3">
        <f t="shared" si="13"/>
        <v>212</v>
      </c>
      <c r="AI213" s="3">
        <f t="shared" si="12"/>
        <v>0.5623342175</v>
      </c>
      <c r="AJ213" s="47">
        <v>0.9104227710339055</v>
      </c>
      <c r="AK213" s="3">
        <v>0.5623342175066313</v>
      </c>
      <c r="AL213" s="47">
        <v>0.2808706571787358</v>
      </c>
      <c r="AM213" s="3">
        <v>0.5623342175066313</v>
      </c>
      <c r="AN213" s="47">
        <v>0.9315999339076346</v>
      </c>
      <c r="AO213" s="3">
        <v>0.5623342175066313</v>
      </c>
      <c r="AP213" s="47">
        <v>0.1892070144637964</v>
      </c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</row>
    <row r="214" ht="11.25" customHeight="1">
      <c r="A214" s="3"/>
      <c r="B214" s="3"/>
      <c r="C214" s="3" t="s">
        <v>234</v>
      </c>
      <c r="D214" s="18">
        <v>184.0</v>
      </c>
      <c r="E214" s="19">
        <v>3.0</v>
      </c>
      <c r="F214" s="35">
        <v>49.0</v>
      </c>
      <c r="G214" s="36">
        <v>9.0</v>
      </c>
      <c r="H214" s="47">
        <f t="shared" si="1"/>
        <v>0.9839572193</v>
      </c>
      <c r="I214" s="50">
        <f t="shared" si="2"/>
        <v>0.8448275862</v>
      </c>
      <c r="J214" s="47">
        <f t="shared" si="3"/>
        <v>0.9510204082</v>
      </c>
      <c r="K214" s="47">
        <f t="shared" si="4"/>
        <v>0.787755102</v>
      </c>
      <c r="L214" s="47">
        <f t="shared" si="5"/>
        <v>0.212244898</v>
      </c>
      <c r="M214" s="51">
        <f t="shared" si="6"/>
        <v>0.3101604278</v>
      </c>
      <c r="N214" s="52">
        <f t="shared" si="7"/>
        <v>0.9697977881</v>
      </c>
      <c r="O214" s="52">
        <f t="shared" si="8"/>
        <v>0.09476267017</v>
      </c>
      <c r="P214" s="53">
        <f t="shared" si="9"/>
        <v>0.8484822236</v>
      </c>
      <c r="Q214" s="50">
        <f t="shared" si="10"/>
        <v>0.8456286273</v>
      </c>
      <c r="R214" s="54">
        <f t="shared" si="11"/>
        <v>-0.0008010410793</v>
      </c>
      <c r="S214" s="3"/>
      <c r="T214" s="3"/>
      <c r="U214" s="47" t="s">
        <v>361</v>
      </c>
      <c r="V214" s="47">
        <v>0.3925347598707854</v>
      </c>
      <c r="W214" s="47">
        <v>0.3942196531791908</v>
      </c>
      <c r="X214" s="47">
        <v>0.0016848933084053774</v>
      </c>
      <c r="Y214" s="3"/>
      <c r="Z214" s="3"/>
      <c r="AA214" s="3"/>
      <c r="AB214" s="3"/>
      <c r="AC214" s="3"/>
      <c r="AD214" s="3"/>
      <c r="AE214" s="3"/>
      <c r="AF214" s="3"/>
      <c r="AG214" s="3"/>
      <c r="AH214" s="3">
        <f t="shared" si="13"/>
        <v>213</v>
      </c>
      <c r="AI214" s="3">
        <f t="shared" si="12"/>
        <v>0.5649867374</v>
      </c>
      <c r="AJ214" s="47">
        <v>0.910958904109589</v>
      </c>
      <c r="AK214" s="3">
        <v>0.5649867374005305</v>
      </c>
      <c r="AL214" s="47">
        <v>0.28160511363636365</v>
      </c>
      <c r="AM214" s="3">
        <v>0.5649867374005305</v>
      </c>
      <c r="AN214" s="47">
        <v>0.9350497602315914</v>
      </c>
      <c r="AO214" s="3">
        <v>0.5649867374005305</v>
      </c>
      <c r="AP214" s="47">
        <v>0.18945673689147677</v>
      </c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</row>
    <row r="215" ht="11.25" customHeight="1">
      <c r="A215" s="3"/>
      <c r="B215" s="3"/>
      <c r="C215" s="3" t="s">
        <v>235</v>
      </c>
      <c r="D215" s="18">
        <v>532.0</v>
      </c>
      <c r="E215" s="19">
        <v>11.0</v>
      </c>
      <c r="F215" s="35">
        <v>165.0</v>
      </c>
      <c r="G215" s="36">
        <v>41.0</v>
      </c>
      <c r="H215" s="47">
        <f t="shared" si="1"/>
        <v>0.9797421731</v>
      </c>
      <c r="I215" s="50">
        <f t="shared" si="2"/>
        <v>0.8009708738</v>
      </c>
      <c r="J215" s="47">
        <f t="shared" si="3"/>
        <v>0.9305740988</v>
      </c>
      <c r="K215" s="47">
        <f t="shared" si="4"/>
        <v>0.7650200267</v>
      </c>
      <c r="L215" s="47">
        <f t="shared" si="5"/>
        <v>0.2349799733</v>
      </c>
      <c r="M215" s="51">
        <f t="shared" si="6"/>
        <v>0.379373849</v>
      </c>
      <c r="N215" s="52">
        <f t="shared" si="7"/>
        <v>0.9522745899</v>
      </c>
      <c r="O215" s="52">
        <f t="shared" si="8"/>
        <v>0.1198200592</v>
      </c>
      <c r="P215" s="53">
        <f t="shared" si="9"/>
        <v>0.8049136719</v>
      </c>
      <c r="Q215" s="50">
        <f t="shared" si="10"/>
        <v>0.8003169134</v>
      </c>
      <c r="R215" s="54">
        <f t="shared" si="11"/>
        <v>0.0006539603862</v>
      </c>
      <c r="S215" s="3"/>
      <c r="T215" s="3"/>
      <c r="U215" s="47" t="s">
        <v>328</v>
      </c>
      <c r="V215" s="47">
        <v>0.9091750865428893</v>
      </c>
      <c r="W215" s="47">
        <v>0.9108910891089109</v>
      </c>
      <c r="X215" s="47">
        <v>0.0017160025660216682</v>
      </c>
      <c r="Y215" s="3"/>
      <c r="Z215" s="3"/>
      <c r="AA215" s="3"/>
      <c r="AB215" s="3"/>
      <c r="AC215" s="3"/>
      <c r="AD215" s="3"/>
      <c r="AE215" s="3"/>
      <c r="AF215" s="3"/>
      <c r="AG215" s="3"/>
      <c r="AH215" s="3">
        <f t="shared" si="13"/>
        <v>214</v>
      </c>
      <c r="AI215" s="3">
        <f t="shared" si="12"/>
        <v>0.5676392573</v>
      </c>
      <c r="AJ215" s="47">
        <v>0.9127789046653144</v>
      </c>
      <c r="AK215" s="3">
        <v>0.5676392572944297</v>
      </c>
      <c r="AL215" s="47">
        <v>0.28175775480059084</v>
      </c>
      <c r="AM215" s="3">
        <v>0.5676392572944297</v>
      </c>
      <c r="AN215" s="47">
        <v>0.9365874768210872</v>
      </c>
      <c r="AO215" s="3">
        <v>0.5676392572944297</v>
      </c>
      <c r="AP215" s="47">
        <v>0.1894741130703966</v>
      </c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</row>
    <row r="216" ht="11.25" customHeight="1">
      <c r="A216" s="3"/>
      <c r="B216" s="3"/>
      <c r="C216" s="3" t="s">
        <v>236</v>
      </c>
      <c r="D216" s="18">
        <v>1835.0</v>
      </c>
      <c r="E216" s="19">
        <v>54.0</v>
      </c>
      <c r="F216" s="35">
        <v>830.0</v>
      </c>
      <c r="G216" s="36">
        <v>123.0</v>
      </c>
      <c r="H216" s="47">
        <f t="shared" si="1"/>
        <v>0.9714134463</v>
      </c>
      <c r="I216" s="50">
        <f t="shared" si="2"/>
        <v>0.870933893</v>
      </c>
      <c r="J216" s="47">
        <f t="shared" si="3"/>
        <v>0.9377199156</v>
      </c>
      <c r="K216" s="47">
        <f t="shared" si="4"/>
        <v>0.6889514426</v>
      </c>
      <c r="L216" s="47">
        <f t="shared" si="5"/>
        <v>0.3110485574</v>
      </c>
      <c r="M216" s="51">
        <f t="shared" si="6"/>
        <v>0.5044997353</v>
      </c>
      <c r="N216" s="52">
        <f t="shared" si="7"/>
        <v>0.9686375677</v>
      </c>
      <c r="O216" s="52">
        <f t="shared" si="8"/>
        <v>0.1944507843</v>
      </c>
      <c r="P216" s="53">
        <f t="shared" si="9"/>
        <v>0.8614834436</v>
      </c>
      <c r="Q216" s="50">
        <f t="shared" si="10"/>
        <v>0.8593263107</v>
      </c>
      <c r="R216" s="54">
        <f t="shared" si="11"/>
        <v>0.01160758229</v>
      </c>
      <c r="S216" s="3"/>
      <c r="T216" s="3"/>
      <c r="U216" s="47" t="s">
        <v>297</v>
      </c>
      <c r="V216" s="47">
        <v>0.30720190608507486</v>
      </c>
      <c r="W216" s="47">
        <v>0.3089663049685894</v>
      </c>
      <c r="X216" s="47">
        <v>0.0017643988835145397</v>
      </c>
      <c r="Y216" s="3"/>
      <c r="Z216" s="3"/>
      <c r="AA216" s="3"/>
      <c r="AB216" s="3"/>
      <c r="AC216" s="3"/>
      <c r="AD216" s="3"/>
      <c r="AE216" s="3"/>
      <c r="AF216" s="3"/>
      <c r="AG216" s="3"/>
      <c r="AH216" s="3">
        <f t="shared" si="13"/>
        <v>215</v>
      </c>
      <c r="AI216" s="3">
        <f t="shared" si="12"/>
        <v>0.5702917772</v>
      </c>
      <c r="AJ216" s="47">
        <v>0.9136022848982506</v>
      </c>
      <c r="AK216" s="3">
        <v>0.5702917771883289</v>
      </c>
      <c r="AL216" s="47">
        <v>0.2819383259911894</v>
      </c>
      <c r="AM216" s="3">
        <v>0.5702917771883289</v>
      </c>
      <c r="AN216" s="47">
        <v>0.9373052514249618</v>
      </c>
      <c r="AO216" s="3">
        <v>0.5702917771883289</v>
      </c>
      <c r="AP216" s="47">
        <v>0.18983697463438964</v>
      </c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</row>
    <row r="217" ht="11.25" customHeight="1">
      <c r="A217" s="3"/>
      <c r="B217" s="3"/>
      <c r="C217" s="3" t="s">
        <v>237</v>
      </c>
      <c r="D217" s="18">
        <v>665.0</v>
      </c>
      <c r="E217" s="19">
        <v>10.0</v>
      </c>
      <c r="F217" s="35">
        <v>350.0</v>
      </c>
      <c r="G217" s="36">
        <v>51.0</v>
      </c>
      <c r="H217" s="47">
        <f t="shared" si="1"/>
        <v>0.9851851852</v>
      </c>
      <c r="I217" s="50">
        <f t="shared" si="2"/>
        <v>0.8728179551</v>
      </c>
      <c r="J217" s="47">
        <f t="shared" si="3"/>
        <v>0.9433085502</v>
      </c>
      <c r="K217" s="47">
        <f t="shared" si="4"/>
        <v>0.6654275093</v>
      </c>
      <c r="L217" s="47">
        <f t="shared" si="5"/>
        <v>0.3345724907</v>
      </c>
      <c r="M217" s="51">
        <f t="shared" si="6"/>
        <v>0.5940740741</v>
      </c>
      <c r="N217" s="52">
        <f t="shared" si="7"/>
        <v>0.9770513907</v>
      </c>
      <c r="O217" s="52">
        <f t="shared" si="8"/>
        <v>0.217118291</v>
      </c>
      <c r="P217" s="53">
        <f t="shared" si="9"/>
        <v>0.8837227887</v>
      </c>
      <c r="Q217" s="50">
        <f t="shared" si="10"/>
        <v>0.8829605734</v>
      </c>
      <c r="R217" s="54">
        <f t="shared" si="11"/>
        <v>-0.01014261833</v>
      </c>
      <c r="S217" s="3"/>
      <c r="T217" s="3"/>
      <c r="U217" s="47" t="s">
        <v>258</v>
      </c>
      <c r="V217" s="47">
        <v>0.36100243288703937</v>
      </c>
      <c r="W217" s="47">
        <v>0.3628472222222222</v>
      </c>
      <c r="X217" s="47">
        <v>0.0018447893351828393</v>
      </c>
      <c r="Y217" s="3"/>
      <c r="Z217" s="3"/>
      <c r="AA217" s="3"/>
      <c r="AB217" s="3"/>
      <c r="AC217" s="3"/>
      <c r="AD217" s="3"/>
      <c r="AE217" s="3"/>
      <c r="AF217" s="3"/>
      <c r="AG217" s="3"/>
      <c r="AH217" s="3">
        <f t="shared" si="13"/>
        <v>216</v>
      </c>
      <c r="AI217" s="3">
        <f t="shared" si="12"/>
        <v>0.5729442971</v>
      </c>
      <c r="AJ217" s="47">
        <v>0.9136986301369863</v>
      </c>
      <c r="AK217" s="3">
        <v>0.5729442970822282</v>
      </c>
      <c r="AL217" s="47">
        <v>0.28246013667425973</v>
      </c>
      <c r="AM217" s="3">
        <v>0.5729442970822282</v>
      </c>
      <c r="AN217" s="47">
        <v>0.9376370532957399</v>
      </c>
      <c r="AO217" s="3">
        <v>0.5729442970822282</v>
      </c>
      <c r="AP217" s="47">
        <v>0.1902806582257135</v>
      </c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</row>
    <row r="218" ht="11.25" customHeight="1">
      <c r="A218" s="3"/>
      <c r="B218" s="3"/>
      <c r="C218" s="3" t="s">
        <v>238</v>
      </c>
      <c r="D218" s="18">
        <v>1836.0</v>
      </c>
      <c r="E218" s="19">
        <v>27.0</v>
      </c>
      <c r="F218" s="35">
        <v>677.0</v>
      </c>
      <c r="G218" s="36">
        <v>77.0</v>
      </c>
      <c r="H218" s="47">
        <f t="shared" si="1"/>
        <v>0.9855072464</v>
      </c>
      <c r="I218" s="50">
        <f t="shared" si="2"/>
        <v>0.8978779841</v>
      </c>
      <c r="J218" s="47">
        <f t="shared" si="3"/>
        <v>0.9602598395</v>
      </c>
      <c r="K218" s="47">
        <f t="shared" si="4"/>
        <v>0.7309896828</v>
      </c>
      <c r="L218" s="47">
        <f t="shared" si="5"/>
        <v>0.2690103172</v>
      </c>
      <c r="M218" s="51">
        <f t="shared" si="6"/>
        <v>0.4047235641</v>
      </c>
      <c r="N218" s="52">
        <f t="shared" si="7"/>
        <v>0.9858863119</v>
      </c>
      <c r="O218" s="52">
        <f t="shared" si="8"/>
        <v>0.1499789659</v>
      </c>
      <c r="P218" s="53">
        <f t="shared" si="9"/>
        <v>0.8904167064</v>
      </c>
      <c r="Q218" s="50">
        <f t="shared" si="10"/>
        <v>0.8901267291</v>
      </c>
      <c r="R218" s="54">
        <f t="shared" si="11"/>
        <v>0.007751254947</v>
      </c>
      <c r="S218" s="3"/>
      <c r="T218" s="3"/>
      <c r="U218" s="47" t="s">
        <v>216</v>
      </c>
      <c r="V218" s="47">
        <v>0.7250016644159294</v>
      </c>
      <c r="W218" s="47">
        <v>0.7268722466960352</v>
      </c>
      <c r="X218" s="47">
        <v>0.001870582280105837</v>
      </c>
      <c r="Y218" s="3"/>
      <c r="Z218" s="3"/>
      <c r="AA218" s="3"/>
      <c r="AB218" s="3"/>
      <c r="AC218" s="3"/>
      <c r="AD218" s="3"/>
      <c r="AE218" s="3"/>
      <c r="AF218" s="3"/>
      <c r="AG218" s="3"/>
      <c r="AH218" s="3">
        <f t="shared" si="13"/>
        <v>217</v>
      </c>
      <c r="AI218" s="3">
        <f t="shared" si="12"/>
        <v>0.575596817</v>
      </c>
      <c r="AJ218" s="47">
        <v>0.9154929577464789</v>
      </c>
      <c r="AK218" s="3">
        <v>0.5755968169761273</v>
      </c>
      <c r="AL218" s="47">
        <v>0.2825552825552825</v>
      </c>
      <c r="AM218" s="3">
        <v>0.5755968169761273</v>
      </c>
      <c r="AN218" s="47">
        <v>0.9377115245610627</v>
      </c>
      <c r="AO218" s="3">
        <v>0.5755968169761273</v>
      </c>
      <c r="AP218" s="47">
        <v>0.19075595056366362</v>
      </c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</row>
    <row r="219" ht="11.25" customHeight="1">
      <c r="A219" s="3"/>
      <c r="B219" s="3"/>
      <c r="C219" s="3" t="s">
        <v>239</v>
      </c>
      <c r="D219" s="18">
        <v>1206.0</v>
      </c>
      <c r="E219" s="19">
        <v>10.0</v>
      </c>
      <c r="F219" s="35">
        <v>277.0</v>
      </c>
      <c r="G219" s="36">
        <v>45.0</v>
      </c>
      <c r="H219" s="47">
        <f t="shared" si="1"/>
        <v>0.9917763158</v>
      </c>
      <c r="I219" s="50">
        <f t="shared" si="2"/>
        <v>0.8602484472</v>
      </c>
      <c r="J219" s="47">
        <f t="shared" si="3"/>
        <v>0.9642392718</v>
      </c>
      <c r="K219" s="47">
        <f t="shared" si="4"/>
        <v>0.8133940182</v>
      </c>
      <c r="L219" s="47">
        <f t="shared" si="5"/>
        <v>0.1866059818</v>
      </c>
      <c r="M219" s="51">
        <f t="shared" si="6"/>
        <v>0.2648026316</v>
      </c>
      <c r="N219" s="52">
        <f t="shared" si="7"/>
        <v>0.9797935237</v>
      </c>
      <c r="O219" s="52">
        <f t="shared" si="8"/>
        <v>0.06770388884</v>
      </c>
      <c r="P219" s="53">
        <f t="shared" si="9"/>
        <v>0.8835310371</v>
      </c>
      <c r="Q219" s="50">
        <f t="shared" si="10"/>
        <v>0.8827556587</v>
      </c>
      <c r="R219" s="54">
        <f t="shared" si="11"/>
        <v>-0.02250721148</v>
      </c>
      <c r="S219" s="3"/>
      <c r="T219" s="3"/>
      <c r="U219" s="47" t="s">
        <v>61</v>
      </c>
      <c r="V219" s="47">
        <v>0.5070021436275096</v>
      </c>
      <c r="W219" s="47">
        <v>0.5088757396449705</v>
      </c>
      <c r="X219" s="47">
        <v>0.0018735960174608435</v>
      </c>
      <c r="Y219" s="3"/>
      <c r="Z219" s="3"/>
      <c r="AA219" s="3"/>
      <c r="AB219" s="3"/>
      <c r="AC219" s="3"/>
      <c r="AD219" s="3"/>
      <c r="AE219" s="3"/>
      <c r="AF219" s="3"/>
      <c r="AG219" s="3"/>
      <c r="AH219" s="3">
        <f t="shared" si="13"/>
        <v>218</v>
      </c>
      <c r="AI219" s="3">
        <f t="shared" si="12"/>
        <v>0.5782493369</v>
      </c>
      <c r="AJ219" s="47">
        <v>0.9159663865546218</v>
      </c>
      <c r="AK219" s="3">
        <v>0.5782493368700266</v>
      </c>
      <c r="AL219" s="47">
        <v>0.2827346465816918</v>
      </c>
      <c r="AM219" s="3">
        <v>0.5782493368700266</v>
      </c>
      <c r="AN219" s="47">
        <v>0.9378661323333842</v>
      </c>
      <c r="AO219" s="3">
        <v>0.5782493368700266</v>
      </c>
      <c r="AP219" s="47">
        <v>0.19113598036463197</v>
      </c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</row>
    <row r="220" ht="11.25" customHeight="1">
      <c r="A220" s="3"/>
      <c r="B220" s="3"/>
      <c r="C220" s="3" t="s">
        <v>240</v>
      </c>
      <c r="D220" s="18">
        <v>395.0</v>
      </c>
      <c r="E220" s="19">
        <v>1.0</v>
      </c>
      <c r="F220" s="35">
        <v>42.0</v>
      </c>
      <c r="G220" s="36">
        <v>14.0</v>
      </c>
      <c r="H220" s="47">
        <f t="shared" si="1"/>
        <v>0.9974747475</v>
      </c>
      <c r="I220" s="50">
        <f t="shared" si="2"/>
        <v>0.75</v>
      </c>
      <c r="J220" s="47">
        <f t="shared" si="3"/>
        <v>0.9668141593</v>
      </c>
      <c r="K220" s="47">
        <f t="shared" si="4"/>
        <v>0.9048672566</v>
      </c>
      <c r="L220" s="47">
        <f t="shared" si="5"/>
        <v>0.09513274336</v>
      </c>
      <c r="M220" s="51">
        <f t="shared" si="6"/>
        <v>0.1414141414</v>
      </c>
      <c r="N220" s="52">
        <f t="shared" si="7"/>
        <v>0.9712014392</v>
      </c>
      <c r="O220" s="52">
        <f t="shared" si="8"/>
        <v>-0.0234013222</v>
      </c>
      <c r="P220" s="53">
        <f t="shared" si="9"/>
        <v>0.8730682053</v>
      </c>
      <c r="Q220" s="50">
        <f t="shared" si="10"/>
        <v>0.8716048689</v>
      </c>
      <c r="R220" s="54">
        <f t="shared" si="11"/>
        <v>-0.1216048689</v>
      </c>
      <c r="S220" s="3"/>
      <c r="T220" s="3"/>
      <c r="U220" s="47" t="s">
        <v>266</v>
      </c>
      <c r="V220" s="47">
        <v>0.18882995555778315</v>
      </c>
      <c r="W220" s="47">
        <v>0.19078947368421054</v>
      </c>
      <c r="X220" s="47">
        <v>0.0019595181264273898</v>
      </c>
      <c r="Y220" s="3"/>
      <c r="Z220" s="3"/>
      <c r="AA220" s="3"/>
      <c r="AB220" s="3"/>
      <c r="AC220" s="3"/>
      <c r="AD220" s="3"/>
      <c r="AE220" s="3"/>
      <c r="AF220" s="3"/>
      <c r="AG220" s="3"/>
      <c r="AH220" s="3">
        <f t="shared" si="13"/>
        <v>219</v>
      </c>
      <c r="AI220" s="3">
        <f t="shared" si="12"/>
        <v>0.5809018568</v>
      </c>
      <c r="AJ220" s="47">
        <v>0.9159907300115875</v>
      </c>
      <c r="AK220" s="3">
        <v>0.5809018567639257</v>
      </c>
      <c r="AL220" s="47">
        <v>0.282943143812709</v>
      </c>
      <c r="AM220" s="3">
        <v>0.5809018567639257</v>
      </c>
      <c r="AN220" s="47">
        <v>0.9403013016900279</v>
      </c>
      <c r="AO220" s="3">
        <v>0.5809018567639257</v>
      </c>
      <c r="AP220" s="47">
        <v>0.1913271166156525</v>
      </c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</row>
    <row r="221" ht="11.25" customHeight="1">
      <c r="A221" s="3"/>
      <c r="B221" s="3"/>
      <c r="C221" s="3" t="s">
        <v>241</v>
      </c>
      <c r="D221" s="18">
        <v>1602.0</v>
      </c>
      <c r="E221" s="19">
        <v>72.0</v>
      </c>
      <c r="F221" s="35">
        <v>605.0</v>
      </c>
      <c r="G221" s="36">
        <v>227.0</v>
      </c>
      <c r="H221" s="47">
        <f t="shared" si="1"/>
        <v>0.9569892473</v>
      </c>
      <c r="I221" s="50">
        <f t="shared" si="2"/>
        <v>0.7271634615</v>
      </c>
      <c r="J221" s="47">
        <f t="shared" si="3"/>
        <v>0.8806863528</v>
      </c>
      <c r="K221" s="47">
        <f t="shared" si="4"/>
        <v>0.7298483639</v>
      </c>
      <c r="L221" s="47">
        <f t="shared" si="5"/>
        <v>0.2701516361</v>
      </c>
      <c r="M221" s="51">
        <f t="shared" si="6"/>
        <v>0.4970131422</v>
      </c>
      <c r="N221" s="52">
        <f t="shared" si="7"/>
        <v>0.9070450451</v>
      </c>
      <c r="O221" s="52">
        <f t="shared" si="8"/>
        <v>0.1608093424</v>
      </c>
      <c r="P221" s="53">
        <f t="shared" si="9"/>
        <v>0.7278661329</v>
      </c>
      <c r="Q221" s="50">
        <f t="shared" si="10"/>
        <v>0.7220981764</v>
      </c>
      <c r="R221" s="54">
        <f t="shared" si="11"/>
        <v>0.005065285169</v>
      </c>
      <c r="S221" s="3"/>
      <c r="T221" s="3"/>
      <c r="U221" s="47" t="s">
        <v>298</v>
      </c>
      <c r="V221" s="47">
        <v>0.39015222916811154</v>
      </c>
      <c r="W221" s="47">
        <v>0.392226148409894</v>
      </c>
      <c r="X221" s="47">
        <v>0.0020739192417824626</v>
      </c>
      <c r="Y221" s="3"/>
      <c r="Z221" s="3"/>
      <c r="AA221" s="3"/>
      <c r="AB221" s="3"/>
      <c r="AC221" s="3"/>
      <c r="AD221" s="3"/>
      <c r="AE221" s="3"/>
      <c r="AF221" s="3"/>
      <c r="AG221" s="3"/>
      <c r="AH221" s="3">
        <f t="shared" si="13"/>
        <v>220</v>
      </c>
      <c r="AI221" s="3">
        <f t="shared" si="12"/>
        <v>0.5835543767</v>
      </c>
      <c r="AJ221" s="47">
        <v>0.9166666666666666</v>
      </c>
      <c r="AK221" s="3">
        <v>0.583554376657825</v>
      </c>
      <c r="AL221" s="47">
        <v>0.28301886792452835</v>
      </c>
      <c r="AM221" s="3">
        <v>0.583554376657825</v>
      </c>
      <c r="AN221" s="47">
        <v>0.9412952405322635</v>
      </c>
      <c r="AO221" s="3">
        <v>0.583554376657825</v>
      </c>
      <c r="AP221" s="47">
        <v>0.1918873205921372</v>
      </c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</row>
    <row r="222" ht="11.25" customHeight="1">
      <c r="A222" s="3"/>
      <c r="B222" s="3"/>
      <c r="C222" s="3" t="s">
        <v>242</v>
      </c>
      <c r="D222" s="18">
        <v>2245.0</v>
      </c>
      <c r="E222" s="19">
        <v>105.0</v>
      </c>
      <c r="F222" s="35">
        <v>835.0</v>
      </c>
      <c r="G222" s="36">
        <v>239.0</v>
      </c>
      <c r="H222" s="47">
        <f t="shared" si="1"/>
        <v>0.9553191489</v>
      </c>
      <c r="I222" s="50">
        <f t="shared" si="2"/>
        <v>0.7774674115</v>
      </c>
      <c r="J222" s="47">
        <f t="shared" si="3"/>
        <v>0.8995327103</v>
      </c>
      <c r="K222" s="47">
        <f t="shared" si="4"/>
        <v>0.7254672897</v>
      </c>
      <c r="L222" s="47">
        <f t="shared" si="5"/>
        <v>0.2745327103</v>
      </c>
      <c r="M222" s="51">
        <f t="shared" si="6"/>
        <v>0.4570212766</v>
      </c>
      <c r="N222" s="52">
        <f t="shared" si="7"/>
        <v>0.9262848433</v>
      </c>
      <c r="O222" s="52">
        <f t="shared" si="8"/>
        <v>0.1628609684</v>
      </c>
      <c r="P222" s="53">
        <f t="shared" si="9"/>
        <v>0.7666087623</v>
      </c>
      <c r="Q222" s="50">
        <f t="shared" si="10"/>
        <v>0.7611554189</v>
      </c>
      <c r="R222" s="54">
        <f t="shared" si="11"/>
        <v>0.01631199261</v>
      </c>
      <c r="S222" s="3"/>
      <c r="T222" s="3"/>
      <c r="U222" s="47" t="s">
        <v>77</v>
      </c>
      <c r="V222" s="47">
        <v>0.8938211759932954</v>
      </c>
      <c r="W222" s="47">
        <v>0.8959537572254336</v>
      </c>
      <c r="X222" s="47">
        <v>0.00213258123213822</v>
      </c>
      <c r="Y222" s="3"/>
      <c r="Z222" s="3"/>
      <c r="AA222" s="3"/>
      <c r="AB222" s="3"/>
      <c r="AC222" s="3"/>
      <c r="AD222" s="3"/>
      <c r="AE222" s="3"/>
      <c r="AF222" s="3"/>
      <c r="AG222" s="3"/>
      <c r="AH222" s="3">
        <f t="shared" si="13"/>
        <v>221</v>
      </c>
      <c r="AI222" s="3">
        <f t="shared" si="12"/>
        <v>0.5862068966</v>
      </c>
      <c r="AJ222" s="47">
        <v>0.9173553719008265</v>
      </c>
      <c r="AK222" s="3">
        <v>0.5862068965517241</v>
      </c>
      <c r="AL222" s="47">
        <v>0.2831131738664763</v>
      </c>
      <c r="AM222" s="3">
        <v>0.5862068965517241</v>
      </c>
      <c r="AN222" s="47">
        <v>0.9415719056644628</v>
      </c>
      <c r="AO222" s="3">
        <v>0.5862068965517241</v>
      </c>
      <c r="AP222" s="47">
        <v>0.19217093386800918</v>
      </c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</row>
    <row r="223" ht="11.25" customHeight="1">
      <c r="A223" s="3"/>
      <c r="B223" s="3"/>
      <c r="C223" s="3" t="s">
        <v>243</v>
      </c>
      <c r="D223" s="18">
        <v>338.0</v>
      </c>
      <c r="E223" s="19">
        <v>6.0</v>
      </c>
      <c r="F223" s="35">
        <v>106.0</v>
      </c>
      <c r="G223" s="36">
        <v>26.0</v>
      </c>
      <c r="H223" s="47">
        <f t="shared" si="1"/>
        <v>0.9825581395</v>
      </c>
      <c r="I223" s="50">
        <f t="shared" si="2"/>
        <v>0.803030303</v>
      </c>
      <c r="J223" s="47">
        <f t="shared" si="3"/>
        <v>0.9327731092</v>
      </c>
      <c r="K223" s="47">
        <f t="shared" si="4"/>
        <v>0.7647058824</v>
      </c>
      <c r="L223" s="47">
        <f t="shared" si="5"/>
        <v>0.2352941176</v>
      </c>
      <c r="M223" s="51">
        <f t="shared" si="6"/>
        <v>0.3837209302</v>
      </c>
      <c r="N223" s="52">
        <f t="shared" si="7"/>
        <v>0.9544954938</v>
      </c>
      <c r="O223" s="52">
        <f t="shared" si="8"/>
        <v>0.1198638701</v>
      </c>
      <c r="P223" s="53">
        <f t="shared" si="9"/>
        <v>0.8105110127</v>
      </c>
      <c r="Q223" s="50">
        <f t="shared" si="10"/>
        <v>0.8060900153</v>
      </c>
      <c r="R223" s="54">
        <f t="shared" si="11"/>
        <v>-0.00305971226</v>
      </c>
      <c r="S223" s="3"/>
      <c r="T223" s="3"/>
      <c r="U223" s="47" t="s">
        <v>51</v>
      </c>
      <c r="V223" s="47">
        <v>0.8811282595921298</v>
      </c>
      <c r="W223" s="47">
        <v>0.8832684824902723</v>
      </c>
      <c r="X223" s="47">
        <v>0.0021402228981425298</v>
      </c>
      <c r="Y223" s="3"/>
      <c r="Z223" s="3"/>
      <c r="AA223" s="3"/>
      <c r="AB223" s="3"/>
      <c r="AC223" s="3"/>
      <c r="AD223" s="3"/>
      <c r="AE223" s="3"/>
      <c r="AF223" s="3"/>
      <c r="AG223" s="3"/>
      <c r="AH223" s="3">
        <f t="shared" si="13"/>
        <v>222</v>
      </c>
      <c r="AI223" s="3">
        <f t="shared" si="12"/>
        <v>0.5888594164</v>
      </c>
      <c r="AJ223" s="47">
        <v>0.9182389937106918</v>
      </c>
      <c r="AK223" s="3">
        <v>0.5888594164456233</v>
      </c>
      <c r="AL223" s="47">
        <v>0.28359683794466406</v>
      </c>
      <c r="AM223" s="3">
        <v>0.5888594164456233</v>
      </c>
      <c r="AN223" s="47">
        <v>0.9429274104620791</v>
      </c>
      <c r="AO223" s="3">
        <v>0.5888594164456233</v>
      </c>
      <c r="AP223" s="47">
        <v>0.1931304994061499</v>
      </c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</row>
    <row r="224" ht="11.25" customHeight="1">
      <c r="A224" s="3"/>
      <c r="B224" s="3"/>
      <c r="C224" s="3" t="s">
        <v>244</v>
      </c>
      <c r="D224" s="18">
        <v>140.0</v>
      </c>
      <c r="E224" s="19">
        <v>2.0</v>
      </c>
      <c r="F224" s="35">
        <v>6.0</v>
      </c>
      <c r="G224" s="36">
        <v>11.0</v>
      </c>
      <c r="H224" s="47">
        <f t="shared" si="1"/>
        <v>0.985915493</v>
      </c>
      <c r="I224" s="50">
        <f t="shared" si="2"/>
        <v>0.3529411765</v>
      </c>
      <c r="J224" s="47">
        <f t="shared" si="3"/>
        <v>0.9182389937</v>
      </c>
      <c r="K224" s="47">
        <f t="shared" si="4"/>
        <v>0.9496855346</v>
      </c>
      <c r="L224" s="47">
        <f t="shared" si="5"/>
        <v>0.05031446541</v>
      </c>
      <c r="M224" s="51">
        <f t="shared" si="6"/>
        <v>0.1197183099</v>
      </c>
      <c r="N224" s="52">
        <f t="shared" si="7"/>
        <v>0.9175263733</v>
      </c>
      <c r="O224" s="52">
        <f t="shared" si="8"/>
        <v>-0.06196571053</v>
      </c>
      <c r="P224" s="53">
        <f t="shared" si="9"/>
        <v>0.5763796905</v>
      </c>
      <c r="Q224" s="50">
        <f t="shared" si="10"/>
        <v>0.5730318792</v>
      </c>
      <c r="R224" s="54">
        <f t="shared" si="11"/>
        <v>-0.2200907027</v>
      </c>
      <c r="S224" s="3"/>
      <c r="T224" s="3"/>
      <c r="U224" s="47" t="s">
        <v>232</v>
      </c>
      <c r="V224" s="47">
        <v>0.7082520991456592</v>
      </c>
      <c r="W224" s="47">
        <v>0.7103960396039604</v>
      </c>
      <c r="X224" s="47">
        <v>0.00214394045830113</v>
      </c>
      <c r="Y224" s="3"/>
      <c r="Z224" s="3"/>
      <c r="AA224" s="3"/>
      <c r="AB224" s="3"/>
      <c r="AC224" s="3"/>
      <c r="AD224" s="3"/>
      <c r="AE224" s="3"/>
      <c r="AF224" s="3"/>
      <c r="AG224" s="3"/>
      <c r="AH224" s="3">
        <f t="shared" si="13"/>
        <v>223</v>
      </c>
      <c r="AI224" s="3">
        <f t="shared" si="12"/>
        <v>0.5915119363</v>
      </c>
      <c r="AJ224" s="47">
        <v>0.9214285714285714</v>
      </c>
      <c r="AK224" s="3">
        <v>0.5915119363395226</v>
      </c>
      <c r="AL224" s="47">
        <v>0.28363935324746503</v>
      </c>
      <c r="AM224" s="3">
        <v>0.5915119363395226</v>
      </c>
      <c r="AN224" s="47">
        <v>0.9429453540864239</v>
      </c>
      <c r="AO224" s="3">
        <v>0.5915119363395226</v>
      </c>
      <c r="AP224" s="47">
        <v>0.19340401364515541</v>
      </c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</row>
    <row r="225" ht="11.25" customHeight="1">
      <c r="A225" s="3"/>
      <c r="B225" s="3"/>
      <c r="C225" s="3" t="s">
        <v>245</v>
      </c>
      <c r="D225" s="18">
        <v>146.0</v>
      </c>
      <c r="E225" s="19">
        <v>2.0</v>
      </c>
      <c r="F225" s="35">
        <v>26.0</v>
      </c>
      <c r="G225" s="36">
        <v>8.0</v>
      </c>
      <c r="H225" s="47">
        <f t="shared" si="1"/>
        <v>0.9864864865</v>
      </c>
      <c r="I225" s="50">
        <f t="shared" si="2"/>
        <v>0.7647058824</v>
      </c>
      <c r="J225" s="47">
        <f t="shared" si="3"/>
        <v>0.9450549451</v>
      </c>
      <c r="K225" s="47">
        <f t="shared" si="4"/>
        <v>0.8461538462</v>
      </c>
      <c r="L225" s="47">
        <f t="shared" si="5"/>
        <v>0.1538461538</v>
      </c>
      <c r="M225" s="51">
        <f t="shared" si="6"/>
        <v>0.2297297297</v>
      </c>
      <c r="N225" s="52">
        <f t="shared" si="7"/>
        <v>0.9567597768</v>
      </c>
      <c r="O225" s="52">
        <f t="shared" si="8"/>
        <v>0.03752622789</v>
      </c>
      <c r="P225" s="53">
        <f t="shared" si="9"/>
        <v>0.801204258</v>
      </c>
      <c r="Q225" s="50">
        <f t="shared" si="10"/>
        <v>0.7964984322</v>
      </c>
      <c r="R225" s="54">
        <f t="shared" si="11"/>
        <v>-0.03179254989</v>
      </c>
      <c r="S225" s="3"/>
      <c r="T225" s="3"/>
      <c r="U225" s="47" t="s">
        <v>150</v>
      </c>
      <c r="V225" s="47">
        <v>0.8996555566857579</v>
      </c>
      <c r="W225" s="47">
        <v>0.9018087855297158</v>
      </c>
      <c r="X225" s="47">
        <v>0.002153228843957855</v>
      </c>
      <c r="Y225" s="3"/>
      <c r="Z225" s="3"/>
      <c r="AA225" s="3"/>
      <c r="AB225" s="3"/>
      <c r="AC225" s="3"/>
      <c r="AD225" s="3"/>
      <c r="AE225" s="3"/>
      <c r="AF225" s="3"/>
      <c r="AG225" s="3"/>
      <c r="AH225" s="3">
        <f t="shared" si="13"/>
        <v>224</v>
      </c>
      <c r="AI225" s="3">
        <f t="shared" si="12"/>
        <v>0.5941644562</v>
      </c>
      <c r="AJ225" s="47">
        <v>0.9242250287026407</v>
      </c>
      <c r="AK225" s="3">
        <v>0.5941644562334217</v>
      </c>
      <c r="AL225" s="47">
        <v>0.2837238758708043</v>
      </c>
      <c r="AM225" s="3">
        <v>0.5941644562334217</v>
      </c>
      <c r="AN225" s="47">
        <v>0.9432429083148253</v>
      </c>
      <c r="AO225" s="3">
        <v>0.5941644562334217</v>
      </c>
      <c r="AP225" s="47">
        <v>0.1934687025711654</v>
      </c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</row>
    <row r="226" ht="11.25" customHeight="1">
      <c r="A226" s="3"/>
      <c r="B226" s="3"/>
      <c r="C226" s="3" t="s">
        <v>246</v>
      </c>
      <c r="D226" s="18">
        <v>37.0</v>
      </c>
      <c r="E226" s="19">
        <v>3.0</v>
      </c>
      <c r="F226" s="35">
        <v>6.0</v>
      </c>
      <c r="G226" s="36">
        <v>11.0</v>
      </c>
      <c r="H226" s="47">
        <f t="shared" si="1"/>
        <v>0.925</v>
      </c>
      <c r="I226" s="50">
        <f t="shared" si="2"/>
        <v>0.3529411765</v>
      </c>
      <c r="J226" s="47">
        <f t="shared" si="3"/>
        <v>0.7543859649</v>
      </c>
      <c r="K226" s="47">
        <f t="shared" si="4"/>
        <v>0.8421052632</v>
      </c>
      <c r="L226" s="47">
        <f t="shared" si="5"/>
        <v>0.1578947368</v>
      </c>
      <c r="M226" s="51">
        <f t="shared" si="6"/>
        <v>0.425</v>
      </c>
      <c r="N226" s="52">
        <f t="shared" si="7"/>
        <v>0.7680054111</v>
      </c>
      <c r="O226" s="52">
        <f t="shared" si="8"/>
        <v>0.06478132779</v>
      </c>
      <c r="P226" s="53">
        <f t="shared" si="9"/>
        <v>0.3484903552</v>
      </c>
      <c r="Q226" s="50">
        <f t="shared" si="10"/>
        <v>0.3505334254</v>
      </c>
      <c r="R226" s="54">
        <f t="shared" si="11"/>
        <v>0.002407751111</v>
      </c>
      <c r="S226" s="3"/>
      <c r="T226" s="3"/>
      <c r="U226" s="47" t="s">
        <v>384</v>
      </c>
      <c r="V226" s="47">
        <v>0.3932024544162744</v>
      </c>
      <c r="W226" s="47">
        <v>0.3954983922829582</v>
      </c>
      <c r="X226" s="47">
        <v>0.002295937866683806</v>
      </c>
      <c r="Y226" s="3"/>
      <c r="Z226" s="3"/>
      <c r="AA226" s="3"/>
      <c r="AB226" s="3"/>
      <c r="AC226" s="3"/>
      <c r="AD226" s="3"/>
      <c r="AE226" s="3"/>
      <c r="AF226" s="3"/>
      <c r="AG226" s="3"/>
      <c r="AH226" s="3">
        <f t="shared" si="13"/>
        <v>225</v>
      </c>
      <c r="AI226" s="3">
        <f t="shared" si="12"/>
        <v>0.5968169761</v>
      </c>
      <c r="AJ226" s="47">
        <v>0.925625</v>
      </c>
      <c r="AK226" s="3">
        <v>0.596816976127321</v>
      </c>
      <c r="AL226" s="47">
        <v>0.28434163701067616</v>
      </c>
      <c r="AM226" s="3">
        <v>0.596816976127321</v>
      </c>
      <c r="AN226" s="47">
        <v>0.9436197516980204</v>
      </c>
      <c r="AO226" s="3">
        <v>0.596816976127321</v>
      </c>
      <c r="AP226" s="47">
        <v>0.19397179677783927</v>
      </c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</row>
    <row r="227" ht="11.25" customHeight="1">
      <c r="A227" s="3"/>
      <c r="B227" s="3"/>
      <c r="C227" s="3" t="s">
        <v>247</v>
      </c>
      <c r="D227" s="18">
        <v>8.0</v>
      </c>
      <c r="E227" s="19">
        <v>0.0</v>
      </c>
      <c r="F227" s="35">
        <v>0.0</v>
      </c>
      <c r="G227" s="36">
        <v>1.0</v>
      </c>
      <c r="H227" s="47">
        <f t="shared" si="1"/>
        <v>1</v>
      </c>
      <c r="I227" s="50">
        <f t="shared" si="2"/>
        <v>0</v>
      </c>
      <c r="J227" s="47">
        <f t="shared" si="3"/>
        <v>0.8888888889</v>
      </c>
      <c r="K227" s="47">
        <f t="shared" si="4"/>
        <v>1</v>
      </c>
      <c r="L227" s="47">
        <f t="shared" si="5"/>
        <v>0</v>
      </c>
      <c r="M227" s="51">
        <f t="shared" si="6"/>
        <v>0.125</v>
      </c>
      <c r="N227" s="52">
        <f t="shared" si="7"/>
        <v>0.8822632511</v>
      </c>
      <c r="O227" s="52">
        <f t="shared" si="8"/>
        <v>-0.1083282632</v>
      </c>
      <c r="P227" s="53">
        <f t="shared" si="9"/>
        <v>0.3314950481</v>
      </c>
      <c r="Q227" s="50">
        <f t="shared" si="10"/>
        <v>0.3336044987</v>
      </c>
      <c r="R227" s="54">
        <f t="shared" si="11"/>
        <v>-0.3336044987</v>
      </c>
      <c r="S227" s="3"/>
      <c r="T227" s="3"/>
      <c r="U227" s="47" t="s">
        <v>186</v>
      </c>
      <c r="V227" s="47">
        <v>0.8885913347418158</v>
      </c>
      <c r="W227" s="47">
        <v>0.8909090909090909</v>
      </c>
      <c r="X227" s="47">
        <v>0.0023177561672750313</v>
      </c>
      <c r="Y227" s="3"/>
      <c r="Z227" s="3"/>
      <c r="AA227" s="3"/>
      <c r="AB227" s="3"/>
      <c r="AC227" s="3"/>
      <c r="AD227" s="3"/>
      <c r="AE227" s="3"/>
      <c r="AF227" s="3"/>
      <c r="AG227" s="3"/>
      <c r="AH227" s="3">
        <f t="shared" si="13"/>
        <v>226</v>
      </c>
      <c r="AI227" s="3">
        <f t="shared" si="12"/>
        <v>0.599469496</v>
      </c>
      <c r="AJ227" s="47">
        <v>0.9258123850398529</v>
      </c>
      <c r="AK227" s="3">
        <v>0.5994694960212201</v>
      </c>
      <c r="AL227" s="47">
        <v>0.2846938775510204</v>
      </c>
      <c r="AM227" s="3">
        <v>0.5994694960212201</v>
      </c>
      <c r="AN227" s="47">
        <v>0.943867052000532</v>
      </c>
      <c r="AO227" s="3">
        <v>0.5994694960212201</v>
      </c>
      <c r="AP227" s="47">
        <v>0.19445078431447874</v>
      </c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</row>
    <row r="228" ht="11.25" customHeight="1">
      <c r="A228" s="3"/>
      <c r="B228" s="3"/>
      <c r="C228" s="3" t="s">
        <v>248</v>
      </c>
      <c r="D228" s="18">
        <v>1169.0</v>
      </c>
      <c r="E228" s="19">
        <v>100.0</v>
      </c>
      <c r="F228" s="35">
        <v>446.0</v>
      </c>
      <c r="G228" s="36">
        <v>455.0</v>
      </c>
      <c r="H228" s="47">
        <f t="shared" si="1"/>
        <v>0.9211977935</v>
      </c>
      <c r="I228" s="50">
        <f t="shared" si="2"/>
        <v>0.4950055494</v>
      </c>
      <c r="J228" s="47">
        <f t="shared" si="3"/>
        <v>0.7442396313</v>
      </c>
      <c r="K228" s="47">
        <f t="shared" si="4"/>
        <v>0.7483870968</v>
      </c>
      <c r="L228" s="47">
        <f t="shared" si="5"/>
        <v>0.2516129032</v>
      </c>
      <c r="M228" s="51">
        <f t="shared" si="6"/>
        <v>0.7100078802</v>
      </c>
      <c r="N228" s="52">
        <f t="shared" si="7"/>
        <v>0.7693560737</v>
      </c>
      <c r="O228" s="52">
        <f t="shared" si="8"/>
        <v>0.1590374602</v>
      </c>
      <c r="P228" s="53">
        <f t="shared" si="9"/>
        <v>0.496838783</v>
      </c>
      <c r="Q228" s="50">
        <f t="shared" si="10"/>
        <v>0.4958276014</v>
      </c>
      <c r="R228" s="54">
        <f t="shared" si="11"/>
        <v>-0.0008220520556</v>
      </c>
      <c r="S228" s="3"/>
      <c r="T228" s="3"/>
      <c r="U228" s="47" t="s">
        <v>163</v>
      </c>
      <c r="V228" s="47">
        <v>0.9024207461455982</v>
      </c>
      <c r="W228" s="47">
        <v>0.9047619047619048</v>
      </c>
      <c r="X228" s="47">
        <v>0.002341158616306571</v>
      </c>
      <c r="Y228" s="3"/>
      <c r="Z228" s="3"/>
      <c r="AA228" s="3"/>
      <c r="AB228" s="3"/>
      <c r="AC228" s="3"/>
      <c r="AD228" s="3"/>
      <c r="AE228" s="3"/>
      <c r="AF228" s="3"/>
      <c r="AG228" s="3"/>
      <c r="AH228" s="3">
        <f t="shared" si="13"/>
        <v>227</v>
      </c>
      <c r="AI228" s="3">
        <f t="shared" si="12"/>
        <v>0.6021220159</v>
      </c>
      <c r="AJ228" s="47">
        <v>0.926829268292683</v>
      </c>
      <c r="AK228" s="3">
        <v>0.6021220159151194</v>
      </c>
      <c r="AL228" s="47">
        <v>0.285264483627204</v>
      </c>
      <c r="AM228" s="3">
        <v>0.6021220159151194</v>
      </c>
      <c r="AN228" s="47">
        <v>0.9443403339795892</v>
      </c>
      <c r="AO228" s="3">
        <v>0.6021220159151194</v>
      </c>
      <c r="AP228" s="47">
        <v>0.1952403101494718</v>
      </c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</row>
    <row r="229" ht="11.25" customHeight="1">
      <c r="A229" s="3"/>
      <c r="B229" s="3"/>
      <c r="C229" s="3" t="s">
        <v>249</v>
      </c>
      <c r="D229" s="18">
        <v>1265.0</v>
      </c>
      <c r="E229" s="19">
        <v>271.0</v>
      </c>
      <c r="F229" s="35">
        <v>967.0</v>
      </c>
      <c r="G229" s="36">
        <v>921.0</v>
      </c>
      <c r="H229" s="47">
        <f t="shared" si="1"/>
        <v>0.8235677083</v>
      </c>
      <c r="I229" s="50">
        <f t="shared" si="2"/>
        <v>0.5121822034</v>
      </c>
      <c r="J229" s="47">
        <f t="shared" si="3"/>
        <v>0.6518691589</v>
      </c>
      <c r="K229" s="47">
        <f t="shared" si="4"/>
        <v>0.6384345794</v>
      </c>
      <c r="L229" s="47">
        <f t="shared" si="5"/>
        <v>0.3615654206</v>
      </c>
      <c r="M229" s="51">
        <f t="shared" si="6"/>
        <v>1.229166667</v>
      </c>
      <c r="N229" s="52">
        <f t="shared" si="7"/>
        <v>0.6910739521</v>
      </c>
      <c r="O229" s="52">
        <f t="shared" si="8"/>
        <v>0.2794275333</v>
      </c>
      <c r="P229" s="53">
        <f t="shared" si="9"/>
        <v>0.5135012459</v>
      </c>
      <c r="Q229" s="50">
        <f t="shared" si="10"/>
        <v>0.5119969771</v>
      </c>
      <c r="R229" s="54">
        <f t="shared" si="11"/>
        <v>0.0001852263056</v>
      </c>
      <c r="S229" s="3"/>
      <c r="T229" s="3"/>
      <c r="U229" s="47" t="s">
        <v>121</v>
      </c>
      <c r="V229" s="47">
        <v>0.49904522753554226</v>
      </c>
      <c r="W229" s="47">
        <v>0.5013901760889713</v>
      </c>
      <c r="X229" s="47">
        <v>0.002344948553429038</v>
      </c>
      <c r="Y229" s="3"/>
      <c r="Z229" s="3"/>
      <c r="AA229" s="3"/>
      <c r="AB229" s="3"/>
      <c r="AC229" s="3"/>
      <c r="AD229" s="3"/>
      <c r="AE229" s="3"/>
      <c r="AF229" s="3"/>
      <c r="AG229" s="3"/>
      <c r="AH229" s="3">
        <f t="shared" si="13"/>
        <v>228</v>
      </c>
      <c r="AI229" s="3">
        <f t="shared" si="12"/>
        <v>0.6047745358</v>
      </c>
      <c r="AJ229" s="47">
        <v>0.9279279279279279</v>
      </c>
      <c r="AK229" s="3">
        <v>0.6047745358090185</v>
      </c>
      <c r="AL229" s="47">
        <v>0.2854625550660793</v>
      </c>
      <c r="AM229" s="3">
        <v>0.6047745358090185</v>
      </c>
      <c r="AN229" s="47">
        <v>0.945063734756216</v>
      </c>
      <c r="AO229" s="3">
        <v>0.6047745358090185</v>
      </c>
      <c r="AP229" s="47">
        <v>0.19620177939559946</v>
      </c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</row>
    <row r="230" ht="11.25" customHeight="1">
      <c r="A230" s="3"/>
      <c r="B230" s="3"/>
      <c r="C230" s="3" t="s">
        <v>250</v>
      </c>
      <c r="D230" s="18">
        <v>545.0</v>
      </c>
      <c r="E230" s="19">
        <v>38.0</v>
      </c>
      <c r="F230" s="35">
        <v>116.0</v>
      </c>
      <c r="G230" s="36">
        <v>335.0</v>
      </c>
      <c r="H230" s="47">
        <f t="shared" si="1"/>
        <v>0.9348198971</v>
      </c>
      <c r="I230" s="50">
        <f t="shared" si="2"/>
        <v>0.2572062084</v>
      </c>
      <c r="J230" s="47">
        <f t="shared" si="3"/>
        <v>0.6392649903</v>
      </c>
      <c r="K230" s="47">
        <f t="shared" si="4"/>
        <v>0.8510638298</v>
      </c>
      <c r="L230" s="47">
        <f t="shared" si="5"/>
        <v>0.1489361702</v>
      </c>
      <c r="M230" s="51">
        <f t="shared" si="6"/>
        <v>0.7735849057</v>
      </c>
      <c r="N230" s="52">
        <f t="shared" si="7"/>
        <v>0.652650756</v>
      </c>
      <c r="O230" s="52">
        <f t="shared" si="8"/>
        <v>0.06991924904</v>
      </c>
      <c r="P230" s="53">
        <f t="shared" si="9"/>
        <v>0.2461993705</v>
      </c>
      <c r="Q230" s="50">
        <f t="shared" si="10"/>
        <v>0.2472050161</v>
      </c>
      <c r="R230" s="54">
        <f t="shared" si="11"/>
        <v>0.01000119234</v>
      </c>
      <c r="S230" s="3"/>
      <c r="T230" s="3"/>
      <c r="U230" s="47" t="s">
        <v>352</v>
      </c>
      <c r="V230" s="47">
        <v>0.9138024285609904</v>
      </c>
      <c r="W230" s="47">
        <v>0.9161793372319688</v>
      </c>
      <c r="X230" s="47">
        <v>0.002376908670978395</v>
      </c>
      <c r="Y230" s="3"/>
      <c r="Z230" s="3"/>
      <c r="AA230" s="3"/>
      <c r="AB230" s="3"/>
      <c r="AC230" s="3"/>
      <c r="AD230" s="3"/>
      <c r="AE230" s="3"/>
      <c r="AF230" s="3"/>
      <c r="AG230" s="3"/>
      <c r="AH230" s="3">
        <f t="shared" si="13"/>
        <v>229</v>
      </c>
      <c r="AI230" s="3">
        <f t="shared" si="12"/>
        <v>0.6074270557</v>
      </c>
      <c r="AJ230" s="47">
        <v>0.9288793103448276</v>
      </c>
      <c r="AK230" s="3">
        <v>0.6074270557029178</v>
      </c>
      <c r="AL230" s="47">
        <v>0.28566445762120685</v>
      </c>
      <c r="AM230" s="3">
        <v>0.6074270557029178</v>
      </c>
      <c r="AN230" s="47">
        <v>0.9457145349528706</v>
      </c>
      <c r="AO230" s="3">
        <v>0.6074270557029178</v>
      </c>
      <c r="AP230" s="47">
        <v>0.19651858521901328</v>
      </c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</row>
    <row r="231" ht="11.25" customHeight="1">
      <c r="A231" s="3"/>
      <c r="B231" s="3"/>
      <c r="C231" s="3" t="s">
        <v>251</v>
      </c>
      <c r="D231" s="18">
        <v>761.0</v>
      </c>
      <c r="E231" s="19">
        <v>234.0</v>
      </c>
      <c r="F231" s="35">
        <v>541.0</v>
      </c>
      <c r="G231" s="36">
        <v>661.0</v>
      </c>
      <c r="H231" s="47">
        <f t="shared" si="1"/>
        <v>0.7648241206</v>
      </c>
      <c r="I231" s="50">
        <f t="shared" si="2"/>
        <v>0.4500831947</v>
      </c>
      <c r="J231" s="47">
        <f t="shared" si="3"/>
        <v>0.5926263086</v>
      </c>
      <c r="K231" s="47">
        <f t="shared" si="4"/>
        <v>0.6472462449</v>
      </c>
      <c r="L231" s="47">
        <f t="shared" si="5"/>
        <v>0.3527537551</v>
      </c>
      <c r="M231" s="51">
        <f t="shared" si="6"/>
        <v>1.208040201</v>
      </c>
      <c r="N231" s="52">
        <f t="shared" si="7"/>
        <v>0.6311988172</v>
      </c>
      <c r="O231" s="52">
        <f t="shared" si="8"/>
        <v>0.2779014331</v>
      </c>
      <c r="P231" s="53">
        <f t="shared" si="9"/>
        <v>0.4494976382</v>
      </c>
      <c r="Q231" s="50">
        <f t="shared" si="10"/>
        <v>0.4497999702</v>
      </c>
      <c r="R231" s="54">
        <f t="shared" si="11"/>
        <v>0.0002832244273</v>
      </c>
      <c r="S231" s="3"/>
      <c r="T231" s="3"/>
      <c r="U231" s="47" t="s">
        <v>395</v>
      </c>
      <c r="V231" s="47">
        <v>0.8390601365947553</v>
      </c>
      <c r="W231" s="47">
        <v>0.8414634146341463</v>
      </c>
      <c r="X231" s="47">
        <v>0.002403278039390999</v>
      </c>
      <c r="Y231" s="3"/>
      <c r="Z231" s="3"/>
      <c r="AA231" s="3"/>
      <c r="AB231" s="3"/>
      <c r="AC231" s="3"/>
      <c r="AD231" s="3"/>
      <c r="AE231" s="3"/>
      <c r="AF231" s="3"/>
      <c r="AG231" s="3"/>
      <c r="AH231" s="3">
        <f t="shared" si="13"/>
        <v>230</v>
      </c>
      <c r="AI231" s="3">
        <f t="shared" si="12"/>
        <v>0.6100795756</v>
      </c>
      <c r="AJ231" s="47">
        <v>0.9301310043668122</v>
      </c>
      <c r="AK231" s="3">
        <v>0.610079575596817</v>
      </c>
      <c r="AL231" s="47">
        <v>0.28601605407689057</v>
      </c>
      <c r="AM231" s="3">
        <v>0.610079575596817</v>
      </c>
      <c r="AN231" s="47">
        <v>0.946269172593428</v>
      </c>
      <c r="AO231" s="3">
        <v>0.610079575596817</v>
      </c>
      <c r="AP231" s="47">
        <v>0.19658924589400256</v>
      </c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</row>
    <row r="232" ht="11.25" customHeight="1">
      <c r="A232" s="3"/>
      <c r="B232" s="3"/>
      <c r="C232" s="3" t="s">
        <v>252</v>
      </c>
      <c r="D232" s="18">
        <v>217.0</v>
      </c>
      <c r="E232" s="19">
        <v>26.0</v>
      </c>
      <c r="F232" s="35">
        <v>63.0</v>
      </c>
      <c r="G232" s="36">
        <v>170.0</v>
      </c>
      <c r="H232" s="47">
        <f t="shared" si="1"/>
        <v>0.8930041152</v>
      </c>
      <c r="I232" s="50">
        <f t="shared" si="2"/>
        <v>0.2703862661</v>
      </c>
      <c r="J232" s="47">
        <f t="shared" si="3"/>
        <v>0.5882352941</v>
      </c>
      <c r="K232" s="47">
        <f t="shared" si="4"/>
        <v>0.8130252101</v>
      </c>
      <c r="L232" s="47">
        <f t="shared" si="5"/>
        <v>0.1869747899</v>
      </c>
      <c r="M232" s="51">
        <f t="shared" si="6"/>
        <v>0.9588477366</v>
      </c>
      <c r="N232" s="52">
        <f t="shared" si="7"/>
        <v>0.6066371669</v>
      </c>
      <c r="O232" s="52">
        <f t="shared" si="8"/>
        <v>0.113893288</v>
      </c>
      <c r="P232" s="53">
        <f t="shared" si="9"/>
        <v>0.2765512628</v>
      </c>
      <c r="Q232" s="50">
        <f t="shared" si="10"/>
        <v>0.278254879</v>
      </c>
      <c r="R232" s="54">
        <f t="shared" si="11"/>
        <v>-0.007868612908</v>
      </c>
      <c r="S232" s="3"/>
      <c r="T232" s="3"/>
      <c r="U232" s="47" t="s">
        <v>246</v>
      </c>
      <c r="V232" s="47">
        <v>0.35053342535956067</v>
      </c>
      <c r="W232" s="47">
        <v>0.35294117647058826</v>
      </c>
      <c r="X232" s="47">
        <v>0.0024077511110275895</v>
      </c>
      <c r="Y232" s="3"/>
      <c r="Z232" s="3"/>
      <c r="AA232" s="3"/>
      <c r="AB232" s="3"/>
      <c r="AC232" s="3"/>
      <c r="AD232" s="3"/>
      <c r="AE232" s="3"/>
      <c r="AF232" s="3"/>
      <c r="AG232" s="3"/>
      <c r="AH232" s="3">
        <f t="shared" si="13"/>
        <v>231</v>
      </c>
      <c r="AI232" s="3">
        <f t="shared" si="12"/>
        <v>0.6127320955</v>
      </c>
      <c r="AJ232" s="47">
        <v>0.9305740987983978</v>
      </c>
      <c r="AK232" s="3">
        <v>0.6127320954907162</v>
      </c>
      <c r="AL232" s="47">
        <v>0.28605341246290805</v>
      </c>
      <c r="AM232" s="3">
        <v>0.6127320954907162</v>
      </c>
      <c r="AN232" s="47">
        <v>0.946592146385406</v>
      </c>
      <c r="AO232" s="3">
        <v>0.6127320954907162</v>
      </c>
      <c r="AP232" s="47">
        <v>0.19744712810859555</v>
      </c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</row>
    <row r="233" ht="11.25" customHeight="1">
      <c r="A233" s="3"/>
      <c r="B233" s="3"/>
      <c r="C233" s="3" t="s">
        <v>253</v>
      </c>
      <c r="D233" s="18">
        <v>510.0</v>
      </c>
      <c r="E233" s="19">
        <v>65.0</v>
      </c>
      <c r="F233" s="35">
        <v>267.0</v>
      </c>
      <c r="G233" s="36">
        <v>380.0</v>
      </c>
      <c r="H233" s="47">
        <f t="shared" si="1"/>
        <v>0.8869565217</v>
      </c>
      <c r="I233" s="50">
        <f t="shared" si="2"/>
        <v>0.4126738794</v>
      </c>
      <c r="J233" s="47">
        <f t="shared" si="3"/>
        <v>0.6358428805</v>
      </c>
      <c r="K233" s="47">
        <f t="shared" si="4"/>
        <v>0.728314239</v>
      </c>
      <c r="L233" s="47">
        <f t="shared" si="5"/>
        <v>0.271685761</v>
      </c>
      <c r="M233" s="51">
        <f t="shared" si="6"/>
        <v>1.125217391</v>
      </c>
      <c r="N233" s="52">
        <f t="shared" si="7"/>
        <v>0.6642135603</v>
      </c>
      <c r="O233" s="52">
        <f t="shared" si="8"/>
        <v>0.1921709339</v>
      </c>
      <c r="P233" s="53">
        <f t="shared" si="9"/>
        <v>0.4064540525</v>
      </c>
      <c r="Q233" s="50">
        <f t="shared" si="10"/>
        <v>0.4077323817</v>
      </c>
      <c r="R233" s="54">
        <f t="shared" si="11"/>
        <v>0.004941497713</v>
      </c>
      <c r="S233" s="3"/>
      <c r="T233" s="3"/>
      <c r="U233" s="47" t="s">
        <v>381</v>
      </c>
      <c r="V233" s="47">
        <v>0.39197101522745337</v>
      </c>
      <c r="W233" s="47">
        <v>0.39445628997867804</v>
      </c>
      <c r="X233" s="47">
        <v>0.0024852747512246753</v>
      </c>
      <c r="Y233" s="3"/>
      <c r="Z233" s="3"/>
      <c r="AA233" s="3"/>
      <c r="AB233" s="3"/>
      <c r="AC233" s="3"/>
      <c r="AD233" s="3"/>
      <c r="AE233" s="3"/>
      <c r="AF233" s="3"/>
      <c r="AG233" s="3"/>
      <c r="AH233" s="3">
        <f t="shared" si="13"/>
        <v>232</v>
      </c>
      <c r="AI233" s="3">
        <f t="shared" si="12"/>
        <v>0.6153846154</v>
      </c>
      <c r="AJ233" s="47">
        <v>0.9315068493150684</v>
      </c>
      <c r="AK233" s="3">
        <v>0.6153846153846154</v>
      </c>
      <c r="AL233" s="47">
        <v>0.2869047619047619</v>
      </c>
      <c r="AM233" s="3">
        <v>0.6153846153846154</v>
      </c>
      <c r="AN233" s="47">
        <v>0.9483527891911302</v>
      </c>
      <c r="AO233" s="3">
        <v>0.6153846153846154</v>
      </c>
      <c r="AP233" s="47">
        <v>0.19785096205279012</v>
      </c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</row>
    <row r="234" ht="11.25" customHeight="1">
      <c r="A234" s="3"/>
      <c r="B234" s="3"/>
      <c r="C234" s="3" t="s">
        <v>254</v>
      </c>
      <c r="D234" s="18">
        <v>953.0</v>
      </c>
      <c r="E234" s="19">
        <v>197.0</v>
      </c>
      <c r="F234" s="35">
        <v>560.0</v>
      </c>
      <c r="G234" s="36">
        <v>863.0</v>
      </c>
      <c r="H234" s="47">
        <f t="shared" si="1"/>
        <v>0.8286956522</v>
      </c>
      <c r="I234" s="50">
        <f t="shared" si="2"/>
        <v>0.3935347857</v>
      </c>
      <c r="J234" s="47">
        <f t="shared" si="3"/>
        <v>0.5880295375</v>
      </c>
      <c r="K234" s="47">
        <f t="shared" si="4"/>
        <v>0.7057909056</v>
      </c>
      <c r="L234" s="47">
        <f t="shared" si="5"/>
        <v>0.2942090944</v>
      </c>
      <c r="M234" s="51">
        <f t="shared" si="6"/>
        <v>1.237391304</v>
      </c>
      <c r="N234" s="52">
        <f t="shared" si="7"/>
        <v>0.6195015132</v>
      </c>
      <c r="O234" s="52">
        <f t="shared" si="8"/>
        <v>0.2203533603</v>
      </c>
      <c r="P234" s="53">
        <f t="shared" si="9"/>
        <v>0.3867518127</v>
      </c>
      <c r="Q234" s="50">
        <f t="shared" si="10"/>
        <v>0.3883728821</v>
      </c>
      <c r="R234" s="54">
        <f t="shared" si="11"/>
        <v>0.005161903585</v>
      </c>
      <c r="S234" s="3"/>
      <c r="T234" s="3"/>
      <c r="U234" s="47" t="s">
        <v>137</v>
      </c>
      <c r="V234" s="47">
        <v>0.7267696410363041</v>
      </c>
      <c r="W234" s="47">
        <v>0.7293577981651376</v>
      </c>
      <c r="X234" s="47">
        <v>0.0025881571288334237</v>
      </c>
      <c r="Y234" s="3"/>
      <c r="Z234" s="3"/>
      <c r="AA234" s="3"/>
      <c r="AB234" s="3"/>
      <c r="AC234" s="3"/>
      <c r="AD234" s="3"/>
      <c r="AE234" s="3"/>
      <c r="AF234" s="3"/>
      <c r="AG234" s="3"/>
      <c r="AH234" s="3">
        <f t="shared" si="13"/>
        <v>233</v>
      </c>
      <c r="AI234" s="3">
        <f t="shared" si="12"/>
        <v>0.6180371353</v>
      </c>
      <c r="AJ234" s="47">
        <v>0.9315068493150684</v>
      </c>
      <c r="AK234" s="3">
        <v>0.6180371352785146</v>
      </c>
      <c r="AL234" s="47">
        <v>0.28820960698689957</v>
      </c>
      <c r="AM234" s="3">
        <v>0.6180371352785146</v>
      </c>
      <c r="AN234" s="47">
        <v>0.9502395317907665</v>
      </c>
      <c r="AO234" s="3">
        <v>0.6180371352785146</v>
      </c>
      <c r="AP234" s="47">
        <v>0.19787555628788145</v>
      </c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</row>
    <row r="235" ht="11.25" customHeight="1">
      <c r="A235" s="3"/>
      <c r="B235" s="3"/>
      <c r="C235" s="3" t="s">
        <v>255</v>
      </c>
      <c r="D235" s="18">
        <v>100.0</v>
      </c>
      <c r="E235" s="19">
        <v>22.0</v>
      </c>
      <c r="F235" s="35">
        <v>49.0</v>
      </c>
      <c r="G235" s="36">
        <v>58.0</v>
      </c>
      <c r="H235" s="47">
        <f t="shared" si="1"/>
        <v>0.8196721311</v>
      </c>
      <c r="I235" s="50">
        <f t="shared" si="2"/>
        <v>0.4579439252</v>
      </c>
      <c r="J235" s="47">
        <f t="shared" si="3"/>
        <v>0.6506550218</v>
      </c>
      <c r="K235" s="47">
        <f t="shared" si="4"/>
        <v>0.6899563319</v>
      </c>
      <c r="L235" s="47">
        <f t="shared" si="5"/>
        <v>0.3100436681</v>
      </c>
      <c r="M235" s="51">
        <f t="shared" si="6"/>
        <v>0.8770491803</v>
      </c>
      <c r="N235" s="52">
        <f t="shared" si="7"/>
        <v>0.6835899453</v>
      </c>
      <c r="O235" s="52">
        <f t="shared" si="8"/>
        <v>0.2284377819</v>
      </c>
      <c r="P235" s="53">
        <f t="shared" si="9"/>
        <v>0.4641740228</v>
      </c>
      <c r="Q235" s="50">
        <f t="shared" si="10"/>
        <v>0.4640890018</v>
      </c>
      <c r="R235" s="54">
        <f t="shared" si="11"/>
        <v>-0.006145076535</v>
      </c>
      <c r="S235" s="3"/>
      <c r="T235" s="3"/>
      <c r="U235" s="47" t="s">
        <v>284</v>
      </c>
      <c r="V235" s="47">
        <v>0.27297408193287115</v>
      </c>
      <c r="W235" s="47">
        <v>0.2757009345794392</v>
      </c>
      <c r="X235" s="47">
        <v>0.0027268526465680787</v>
      </c>
      <c r="Y235" s="3"/>
      <c r="Z235" s="3"/>
      <c r="AA235" s="3"/>
      <c r="AB235" s="3"/>
      <c r="AC235" s="3"/>
      <c r="AD235" s="3"/>
      <c r="AE235" s="3"/>
      <c r="AF235" s="3"/>
      <c r="AG235" s="3"/>
      <c r="AH235" s="3">
        <f t="shared" si="13"/>
        <v>234</v>
      </c>
      <c r="AI235" s="3">
        <f t="shared" si="12"/>
        <v>0.6206896552</v>
      </c>
      <c r="AJ235" s="47">
        <v>0.9325153374233128</v>
      </c>
      <c r="AK235" s="3">
        <v>0.6206896551724138</v>
      </c>
      <c r="AL235" s="47">
        <v>0.28822055137844615</v>
      </c>
      <c r="AM235" s="3">
        <v>0.6206896551724138</v>
      </c>
      <c r="AN235" s="47">
        <v>0.9508607505971879</v>
      </c>
      <c r="AO235" s="3">
        <v>0.6206896551724138</v>
      </c>
      <c r="AP235" s="47">
        <v>0.1982724846216076</v>
      </c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</row>
    <row r="236" ht="11.25" customHeight="1">
      <c r="A236" s="3"/>
      <c r="B236" s="3"/>
      <c r="C236" s="3" t="s">
        <v>256</v>
      </c>
      <c r="D236" s="18">
        <v>372.0</v>
      </c>
      <c r="E236" s="19">
        <v>54.0</v>
      </c>
      <c r="F236" s="35">
        <v>224.0</v>
      </c>
      <c r="G236" s="36">
        <v>307.0</v>
      </c>
      <c r="H236" s="47">
        <f t="shared" si="1"/>
        <v>0.8732394366</v>
      </c>
      <c r="I236" s="50">
        <f t="shared" si="2"/>
        <v>0.4218455744</v>
      </c>
      <c r="J236" s="47">
        <f t="shared" si="3"/>
        <v>0.6227795193</v>
      </c>
      <c r="K236" s="47">
        <f t="shared" si="4"/>
        <v>0.7095088819</v>
      </c>
      <c r="L236" s="47">
        <f t="shared" si="5"/>
        <v>0.2904911181</v>
      </c>
      <c r="M236" s="51">
        <f t="shared" si="6"/>
        <v>1.246478873</v>
      </c>
      <c r="N236" s="52">
        <f t="shared" si="7"/>
        <v>0.6535393669</v>
      </c>
      <c r="O236" s="52">
        <f t="shared" si="8"/>
        <v>0.2124281414</v>
      </c>
      <c r="P236" s="53">
        <f t="shared" si="9"/>
        <v>0.4152215352</v>
      </c>
      <c r="Q236" s="50">
        <f t="shared" si="10"/>
        <v>0.4163241689</v>
      </c>
      <c r="R236" s="54">
        <f t="shared" si="11"/>
        <v>0.005521405526</v>
      </c>
      <c r="S236" s="3"/>
      <c r="T236" s="3"/>
      <c r="U236" s="47" t="s">
        <v>215</v>
      </c>
      <c r="V236" s="47">
        <v>0.45468821379998886</v>
      </c>
      <c r="W236" s="47">
        <v>0.4574468085106383</v>
      </c>
      <c r="X236" s="47">
        <v>0.0027585947106494313</v>
      </c>
      <c r="Y236" s="3"/>
      <c r="Z236" s="3"/>
      <c r="AA236" s="3"/>
      <c r="AB236" s="3"/>
      <c r="AC236" s="3"/>
      <c r="AD236" s="3"/>
      <c r="AE236" s="3"/>
      <c r="AF236" s="3"/>
      <c r="AG236" s="3"/>
      <c r="AH236" s="3">
        <f t="shared" si="13"/>
        <v>235</v>
      </c>
      <c r="AI236" s="3">
        <f t="shared" si="12"/>
        <v>0.6233421751</v>
      </c>
      <c r="AJ236" s="47">
        <v>0.9325842696629213</v>
      </c>
      <c r="AK236" s="3">
        <v>0.623342175066313</v>
      </c>
      <c r="AL236" s="47">
        <v>0.28822815533980584</v>
      </c>
      <c r="AM236" s="3">
        <v>0.623342175066313</v>
      </c>
      <c r="AN236" s="47">
        <v>0.9522745899304157</v>
      </c>
      <c r="AO236" s="3">
        <v>0.623342175066313</v>
      </c>
      <c r="AP236" s="47">
        <v>0.1983449193553767</v>
      </c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</row>
    <row r="237" ht="11.25" customHeight="1">
      <c r="A237" s="3"/>
      <c r="B237" s="3"/>
      <c r="C237" s="3" t="s">
        <v>257</v>
      </c>
      <c r="D237" s="18">
        <v>724.0</v>
      </c>
      <c r="E237" s="19">
        <v>107.0</v>
      </c>
      <c r="F237" s="35">
        <v>328.0</v>
      </c>
      <c r="G237" s="36">
        <v>591.0</v>
      </c>
      <c r="H237" s="47">
        <f t="shared" si="1"/>
        <v>0.8712394705</v>
      </c>
      <c r="I237" s="50">
        <f t="shared" si="2"/>
        <v>0.3569096844</v>
      </c>
      <c r="J237" s="47">
        <f t="shared" si="3"/>
        <v>0.6011428571</v>
      </c>
      <c r="K237" s="47">
        <f t="shared" si="4"/>
        <v>0.7514285714</v>
      </c>
      <c r="L237" s="47">
        <f t="shared" si="5"/>
        <v>0.2485714286</v>
      </c>
      <c r="M237" s="51">
        <f t="shared" si="6"/>
        <v>1.10589651</v>
      </c>
      <c r="N237" s="52">
        <f t="shared" si="7"/>
        <v>0.626955258</v>
      </c>
      <c r="O237" s="52">
        <f t="shared" si="8"/>
        <v>0.1734577594</v>
      </c>
      <c r="P237" s="53">
        <f t="shared" si="9"/>
        <v>0.3493324261</v>
      </c>
      <c r="Q237" s="50">
        <f t="shared" si="10"/>
        <v>0.3513701278</v>
      </c>
      <c r="R237" s="54">
        <f t="shared" si="11"/>
        <v>0.005539556625</v>
      </c>
      <c r="S237" s="3"/>
      <c r="T237" s="3"/>
      <c r="U237" s="47" t="s">
        <v>199</v>
      </c>
      <c r="V237" s="47">
        <v>0.3201471485461731</v>
      </c>
      <c r="W237" s="47">
        <v>0.322949777495232</v>
      </c>
      <c r="X237" s="47">
        <v>0.0028026289490589162</v>
      </c>
      <c r="Y237" s="3"/>
      <c r="Z237" s="3"/>
      <c r="AA237" s="3"/>
      <c r="AB237" s="3"/>
      <c r="AC237" s="3"/>
      <c r="AD237" s="3"/>
      <c r="AE237" s="3"/>
      <c r="AF237" s="3"/>
      <c r="AG237" s="3"/>
      <c r="AH237" s="3">
        <f t="shared" si="13"/>
        <v>236</v>
      </c>
      <c r="AI237" s="3">
        <f t="shared" si="12"/>
        <v>0.625994695</v>
      </c>
      <c r="AJ237" s="47">
        <v>0.9327731092436975</v>
      </c>
      <c r="AK237" s="3">
        <v>0.6259946949602122</v>
      </c>
      <c r="AL237" s="47">
        <v>0.28842975206611565</v>
      </c>
      <c r="AM237" s="3">
        <v>0.6259946949602122</v>
      </c>
      <c r="AN237" s="47">
        <v>0.9524602442490736</v>
      </c>
      <c r="AO237" s="3">
        <v>0.6259946949602122</v>
      </c>
      <c r="AP237" s="47">
        <v>0.19858479827015912</v>
      </c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</row>
    <row r="238" ht="11.25" customHeight="1">
      <c r="A238" s="3"/>
      <c r="B238" s="3"/>
      <c r="C238" s="3" t="s">
        <v>258</v>
      </c>
      <c r="D238" s="18">
        <v>672.0</v>
      </c>
      <c r="E238" s="19">
        <v>229.0</v>
      </c>
      <c r="F238" s="35">
        <v>418.0</v>
      </c>
      <c r="G238" s="36">
        <v>734.0</v>
      </c>
      <c r="H238" s="47">
        <f t="shared" si="1"/>
        <v>0.7458379578</v>
      </c>
      <c r="I238" s="50">
        <f t="shared" si="2"/>
        <v>0.3628472222</v>
      </c>
      <c r="J238" s="47">
        <f t="shared" si="3"/>
        <v>0.5309303458</v>
      </c>
      <c r="K238" s="47">
        <f t="shared" si="4"/>
        <v>0.6848514369</v>
      </c>
      <c r="L238" s="47">
        <f t="shared" si="5"/>
        <v>0.3151485631</v>
      </c>
      <c r="M238" s="51">
        <f t="shared" si="6"/>
        <v>1.278579356</v>
      </c>
      <c r="N238" s="52">
        <f t="shared" si="7"/>
        <v>0.5653798082</v>
      </c>
      <c r="O238" s="52">
        <f t="shared" si="8"/>
        <v>0.2480953878</v>
      </c>
      <c r="P238" s="53">
        <f t="shared" si="9"/>
        <v>0.3590400804</v>
      </c>
      <c r="Q238" s="50">
        <f t="shared" si="10"/>
        <v>0.3610024329</v>
      </c>
      <c r="R238" s="54">
        <f t="shared" si="11"/>
        <v>0.001844789335</v>
      </c>
      <c r="S238" s="3"/>
      <c r="T238" s="3"/>
      <c r="U238" s="47" t="s">
        <v>201</v>
      </c>
      <c r="V238" s="47">
        <v>0.3642572015296698</v>
      </c>
      <c r="W238" s="47">
        <v>0.3671291355389541</v>
      </c>
      <c r="X238" s="47">
        <v>0.002871934009284316</v>
      </c>
      <c r="Y238" s="3"/>
      <c r="Z238" s="3"/>
      <c r="AA238" s="3"/>
      <c r="AB238" s="3"/>
      <c r="AC238" s="3"/>
      <c r="AD238" s="3"/>
      <c r="AE238" s="3"/>
      <c r="AF238" s="3"/>
      <c r="AG238" s="3"/>
      <c r="AH238" s="3">
        <f t="shared" si="13"/>
        <v>237</v>
      </c>
      <c r="AI238" s="3">
        <f t="shared" si="12"/>
        <v>0.6286472149</v>
      </c>
      <c r="AJ238" s="47">
        <v>0.9337474120082816</v>
      </c>
      <c r="AK238" s="3">
        <v>0.6286472148541115</v>
      </c>
      <c r="AL238" s="47">
        <v>0.28852920478536237</v>
      </c>
      <c r="AM238" s="3">
        <v>0.6286472148541115</v>
      </c>
      <c r="AN238" s="47">
        <v>0.9527977307539879</v>
      </c>
      <c r="AO238" s="3">
        <v>0.6286472148541115</v>
      </c>
      <c r="AP238" s="47">
        <v>0.19921991853916798</v>
      </c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</row>
    <row r="239" ht="11.25" customHeight="1">
      <c r="A239" s="3"/>
      <c r="B239" s="3"/>
      <c r="C239" s="3" t="s">
        <v>259</v>
      </c>
      <c r="D239" s="18">
        <v>1278.0</v>
      </c>
      <c r="E239" s="19">
        <v>315.0</v>
      </c>
      <c r="F239" s="35">
        <v>852.0</v>
      </c>
      <c r="G239" s="36">
        <v>1068.0</v>
      </c>
      <c r="H239" s="47">
        <f t="shared" si="1"/>
        <v>0.802259887</v>
      </c>
      <c r="I239" s="50">
        <f t="shared" si="2"/>
        <v>0.44375</v>
      </c>
      <c r="J239" s="47">
        <f t="shared" si="3"/>
        <v>0.6063193851</v>
      </c>
      <c r="K239" s="47">
        <f t="shared" si="4"/>
        <v>0.6678052946</v>
      </c>
      <c r="L239" s="47">
        <f t="shared" si="5"/>
        <v>0.3321947054</v>
      </c>
      <c r="M239" s="51">
        <f t="shared" si="6"/>
        <v>1.20527307</v>
      </c>
      <c r="N239" s="52">
        <f t="shared" si="7"/>
        <v>0.6422843108</v>
      </c>
      <c r="O239" s="52">
        <f t="shared" si="8"/>
        <v>0.2558268617</v>
      </c>
      <c r="P239" s="53">
        <f t="shared" si="9"/>
        <v>0.4423891852</v>
      </c>
      <c r="Q239" s="50">
        <f t="shared" si="10"/>
        <v>0.4428705709</v>
      </c>
      <c r="R239" s="54">
        <f t="shared" si="11"/>
        <v>0.00087942912</v>
      </c>
      <c r="S239" s="3"/>
      <c r="T239" s="3"/>
      <c r="U239" s="47" t="s">
        <v>126</v>
      </c>
      <c r="V239" s="47">
        <v>0.2704068276462256</v>
      </c>
      <c r="W239" s="47">
        <v>0.273339749759384</v>
      </c>
      <c r="X239" s="47">
        <v>0.0029329221131584315</v>
      </c>
      <c r="Y239" s="3"/>
      <c r="Z239" s="3"/>
      <c r="AA239" s="3"/>
      <c r="AB239" s="3"/>
      <c r="AC239" s="3"/>
      <c r="AD239" s="3"/>
      <c r="AE239" s="3"/>
      <c r="AF239" s="3"/>
      <c r="AG239" s="3"/>
      <c r="AH239" s="3">
        <f t="shared" si="13"/>
        <v>238</v>
      </c>
      <c r="AI239" s="3">
        <f t="shared" si="12"/>
        <v>0.6312997347</v>
      </c>
      <c r="AJ239" s="47">
        <v>0.9349112426035503</v>
      </c>
      <c r="AK239" s="3">
        <v>0.6312997347480106</v>
      </c>
      <c r="AL239" s="47">
        <v>0.2893061744112031</v>
      </c>
      <c r="AM239" s="3">
        <v>0.6312997347480106</v>
      </c>
      <c r="AN239" s="47">
        <v>0.9536373873243341</v>
      </c>
      <c r="AO239" s="3">
        <v>0.6312997347480106</v>
      </c>
      <c r="AP239" s="47">
        <v>0.19948698504500045</v>
      </c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</row>
    <row r="240" ht="11.25" customHeight="1">
      <c r="A240" s="3"/>
      <c r="B240" s="3"/>
      <c r="C240" s="3" t="s">
        <v>260</v>
      </c>
      <c r="D240" s="18">
        <v>832.0</v>
      </c>
      <c r="E240" s="19">
        <v>183.0</v>
      </c>
      <c r="F240" s="35">
        <v>431.0</v>
      </c>
      <c r="G240" s="36">
        <v>829.0</v>
      </c>
      <c r="H240" s="47">
        <f t="shared" si="1"/>
        <v>0.8197044335</v>
      </c>
      <c r="I240" s="50">
        <f t="shared" si="2"/>
        <v>0.3420634921</v>
      </c>
      <c r="J240" s="47">
        <f t="shared" si="3"/>
        <v>0.5551648352</v>
      </c>
      <c r="K240" s="47">
        <f t="shared" si="4"/>
        <v>0.7301098901</v>
      </c>
      <c r="L240" s="47">
        <f t="shared" si="5"/>
        <v>0.2698901099</v>
      </c>
      <c r="M240" s="51">
        <f t="shared" si="6"/>
        <v>1.24137931</v>
      </c>
      <c r="N240" s="52">
        <f t="shared" si="7"/>
        <v>0.5839180416</v>
      </c>
      <c r="O240" s="52">
        <f t="shared" si="8"/>
        <v>0.2002208438</v>
      </c>
      <c r="P240" s="53">
        <f t="shared" si="9"/>
        <v>0.3343137162</v>
      </c>
      <c r="Q240" s="50">
        <f t="shared" si="10"/>
        <v>0.3364178424</v>
      </c>
      <c r="R240" s="54">
        <f t="shared" si="11"/>
        <v>0.005645649665</v>
      </c>
      <c r="S240" s="3"/>
      <c r="T240" s="3"/>
      <c r="U240" s="47" t="s">
        <v>185</v>
      </c>
      <c r="V240" s="47">
        <v>0.8616082608834289</v>
      </c>
      <c r="W240" s="47">
        <v>0.8645833333333334</v>
      </c>
      <c r="X240" s="47">
        <v>0.00297507244990447</v>
      </c>
      <c r="Y240" s="3"/>
      <c r="Z240" s="3"/>
      <c r="AA240" s="3"/>
      <c r="AB240" s="3"/>
      <c r="AC240" s="3"/>
      <c r="AD240" s="3"/>
      <c r="AE240" s="3"/>
      <c r="AF240" s="3"/>
      <c r="AG240" s="3"/>
      <c r="AH240" s="3">
        <f t="shared" si="13"/>
        <v>239</v>
      </c>
      <c r="AI240" s="3">
        <f t="shared" si="12"/>
        <v>0.6339522546</v>
      </c>
      <c r="AJ240" s="47">
        <v>0.9351851851851852</v>
      </c>
      <c r="AK240" s="3">
        <v>0.6339522546419099</v>
      </c>
      <c r="AL240" s="47">
        <v>0.2895069532237674</v>
      </c>
      <c r="AM240" s="3">
        <v>0.6339522546419099</v>
      </c>
      <c r="AN240" s="47">
        <v>0.9544954938488169</v>
      </c>
      <c r="AO240" s="3">
        <v>0.6339522546419099</v>
      </c>
      <c r="AP240" s="47">
        <v>0.19968647670818934</v>
      </c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</row>
    <row r="241" ht="11.25" customHeight="1">
      <c r="A241" s="3"/>
      <c r="B241" s="3"/>
      <c r="C241" s="3" t="s">
        <v>261</v>
      </c>
      <c r="D241" s="18">
        <v>939.0</v>
      </c>
      <c r="E241" s="19">
        <v>192.0</v>
      </c>
      <c r="F241" s="35">
        <v>485.0</v>
      </c>
      <c r="G241" s="36">
        <v>751.0</v>
      </c>
      <c r="H241" s="47">
        <f t="shared" si="1"/>
        <v>0.8302387268</v>
      </c>
      <c r="I241" s="50">
        <f t="shared" si="2"/>
        <v>0.392394822</v>
      </c>
      <c r="J241" s="47">
        <f t="shared" si="3"/>
        <v>0.6016054077</v>
      </c>
      <c r="K241" s="47">
        <f t="shared" si="4"/>
        <v>0.7139839459</v>
      </c>
      <c r="L241" s="47">
        <f t="shared" si="5"/>
        <v>0.2860160541</v>
      </c>
      <c r="M241" s="51">
        <f t="shared" si="6"/>
        <v>1.092838196</v>
      </c>
      <c r="N241" s="52">
        <f t="shared" si="7"/>
        <v>0.6319777109</v>
      </c>
      <c r="O241" s="52">
        <f t="shared" si="8"/>
        <v>0.2105669079</v>
      </c>
      <c r="P241" s="53">
        <f t="shared" si="9"/>
        <v>0.3904908688</v>
      </c>
      <c r="Q241" s="50">
        <f t="shared" si="10"/>
        <v>0.3920528114</v>
      </c>
      <c r="R241" s="54">
        <f t="shared" si="11"/>
        <v>0.0003420106403</v>
      </c>
      <c r="S241" s="3"/>
      <c r="T241" s="3"/>
      <c r="U241" s="47" t="s">
        <v>67</v>
      </c>
      <c r="V241" s="47">
        <v>0.8921735298189035</v>
      </c>
      <c r="W241" s="47">
        <v>0.8951612903225806</v>
      </c>
      <c r="X241" s="47">
        <v>0.002987760503677106</v>
      </c>
      <c r="Y241" s="3"/>
      <c r="Z241" s="3"/>
      <c r="AA241" s="3"/>
      <c r="AB241" s="3"/>
      <c r="AC241" s="3"/>
      <c r="AD241" s="3"/>
      <c r="AE241" s="3"/>
      <c r="AF241" s="3"/>
      <c r="AG241" s="3"/>
      <c r="AH241" s="3">
        <f t="shared" si="13"/>
        <v>240</v>
      </c>
      <c r="AI241" s="3">
        <f t="shared" si="12"/>
        <v>0.6366047745</v>
      </c>
      <c r="AJ241" s="47">
        <v>0.9352571217166111</v>
      </c>
      <c r="AK241" s="3">
        <v>0.636604774535809</v>
      </c>
      <c r="AL241" s="47">
        <v>0.290491118077325</v>
      </c>
      <c r="AM241" s="3">
        <v>0.636604774535809</v>
      </c>
      <c r="AN241" s="47">
        <v>0.9550063173297978</v>
      </c>
      <c r="AO241" s="3">
        <v>0.636604774535809</v>
      </c>
      <c r="AP241" s="47">
        <v>0.19993409521670713</v>
      </c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</row>
    <row r="242" ht="11.25" customHeight="1">
      <c r="A242" s="3"/>
      <c r="B242" s="3"/>
      <c r="C242" s="3" t="s">
        <v>262</v>
      </c>
      <c r="D242" s="18">
        <v>800.0</v>
      </c>
      <c r="E242" s="19">
        <v>159.0</v>
      </c>
      <c r="F242" s="35">
        <v>436.0</v>
      </c>
      <c r="G242" s="36">
        <v>556.0</v>
      </c>
      <c r="H242" s="47">
        <f t="shared" si="1"/>
        <v>0.8342022941</v>
      </c>
      <c r="I242" s="50">
        <f t="shared" si="2"/>
        <v>0.439516129</v>
      </c>
      <c r="J242" s="47">
        <f t="shared" si="3"/>
        <v>0.6335212711</v>
      </c>
      <c r="K242" s="47">
        <f t="shared" si="4"/>
        <v>0.6950281907</v>
      </c>
      <c r="L242" s="47">
        <f t="shared" si="5"/>
        <v>0.3049718093</v>
      </c>
      <c r="M242" s="51">
        <f t="shared" si="6"/>
        <v>1.034410845</v>
      </c>
      <c r="N242" s="52">
        <f t="shared" si="7"/>
        <v>0.6659658031</v>
      </c>
      <c r="O242" s="52">
        <f t="shared" si="8"/>
        <v>0.2254918061</v>
      </c>
      <c r="P242" s="53">
        <f t="shared" si="9"/>
        <v>0.4413907981</v>
      </c>
      <c r="Q242" s="50">
        <f t="shared" si="10"/>
        <v>0.4418968377</v>
      </c>
      <c r="R242" s="54">
        <f t="shared" si="11"/>
        <v>-0.002380708696</v>
      </c>
      <c r="S242" s="3"/>
      <c r="T242" s="3"/>
      <c r="U242" s="47" t="s">
        <v>157</v>
      </c>
      <c r="V242" s="47">
        <v>0.9383588410961698</v>
      </c>
      <c r="W242" s="47">
        <v>0.9415011037527594</v>
      </c>
      <c r="X242" s="47">
        <v>0.0031422626565895673</v>
      </c>
      <c r="Y242" s="3"/>
      <c r="Z242" s="3"/>
      <c r="AA242" s="3"/>
      <c r="AB242" s="3"/>
      <c r="AC242" s="3"/>
      <c r="AD242" s="3"/>
      <c r="AE242" s="3"/>
      <c r="AF242" s="3"/>
      <c r="AG242" s="3"/>
      <c r="AH242" s="3">
        <f t="shared" si="13"/>
        <v>241</v>
      </c>
      <c r="AI242" s="3">
        <f t="shared" si="12"/>
        <v>0.6392572944</v>
      </c>
      <c r="AJ242" s="47">
        <v>0.9360313315926893</v>
      </c>
      <c r="AK242" s="3">
        <v>0.6392572944297082</v>
      </c>
      <c r="AL242" s="47">
        <v>0.2918572735590119</v>
      </c>
      <c r="AM242" s="3">
        <v>0.6392572944297082</v>
      </c>
      <c r="AN242" s="47">
        <v>0.9550655231672059</v>
      </c>
      <c r="AO242" s="3">
        <v>0.6392572944297082</v>
      </c>
      <c r="AP242" s="47">
        <v>0.2002208438119406</v>
      </c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</row>
    <row r="243" ht="11.25" customHeight="1">
      <c r="A243" s="3"/>
      <c r="B243" s="3"/>
      <c r="C243" s="3" t="s">
        <v>263</v>
      </c>
      <c r="D243" s="18">
        <v>848.0</v>
      </c>
      <c r="E243" s="19">
        <v>267.0</v>
      </c>
      <c r="F243" s="35">
        <v>466.0</v>
      </c>
      <c r="G243" s="36">
        <v>1097.0</v>
      </c>
      <c r="H243" s="47">
        <f t="shared" si="1"/>
        <v>0.7605381166</v>
      </c>
      <c r="I243" s="50">
        <f t="shared" si="2"/>
        <v>0.2981445937</v>
      </c>
      <c r="J243" s="47">
        <f t="shared" si="3"/>
        <v>0.4906646751</v>
      </c>
      <c r="K243" s="47">
        <f t="shared" si="4"/>
        <v>0.7262882748</v>
      </c>
      <c r="L243" s="47">
        <f t="shared" si="5"/>
        <v>0.2737117252</v>
      </c>
      <c r="M243" s="51">
        <f t="shared" si="6"/>
        <v>1.401793722</v>
      </c>
      <c r="N243" s="52">
        <f t="shared" si="7"/>
        <v>0.5203643932</v>
      </c>
      <c r="O243" s="52">
        <f t="shared" si="8"/>
        <v>0.2118745625</v>
      </c>
      <c r="P243" s="53">
        <f t="shared" si="9"/>
        <v>0.2892815097</v>
      </c>
      <c r="Q243" s="50">
        <f t="shared" si="10"/>
        <v>0.2911716082</v>
      </c>
      <c r="R243" s="54">
        <f t="shared" si="11"/>
        <v>0.006972985569</v>
      </c>
      <c r="S243" s="3"/>
      <c r="T243" s="3"/>
      <c r="U243" s="47" t="s">
        <v>116</v>
      </c>
      <c r="V243" s="47">
        <v>0.3111034634093142</v>
      </c>
      <c r="W243" s="47">
        <v>0.31437908496732025</v>
      </c>
      <c r="X243" s="47">
        <v>0.0032756215580060366</v>
      </c>
      <c r="Y243" s="3"/>
      <c r="Z243" s="3"/>
      <c r="AA243" s="3"/>
      <c r="AB243" s="3"/>
      <c r="AC243" s="3"/>
      <c r="AD243" s="3"/>
      <c r="AE243" s="3"/>
      <c r="AF243" s="3"/>
      <c r="AG243" s="3"/>
      <c r="AH243" s="3">
        <f t="shared" si="13"/>
        <v>242</v>
      </c>
      <c r="AI243" s="3">
        <f t="shared" si="12"/>
        <v>0.6419098143</v>
      </c>
      <c r="AJ243" s="47">
        <v>0.9360613810741688</v>
      </c>
      <c r="AK243" s="3">
        <v>0.6419098143236074</v>
      </c>
      <c r="AL243" s="47">
        <v>0.2920892494929006</v>
      </c>
      <c r="AM243" s="3">
        <v>0.6419098143236074</v>
      </c>
      <c r="AN243" s="47">
        <v>0.9553451250250334</v>
      </c>
      <c r="AO243" s="3">
        <v>0.6419098143236074</v>
      </c>
      <c r="AP243" s="47">
        <v>0.20139604982510187</v>
      </c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</row>
    <row r="244" ht="11.25" customHeight="1">
      <c r="A244" s="3"/>
      <c r="B244" s="3"/>
      <c r="C244" s="3" t="s">
        <v>264</v>
      </c>
      <c r="D244" s="18">
        <v>502.0</v>
      </c>
      <c r="E244" s="19">
        <v>338.0</v>
      </c>
      <c r="F244" s="35">
        <v>402.0</v>
      </c>
      <c r="G244" s="36">
        <v>987.0</v>
      </c>
      <c r="H244" s="47">
        <f t="shared" si="1"/>
        <v>0.5976190476</v>
      </c>
      <c r="I244" s="50">
        <f t="shared" si="2"/>
        <v>0.2894168467</v>
      </c>
      <c r="J244" s="47">
        <f t="shared" si="3"/>
        <v>0.4055630328</v>
      </c>
      <c r="K244" s="47">
        <f t="shared" si="4"/>
        <v>0.6680125617</v>
      </c>
      <c r="L244" s="47">
        <f t="shared" si="5"/>
        <v>0.3319874383</v>
      </c>
      <c r="M244" s="51">
        <f t="shared" si="6"/>
        <v>1.653571429</v>
      </c>
      <c r="N244" s="52">
        <f t="shared" si="7"/>
        <v>0.4429991052</v>
      </c>
      <c r="O244" s="52">
        <f t="shared" si="8"/>
        <v>0.2800871749</v>
      </c>
      <c r="P244" s="53">
        <f t="shared" si="9"/>
        <v>0.3002961626</v>
      </c>
      <c r="Q244" s="50">
        <f t="shared" si="10"/>
        <v>0.3023005394</v>
      </c>
      <c r="R244" s="54">
        <f t="shared" si="11"/>
        <v>-0.01288369279</v>
      </c>
      <c r="S244" s="3"/>
      <c r="T244" s="3"/>
      <c r="U244" s="47" t="s">
        <v>75</v>
      </c>
      <c r="V244" s="47">
        <v>0.8136909902042384</v>
      </c>
      <c r="W244" s="47">
        <v>0.8170731707317073</v>
      </c>
      <c r="X244" s="47">
        <v>0.0033821805274688588</v>
      </c>
      <c r="Y244" s="3"/>
      <c r="Z244" s="3"/>
      <c r="AA244" s="3"/>
      <c r="AB244" s="3"/>
      <c r="AC244" s="3"/>
      <c r="AD244" s="3"/>
      <c r="AE244" s="3"/>
      <c r="AF244" s="3"/>
      <c r="AG244" s="3"/>
      <c r="AH244" s="3">
        <f t="shared" si="13"/>
        <v>243</v>
      </c>
      <c r="AI244" s="3">
        <f t="shared" si="12"/>
        <v>0.6445623342</v>
      </c>
      <c r="AJ244" s="47">
        <v>0.9363636363636364</v>
      </c>
      <c r="AK244" s="3">
        <v>0.6445623342175066</v>
      </c>
      <c r="AL244" s="47">
        <v>0.2925051035287256</v>
      </c>
      <c r="AM244" s="3">
        <v>0.6445623342175066</v>
      </c>
      <c r="AN244" s="47">
        <v>0.9556421960229011</v>
      </c>
      <c r="AO244" s="3">
        <v>0.6445623342175066</v>
      </c>
      <c r="AP244" s="47">
        <v>0.2024559656031174</v>
      </c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</row>
    <row r="245" ht="11.25" customHeight="1">
      <c r="A245" s="3"/>
      <c r="B245" s="3"/>
      <c r="C245" s="3" t="s">
        <v>265</v>
      </c>
      <c r="D245" s="18">
        <v>483.0</v>
      </c>
      <c r="E245" s="19">
        <v>208.0</v>
      </c>
      <c r="F245" s="35">
        <v>284.0</v>
      </c>
      <c r="G245" s="36">
        <v>858.0</v>
      </c>
      <c r="H245" s="47">
        <f t="shared" si="1"/>
        <v>0.6989869754</v>
      </c>
      <c r="I245" s="50">
        <f t="shared" si="2"/>
        <v>0.2486865149</v>
      </c>
      <c r="J245" s="47">
        <f t="shared" si="3"/>
        <v>0.4184397163</v>
      </c>
      <c r="K245" s="47">
        <f t="shared" si="4"/>
        <v>0.7315875614</v>
      </c>
      <c r="L245" s="47">
        <f t="shared" si="5"/>
        <v>0.2684124386</v>
      </c>
      <c r="M245" s="51">
        <f t="shared" si="6"/>
        <v>1.652677279</v>
      </c>
      <c r="N245" s="52">
        <f t="shared" si="7"/>
        <v>0.4480319675</v>
      </c>
      <c r="O245" s="52">
        <f t="shared" si="8"/>
        <v>0.2154167809</v>
      </c>
      <c r="P245" s="53">
        <f t="shared" si="9"/>
        <v>0.239048168</v>
      </c>
      <c r="Q245" s="50">
        <f t="shared" si="10"/>
        <v>0.2398339731</v>
      </c>
      <c r="R245" s="54">
        <f t="shared" si="11"/>
        <v>0.008852541788</v>
      </c>
      <c r="S245" s="3"/>
      <c r="T245" s="3"/>
      <c r="U245" s="47" t="s">
        <v>187</v>
      </c>
      <c r="V245" s="47">
        <v>0.35389473458540344</v>
      </c>
      <c r="W245" s="47">
        <v>0.3573639982308713</v>
      </c>
      <c r="X245" s="47">
        <v>0.003469263645467846</v>
      </c>
      <c r="Y245" s="3"/>
      <c r="Z245" s="3"/>
      <c r="AA245" s="3"/>
      <c r="AB245" s="3"/>
      <c r="AC245" s="3"/>
      <c r="AD245" s="3"/>
      <c r="AE245" s="3"/>
      <c r="AF245" s="3"/>
      <c r="AG245" s="3"/>
      <c r="AH245" s="3">
        <f t="shared" si="13"/>
        <v>244</v>
      </c>
      <c r="AI245" s="3">
        <f t="shared" si="12"/>
        <v>0.6472148541</v>
      </c>
      <c r="AJ245" s="47">
        <v>0.9367588932806324</v>
      </c>
      <c r="AK245" s="3">
        <v>0.6472148541114059</v>
      </c>
      <c r="AL245" s="47">
        <v>0.29257907542579076</v>
      </c>
      <c r="AM245" s="3">
        <v>0.6472148541114059</v>
      </c>
      <c r="AN245" s="47">
        <v>0.955969533584067</v>
      </c>
      <c r="AO245" s="3">
        <v>0.6472148541114059</v>
      </c>
      <c r="AP245" s="47">
        <v>0.2025302687689995</v>
      </c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</row>
    <row r="246" ht="11.25" customHeight="1">
      <c r="A246" s="3"/>
      <c r="B246" s="3"/>
      <c r="C246" s="3" t="s">
        <v>266</v>
      </c>
      <c r="D246" s="18">
        <v>47.0</v>
      </c>
      <c r="E246" s="19">
        <v>32.0</v>
      </c>
      <c r="F246" s="35">
        <v>29.0</v>
      </c>
      <c r="G246" s="36">
        <v>123.0</v>
      </c>
      <c r="H246" s="47">
        <f t="shared" si="1"/>
        <v>0.5949367089</v>
      </c>
      <c r="I246" s="50">
        <f t="shared" si="2"/>
        <v>0.1907894737</v>
      </c>
      <c r="J246" s="47">
        <f t="shared" si="3"/>
        <v>0.329004329</v>
      </c>
      <c r="K246" s="47">
        <f t="shared" si="4"/>
        <v>0.7359307359</v>
      </c>
      <c r="L246" s="47">
        <f t="shared" si="5"/>
        <v>0.2640692641</v>
      </c>
      <c r="M246" s="51">
        <f t="shared" si="6"/>
        <v>1.924050633</v>
      </c>
      <c r="N246" s="52">
        <f t="shared" si="7"/>
        <v>0.3587339179</v>
      </c>
      <c r="O246" s="52">
        <f t="shared" si="8"/>
        <v>0.2220054074</v>
      </c>
      <c r="P246" s="53">
        <f t="shared" si="9"/>
        <v>0.1901724554</v>
      </c>
      <c r="Q246" s="50">
        <f t="shared" si="10"/>
        <v>0.1888299556</v>
      </c>
      <c r="R246" s="54">
        <f t="shared" si="11"/>
        <v>0.001959518126</v>
      </c>
      <c r="S246" s="3"/>
      <c r="T246" s="3"/>
      <c r="U246" s="47" t="s">
        <v>122</v>
      </c>
      <c r="V246" s="47">
        <v>0.3901697975795963</v>
      </c>
      <c r="W246" s="47">
        <v>0.39364303178484106</v>
      </c>
      <c r="X246" s="47">
        <v>0.0034732342052447573</v>
      </c>
      <c r="Y246" s="3"/>
      <c r="Z246" s="3"/>
      <c r="AA246" s="3"/>
      <c r="AB246" s="3"/>
      <c r="AC246" s="3"/>
      <c r="AD246" s="3"/>
      <c r="AE246" s="3"/>
      <c r="AF246" s="3"/>
      <c r="AG246" s="3"/>
      <c r="AH246" s="3">
        <f t="shared" si="13"/>
        <v>245</v>
      </c>
      <c r="AI246" s="3">
        <f t="shared" si="12"/>
        <v>0.649867374</v>
      </c>
      <c r="AJ246" s="47">
        <v>0.9370324189526185</v>
      </c>
      <c r="AK246" s="3">
        <v>0.649867374005305</v>
      </c>
      <c r="AL246" s="47">
        <v>0.29271206690561524</v>
      </c>
      <c r="AM246" s="3">
        <v>0.649867374005305</v>
      </c>
      <c r="AN246" s="47">
        <v>0.9565783069431618</v>
      </c>
      <c r="AO246" s="3">
        <v>0.649867374005305</v>
      </c>
      <c r="AP246" s="47">
        <v>0.2025604709855774</v>
      </c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</row>
    <row r="247" ht="11.25" customHeight="1">
      <c r="A247" s="3"/>
      <c r="B247" s="3"/>
      <c r="C247" s="3" t="s">
        <v>267</v>
      </c>
      <c r="D247" s="18">
        <v>682.0</v>
      </c>
      <c r="E247" s="19">
        <v>185.0</v>
      </c>
      <c r="F247" s="35">
        <v>358.0</v>
      </c>
      <c r="G247" s="36">
        <v>854.0</v>
      </c>
      <c r="H247" s="47">
        <f t="shared" si="1"/>
        <v>0.7866205306</v>
      </c>
      <c r="I247" s="50">
        <f t="shared" si="2"/>
        <v>0.295379538</v>
      </c>
      <c r="J247" s="47">
        <f t="shared" si="3"/>
        <v>0.5002405002</v>
      </c>
      <c r="K247" s="47">
        <f t="shared" si="4"/>
        <v>0.7388167388</v>
      </c>
      <c r="L247" s="47">
        <f t="shared" si="5"/>
        <v>0.2611832612</v>
      </c>
      <c r="M247" s="51">
        <f t="shared" si="6"/>
        <v>1.397923875</v>
      </c>
      <c r="N247" s="52">
        <f t="shared" si="7"/>
        <v>0.5283420065</v>
      </c>
      <c r="O247" s="52">
        <f t="shared" si="8"/>
        <v>0.1982724846</v>
      </c>
      <c r="P247" s="53">
        <f t="shared" si="9"/>
        <v>0.2866453536</v>
      </c>
      <c r="Q247" s="50">
        <f t="shared" si="10"/>
        <v>0.2885017174</v>
      </c>
      <c r="R247" s="54">
        <f t="shared" si="11"/>
        <v>0.006877820543</v>
      </c>
      <c r="S247" s="3"/>
      <c r="T247" s="3"/>
      <c r="U247" s="47" t="s">
        <v>15</v>
      </c>
      <c r="V247" s="47">
        <v>0.7949541346423198</v>
      </c>
      <c r="W247" s="47">
        <v>0.7984832069339112</v>
      </c>
      <c r="X247" s="47">
        <v>0.003529072291591384</v>
      </c>
      <c r="Y247" s="3"/>
      <c r="Z247" s="3"/>
      <c r="AA247" s="3"/>
      <c r="AB247" s="3"/>
      <c r="AC247" s="3"/>
      <c r="AD247" s="3"/>
      <c r="AE247" s="3"/>
      <c r="AF247" s="3"/>
      <c r="AG247" s="3"/>
      <c r="AH247" s="3">
        <f t="shared" si="13"/>
        <v>246</v>
      </c>
      <c r="AI247" s="3">
        <f t="shared" si="12"/>
        <v>0.6525198939</v>
      </c>
      <c r="AJ247" s="47">
        <v>0.9375</v>
      </c>
      <c r="AK247" s="3">
        <v>0.6525198938992043</v>
      </c>
      <c r="AL247" s="47">
        <v>0.2931034482758621</v>
      </c>
      <c r="AM247" s="3">
        <v>0.6525198938992043</v>
      </c>
      <c r="AN247" s="47">
        <v>0.9566422037109712</v>
      </c>
      <c r="AO247" s="3">
        <v>0.6525198938992043</v>
      </c>
      <c r="AP247" s="47">
        <v>0.2031909631674202</v>
      </c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</row>
    <row r="248" ht="11.25" customHeight="1">
      <c r="A248" s="3"/>
      <c r="B248" s="3"/>
      <c r="C248" s="3" t="s">
        <v>268</v>
      </c>
      <c r="D248" s="18">
        <v>312.0</v>
      </c>
      <c r="E248" s="19">
        <v>47.0</v>
      </c>
      <c r="F248" s="35">
        <v>118.0</v>
      </c>
      <c r="G248" s="36">
        <v>219.0</v>
      </c>
      <c r="H248" s="47">
        <f t="shared" si="1"/>
        <v>0.8690807799</v>
      </c>
      <c r="I248" s="50">
        <f t="shared" si="2"/>
        <v>0.350148368</v>
      </c>
      <c r="J248" s="47">
        <f t="shared" si="3"/>
        <v>0.617816092</v>
      </c>
      <c r="K248" s="47">
        <f t="shared" si="4"/>
        <v>0.7629310345</v>
      </c>
      <c r="L248" s="47">
        <f t="shared" si="5"/>
        <v>0.2370689655</v>
      </c>
      <c r="M248" s="51">
        <f t="shared" si="6"/>
        <v>0.938718663</v>
      </c>
      <c r="N248" s="52">
        <f t="shared" si="7"/>
        <v>0.642102416</v>
      </c>
      <c r="O248" s="52">
        <f t="shared" si="8"/>
        <v>0.1600090785</v>
      </c>
      <c r="P248" s="53">
        <f t="shared" si="9"/>
        <v>0.3494355807</v>
      </c>
      <c r="Q248" s="50">
        <f t="shared" si="10"/>
        <v>0.3514726117</v>
      </c>
      <c r="R248" s="54">
        <f t="shared" si="11"/>
        <v>-0.001324243756</v>
      </c>
      <c r="S248" s="3"/>
      <c r="T248" s="3"/>
      <c r="U248" s="47" t="s">
        <v>327</v>
      </c>
      <c r="V248" s="47">
        <v>0.8628815783103471</v>
      </c>
      <c r="W248" s="47">
        <v>0.8664122137404581</v>
      </c>
      <c r="X248" s="47">
        <v>0.0035306354301110066</v>
      </c>
      <c r="Y248" s="3"/>
      <c r="Z248" s="3"/>
      <c r="AA248" s="3"/>
      <c r="AB248" s="3"/>
      <c r="AC248" s="3"/>
      <c r="AD248" s="3"/>
      <c r="AE248" s="3"/>
      <c r="AF248" s="3"/>
      <c r="AG248" s="3"/>
      <c r="AH248" s="3">
        <f t="shared" si="13"/>
        <v>247</v>
      </c>
      <c r="AI248" s="3">
        <f t="shared" si="12"/>
        <v>0.6551724138</v>
      </c>
      <c r="AJ248" s="47">
        <v>0.9377199155524278</v>
      </c>
      <c r="AK248" s="3">
        <v>0.6551724137931034</v>
      </c>
      <c r="AL248" s="47">
        <v>0.29333333333333333</v>
      </c>
      <c r="AM248" s="3">
        <v>0.6551724137931034</v>
      </c>
      <c r="AN248" s="47">
        <v>0.9567597767707913</v>
      </c>
      <c r="AO248" s="3">
        <v>0.6551724137931034</v>
      </c>
      <c r="AP248" s="47">
        <v>0.20322542757462453</v>
      </c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</row>
    <row r="249" ht="11.25" customHeight="1">
      <c r="A249" s="3"/>
      <c r="B249" s="3"/>
      <c r="C249" s="3" t="s">
        <v>269</v>
      </c>
      <c r="D249" s="18">
        <v>725.0</v>
      </c>
      <c r="E249" s="19">
        <v>161.0</v>
      </c>
      <c r="F249" s="35">
        <v>382.0</v>
      </c>
      <c r="G249" s="36">
        <v>815.0</v>
      </c>
      <c r="H249" s="47">
        <f t="shared" si="1"/>
        <v>0.8182844244</v>
      </c>
      <c r="I249" s="50">
        <f t="shared" si="2"/>
        <v>0.3191311612</v>
      </c>
      <c r="J249" s="47">
        <f t="shared" si="3"/>
        <v>0.5314450312</v>
      </c>
      <c r="K249" s="47">
        <f t="shared" si="4"/>
        <v>0.7393182909</v>
      </c>
      <c r="L249" s="47">
        <f t="shared" si="5"/>
        <v>0.2606817091</v>
      </c>
      <c r="M249" s="51">
        <f t="shared" si="6"/>
        <v>1.351015801</v>
      </c>
      <c r="N249" s="52">
        <f t="shared" si="7"/>
        <v>0.55925282</v>
      </c>
      <c r="O249" s="52">
        <f t="shared" si="8"/>
        <v>0.1939717968</v>
      </c>
      <c r="P249" s="53">
        <f t="shared" si="9"/>
        <v>0.3080989425</v>
      </c>
      <c r="Q249" s="50">
        <f t="shared" si="10"/>
        <v>0.310159027</v>
      </c>
      <c r="R249" s="54">
        <f t="shared" si="11"/>
        <v>0.008972134258</v>
      </c>
      <c r="S249" s="3"/>
      <c r="T249" s="3"/>
      <c r="U249" s="47" t="s">
        <v>306</v>
      </c>
      <c r="V249" s="47">
        <v>0.26377959467893713</v>
      </c>
      <c r="W249" s="47">
        <v>0.2673202614379085</v>
      </c>
      <c r="X249" s="47">
        <v>0.003540666758971356</v>
      </c>
      <c r="Y249" s="3"/>
      <c r="Z249" s="3"/>
      <c r="AA249" s="3"/>
      <c r="AB249" s="3"/>
      <c r="AC249" s="3"/>
      <c r="AD249" s="3"/>
      <c r="AE249" s="3"/>
      <c r="AF249" s="3"/>
      <c r="AG249" s="3"/>
      <c r="AH249" s="3">
        <f t="shared" si="13"/>
        <v>248</v>
      </c>
      <c r="AI249" s="3">
        <f t="shared" si="12"/>
        <v>0.6578249337</v>
      </c>
      <c r="AJ249" s="47">
        <v>0.9378531073446328</v>
      </c>
      <c r="AK249" s="3">
        <v>0.6578249336870027</v>
      </c>
      <c r="AL249" s="47">
        <v>0.29420909444228527</v>
      </c>
      <c r="AM249" s="3">
        <v>0.6578249336870027</v>
      </c>
      <c r="AN249" s="47">
        <v>0.9571369341221799</v>
      </c>
      <c r="AO249" s="3">
        <v>0.6578249336870027</v>
      </c>
      <c r="AP249" s="47">
        <v>0.20363642395662346</v>
      </c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</row>
    <row r="250" ht="11.25" customHeight="1">
      <c r="A250" s="3"/>
      <c r="B250" s="3"/>
      <c r="C250" s="3" t="s">
        <v>270</v>
      </c>
      <c r="D250" s="18">
        <v>746.0</v>
      </c>
      <c r="E250" s="19">
        <v>216.0</v>
      </c>
      <c r="F250" s="35">
        <v>398.0</v>
      </c>
      <c r="G250" s="36">
        <v>934.0</v>
      </c>
      <c r="H250" s="47">
        <f t="shared" si="1"/>
        <v>0.7754677755</v>
      </c>
      <c r="I250" s="50">
        <f t="shared" si="2"/>
        <v>0.2987987988</v>
      </c>
      <c r="J250" s="47">
        <f t="shared" si="3"/>
        <v>0.4986922406</v>
      </c>
      <c r="K250" s="47">
        <f t="shared" si="4"/>
        <v>0.7323452485</v>
      </c>
      <c r="L250" s="47">
        <f t="shared" si="5"/>
        <v>0.2676547515</v>
      </c>
      <c r="M250" s="51">
        <f t="shared" si="6"/>
        <v>1.384615385</v>
      </c>
      <c r="N250" s="52">
        <f t="shared" si="7"/>
        <v>0.5275939634</v>
      </c>
      <c r="O250" s="52">
        <f t="shared" si="8"/>
        <v>0.2048844228</v>
      </c>
      <c r="P250" s="53">
        <f t="shared" si="9"/>
        <v>0.290297079</v>
      </c>
      <c r="Q250" s="50">
        <f t="shared" si="10"/>
        <v>0.2921995063</v>
      </c>
      <c r="R250" s="54">
        <f t="shared" si="11"/>
        <v>0.006599292495</v>
      </c>
      <c r="S250" s="3"/>
      <c r="T250" s="3"/>
      <c r="U250" s="47" t="s">
        <v>108</v>
      </c>
      <c r="V250" s="47">
        <v>0.3646116491327361</v>
      </c>
      <c r="W250" s="47">
        <v>0.3681903569192235</v>
      </c>
      <c r="X250" s="47">
        <v>0.003578707786487445</v>
      </c>
      <c r="Y250" s="3"/>
      <c r="Z250" s="3"/>
      <c r="AA250" s="3"/>
      <c r="AB250" s="3"/>
      <c r="AC250" s="3"/>
      <c r="AD250" s="3"/>
      <c r="AE250" s="3"/>
      <c r="AF250" s="3"/>
      <c r="AG250" s="3"/>
      <c r="AH250" s="3">
        <f t="shared" si="13"/>
        <v>249</v>
      </c>
      <c r="AI250" s="3">
        <f t="shared" si="12"/>
        <v>0.6604774536</v>
      </c>
      <c r="AJ250" s="47">
        <v>0.9380362249761678</v>
      </c>
      <c r="AK250" s="3">
        <v>0.6604774535809018</v>
      </c>
      <c r="AL250" s="47">
        <v>0.2942430703624733</v>
      </c>
      <c r="AM250" s="3">
        <v>0.6604774535809018</v>
      </c>
      <c r="AN250" s="47">
        <v>0.9574118576841564</v>
      </c>
      <c r="AO250" s="3">
        <v>0.6604774535809018</v>
      </c>
      <c r="AP250" s="47">
        <v>0.20407223128941573</v>
      </c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</row>
    <row r="251" ht="11.25" customHeight="1">
      <c r="A251" s="3"/>
      <c r="B251" s="3"/>
      <c r="C251" s="3" t="s">
        <v>271</v>
      </c>
      <c r="D251" s="18">
        <v>1126.0</v>
      </c>
      <c r="E251" s="19">
        <v>250.0</v>
      </c>
      <c r="F251" s="35">
        <v>659.0</v>
      </c>
      <c r="G251" s="36">
        <v>1107.0</v>
      </c>
      <c r="H251" s="47">
        <f t="shared" si="1"/>
        <v>0.8183139535</v>
      </c>
      <c r="I251" s="50">
        <f t="shared" si="2"/>
        <v>0.3731596829</v>
      </c>
      <c r="J251" s="47">
        <f t="shared" si="3"/>
        <v>0.5681094844</v>
      </c>
      <c r="K251" s="47">
        <f t="shared" si="4"/>
        <v>0.7106938256</v>
      </c>
      <c r="L251" s="47">
        <f t="shared" si="5"/>
        <v>0.2893061744</v>
      </c>
      <c r="M251" s="51">
        <f t="shared" si="6"/>
        <v>1.283430233</v>
      </c>
      <c r="N251" s="52">
        <f t="shared" si="7"/>
        <v>0.5991324256</v>
      </c>
      <c r="O251" s="52">
        <f t="shared" si="8"/>
        <v>0.2179146288</v>
      </c>
      <c r="P251" s="53">
        <f t="shared" si="9"/>
        <v>0.3641348679</v>
      </c>
      <c r="Q251" s="50">
        <f t="shared" si="10"/>
        <v>0.366048064</v>
      </c>
      <c r="R251" s="54">
        <f t="shared" si="11"/>
        <v>0.007111618907</v>
      </c>
      <c r="S251" s="3"/>
      <c r="T251" s="3"/>
      <c r="U251" s="47" t="s">
        <v>366</v>
      </c>
      <c r="V251" s="47">
        <v>0.4152378205960384</v>
      </c>
      <c r="W251" s="47">
        <v>0.4188679245283019</v>
      </c>
      <c r="X251" s="47">
        <v>0.0036301039322634843</v>
      </c>
      <c r="Y251" s="3"/>
      <c r="Z251" s="3"/>
      <c r="AA251" s="3"/>
      <c r="AB251" s="3"/>
      <c r="AC251" s="3"/>
      <c r="AD251" s="3"/>
      <c r="AE251" s="3"/>
      <c r="AF251" s="3"/>
      <c r="AG251" s="3"/>
      <c r="AH251" s="3">
        <f t="shared" si="13"/>
        <v>250</v>
      </c>
      <c r="AI251" s="3">
        <f t="shared" si="12"/>
        <v>0.6631299735</v>
      </c>
      <c r="AJ251" s="47">
        <v>0.9385884509624198</v>
      </c>
      <c r="AK251" s="3">
        <v>0.6631299734748011</v>
      </c>
      <c r="AL251" s="47">
        <v>0.29448621553884713</v>
      </c>
      <c r="AM251" s="3">
        <v>0.6631299734748011</v>
      </c>
      <c r="AN251" s="47">
        <v>0.9575325247316306</v>
      </c>
      <c r="AO251" s="3">
        <v>0.6631299734748011</v>
      </c>
      <c r="AP251" s="47">
        <v>0.2047922205672368</v>
      </c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</row>
    <row r="252" ht="11.25" customHeight="1">
      <c r="A252" s="3"/>
      <c r="B252" s="3"/>
      <c r="C252" s="3" t="s">
        <v>272</v>
      </c>
      <c r="D252" s="18">
        <v>756.0</v>
      </c>
      <c r="E252" s="19">
        <v>189.0</v>
      </c>
      <c r="F252" s="35">
        <v>309.0</v>
      </c>
      <c r="G252" s="36">
        <v>1026.0</v>
      </c>
      <c r="H252" s="47">
        <f t="shared" si="1"/>
        <v>0.8</v>
      </c>
      <c r="I252" s="50">
        <f t="shared" si="2"/>
        <v>0.2314606742</v>
      </c>
      <c r="J252" s="47">
        <f t="shared" si="3"/>
        <v>0.4671052632</v>
      </c>
      <c r="K252" s="47">
        <f t="shared" si="4"/>
        <v>0.7815789474</v>
      </c>
      <c r="L252" s="47">
        <f t="shared" si="5"/>
        <v>0.2184210526</v>
      </c>
      <c r="M252" s="51">
        <f t="shared" si="6"/>
        <v>1.412698413</v>
      </c>
      <c r="N252" s="52">
        <f t="shared" si="7"/>
        <v>0.490242354</v>
      </c>
      <c r="O252" s="52">
        <f t="shared" si="8"/>
        <v>0.1598671869</v>
      </c>
      <c r="P252" s="53">
        <f t="shared" si="9"/>
        <v>0.251548606</v>
      </c>
      <c r="Q252" s="50">
        <f t="shared" si="10"/>
        <v>0.25270446</v>
      </c>
      <c r="R252" s="54">
        <f t="shared" si="11"/>
        <v>-0.02124378589</v>
      </c>
      <c r="S252" s="3"/>
      <c r="T252" s="3"/>
      <c r="U252" s="47" t="s">
        <v>347</v>
      </c>
      <c r="V252" s="47">
        <v>0.8582321034295174</v>
      </c>
      <c r="W252" s="47">
        <v>0.8621700879765396</v>
      </c>
      <c r="X252" s="47">
        <v>0.003937984547022211</v>
      </c>
      <c r="Y252" s="3"/>
      <c r="Z252" s="3"/>
      <c r="AA252" s="3"/>
      <c r="AB252" s="3"/>
      <c r="AC252" s="3"/>
      <c r="AD252" s="3"/>
      <c r="AE252" s="3"/>
      <c r="AF252" s="3"/>
      <c r="AG252" s="3"/>
      <c r="AH252" s="3">
        <f t="shared" si="13"/>
        <v>251</v>
      </c>
      <c r="AI252" s="3">
        <f t="shared" si="12"/>
        <v>0.6657824934</v>
      </c>
      <c r="AJ252" s="47">
        <v>0.9389623601220752</v>
      </c>
      <c r="AK252" s="3">
        <v>0.6657824933687002</v>
      </c>
      <c r="AL252" s="47">
        <v>0.2948028673835126</v>
      </c>
      <c r="AM252" s="3">
        <v>0.6657824933687002</v>
      </c>
      <c r="AN252" s="47">
        <v>0.9576759011468096</v>
      </c>
      <c r="AO252" s="3">
        <v>0.6657824933687002</v>
      </c>
      <c r="AP252" s="47">
        <v>0.20488442280319152</v>
      </c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</row>
    <row r="253" ht="11.25" customHeight="1">
      <c r="A253" s="3"/>
      <c r="B253" s="3"/>
      <c r="C253" s="3" t="s">
        <v>273</v>
      </c>
      <c r="D253" s="18">
        <v>131.0</v>
      </c>
      <c r="E253" s="19">
        <v>66.0</v>
      </c>
      <c r="F253" s="35">
        <v>75.0</v>
      </c>
      <c r="G253" s="36">
        <v>280.0</v>
      </c>
      <c r="H253" s="47">
        <f t="shared" si="1"/>
        <v>0.6649746193</v>
      </c>
      <c r="I253" s="50">
        <f t="shared" si="2"/>
        <v>0.2112676056</v>
      </c>
      <c r="J253" s="47">
        <f t="shared" si="3"/>
        <v>0.3731884058</v>
      </c>
      <c r="K253" s="47">
        <f t="shared" si="4"/>
        <v>0.7445652174</v>
      </c>
      <c r="L253" s="47">
        <f t="shared" si="5"/>
        <v>0.2554347826</v>
      </c>
      <c r="M253" s="51">
        <f t="shared" si="6"/>
        <v>1.802030457</v>
      </c>
      <c r="N253" s="52">
        <f t="shared" si="7"/>
        <v>0.4015363753</v>
      </c>
      <c r="O253" s="52">
        <f t="shared" si="8"/>
        <v>0.2080506036</v>
      </c>
      <c r="P253" s="53">
        <f t="shared" si="9"/>
        <v>0.2099636809</v>
      </c>
      <c r="Q253" s="50">
        <f t="shared" si="10"/>
        <v>0.2096198466</v>
      </c>
      <c r="R253" s="54">
        <f t="shared" si="11"/>
        <v>0.001647759031</v>
      </c>
      <c r="S253" s="3"/>
      <c r="T253" s="3"/>
      <c r="U253" s="47" t="s">
        <v>127</v>
      </c>
      <c r="V253" s="47">
        <v>0.34529331587753953</v>
      </c>
      <c r="W253" s="47">
        <v>0.34933333333333333</v>
      </c>
      <c r="X253" s="47">
        <v>0.0040400174557937985</v>
      </c>
      <c r="Y253" s="3"/>
      <c r="Z253" s="3"/>
      <c r="AA253" s="3"/>
      <c r="AB253" s="3"/>
      <c r="AC253" s="3"/>
      <c r="AD253" s="3"/>
      <c r="AE253" s="3"/>
      <c r="AF253" s="3"/>
      <c r="AG253" s="3"/>
      <c r="AH253" s="3">
        <f t="shared" si="13"/>
        <v>252</v>
      </c>
      <c r="AI253" s="3">
        <f t="shared" si="12"/>
        <v>0.6684350133</v>
      </c>
      <c r="AJ253" s="47">
        <v>0.9399491094147583</v>
      </c>
      <c r="AK253" s="3">
        <v>0.6684350132625995</v>
      </c>
      <c r="AL253" s="47">
        <v>0.29500580720092917</v>
      </c>
      <c r="AM253" s="3">
        <v>0.6684350132625995</v>
      </c>
      <c r="AN253" s="47">
        <v>0.9583218562454178</v>
      </c>
      <c r="AO253" s="3">
        <v>0.6684350132625995</v>
      </c>
      <c r="AP253" s="47">
        <v>0.20568953914022053</v>
      </c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/>
      <c r="BW253" s="3"/>
      <c r="BX253" s="3"/>
      <c r="BY253" s="3"/>
      <c r="BZ253" s="3"/>
      <c r="CA253" s="3"/>
    </row>
    <row r="254" ht="11.25" customHeight="1">
      <c r="A254" s="3"/>
      <c r="B254" s="3"/>
      <c r="C254" s="3" t="s">
        <v>274</v>
      </c>
      <c r="D254" s="18">
        <v>409.0</v>
      </c>
      <c r="E254" s="19">
        <v>234.0</v>
      </c>
      <c r="F254" s="35">
        <v>270.0</v>
      </c>
      <c r="G254" s="36">
        <v>1160.0</v>
      </c>
      <c r="H254" s="47">
        <f t="shared" si="1"/>
        <v>0.6360808709</v>
      </c>
      <c r="I254" s="50">
        <f t="shared" si="2"/>
        <v>0.1888111888</v>
      </c>
      <c r="J254" s="47">
        <f t="shared" si="3"/>
        <v>0.3275446213</v>
      </c>
      <c r="K254" s="47">
        <f t="shared" si="4"/>
        <v>0.7568740955</v>
      </c>
      <c r="L254" s="47">
        <f t="shared" si="5"/>
        <v>0.2431259045</v>
      </c>
      <c r="M254" s="51">
        <f t="shared" si="6"/>
        <v>2.223950233</v>
      </c>
      <c r="N254" s="52">
        <f t="shared" si="7"/>
        <v>0.3547327381</v>
      </c>
      <c r="O254" s="52">
        <f t="shared" si="8"/>
        <v>0.2013960498</v>
      </c>
      <c r="P254" s="53">
        <f t="shared" si="9"/>
        <v>0.1909111632</v>
      </c>
      <c r="Q254" s="50">
        <f t="shared" si="10"/>
        <v>0.1896094571</v>
      </c>
      <c r="R254" s="54">
        <f t="shared" si="11"/>
        <v>-0.0007982682632</v>
      </c>
      <c r="S254" s="3"/>
      <c r="T254" s="3"/>
      <c r="U254" s="47" t="s">
        <v>285</v>
      </c>
      <c r="V254" s="47">
        <v>0.543516734268614</v>
      </c>
      <c r="W254" s="47">
        <v>0.5476575121163166</v>
      </c>
      <c r="X254" s="47">
        <v>0.004140777847702615</v>
      </c>
      <c r="Y254" s="3"/>
      <c r="Z254" s="3"/>
      <c r="AA254" s="3"/>
      <c r="AB254" s="3"/>
      <c r="AC254" s="3"/>
      <c r="AD254" s="3"/>
      <c r="AE254" s="3"/>
      <c r="AF254" s="3"/>
      <c r="AG254" s="3"/>
      <c r="AH254" s="3">
        <f t="shared" si="13"/>
        <v>253</v>
      </c>
      <c r="AI254" s="3">
        <f t="shared" si="12"/>
        <v>0.6710875332</v>
      </c>
      <c r="AJ254" s="47">
        <v>0.9401785714285714</v>
      </c>
      <c r="AK254" s="3">
        <v>0.6710875331564987</v>
      </c>
      <c r="AL254" s="47">
        <v>0.2952279202279202</v>
      </c>
      <c r="AM254" s="3">
        <v>0.6710875331564987</v>
      </c>
      <c r="AN254" s="47">
        <v>0.9585349485861313</v>
      </c>
      <c r="AO254" s="3">
        <v>0.6710875331564987</v>
      </c>
      <c r="AP254" s="47">
        <v>0.20617416435056213</v>
      </c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  <c r="BU254" s="3"/>
      <c r="BV254" s="3"/>
      <c r="BW254" s="3"/>
      <c r="BX254" s="3"/>
      <c r="BY254" s="3"/>
      <c r="BZ254" s="3"/>
      <c r="CA254" s="3"/>
    </row>
    <row r="255" ht="11.25" customHeight="1">
      <c r="A255" s="3"/>
      <c r="B255" s="3"/>
      <c r="C255" s="3" t="s">
        <v>275</v>
      </c>
      <c r="D255" s="18">
        <v>375.0</v>
      </c>
      <c r="E255" s="19">
        <v>197.0</v>
      </c>
      <c r="F255" s="35">
        <v>192.0</v>
      </c>
      <c r="G255" s="36">
        <v>762.0</v>
      </c>
      <c r="H255" s="47">
        <f t="shared" si="1"/>
        <v>0.6555944056</v>
      </c>
      <c r="I255" s="50">
        <f t="shared" si="2"/>
        <v>0.2012578616</v>
      </c>
      <c r="J255" s="47">
        <f t="shared" si="3"/>
        <v>0.371559633</v>
      </c>
      <c r="K255" s="47">
        <f t="shared" si="4"/>
        <v>0.74508519</v>
      </c>
      <c r="L255" s="47">
        <f t="shared" si="5"/>
        <v>0.25491481</v>
      </c>
      <c r="M255" s="51">
        <f t="shared" si="6"/>
        <v>1.667832168</v>
      </c>
      <c r="N255" s="52">
        <f t="shared" si="7"/>
        <v>0.3998563745</v>
      </c>
      <c r="O255" s="52">
        <f t="shared" si="8"/>
        <v>0.2077330042</v>
      </c>
      <c r="P255" s="53">
        <f t="shared" si="9"/>
        <v>0.2090932916</v>
      </c>
      <c r="Q255" s="50">
        <f t="shared" si="10"/>
        <v>0.2087095784</v>
      </c>
      <c r="R255" s="54">
        <f t="shared" si="11"/>
        <v>-0.007451716779</v>
      </c>
      <c r="S255" s="3"/>
      <c r="T255" s="3"/>
      <c r="U255" s="47" t="s">
        <v>230</v>
      </c>
      <c r="V255" s="47">
        <v>0.7993898001163088</v>
      </c>
      <c r="W255" s="47">
        <v>0.8035398230088495</v>
      </c>
      <c r="X255" s="47">
        <v>0.004150022892540739</v>
      </c>
      <c r="Y255" s="3"/>
      <c r="Z255" s="3"/>
      <c r="AA255" s="3"/>
      <c r="AB255" s="3"/>
      <c r="AC255" s="3"/>
      <c r="AD255" s="3"/>
      <c r="AE255" s="3"/>
      <c r="AF255" s="3"/>
      <c r="AG255" s="3"/>
      <c r="AH255" s="3">
        <f t="shared" si="13"/>
        <v>254</v>
      </c>
      <c r="AI255" s="3">
        <f t="shared" si="12"/>
        <v>0.6737400531</v>
      </c>
      <c r="AJ255" s="47">
        <v>0.9411764705882353</v>
      </c>
      <c r="AK255" s="3">
        <v>0.6737400530503979</v>
      </c>
      <c r="AL255" s="47">
        <v>0.2962056303549572</v>
      </c>
      <c r="AM255" s="3">
        <v>0.6737400530503979</v>
      </c>
      <c r="AN255" s="47">
        <v>0.9587424936782888</v>
      </c>
      <c r="AO255" s="3">
        <v>0.6737400530503979</v>
      </c>
      <c r="AP255" s="47">
        <v>0.20773300415893078</v>
      </c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  <c r="BU255" s="3"/>
      <c r="BV255" s="3"/>
      <c r="BW255" s="3"/>
      <c r="BX255" s="3"/>
      <c r="BY255" s="3"/>
      <c r="BZ255" s="3"/>
      <c r="CA255" s="3"/>
    </row>
    <row r="256" ht="11.25" customHeight="1">
      <c r="A256" s="3"/>
      <c r="B256" s="3"/>
      <c r="C256" s="3" t="s">
        <v>276</v>
      </c>
      <c r="D256" s="18">
        <v>725.0</v>
      </c>
      <c r="E256" s="19">
        <v>387.0</v>
      </c>
      <c r="F256" s="35">
        <v>387.0</v>
      </c>
      <c r="G256" s="36">
        <v>1510.0</v>
      </c>
      <c r="H256" s="47">
        <f t="shared" si="1"/>
        <v>0.6519784173</v>
      </c>
      <c r="I256" s="50">
        <f t="shared" si="2"/>
        <v>0.2040063258</v>
      </c>
      <c r="J256" s="47">
        <f t="shared" si="3"/>
        <v>0.3695579927</v>
      </c>
      <c r="K256" s="47">
        <f t="shared" si="4"/>
        <v>0.7427716849</v>
      </c>
      <c r="L256" s="47">
        <f t="shared" si="5"/>
        <v>0.2572283151</v>
      </c>
      <c r="M256" s="51">
        <f t="shared" si="6"/>
        <v>1.705935252</v>
      </c>
      <c r="N256" s="52">
        <f t="shared" si="7"/>
        <v>0.3981515993</v>
      </c>
      <c r="O256" s="52">
        <f t="shared" si="8"/>
        <v>0.2102732032</v>
      </c>
      <c r="P256" s="53">
        <f t="shared" si="9"/>
        <v>0.2084039979</v>
      </c>
      <c r="Q256" s="50">
        <f t="shared" si="10"/>
        <v>0.2079884443</v>
      </c>
      <c r="R256" s="54">
        <f t="shared" si="11"/>
        <v>-0.003982118473</v>
      </c>
      <c r="S256" s="3"/>
      <c r="T256" s="3"/>
      <c r="U256" s="47" t="s">
        <v>50</v>
      </c>
      <c r="V256" s="47">
        <v>0.5908186514857667</v>
      </c>
      <c r="W256" s="47">
        <v>0.5951219512195122</v>
      </c>
      <c r="X256" s="47">
        <v>0.004303299733745436</v>
      </c>
      <c r="Y256" s="3"/>
      <c r="Z256" s="3"/>
      <c r="AA256" s="3"/>
      <c r="AB256" s="3"/>
      <c r="AC256" s="3"/>
      <c r="AD256" s="3"/>
      <c r="AE256" s="3"/>
      <c r="AF256" s="3"/>
      <c r="AG256" s="3"/>
      <c r="AH256" s="3">
        <f t="shared" si="13"/>
        <v>255</v>
      </c>
      <c r="AI256" s="3">
        <f t="shared" si="12"/>
        <v>0.6763925729</v>
      </c>
      <c r="AJ256" s="47">
        <v>0.9412751677852349</v>
      </c>
      <c r="AK256" s="3">
        <v>0.6763925729442971</v>
      </c>
      <c r="AL256" s="47">
        <v>0.2969814995131451</v>
      </c>
      <c r="AM256" s="3">
        <v>0.6763925729442971</v>
      </c>
      <c r="AN256" s="47">
        <v>0.9597573075533247</v>
      </c>
      <c r="AO256" s="3">
        <v>0.6763925729442971</v>
      </c>
      <c r="AP256" s="47">
        <v>0.20797199319958817</v>
      </c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  <c r="BU256" s="3"/>
      <c r="BV256" s="3"/>
      <c r="BW256" s="3"/>
      <c r="BX256" s="3"/>
      <c r="BY256" s="3"/>
      <c r="BZ256" s="3"/>
      <c r="CA256" s="3"/>
    </row>
    <row r="257" ht="11.25" customHeight="1">
      <c r="A257" s="3"/>
      <c r="B257" s="3"/>
      <c r="C257" s="3" t="s">
        <v>277</v>
      </c>
      <c r="D257" s="18">
        <v>53.0</v>
      </c>
      <c r="E257" s="19">
        <v>15.0</v>
      </c>
      <c r="F257" s="35">
        <v>11.0</v>
      </c>
      <c r="G257" s="36">
        <v>129.0</v>
      </c>
      <c r="H257" s="47">
        <f t="shared" si="1"/>
        <v>0.7794117647</v>
      </c>
      <c r="I257" s="50">
        <f t="shared" si="2"/>
        <v>0.07857142857</v>
      </c>
      <c r="J257" s="47">
        <f t="shared" si="3"/>
        <v>0.3076923077</v>
      </c>
      <c r="K257" s="47">
        <f t="shared" si="4"/>
        <v>0.875</v>
      </c>
      <c r="L257" s="47">
        <f t="shared" si="5"/>
        <v>0.125</v>
      </c>
      <c r="M257" s="51">
        <f t="shared" si="6"/>
        <v>2.058823529</v>
      </c>
      <c r="N257" s="52">
        <f t="shared" si="7"/>
        <v>0.3206324797</v>
      </c>
      <c r="O257" s="52">
        <f t="shared" si="8"/>
        <v>0.08657002472</v>
      </c>
      <c r="P257" s="53">
        <f t="shared" si="9"/>
        <v>0.5200310714</v>
      </c>
      <c r="Q257" s="50">
        <f t="shared" si="10"/>
        <v>0.5183319161</v>
      </c>
      <c r="R257" s="54">
        <f t="shared" si="11"/>
        <v>-0.4397604875</v>
      </c>
      <c r="S257" s="3"/>
      <c r="T257" s="3"/>
      <c r="U257" s="47" t="s">
        <v>89</v>
      </c>
      <c r="V257" s="47">
        <v>0.7734054132824159</v>
      </c>
      <c r="W257" s="47">
        <v>0.7777777777777778</v>
      </c>
      <c r="X257" s="47">
        <v>0.004372364495361936</v>
      </c>
      <c r="Y257" s="3"/>
      <c r="Z257" s="3"/>
      <c r="AA257" s="3"/>
      <c r="AB257" s="3"/>
      <c r="AC257" s="3"/>
      <c r="AD257" s="3"/>
      <c r="AE257" s="3"/>
      <c r="AF257" s="3"/>
      <c r="AG257" s="3"/>
      <c r="AH257" s="3">
        <f t="shared" si="13"/>
        <v>256</v>
      </c>
      <c r="AI257" s="3">
        <f t="shared" si="12"/>
        <v>0.6790450928</v>
      </c>
      <c r="AJ257" s="47">
        <v>0.941320293398533</v>
      </c>
      <c r="AK257" s="3">
        <v>0.6790450928381963</v>
      </c>
      <c r="AL257" s="47">
        <v>0.29715762273901813</v>
      </c>
      <c r="AM257" s="3">
        <v>0.6790450928381963</v>
      </c>
      <c r="AN257" s="47">
        <v>0.9597685290756409</v>
      </c>
      <c r="AO257" s="3">
        <v>0.6790450928381963</v>
      </c>
      <c r="AP257" s="47">
        <v>0.20805060362172587</v>
      </c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  <c r="BU257" s="3"/>
      <c r="BV257" s="3"/>
      <c r="BW257" s="3"/>
      <c r="BX257" s="3"/>
      <c r="BY257" s="3"/>
      <c r="BZ257" s="3"/>
      <c r="CA257" s="3"/>
    </row>
    <row r="258" ht="11.25" customHeight="1">
      <c r="A258" s="3"/>
      <c r="B258" s="3"/>
      <c r="C258" s="3" t="s">
        <v>278</v>
      </c>
      <c r="D258" s="18">
        <v>700.0</v>
      </c>
      <c r="E258" s="19">
        <v>325.0</v>
      </c>
      <c r="F258" s="35">
        <v>364.0</v>
      </c>
      <c r="G258" s="36">
        <v>1231.0</v>
      </c>
      <c r="H258" s="47">
        <f t="shared" si="1"/>
        <v>0.6829268293</v>
      </c>
      <c r="I258" s="50">
        <f t="shared" si="2"/>
        <v>0.2282131661</v>
      </c>
      <c r="J258" s="47">
        <f t="shared" si="3"/>
        <v>0.4061068702</v>
      </c>
      <c r="K258" s="47">
        <f t="shared" si="4"/>
        <v>0.7370229008</v>
      </c>
      <c r="L258" s="47">
        <f t="shared" si="5"/>
        <v>0.2629770992</v>
      </c>
      <c r="M258" s="51">
        <f t="shared" si="6"/>
        <v>1.556097561</v>
      </c>
      <c r="N258" s="52">
        <f t="shared" si="7"/>
        <v>0.4351286475</v>
      </c>
      <c r="O258" s="52">
        <f t="shared" si="8"/>
        <v>0.2115249509</v>
      </c>
      <c r="P258" s="53">
        <f t="shared" si="9"/>
        <v>0.2294173006</v>
      </c>
      <c r="Q258" s="50">
        <f t="shared" si="10"/>
        <v>0.2298717152</v>
      </c>
      <c r="R258" s="54">
        <f t="shared" si="11"/>
        <v>-0.001658549102</v>
      </c>
      <c r="S258" s="3"/>
      <c r="T258" s="3"/>
      <c r="U258" s="47" t="s">
        <v>349</v>
      </c>
      <c r="V258" s="47">
        <v>0.8980069972499974</v>
      </c>
      <c r="W258" s="47">
        <v>0.9028571428571428</v>
      </c>
      <c r="X258" s="47">
        <v>0.004850145607145362</v>
      </c>
      <c r="Y258" s="3"/>
      <c r="Z258" s="3"/>
      <c r="AA258" s="3"/>
      <c r="AB258" s="3"/>
      <c r="AC258" s="3"/>
      <c r="AD258" s="3"/>
      <c r="AE258" s="3"/>
      <c r="AF258" s="3"/>
      <c r="AG258" s="3"/>
      <c r="AH258" s="3">
        <f t="shared" si="13"/>
        <v>257</v>
      </c>
      <c r="AI258" s="3">
        <f t="shared" si="12"/>
        <v>0.6816976127</v>
      </c>
      <c r="AJ258" s="47">
        <v>0.9417596034696406</v>
      </c>
      <c r="AK258" s="3">
        <v>0.6816976127320955</v>
      </c>
      <c r="AL258" s="47">
        <v>0.2973523421588594</v>
      </c>
      <c r="AM258" s="3">
        <v>0.6816976127320955</v>
      </c>
      <c r="AN258" s="47">
        <v>0.959880027163409</v>
      </c>
      <c r="AO258" s="3">
        <v>0.6816976127320955</v>
      </c>
      <c r="AP258" s="47">
        <v>0.2089726699062897</v>
      </c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  <c r="BU258" s="3"/>
      <c r="BV258" s="3"/>
      <c r="BW258" s="3"/>
      <c r="BX258" s="3"/>
      <c r="BY258" s="3"/>
      <c r="BZ258" s="3"/>
      <c r="CA258" s="3"/>
    </row>
    <row r="259" ht="11.25" customHeight="1">
      <c r="A259" s="3"/>
      <c r="B259" s="3"/>
      <c r="C259" s="3" t="s">
        <v>279</v>
      </c>
      <c r="D259" s="18">
        <v>1191.0</v>
      </c>
      <c r="E259" s="19">
        <v>359.0</v>
      </c>
      <c r="F259" s="35">
        <v>676.0</v>
      </c>
      <c r="G259" s="36">
        <v>1423.0</v>
      </c>
      <c r="H259" s="47">
        <f t="shared" si="1"/>
        <v>0.7683870968</v>
      </c>
      <c r="I259" s="50">
        <f t="shared" si="2"/>
        <v>0.3220581229</v>
      </c>
      <c r="J259" s="47">
        <f t="shared" si="3"/>
        <v>0.5116470266</v>
      </c>
      <c r="K259" s="47">
        <f t="shared" si="4"/>
        <v>0.7163606468</v>
      </c>
      <c r="L259" s="47">
        <f t="shared" si="5"/>
        <v>0.2836393532</v>
      </c>
      <c r="M259" s="51">
        <f t="shared" si="6"/>
        <v>1.354193548</v>
      </c>
      <c r="N259" s="52">
        <f t="shared" si="7"/>
        <v>0.5424002185</v>
      </c>
      <c r="O259" s="52">
        <f t="shared" si="8"/>
        <v>0.2191710872</v>
      </c>
      <c r="P259" s="53">
        <f t="shared" si="9"/>
        <v>0.3129861815</v>
      </c>
      <c r="Q259" s="50">
        <f t="shared" si="10"/>
        <v>0.3150708681</v>
      </c>
      <c r="R259" s="54">
        <f t="shared" si="11"/>
        <v>0.006987254771</v>
      </c>
      <c r="S259" s="3"/>
      <c r="T259" s="3"/>
      <c r="U259" s="47" t="s">
        <v>302</v>
      </c>
      <c r="V259" s="47">
        <v>0.2840531787016993</v>
      </c>
      <c r="W259" s="47">
        <v>0.288981288981289</v>
      </c>
      <c r="X259" s="47">
        <v>0.00492811027958967</v>
      </c>
      <c r="Y259" s="3"/>
      <c r="Z259" s="3"/>
      <c r="AA259" s="3"/>
      <c r="AB259" s="3"/>
      <c r="AC259" s="3"/>
      <c r="AD259" s="3"/>
      <c r="AE259" s="3"/>
      <c r="AF259" s="3"/>
      <c r="AG259" s="3"/>
      <c r="AH259" s="3">
        <f t="shared" si="13"/>
        <v>258</v>
      </c>
      <c r="AI259" s="3">
        <f t="shared" si="12"/>
        <v>0.6843501326</v>
      </c>
      <c r="AJ259" s="47">
        <v>0.9420849420849421</v>
      </c>
      <c r="AK259" s="3">
        <v>0.6843501326259946</v>
      </c>
      <c r="AL259" s="47">
        <v>0.2983947119924457</v>
      </c>
      <c r="AM259" s="3">
        <v>0.6843501326259946</v>
      </c>
      <c r="AN259" s="47">
        <v>0.9600593806799795</v>
      </c>
      <c r="AO259" s="3">
        <v>0.6843501326259946</v>
      </c>
      <c r="AP259" s="47">
        <v>0.2090114154298864</v>
      </c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  <c r="BU259" s="3"/>
      <c r="BV259" s="3"/>
      <c r="BW259" s="3"/>
      <c r="BX259" s="3"/>
      <c r="BY259" s="3"/>
      <c r="BZ259" s="3"/>
      <c r="CA259" s="3"/>
    </row>
    <row r="260" ht="11.25" customHeight="1">
      <c r="A260" s="3"/>
      <c r="B260" s="3"/>
      <c r="C260" s="3" t="s">
        <v>280</v>
      </c>
      <c r="D260" s="18">
        <v>695.0</v>
      </c>
      <c r="E260" s="19">
        <v>84.0</v>
      </c>
      <c r="F260" s="35">
        <v>241.0</v>
      </c>
      <c r="G260" s="36">
        <v>357.0</v>
      </c>
      <c r="H260" s="47">
        <f t="shared" si="1"/>
        <v>0.892169448</v>
      </c>
      <c r="I260" s="50">
        <f t="shared" si="2"/>
        <v>0.4030100334</v>
      </c>
      <c r="J260" s="47">
        <f t="shared" si="3"/>
        <v>0.6797385621</v>
      </c>
      <c r="K260" s="47">
        <f t="shared" si="4"/>
        <v>0.7639796659</v>
      </c>
      <c r="L260" s="47">
        <f t="shared" si="5"/>
        <v>0.2360203341</v>
      </c>
      <c r="M260" s="51">
        <f t="shared" si="6"/>
        <v>0.7676508344</v>
      </c>
      <c r="N260" s="52">
        <f t="shared" si="7"/>
        <v>0.7034355299</v>
      </c>
      <c r="O260" s="52">
        <f t="shared" si="8"/>
        <v>0.1514218155</v>
      </c>
      <c r="P260" s="53">
        <f t="shared" si="9"/>
        <v>0.4025440969</v>
      </c>
      <c r="Q260" s="50">
        <f t="shared" si="10"/>
        <v>0.4038963763</v>
      </c>
      <c r="R260" s="54">
        <f t="shared" si="11"/>
        <v>-0.0008863428998</v>
      </c>
      <c r="S260" s="3"/>
      <c r="T260" s="3"/>
      <c r="U260" s="47" t="s">
        <v>253</v>
      </c>
      <c r="V260" s="47">
        <v>0.4077323817302959</v>
      </c>
      <c r="W260" s="47">
        <v>0.4126738794435858</v>
      </c>
      <c r="X260" s="47">
        <v>0.0049414977132898885</v>
      </c>
      <c r="Y260" s="3"/>
      <c r="Z260" s="3"/>
      <c r="AA260" s="3"/>
      <c r="AB260" s="3"/>
      <c r="AC260" s="3"/>
      <c r="AD260" s="3"/>
      <c r="AE260" s="3"/>
      <c r="AF260" s="3"/>
      <c r="AG260" s="3"/>
      <c r="AH260" s="3">
        <f t="shared" si="13"/>
        <v>259</v>
      </c>
      <c r="AI260" s="3">
        <f t="shared" si="12"/>
        <v>0.6870026525</v>
      </c>
      <c r="AJ260" s="47">
        <v>0.9427312775330396</v>
      </c>
      <c r="AK260" s="3">
        <v>0.6870026525198939</v>
      </c>
      <c r="AL260" s="47">
        <v>0.29854096520763185</v>
      </c>
      <c r="AM260" s="3">
        <v>0.6870026525198939</v>
      </c>
      <c r="AN260" s="47">
        <v>0.9605279531772692</v>
      </c>
      <c r="AO260" s="3">
        <v>0.6870026525198939</v>
      </c>
      <c r="AP260" s="47">
        <v>0.20968480302129827</v>
      </c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  <c r="BU260" s="3"/>
      <c r="BV260" s="3"/>
      <c r="BW260" s="3"/>
      <c r="BX260" s="3"/>
      <c r="BY260" s="3"/>
      <c r="BZ260" s="3"/>
      <c r="CA260" s="3"/>
    </row>
    <row r="261" ht="11.25" customHeight="1">
      <c r="A261" s="3"/>
      <c r="B261" s="3"/>
      <c r="C261" s="3" t="s">
        <v>281</v>
      </c>
      <c r="D261" s="18">
        <v>953.0</v>
      </c>
      <c r="E261" s="19">
        <v>138.0</v>
      </c>
      <c r="F261" s="35">
        <v>476.0</v>
      </c>
      <c r="G261" s="36">
        <v>633.0</v>
      </c>
      <c r="H261" s="47">
        <f t="shared" si="1"/>
        <v>0.8735105408</v>
      </c>
      <c r="I261" s="50">
        <f t="shared" si="2"/>
        <v>0.4292155095</v>
      </c>
      <c r="J261" s="47">
        <f t="shared" si="3"/>
        <v>0.6495454545</v>
      </c>
      <c r="K261" s="47">
        <f t="shared" si="4"/>
        <v>0.7209090909</v>
      </c>
      <c r="L261" s="47">
        <f t="shared" si="5"/>
        <v>0.2790909091</v>
      </c>
      <c r="M261" s="51">
        <f t="shared" si="6"/>
        <v>1.016498625</v>
      </c>
      <c r="N261" s="52">
        <f t="shared" si="7"/>
        <v>0.6787164576</v>
      </c>
      <c r="O261" s="52">
        <f t="shared" si="8"/>
        <v>0.1978509621</v>
      </c>
      <c r="P261" s="53">
        <f t="shared" si="9"/>
        <v>0.4285307063</v>
      </c>
      <c r="Q261" s="50">
        <f t="shared" si="10"/>
        <v>0.429342474</v>
      </c>
      <c r="R261" s="54">
        <f t="shared" si="11"/>
        <v>-0.0001269644998</v>
      </c>
      <c r="S261" s="3"/>
      <c r="T261" s="3"/>
      <c r="U261" s="47" t="s">
        <v>109</v>
      </c>
      <c r="V261" s="47">
        <v>0.5827483790479075</v>
      </c>
      <c r="W261" s="47">
        <v>0.587709497206704</v>
      </c>
      <c r="X261" s="47">
        <v>0.004961118158796407</v>
      </c>
      <c r="Y261" s="3"/>
      <c r="Z261" s="3"/>
      <c r="AA261" s="3"/>
      <c r="AB261" s="3"/>
      <c r="AC261" s="3"/>
      <c r="AD261" s="3"/>
      <c r="AE261" s="3"/>
      <c r="AF261" s="3"/>
      <c r="AG261" s="3"/>
      <c r="AH261" s="3">
        <f t="shared" si="13"/>
        <v>260</v>
      </c>
      <c r="AI261" s="3">
        <f t="shared" si="12"/>
        <v>0.6896551724</v>
      </c>
      <c r="AJ261" s="47">
        <v>0.9430604982206405</v>
      </c>
      <c r="AK261" s="3">
        <v>0.6896551724137931</v>
      </c>
      <c r="AL261" s="47">
        <v>0.29882237487733077</v>
      </c>
      <c r="AM261" s="3">
        <v>0.6896551724137931</v>
      </c>
      <c r="AN261" s="47">
        <v>0.9609593559681137</v>
      </c>
      <c r="AO261" s="3">
        <v>0.6896551724137931</v>
      </c>
      <c r="AP261" s="47">
        <v>0.20989434198294996</v>
      </c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  <c r="BU261" s="3"/>
      <c r="BV261" s="3"/>
      <c r="BW261" s="3"/>
      <c r="BX261" s="3"/>
      <c r="BY261" s="3"/>
      <c r="BZ261" s="3"/>
      <c r="CA261" s="3"/>
    </row>
    <row r="262" ht="11.25" customHeight="1">
      <c r="A262" s="3"/>
      <c r="B262" s="3"/>
      <c r="C262" s="3" t="s">
        <v>282</v>
      </c>
      <c r="D262" s="18">
        <v>156.0</v>
      </c>
      <c r="E262" s="19">
        <v>73.0</v>
      </c>
      <c r="F262" s="35">
        <v>79.0</v>
      </c>
      <c r="G262" s="36">
        <v>338.0</v>
      </c>
      <c r="H262" s="47">
        <f t="shared" si="1"/>
        <v>0.6812227074</v>
      </c>
      <c r="I262" s="50">
        <f t="shared" si="2"/>
        <v>0.1894484412</v>
      </c>
      <c r="J262" s="47">
        <f t="shared" si="3"/>
        <v>0.3637770898</v>
      </c>
      <c r="K262" s="47">
        <f t="shared" si="4"/>
        <v>0.7647058824</v>
      </c>
      <c r="L262" s="47">
        <f t="shared" si="5"/>
        <v>0.2352941176</v>
      </c>
      <c r="M262" s="51">
        <f t="shared" si="6"/>
        <v>1.820960699</v>
      </c>
      <c r="N262" s="52">
        <f t="shared" si="7"/>
        <v>0.3897406811</v>
      </c>
      <c r="O262" s="52">
        <f t="shared" si="8"/>
        <v>0.1892070145</v>
      </c>
      <c r="P262" s="53">
        <f t="shared" si="9"/>
        <v>0.2088682377</v>
      </c>
      <c r="Q262" s="50">
        <f t="shared" si="10"/>
        <v>0.2084741537</v>
      </c>
      <c r="R262" s="54">
        <f t="shared" si="11"/>
        <v>-0.01902571249</v>
      </c>
      <c r="S262" s="3"/>
      <c r="T262" s="3"/>
      <c r="U262" s="47" t="s">
        <v>374</v>
      </c>
      <c r="V262" s="47">
        <v>0.49503755889190215</v>
      </c>
      <c r="W262" s="47">
        <v>0.5</v>
      </c>
      <c r="X262" s="47">
        <v>0.004962441108097848</v>
      </c>
      <c r="Y262" s="3"/>
      <c r="Z262" s="3"/>
      <c r="AA262" s="3"/>
      <c r="AB262" s="3"/>
      <c r="AC262" s="3"/>
      <c r="AD262" s="3"/>
      <c r="AE262" s="3"/>
      <c r="AF262" s="3"/>
      <c r="AG262" s="3"/>
      <c r="AH262" s="3">
        <f t="shared" si="13"/>
        <v>261</v>
      </c>
      <c r="AI262" s="3">
        <f t="shared" si="12"/>
        <v>0.6923076923</v>
      </c>
      <c r="AJ262" s="47">
        <v>0.9433085501858736</v>
      </c>
      <c r="AK262" s="3">
        <v>0.6923076923076923</v>
      </c>
      <c r="AL262" s="47">
        <v>0.29885971890745155</v>
      </c>
      <c r="AM262" s="3">
        <v>0.6923076923076923</v>
      </c>
      <c r="AN262" s="47">
        <v>0.9626118945331392</v>
      </c>
      <c r="AO262" s="3">
        <v>0.6923076923076923</v>
      </c>
      <c r="AP262" s="47">
        <v>0.2102732032495588</v>
      </c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  <c r="BU262" s="3"/>
      <c r="BV262" s="3"/>
      <c r="BW262" s="3"/>
      <c r="BX262" s="3"/>
      <c r="BY262" s="3"/>
      <c r="BZ262" s="3"/>
      <c r="CA262" s="3"/>
    </row>
    <row r="263" ht="11.25" customHeight="1">
      <c r="A263" s="3"/>
      <c r="B263" s="3"/>
      <c r="C263" s="3" t="s">
        <v>283</v>
      </c>
      <c r="D263" s="18">
        <v>316.0</v>
      </c>
      <c r="E263" s="19">
        <v>153.0</v>
      </c>
      <c r="F263" s="35">
        <v>159.0</v>
      </c>
      <c r="G263" s="36">
        <v>688.0</v>
      </c>
      <c r="H263" s="47">
        <f t="shared" si="1"/>
        <v>0.6737739872</v>
      </c>
      <c r="I263" s="50">
        <f t="shared" si="2"/>
        <v>0.1877213695</v>
      </c>
      <c r="J263" s="47">
        <f t="shared" si="3"/>
        <v>0.3609422492</v>
      </c>
      <c r="K263" s="47">
        <f t="shared" si="4"/>
        <v>0.7629179331</v>
      </c>
      <c r="L263" s="47">
        <f t="shared" si="5"/>
        <v>0.2370820669</v>
      </c>
      <c r="M263" s="51">
        <f t="shared" si="6"/>
        <v>1.805970149</v>
      </c>
      <c r="N263" s="52">
        <f t="shared" si="7"/>
        <v>0.3871448672</v>
      </c>
      <c r="O263" s="52">
        <f t="shared" si="8"/>
        <v>0.1913271166</v>
      </c>
      <c r="P263" s="53">
        <f t="shared" si="9"/>
        <v>0.206967342</v>
      </c>
      <c r="Q263" s="50">
        <f t="shared" si="10"/>
        <v>0.2064846875</v>
      </c>
      <c r="R263" s="54">
        <f t="shared" si="11"/>
        <v>-0.01876331799</v>
      </c>
      <c r="S263" s="3"/>
      <c r="T263" s="3"/>
      <c r="U263" s="47" t="s">
        <v>289</v>
      </c>
      <c r="V263" s="47">
        <v>0.39216600419046954</v>
      </c>
      <c r="W263" s="47">
        <v>0.397212543554007</v>
      </c>
      <c r="X263" s="47">
        <v>0.005046539363537439</v>
      </c>
      <c r="Y263" s="3"/>
      <c r="Z263" s="3"/>
      <c r="AA263" s="3"/>
      <c r="AB263" s="3"/>
      <c r="AC263" s="3"/>
      <c r="AD263" s="3"/>
      <c r="AE263" s="3"/>
      <c r="AF263" s="3"/>
      <c r="AG263" s="3"/>
      <c r="AH263" s="3">
        <f t="shared" si="13"/>
        <v>262</v>
      </c>
      <c r="AI263" s="3">
        <f t="shared" si="12"/>
        <v>0.6949602122</v>
      </c>
      <c r="AJ263" s="47">
        <v>0.9433962264150944</v>
      </c>
      <c r="AK263" s="3">
        <v>0.6949602122015915</v>
      </c>
      <c r="AL263" s="47">
        <v>0.29928918817807704</v>
      </c>
      <c r="AM263" s="3">
        <v>0.6949602122015915</v>
      </c>
      <c r="AN263" s="47">
        <v>0.9632108181414992</v>
      </c>
      <c r="AO263" s="3">
        <v>0.6949602122015915</v>
      </c>
      <c r="AP263" s="47">
        <v>0.21043800773349725</v>
      </c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  <c r="BU263" s="3"/>
      <c r="BV263" s="3"/>
      <c r="BW263" s="3"/>
      <c r="BX263" s="3"/>
      <c r="BY263" s="3"/>
      <c r="BZ263" s="3"/>
      <c r="CA263" s="3"/>
    </row>
    <row r="264" ht="11.25" customHeight="1">
      <c r="A264" s="3"/>
      <c r="B264" s="3"/>
      <c r="C264" s="3" t="s">
        <v>284</v>
      </c>
      <c r="D264" s="18">
        <v>128.0</v>
      </c>
      <c r="E264" s="19">
        <v>21.0</v>
      </c>
      <c r="F264" s="35">
        <v>59.0</v>
      </c>
      <c r="G264" s="36">
        <v>155.0</v>
      </c>
      <c r="H264" s="47">
        <f t="shared" si="1"/>
        <v>0.8590604027</v>
      </c>
      <c r="I264" s="50">
        <f t="shared" si="2"/>
        <v>0.2757009346</v>
      </c>
      <c r="J264" s="47">
        <f t="shared" si="3"/>
        <v>0.5151515152</v>
      </c>
      <c r="K264" s="47">
        <f t="shared" si="4"/>
        <v>0.7796143251</v>
      </c>
      <c r="L264" s="47">
        <f t="shared" si="5"/>
        <v>0.2203856749</v>
      </c>
      <c r="M264" s="51">
        <f t="shared" si="6"/>
        <v>1.436241611</v>
      </c>
      <c r="N264" s="52">
        <f t="shared" si="7"/>
        <v>0.5381699039</v>
      </c>
      <c r="O264" s="52">
        <f t="shared" si="8"/>
        <v>0.1559618023</v>
      </c>
      <c r="P264" s="53">
        <f t="shared" si="9"/>
        <v>0.2713638676</v>
      </c>
      <c r="Q264" s="50">
        <f t="shared" si="10"/>
        <v>0.2729740819</v>
      </c>
      <c r="R264" s="54">
        <f t="shared" si="11"/>
        <v>0.002726852647</v>
      </c>
      <c r="S264" s="3"/>
      <c r="T264" s="3"/>
      <c r="U264" s="47" t="s">
        <v>182</v>
      </c>
      <c r="V264" s="47">
        <v>0.8230610700988544</v>
      </c>
      <c r="W264" s="47">
        <v>0.828125</v>
      </c>
      <c r="X264" s="47">
        <v>0.00506392990114557</v>
      </c>
      <c r="Y264" s="3"/>
      <c r="Z264" s="3"/>
      <c r="AA264" s="3"/>
      <c r="AB264" s="3"/>
      <c r="AC264" s="3"/>
      <c r="AD264" s="3"/>
      <c r="AE264" s="3"/>
      <c r="AF264" s="3"/>
      <c r="AG264" s="3"/>
      <c r="AH264" s="3">
        <f t="shared" si="13"/>
        <v>263</v>
      </c>
      <c r="AI264" s="3">
        <f t="shared" si="12"/>
        <v>0.6976127321</v>
      </c>
      <c r="AJ264" s="47">
        <v>0.9436475409836066</v>
      </c>
      <c r="AK264" s="3">
        <v>0.6976127320954907</v>
      </c>
      <c r="AL264" s="47">
        <v>0.300187617260788</v>
      </c>
      <c r="AM264" s="3">
        <v>0.6976127320954907</v>
      </c>
      <c r="AN264" s="47">
        <v>0.9639594127656</v>
      </c>
      <c r="AO264" s="3">
        <v>0.6976127320954907</v>
      </c>
      <c r="AP264" s="47">
        <v>0.21056690786476995</v>
      </c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</row>
    <row r="265" ht="11.25" customHeight="1">
      <c r="A265" s="3"/>
      <c r="B265" s="3"/>
      <c r="C265" s="3" t="s">
        <v>285</v>
      </c>
      <c r="D265" s="18">
        <v>1040.0</v>
      </c>
      <c r="E265" s="19">
        <v>126.0</v>
      </c>
      <c r="F265" s="35">
        <v>339.0</v>
      </c>
      <c r="G265" s="36">
        <v>280.0</v>
      </c>
      <c r="H265" s="47">
        <f t="shared" si="1"/>
        <v>0.8919382504</v>
      </c>
      <c r="I265" s="50">
        <f t="shared" si="2"/>
        <v>0.5476575121</v>
      </c>
      <c r="J265" s="47">
        <f t="shared" si="3"/>
        <v>0.7725490196</v>
      </c>
      <c r="K265" s="47">
        <f t="shared" si="4"/>
        <v>0.7394957983</v>
      </c>
      <c r="L265" s="47">
        <f t="shared" si="5"/>
        <v>0.2605042017</v>
      </c>
      <c r="M265" s="51">
        <f t="shared" si="6"/>
        <v>0.5308747856</v>
      </c>
      <c r="N265" s="52">
        <f t="shared" si="7"/>
        <v>0.7985380245</v>
      </c>
      <c r="O265" s="52">
        <f t="shared" si="8"/>
        <v>0.1644124391</v>
      </c>
      <c r="P265" s="53">
        <f t="shared" si="9"/>
        <v>0.5459892721</v>
      </c>
      <c r="Q265" s="50">
        <f t="shared" si="10"/>
        <v>0.5435167343</v>
      </c>
      <c r="R265" s="54">
        <f t="shared" si="11"/>
        <v>0.004140777848</v>
      </c>
      <c r="S265" s="3"/>
      <c r="T265" s="3"/>
      <c r="U265" s="47" t="s">
        <v>241</v>
      </c>
      <c r="V265" s="47">
        <v>0.7220981763690418</v>
      </c>
      <c r="W265" s="47">
        <v>0.7271634615384616</v>
      </c>
      <c r="X265" s="47">
        <v>0.005065285169419731</v>
      </c>
      <c r="Y265" s="3"/>
      <c r="Z265" s="3"/>
      <c r="AA265" s="3"/>
      <c r="AB265" s="3"/>
      <c r="AC265" s="3"/>
      <c r="AD265" s="3"/>
      <c r="AE265" s="3"/>
      <c r="AF265" s="3"/>
      <c r="AG265" s="3"/>
      <c r="AH265" s="3">
        <f t="shared" si="13"/>
        <v>264</v>
      </c>
      <c r="AI265" s="3">
        <f t="shared" si="12"/>
        <v>0.700265252</v>
      </c>
      <c r="AJ265" s="47">
        <v>0.9438369781312127</v>
      </c>
      <c r="AK265" s="3">
        <v>0.7002652519893899</v>
      </c>
      <c r="AL265" s="47">
        <v>0.30033557046979864</v>
      </c>
      <c r="AM265" s="3">
        <v>0.7002652519893899</v>
      </c>
      <c r="AN265" s="47">
        <v>0.9641363026018306</v>
      </c>
      <c r="AO265" s="3">
        <v>0.7002652519893899</v>
      </c>
      <c r="AP265" s="47">
        <v>0.21132941150109846</v>
      </c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</row>
    <row r="266" ht="11.25" customHeight="1">
      <c r="A266" s="3"/>
      <c r="B266" s="3"/>
      <c r="C266" s="3" t="s">
        <v>286</v>
      </c>
      <c r="D266" s="18">
        <v>1091.0</v>
      </c>
      <c r="E266" s="19">
        <v>619.0</v>
      </c>
      <c r="F266" s="35">
        <v>833.0</v>
      </c>
      <c r="G266" s="36">
        <v>1648.0</v>
      </c>
      <c r="H266" s="47">
        <f t="shared" si="1"/>
        <v>0.6380116959</v>
      </c>
      <c r="I266" s="50">
        <f t="shared" si="2"/>
        <v>0.335751713</v>
      </c>
      <c r="J266" s="47">
        <f t="shared" si="3"/>
        <v>0.4590789788</v>
      </c>
      <c r="K266" s="47">
        <f t="shared" si="4"/>
        <v>0.6535433071</v>
      </c>
      <c r="L266" s="47">
        <f t="shared" si="5"/>
        <v>0.3464566929</v>
      </c>
      <c r="M266" s="51">
        <f t="shared" si="6"/>
        <v>1.450877193</v>
      </c>
      <c r="N266" s="52">
        <f t="shared" si="7"/>
        <v>0.4978795096</v>
      </c>
      <c r="O266" s="52">
        <f t="shared" si="8"/>
        <v>0.2879266273</v>
      </c>
      <c r="P266" s="53">
        <f t="shared" si="9"/>
        <v>0.3476936056</v>
      </c>
      <c r="Q266" s="50">
        <f t="shared" si="10"/>
        <v>0.3497415799</v>
      </c>
      <c r="R266" s="54">
        <f t="shared" si="11"/>
        <v>-0.01398986685</v>
      </c>
      <c r="S266" s="3"/>
      <c r="T266" s="3"/>
      <c r="U266" s="47" t="s">
        <v>254</v>
      </c>
      <c r="V266" s="47">
        <v>0.3883728820790761</v>
      </c>
      <c r="W266" s="47">
        <v>0.39353478566408995</v>
      </c>
      <c r="X266" s="47">
        <v>0.005161903585013838</v>
      </c>
      <c r="Y266" s="3"/>
      <c r="Z266" s="3"/>
      <c r="AA266" s="3"/>
      <c r="AB266" s="3"/>
      <c r="AC266" s="3"/>
      <c r="AD266" s="3"/>
      <c r="AE266" s="3"/>
      <c r="AF266" s="3"/>
      <c r="AG266" s="3"/>
      <c r="AH266" s="3">
        <f t="shared" si="13"/>
        <v>265</v>
      </c>
      <c r="AI266" s="3">
        <f t="shared" si="12"/>
        <v>0.7029177719</v>
      </c>
      <c r="AJ266" s="47">
        <v>0.9440242057488654</v>
      </c>
      <c r="AK266" s="3">
        <v>0.7029177718832891</v>
      </c>
      <c r="AL266" s="47">
        <v>0.3004440059200789</v>
      </c>
      <c r="AM266" s="3">
        <v>0.7029177718832891</v>
      </c>
      <c r="AN266" s="47">
        <v>0.9641820117734009</v>
      </c>
      <c r="AO266" s="3">
        <v>0.7029177718832891</v>
      </c>
      <c r="AP266" s="47">
        <v>0.21152495091935403</v>
      </c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</row>
    <row r="267" ht="11.25" customHeight="1">
      <c r="A267" s="3"/>
      <c r="B267" s="3"/>
      <c r="C267" s="3" t="s">
        <v>287</v>
      </c>
      <c r="D267" s="18">
        <v>1046.0</v>
      </c>
      <c r="E267" s="19">
        <v>324.0</v>
      </c>
      <c r="F267" s="35">
        <v>684.0</v>
      </c>
      <c r="G267" s="36">
        <v>1191.0</v>
      </c>
      <c r="H267" s="47">
        <f t="shared" si="1"/>
        <v>0.7635036496</v>
      </c>
      <c r="I267" s="50">
        <f t="shared" si="2"/>
        <v>0.3648</v>
      </c>
      <c r="J267" s="47">
        <f t="shared" si="3"/>
        <v>0.5331278891</v>
      </c>
      <c r="K267" s="47">
        <f t="shared" si="4"/>
        <v>0.6893682589</v>
      </c>
      <c r="L267" s="47">
        <f t="shared" si="5"/>
        <v>0.3106317411</v>
      </c>
      <c r="M267" s="51">
        <f t="shared" si="6"/>
        <v>1.368613139</v>
      </c>
      <c r="N267" s="52">
        <f t="shared" si="7"/>
        <v>0.5670105094</v>
      </c>
      <c r="O267" s="52">
        <f t="shared" si="8"/>
        <v>0.2433444205</v>
      </c>
      <c r="P267" s="53">
        <f t="shared" si="9"/>
        <v>0.3561547804</v>
      </c>
      <c r="Q267" s="50">
        <f t="shared" si="10"/>
        <v>0.3581420769</v>
      </c>
      <c r="R267" s="54">
        <f t="shared" si="11"/>
        <v>0.006657923121</v>
      </c>
      <c r="S267" s="3"/>
      <c r="T267" s="3"/>
      <c r="U267" s="47" t="s">
        <v>92</v>
      </c>
      <c r="V267" s="47">
        <v>0.7737614549050179</v>
      </c>
      <c r="W267" s="47">
        <v>0.7790034233548878</v>
      </c>
      <c r="X267" s="47">
        <v>0.005241968449869905</v>
      </c>
      <c r="Y267" s="3"/>
      <c r="Z267" s="3"/>
      <c r="AA267" s="3"/>
      <c r="AB267" s="3"/>
      <c r="AC267" s="3"/>
      <c r="AD267" s="3"/>
      <c r="AE267" s="3"/>
      <c r="AF267" s="3"/>
      <c r="AG267" s="3"/>
      <c r="AH267" s="3">
        <f t="shared" si="13"/>
        <v>266</v>
      </c>
      <c r="AI267" s="3">
        <f t="shared" si="12"/>
        <v>0.7055702918</v>
      </c>
      <c r="AJ267" s="47">
        <v>0.9442413162705667</v>
      </c>
      <c r="AK267" s="3">
        <v>0.7055702917771883</v>
      </c>
      <c r="AL267" s="47">
        <v>0.30175600739371533</v>
      </c>
      <c r="AM267" s="3">
        <v>0.7055702917771883</v>
      </c>
      <c r="AN267" s="47">
        <v>0.9646408925547764</v>
      </c>
      <c r="AO267" s="3">
        <v>0.7055702917771883</v>
      </c>
      <c r="AP267" s="47">
        <v>0.21174820646262155</v>
      </c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</row>
    <row r="268" ht="11.25" customHeight="1">
      <c r="A268" s="3"/>
      <c r="B268" s="3"/>
      <c r="C268" s="3" t="s">
        <v>288</v>
      </c>
      <c r="D268" s="18">
        <v>1340.0</v>
      </c>
      <c r="E268" s="19">
        <v>272.0</v>
      </c>
      <c r="F268" s="35">
        <v>692.0</v>
      </c>
      <c r="G268" s="36">
        <v>1066.0</v>
      </c>
      <c r="H268" s="47">
        <f t="shared" si="1"/>
        <v>0.8312655087</v>
      </c>
      <c r="I268" s="50">
        <f t="shared" si="2"/>
        <v>0.393629124</v>
      </c>
      <c r="J268" s="47">
        <f t="shared" si="3"/>
        <v>0.6029673591</v>
      </c>
      <c r="K268" s="47">
        <f t="shared" si="4"/>
        <v>0.7139465875</v>
      </c>
      <c r="L268" s="47">
        <f t="shared" si="5"/>
        <v>0.2860534125</v>
      </c>
      <c r="M268" s="51">
        <f t="shared" si="6"/>
        <v>1.09057072</v>
      </c>
      <c r="N268" s="52">
        <f t="shared" si="7"/>
        <v>0.6333340633</v>
      </c>
      <c r="O268" s="52">
        <f t="shared" si="8"/>
        <v>0.2104380077</v>
      </c>
      <c r="P268" s="53">
        <f t="shared" si="9"/>
        <v>0.3917797693</v>
      </c>
      <c r="Q268" s="50">
        <f t="shared" si="10"/>
        <v>0.3933206634</v>
      </c>
      <c r="R268" s="54">
        <f t="shared" si="11"/>
        <v>0.0003084606491</v>
      </c>
      <c r="S268" s="3"/>
      <c r="T268" s="3"/>
      <c r="U268" s="47" t="s">
        <v>291</v>
      </c>
      <c r="V268" s="47">
        <v>0.350327554348582</v>
      </c>
      <c r="W268" s="47">
        <v>0.3556105610561056</v>
      </c>
      <c r="X268" s="47">
        <v>0.00528300670752363</v>
      </c>
      <c r="Y268" s="3"/>
      <c r="Z268" s="3"/>
      <c r="AA268" s="3"/>
      <c r="AB268" s="3"/>
      <c r="AC268" s="3"/>
      <c r="AD268" s="3"/>
      <c r="AE268" s="3"/>
      <c r="AF268" s="3"/>
      <c r="AG268" s="3"/>
      <c r="AH268" s="3">
        <f t="shared" si="13"/>
        <v>267</v>
      </c>
      <c r="AI268" s="3">
        <f t="shared" si="12"/>
        <v>0.7082228117</v>
      </c>
      <c r="AJ268" s="47">
        <v>0.9444850255661067</v>
      </c>
      <c r="AK268" s="3">
        <v>0.7082228116710876</v>
      </c>
      <c r="AL268" s="47">
        <v>0.30193236714975846</v>
      </c>
      <c r="AM268" s="3">
        <v>0.7082228116710876</v>
      </c>
      <c r="AN268" s="47">
        <v>0.9648310395895198</v>
      </c>
      <c r="AO268" s="3">
        <v>0.7082228116710876</v>
      </c>
      <c r="AP268" s="47">
        <v>0.2118707531572479</v>
      </c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</row>
    <row r="269" ht="11.25" customHeight="1">
      <c r="A269" s="3"/>
      <c r="B269" s="3"/>
      <c r="C269" s="3" t="s">
        <v>289</v>
      </c>
      <c r="D269" s="18">
        <v>540.0</v>
      </c>
      <c r="E269" s="19">
        <v>131.0</v>
      </c>
      <c r="F269" s="35">
        <v>342.0</v>
      </c>
      <c r="G269" s="36">
        <v>519.0</v>
      </c>
      <c r="H269" s="47">
        <f t="shared" si="1"/>
        <v>0.8047690015</v>
      </c>
      <c r="I269" s="50">
        <f t="shared" si="2"/>
        <v>0.3972125436</v>
      </c>
      <c r="J269" s="47">
        <f t="shared" si="3"/>
        <v>0.5757180157</v>
      </c>
      <c r="K269" s="47">
        <f t="shared" si="4"/>
        <v>0.6912532637</v>
      </c>
      <c r="L269" s="47">
        <f t="shared" si="5"/>
        <v>0.3087467363</v>
      </c>
      <c r="M269" s="51">
        <f t="shared" si="6"/>
        <v>1.283159463</v>
      </c>
      <c r="N269" s="52">
        <f t="shared" si="7"/>
        <v>0.6090534517</v>
      </c>
      <c r="O269" s="52">
        <f t="shared" si="8"/>
        <v>0.2362830374</v>
      </c>
      <c r="P269" s="53">
        <f t="shared" si="9"/>
        <v>0.3906059268</v>
      </c>
      <c r="Q269" s="50">
        <f t="shared" si="10"/>
        <v>0.3921660042</v>
      </c>
      <c r="R269" s="54">
        <f t="shared" si="11"/>
        <v>0.005046539364</v>
      </c>
      <c r="S269" s="3"/>
      <c r="T269" s="3"/>
      <c r="U269" s="47" t="s">
        <v>390</v>
      </c>
      <c r="V269" s="47">
        <v>0.5461189139644309</v>
      </c>
      <c r="W269" s="47">
        <v>0.5514705882352942</v>
      </c>
      <c r="X269" s="47">
        <v>0.005351674270863249</v>
      </c>
      <c r="Y269" s="3"/>
      <c r="Z269" s="3"/>
      <c r="AA269" s="3"/>
      <c r="AB269" s="3"/>
      <c r="AC269" s="3"/>
      <c r="AD269" s="3"/>
      <c r="AE269" s="3"/>
      <c r="AF269" s="3"/>
      <c r="AG269" s="3"/>
      <c r="AH269" s="3">
        <f t="shared" si="13"/>
        <v>268</v>
      </c>
      <c r="AI269" s="3">
        <f t="shared" si="12"/>
        <v>0.7108753316</v>
      </c>
      <c r="AJ269" s="47">
        <v>0.9445506692160612</v>
      </c>
      <c r="AK269" s="3">
        <v>0.7108753315649867</v>
      </c>
      <c r="AL269" s="47">
        <v>0.30252887917577276</v>
      </c>
      <c r="AM269" s="3">
        <v>0.7108753315649867</v>
      </c>
      <c r="AN269" s="47">
        <v>0.9649102205922825</v>
      </c>
      <c r="AO269" s="3">
        <v>0.7108753315649867</v>
      </c>
      <c r="AP269" s="47">
        <v>0.21187456247431682</v>
      </c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</row>
    <row r="270" ht="11.25" customHeight="1">
      <c r="A270" s="3"/>
      <c r="B270" s="3"/>
      <c r="C270" s="3" t="s">
        <v>290</v>
      </c>
      <c r="D270" s="18">
        <v>855.0</v>
      </c>
      <c r="E270" s="19">
        <v>133.0</v>
      </c>
      <c r="F270" s="35">
        <v>354.0</v>
      </c>
      <c r="G270" s="36">
        <v>479.0</v>
      </c>
      <c r="H270" s="47">
        <f t="shared" si="1"/>
        <v>0.8653846154</v>
      </c>
      <c r="I270" s="50">
        <f t="shared" si="2"/>
        <v>0.424969988</v>
      </c>
      <c r="J270" s="47">
        <f t="shared" si="3"/>
        <v>0.6639209226</v>
      </c>
      <c r="K270" s="47">
        <f t="shared" si="4"/>
        <v>0.732564525</v>
      </c>
      <c r="L270" s="47">
        <f t="shared" si="5"/>
        <v>0.267435475</v>
      </c>
      <c r="M270" s="51">
        <f t="shared" si="6"/>
        <v>0.8431174089</v>
      </c>
      <c r="N270" s="52">
        <f t="shared" si="7"/>
        <v>0.6915643336</v>
      </c>
      <c r="O270" s="52">
        <f t="shared" si="8"/>
        <v>0.1845304776</v>
      </c>
      <c r="P270" s="53">
        <f t="shared" si="9"/>
        <v>0.4288157134</v>
      </c>
      <c r="Q270" s="50">
        <f t="shared" si="10"/>
        <v>0.4296209559</v>
      </c>
      <c r="R270" s="54">
        <f t="shared" si="11"/>
        <v>-0.004650967877</v>
      </c>
      <c r="S270" s="3"/>
      <c r="T270" s="3"/>
      <c r="U270" s="47" t="s">
        <v>23</v>
      </c>
      <c r="V270" s="47">
        <v>0.7837509922035936</v>
      </c>
      <c r="W270" s="47">
        <v>0.7892057026476579</v>
      </c>
      <c r="X270" s="47">
        <v>0.005454710444064315</v>
      </c>
      <c r="Y270" s="3"/>
      <c r="Z270" s="3"/>
      <c r="AA270" s="3"/>
      <c r="AB270" s="3"/>
      <c r="AC270" s="3"/>
      <c r="AD270" s="3"/>
      <c r="AE270" s="3"/>
      <c r="AF270" s="3"/>
      <c r="AG270" s="3"/>
      <c r="AH270" s="3">
        <f t="shared" si="13"/>
        <v>269</v>
      </c>
      <c r="AI270" s="3">
        <f t="shared" si="12"/>
        <v>0.7135278515</v>
      </c>
      <c r="AJ270" s="47">
        <v>0.945054945054945</v>
      </c>
      <c r="AK270" s="3">
        <v>0.713527851458886</v>
      </c>
      <c r="AL270" s="47">
        <v>0.30298507462686564</v>
      </c>
      <c r="AM270" s="3">
        <v>0.713527851458886</v>
      </c>
      <c r="AN270" s="47">
        <v>0.9654909018001319</v>
      </c>
      <c r="AO270" s="3">
        <v>0.713527851458886</v>
      </c>
      <c r="AP270" s="47">
        <v>0.2119681173893392</v>
      </c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</row>
    <row r="271" ht="11.25" customHeight="1">
      <c r="A271" s="3"/>
      <c r="B271" s="3"/>
      <c r="C271" s="3" t="s">
        <v>291</v>
      </c>
      <c r="D271" s="18">
        <v>896.0</v>
      </c>
      <c r="E271" s="19">
        <v>153.0</v>
      </c>
      <c r="F271" s="35">
        <v>431.0</v>
      </c>
      <c r="G271" s="36">
        <v>781.0</v>
      </c>
      <c r="H271" s="47">
        <f t="shared" si="1"/>
        <v>0.8541468065</v>
      </c>
      <c r="I271" s="50">
        <f t="shared" si="2"/>
        <v>0.3556105611</v>
      </c>
      <c r="J271" s="47">
        <f t="shared" si="3"/>
        <v>0.5869084476</v>
      </c>
      <c r="K271" s="47">
        <f t="shared" si="4"/>
        <v>0.7417072092</v>
      </c>
      <c r="L271" s="47">
        <f t="shared" si="5"/>
        <v>0.2582927908</v>
      </c>
      <c r="M271" s="51">
        <f t="shared" si="6"/>
        <v>1.155386082</v>
      </c>
      <c r="N271" s="52">
        <f t="shared" si="7"/>
        <v>0.614011685</v>
      </c>
      <c r="O271" s="52">
        <f t="shared" si="8"/>
        <v>0.1848413976</v>
      </c>
      <c r="P271" s="53">
        <f t="shared" si="9"/>
        <v>0.3482831927</v>
      </c>
      <c r="Q271" s="50">
        <f t="shared" si="10"/>
        <v>0.3503275543</v>
      </c>
      <c r="R271" s="54">
        <f t="shared" si="11"/>
        <v>0.005283006708</v>
      </c>
      <c r="S271" s="3"/>
      <c r="T271" s="3"/>
      <c r="U271" s="47" t="s">
        <v>256</v>
      </c>
      <c r="V271" s="47">
        <v>0.4163241688615929</v>
      </c>
      <c r="W271" s="47">
        <v>0.4218455743879473</v>
      </c>
      <c r="X271" s="47">
        <v>0.005521405526354384</v>
      </c>
      <c r="Y271" s="3"/>
      <c r="Z271" s="3"/>
      <c r="AA271" s="3"/>
      <c r="AB271" s="3"/>
      <c r="AC271" s="3"/>
      <c r="AD271" s="3"/>
      <c r="AE271" s="3"/>
      <c r="AF271" s="3"/>
      <c r="AG271" s="3"/>
      <c r="AH271" s="3">
        <f t="shared" si="13"/>
        <v>270</v>
      </c>
      <c r="AI271" s="3">
        <f t="shared" si="12"/>
        <v>0.7161803714</v>
      </c>
      <c r="AJ271" s="47">
        <v>0.945054945054945</v>
      </c>
      <c r="AK271" s="3">
        <v>0.7161803713527851</v>
      </c>
      <c r="AL271" s="47">
        <v>0.30305466237942125</v>
      </c>
      <c r="AM271" s="3">
        <v>0.7161803713527851</v>
      </c>
      <c r="AN271" s="47">
        <v>0.9662448634369392</v>
      </c>
      <c r="AO271" s="3">
        <v>0.7161803713527851</v>
      </c>
      <c r="AP271" s="47">
        <v>0.21197688552307992</v>
      </c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</row>
    <row r="272" ht="11.25" customHeight="1">
      <c r="A272" s="3"/>
      <c r="B272" s="3"/>
      <c r="C272" s="3" t="s">
        <v>292</v>
      </c>
      <c r="D272" s="18">
        <v>595.0</v>
      </c>
      <c r="E272" s="19">
        <v>18.0</v>
      </c>
      <c r="F272" s="35">
        <v>157.0</v>
      </c>
      <c r="G272" s="36">
        <v>127.0</v>
      </c>
      <c r="H272" s="47">
        <f t="shared" si="1"/>
        <v>0.9706362153</v>
      </c>
      <c r="I272" s="50">
        <f t="shared" si="2"/>
        <v>0.5528169014</v>
      </c>
      <c r="J272" s="47">
        <f t="shared" si="3"/>
        <v>0.8383500557</v>
      </c>
      <c r="K272" s="47">
        <f t="shared" si="4"/>
        <v>0.8049052397</v>
      </c>
      <c r="L272" s="47">
        <f t="shared" si="5"/>
        <v>0.1950947603</v>
      </c>
      <c r="M272" s="51">
        <f t="shared" si="6"/>
        <v>0.4632952692</v>
      </c>
      <c r="N272" s="52">
        <f t="shared" si="7"/>
        <v>0.8558771875</v>
      </c>
      <c r="O272" s="52">
        <f t="shared" si="8"/>
        <v>0.09147142349</v>
      </c>
      <c r="P272" s="53">
        <f t="shared" si="9"/>
        <v>0.5546022376</v>
      </c>
      <c r="Q272" s="50">
        <f t="shared" si="10"/>
        <v>0.551876684</v>
      </c>
      <c r="R272" s="54">
        <f t="shared" si="11"/>
        <v>0.0009402173957</v>
      </c>
      <c r="S272" s="3"/>
      <c r="T272" s="3"/>
      <c r="U272" s="47" t="s">
        <v>179</v>
      </c>
      <c r="V272" s="47">
        <v>0.9182578155331023</v>
      </c>
      <c r="W272" s="47">
        <v>0.9237875288683602</v>
      </c>
      <c r="X272" s="47">
        <v>0.00552971333525798</v>
      </c>
      <c r="Y272" s="3"/>
      <c r="Z272" s="3"/>
      <c r="AA272" s="3"/>
      <c r="AB272" s="3"/>
      <c r="AC272" s="3"/>
      <c r="AD272" s="3"/>
      <c r="AE272" s="3"/>
      <c r="AF272" s="3"/>
      <c r="AG272" s="3"/>
      <c r="AH272" s="3">
        <f t="shared" si="13"/>
        <v>271</v>
      </c>
      <c r="AI272" s="3">
        <f t="shared" si="12"/>
        <v>0.7188328912</v>
      </c>
      <c r="AJ272" s="47">
        <v>0.9453416149068323</v>
      </c>
      <c r="AK272" s="3">
        <v>0.7188328912466844</v>
      </c>
      <c r="AL272" s="47">
        <v>0.3034571062740077</v>
      </c>
      <c r="AM272" s="3">
        <v>0.7188328912466844</v>
      </c>
      <c r="AN272" s="47">
        <v>0.966939225722159</v>
      </c>
      <c r="AO272" s="3">
        <v>0.7188328912466844</v>
      </c>
      <c r="AP272" s="47">
        <v>0.21242814136091803</v>
      </c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/>
      <c r="BZ272" s="3"/>
      <c r="CA272" s="3"/>
    </row>
    <row r="273" ht="11.25" customHeight="1">
      <c r="A273" s="3"/>
      <c r="B273" s="3"/>
      <c r="C273" s="3" t="s">
        <v>293</v>
      </c>
      <c r="D273" s="18">
        <v>130.0</v>
      </c>
      <c r="E273" s="19">
        <v>13.0</v>
      </c>
      <c r="F273" s="35">
        <v>59.0</v>
      </c>
      <c r="G273" s="36">
        <v>55.0</v>
      </c>
      <c r="H273" s="47">
        <f t="shared" si="1"/>
        <v>0.9090909091</v>
      </c>
      <c r="I273" s="50">
        <f t="shared" si="2"/>
        <v>0.5175438596</v>
      </c>
      <c r="J273" s="47">
        <f t="shared" si="3"/>
        <v>0.7354085603</v>
      </c>
      <c r="K273" s="47">
        <f t="shared" si="4"/>
        <v>0.719844358</v>
      </c>
      <c r="L273" s="47">
        <f t="shared" si="5"/>
        <v>0.280155642</v>
      </c>
      <c r="M273" s="51">
        <f t="shared" si="6"/>
        <v>0.7972027972</v>
      </c>
      <c r="N273" s="52">
        <f t="shared" si="7"/>
        <v>0.7640693116</v>
      </c>
      <c r="O273" s="52">
        <f t="shared" si="8"/>
        <v>0.1884436824</v>
      </c>
      <c r="P273" s="53">
        <f t="shared" si="9"/>
        <v>0.5243485841</v>
      </c>
      <c r="Q273" s="50">
        <f t="shared" si="10"/>
        <v>0.5225203874</v>
      </c>
      <c r="R273" s="54">
        <f t="shared" si="11"/>
        <v>-0.004976527799</v>
      </c>
      <c r="S273" s="3"/>
      <c r="T273" s="3"/>
      <c r="U273" s="47" t="s">
        <v>257</v>
      </c>
      <c r="V273" s="47">
        <v>0.3513701278146929</v>
      </c>
      <c r="W273" s="47">
        <v>0.35690968443960824</v>
      </c>
      <c r="X273" s="47">
        <v>0.005539556624915343</v>
      </c>
      <c r="Y273" s="3"/>
      <c r="Z273" s="3"/>
      <c r="AA273" s="3"/>
      <c r="AB273" s="3"/>
      <c r="AC273" s="3"/>
      <c r="AD273" s="3"/>
      <c r="AE273" s="3"/>
      <c r="AF273" s="3"/>
      <c r="AG273" s="3"/>
      <c r="AH273" s="3">
        <f t="shared" si="13"/>
        <v>272</v>
      </c>
      <c r="AI273" s="3">
        <f t="shared" si="12"/>
        <v>0.7214854111</v>
      </c>
      <c r="AJ273" s="47">
        <v>0.9462759462759462</v>
      </c>
      <c r="AK273" s="3">
        <v>0.7214854111405835</v>
      </c>
      <c r="AL273" s="47">
        <v>0.3049718093285495</v>
      </c>
      <c r="AM273" s="3">
        <v>0.7214854111405835</v>
      </c>
      <c r="AN273" s="47">
        <v>0.9675932003071628</v>
      </c>
      <c r="AO273" s="3">
        <v>0.7214854111405835</v>
      </c>
      <c r="AP273" s="47">
        <v>0.21248218316327128</v>
      </c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/>
      <c r="BZ273" s="3"/>
      <c r="CA273" s="3"/>
    </row>
    <row r="274" ht="11.25" customHeight="1">
      <c r="A274" s="3"/>
      <c r="B274" s="3"/>
      <c r="C274" s="3" t="s">
        <v>294</v>
      </c>
      <c r="D274" s="18">
        <v>454.0</v>
      </c>
      <c r="E274" s="19">
        <v>303.0</v>
      </c>
      <c r="F274" s="35">
        <v>365.0</v>
      </c>
      <c r="G274" s="36">
        <v>699.0</v>
      </c>
      <c r="H274" s="47">
        <f t="shared" si="1"/>
        <v>0.5997357992</v>
      </c>
      <c r="I274" s="50">
        <f t="shared" si="2"/>
        <v>0.3430451128</v>
      </c>
      <c r="J274" s="47">
        <f t="shared" si="3"/>
        <v>0.449752883</v>
      </c>
      <c r="K274" s="47">
        <f t="shared" si="4"/>
        <v>0.6331685887</v>
      </c>
      <c r="L274" s="47">
        <f t="shared" si="5"/>
        <v>0.3668314113</v>
      </c>
      <c r="M274" s="51">
        <f t="shared" si="6"/>
        <v>1.405548217</v>
      </c>
      <c r="N274" s="52">
        <f t="shared" si="7"/>
        <v>0.4911059817</v>
      </c>
      <c r="O274" s="52">
        <f t="shared" si="8"/>
        <v>0.3092860404</v>
      </c>
      <c r="P274" s="53">
        <f t="shared" si="9"/>
        <v>0.3760051569</v>
      </c>
      <c r="Q274" s="50">
        <f t="shared" si="10"/>
        <v>0.3777795252</v>
      </c>
      <c r="R274" s="54">
        <f t="shared" si="11"/>
        <v>-0.03473441246</v>
      </c>
      <c r="S274" s="3"/>
      <c r="T274" s="3"/>
      <c r="U274" s="47" t="s">
        <v>85</v>
      </c>
      <c r="V274" s="47">
        <v>0.8350742943094247</v>
      </c>
      <c r="W274" s="47">
        <v>0.840625</v>
      </c>
      <c r="X274" s="47">
        <v>0.005550705690575253</v>
      </c>
      <c r="Y274" s="3"/>
      <c r="Z274" s="3"/>
      <c r="AA274" s="3"/>
      <c r="AB274" s="3"/>
      <c r="AC274" s="3"/>
      <c r="AD274" s="3"/>
      <c r="AE274" s="3"/>
      <c r="AF274" s="3"/>
      <c r="AG274" s="3"/>
      <c r="AH274" s="3">
        <f t="shared" si="13"/>
        <v>273</v>
      </c>
      <c r="AI274" s="3">
        <f t="shared" si="12"/>
        <v>0.724137931</v>
      </c>
      <c r="AJ274" s="47">
        <v>0.9467005076142132</v>
      </c>
      <c r="AK274" s="3">
        <v>0.7241379310344828</v>
      </c>
      <c r="AL274" s="47">
        <v>0.30564479118861865</v>
      </c>
      <c r="AM274" s="3">
        <v>0.7241379310344828</v>
      </c>
      <c r="AN274" s="47">
        <v>0.9678179646164734</v>
      </c>
      <c r="AO274" s="3">
        <v>0.7241379310344828</v>
      </c>
      <c r="AP274" s="47">
        <v>0.2125450625547349</v>
      </c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/>
      <c r="BZ274" s="3"/>
      <c r="CA274" s="3"/>
    </row>
    <row r="275" ht="11.25" customHeight="1">
      <c r="A275" s="3"/>
      <c r="B275" s="3"/>
      <c r="C275" s="3" t="s">
        <v>295</v>
      </c>
      <c r="D275" s="18">
        <v>862.0</v>
      </c>
      <c r="E275" s="19">
        <v>603.0</v>
      </c>
      <c r="F275" s="35">
        <v>777.0</v>
      </c>
      <c r="G275" s="36">
        <v>1624.0</v>
      </c>
      <c r="H275" s="47">
        <f t="shared" si="1"/>
        <v>0.5883959044</v>
      </c>
      <c r="I275" s="50">
        <f t="shared" si="2"/>
        <v>0.3236151603</v>
      </c>
      <c r="J275" s="47">
        <f t="shared" si="3"/>
        <v>0.4239524056</v>
      </c>
      <c r="K275" s="47">
        <f t="shared" si="4"/>
        <v>0.6430419038</v>
      </c>
      <c r="L275" s="47">
        <f t="shared" si="5"/>
        <v>0.3569580962</v>
      </c>
      <c r="M275" s="51">
        <f t="shared" si="6"/>
        <v>1.63890785</v>
      </c>
      <c r="N275" s="52">
        <f t="shared" si="7"/>
        <v>0.464294563</v>
      </c>
      <c r="O275" s="52">
        <f t="shared" si="8"/>
        <v>0.3026306055</v>
      </c>
      <c r="P275" s="53">
        <f t="shared" si="9"/>
        <v>0.3504780639</v>
      </c>
      <c r="Q275" s="50">
        <f t="shared" si="10"/>
        <v>0.3525081576</v>
      </c>
      <c r="R275" s="54">
        <f t="shared" si="11"/>
        <v>-0.0288929972</v>
      </c>
      <c r="S275" s="3"/>
      <c r="T275" s="3"/>
      <c r="U275" s="47" t="s">
        <v>260</v>
      </c>
      <c r="V275" s="47">
        <v>0.33641784239884387</v>
      </c>
      <c r="W275" s="47">
        <v>0.34206349206349207</v>
      </c>
      <c r="X275" s="47">
        <v>0.0056456496646482</v>
      </c>
      <c r="Y275" s="3"/>
      <c r="Z275" s="3"/>
      <c r="AA275" s="3"/>
      <c r="AB275" s="3"/>
      <c r="AC275" s="3"/>
      <c r="AD275" s="3"/>
      <c r="AE275" s="3"/>
      <c r="AF275" s="3"/>
      <c r="AG275" s="3"/>
      <c r="AH275" s="3">
        <f t="shared" si="13"/>
        <v>274</v>
      </c>
      <c r="AI275" s="3">
        <f t="shared" si="12"/>
        <v>0.7267904509</v>
      </c>
      <c r="AJ275" s="47">
        <v>0.947054436987323</v>
      </c>
      <c r="AK275" s="3">
        <v>0.726790450928382</v>
      </c>
      <c r="AL275" s="47">
        <v>0.30614115490375804</v>
      </c>
      <c r="AM275" s="3">
        <v>0.726790450928382</v>
      </c>
      <c r="AN275" s="47">
        <v>0.9685584659520894</v>
      </c>
      <c r="AO275" s="3">
        <v>0.726790450928382</v>
      </c>
      <c r="AP275" s="47">
        <v>0.21299065290837121</v>
      </c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/>
      <c r="BZ275" s="3"/>
      <c r="CA275" s="3"/>
    </row>
    <row r="276" ht="11.25" customHeight="1">
      <c r="A276" s="3"/>
      <c r="B276" s="3"/>
      <c r="C276" s="3" t="s">
        <v>296</v>
      </c>
      <c r="D276" s="18">
        <v>404.0</v>
      </c>
      <c r="E276" s="19">
        <v>56.0</v>
      </c>
      <c r="F276" s="35">
        <v>86.0</v>
      </c>
      <c r="G276" s="36">
        <v>739.0</v>
      </c>
      <c r="H276" s="47">
        <f t="shared" si="1"/>
        <v>0.8782608696</v>
      </c>
      <c r="I276" s="50">
        <f t="shared" si="2"/>
        <v>0.1042424242</v>
      </c>
      <c r="J276" s="47">
        <f t="shared" si="3"/>
        <v>0.3813229572</v>
      </c>
      <c r="K276" s="47">
        <f t="shared" si="4"/>
        <v>0.8894941634</v>
      </c>
      <c r="L276" s="47">
        <f t="shared" si="5"/>
        <v>0.1105058366</v>
      </c>
      <c r="M276" s="51">
        <f t="shared" si="6"/>
        <v>1.793478261</v>
      </c>
      <c r="N276" s="52">
        <f t="shared" si="7"/>
        <v>0.3919479044</v>
      </c>
      <c r="O276" s="52">
        <f t="shared" si="8"/>
        <v>0.06321058308</v>
      </c>
      <c r="P276" s="53">
        <f t="shared" si="9"/>
        <v>0.4710183761</v>
      </c>
      <c r="Q276" s="50">
        <f t="shared" si="10"/>
        <v>0.4707456444</v>
      </c>
      <c r="R276" s="54">
        <f t="shared" si="11"/>
        <v>-0.3665032201</v>
      </c>
      <c r="S276" s="3"/>
      <c r="T276" s="3"/>
      <c r="U276" s="47" t="s">
        <v>142</v>
      </c>
      <c r="V276" s="47">
        <v>0.9016025626482971</v>
      </c>
      <c r="W276" s="47">
        <v>0.9073756432246999</v>
      </c>
      <c r="X276" s="47">
        <v>0.0057730805764028</v>
      </c>
      <c r="Y276" s="3"/>
      <c r="Z276" s="3"/>
      <c r="AA276" s="3"/>
      <c r="AB276" s="3"/>
      <c r="AC276" s="3"/>
      <c r="AD276" s="3"/>
      <c r="AE276" s="3"/>
      <c r="AF276" s="3"/>
      <c r="AG276" s="3"/>
      <c r="AH276" s="3">
        <f t="shared" si="13"/>
        <v>275</v>
      </c>
      <c r="AI276" s="3">
        <f t="shared" si="12"/>
        <v>0.7294429708</v>
      </c>
      <c r="AJ276" s="47">
        <v>0.9477806788511749</v>
      </c>
      <c r="AK276" s="3">
        <v>0.7294429708222812</v>
      </c>
      <c r="AL276" s="47">
        <v>0.3063380281690141</v>
      </c>
      <c r="AM276" s="3">
        <v>0.7294429708222812</v>
      </c>
      <c r="AN276" s="47">
        <v>0.968637567687278</v>
      </c>
      <c r="AO276" s="3">
        <v>0.7294429708222812</v>
      </c>
      <c r="AP276" s="47">
        <v>0.21387799448818967</v>
      </c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/>
      <c r="BZ276" s="3"/>
      <c r="CA276" s="3"/>
    </row>
    <row r="277" ht="11.25" customHeight="1">
      <c r="A277" s="3"/>
      <c r="B277" s="3"/>
      <c r="C277" s="3" t="s">
        <v>297</v>
      </c>
      <c r="D277" s="18">
        <v>799.0</v>
      </c>
      <c r="E277" s="19">
        <v>384.0</v>
      </c>
      <c r="F277" s="35">
        <v>541.0</v>
      </c>
      <c r="G277" s="36">
        <v>1210.0</v>
      </c>
      <c r="H277" s="47">
        <f t="shared" si="1"/>
        <v>0.6754015216</v>
      </c>
      <c r="I277" s="50">
        <f t="shared" si="2"/>
        <v>0.308966305</v>
      </c>
      <c r="J277" s="47">
        <f t="shared" si="3"/>
        <v>0.4567143831</v>
      </c>
      <c r="K277" s="47">
        <f t="shared" si="4"/>
        <v>0.684730743</v>
      </c>
      <c r="L277" s="47">
        <f t="shared" si="5"/>
        <v>0.315269257</v>
      </c>
      <c r="M277" s="51">
        <f t="shared" si="6"/>
        <v>1.480135249</v>
      </c>
      <c r="N277" s="52">
        <f t="shared" si="7"/>
        <v>0.4917317484</v>
      </c>
      <c r="O277" s="52">
        <f t="shared" si="8"/>
        <v>0.2572598292</v>
      </c>
      <c r="P277" s="53">
        <f t="shared" si="9"/>
        <v>0.3051604012</v>
      </c>
      <c r="Q277" s="50">
        <f t="shared" si="10"/>
        <v>0.3072019061</v>
      </c>
      <c r="R277" s="54">
        <f t="shared" si="11"/>
        <v>0.001764398884</v>
      </c>
      <c r="S277" s="3"/>
      <c r="T277" s="3"/>
      <c r="U277" s="47" t="s">
        <v>64</v>
      </c>
      <c r="V277" s="47">
        <v>0.8678087152933295</v>
      </c>
      <c r="W277" s="47">
        <v>0.8739495798319328</v>
      </c>
      <c r="X277" s="47">
        <v>0.006140864538603297</v>
      </c>
      <c r="Y277" s="3"/>
      <c r="Z277" s="3"/>
      <c r="AA277" s="3"/>
      <c r="AB277" s="3"/>
      <c r="AC277" s="3"/>
      <c r="AD277" s="3"/>
      <c r="AE277" s="3"/>
      <c r="AF277" s="3"/>
      <c r="AG277" s="3"/>
      <c r="AH277" s="3">
        <f t="shared" si="13"/>
        <v>276</v>
      </c>
      <c r="AI277" s="3">
        <f t="shared" si="12"/>
        <v>0.7320954907</v>
      </c>
      <c r="AJ277" s="47">
        <v>0.947986577181208</v>
      </c>
      <c r="AK277" s="3">
        <v>0.7320954907161804</v>
      </c>
      <c r="AL277" s="47">
        <v>0.3073033707865168</v>
      </c>
      <c r="AM277" s="3">
        <v>0.7320954907161804</v>
      </c>
      <c r="AN277" s="47">
        <v>0.9688400920851424</v>
      </c>
      <c r="AO277" s="3">
        <v>0.7320954907161804</v>
      </c>
      <c r="AP277" s="47">
        <v>0.21468943285596243</v>
      </c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/>
      <c r="BZ277" s="3"/>
      <c r="CA277" s="3"/>
    </row>
    <row r="278" ht="11.25" customHeight="1">
      <c r="A278" s="3"/>
      <c r="B278" s="3"/>
      <c r="C278" s="3" t="s">
        <v>298</v>
      </c>
      <c r="D278" s="18">
        <v>704.0</v>
      </c>
      <c r="E278" s="19">
        <v>207.0</v>
      </c>
      <c r="F278" s="35">
        <v>444.0</v>
      </c>
      <c r="G278" s="36">
        <v>688.0</v>
      </c>
      <c r="H278" s="47">
        <f t="shared" si="1"/>
        <v>0.7727771679</v>
      </c>
      <c r="I278" s="50">
        <f t="shared" si="2"/>
        <v>0.3922261484</v>
      </c>
      <c r="J278" s="47">
        <f t="shared" si="3"/>
        <v>0.5619187469</v>
      </c>
      <c r="K278" s="47">
        <f t="shared" si="4"/>
        <v>0.6813509545</v>
      </c>
      <c r="L278" s="47">
        <f t="shared" si="5"/>
        <v>0.3186490455</v>
      </c>
      <c r="M278" s="51">
        <f t="shared" si="6"/>
        <v>1.24259056</v>
      </c>
      <c r="N278" s="52">
        <f t="shared" si="7"/>
        <v>0.596563828</v>
      </c>
      <c r="O278" s="52">
        <f t="shared" si="8"/>
        <v>0.2477932435</v>
      </c>
      <c r="P278" s="53">
        <f t="shared" si="9"/>
        <v>0.3885593814</v>
      </c>
      <c r="Q278" s="50">
        <f t="shared" si="10"/>
        <v>0.3901522292</v>
      </c>
      <c r="R278" s="54">
        <f t="shared" si="11"/>
        <v>0.002073919242</v>
      </c>
      <c r="S278" s="3"/>
      <c r="T278" s="3"/>
      <c r="U278" s="47" t="s">
        <v>331</v>
      </c>
      <c r="V278" s="47">
        <v>0.8877621894591194</v>
      </c>
      <c r="W278" s="47">
        <v>0.89419795221843</v>
      </c>
      <c r="X278" s="47">
        <v>0.00643576275931057</v>
      </c>
      <c r="Y278" s="3"/>
      <c r="Z278" s="3"/>
      <c r="AA278" s="3"/>
      <c r="AB278" s="3"/>
      <c r="AC278" s="3"/>
      <c r="AD278" s="3"/>
      <c r="AE278" s="3"/>
      <c r="AF278" s="3"/>
      <c r="AG278" s="3"/>
      <c r="AH278" s="3">
        <f t="shared" si="13"/>
        <v>277</v>
      </c>
      <c r="AI278" s="3">
        <f t="shared" si="12"/>
        <v>0.7347480106</v>
      </c>
      <c r="AJ278" s="47">
        <v>0.9480286738351255</v>
      </c>
      <c r="AK278" s="3">
        <v>0.7347480106100795</v>
      </c>
      <c r="AL278" s="47">
        <v>0.3073229291716687</v>
      </c>
      <c r="AM278" s="3">
        <v>0.7347480106100795</v>
      </c>
      <c r="AN278" s="47">
        <v>0.9689015674886836</v>
      </c>
      <c r="AO278" s="3">
        <v>0.7347480106100795</v>
      </c>
      <c r="AP278" s="47">
        <v>0.21506757818505173</v>
      </c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/>
      <c r="BZ278" s="3"/>
      <c r="CA278" s="3"/>
    </row>
    <row r="279" ht="11.25" customHeight="1">
      <c r="A279" s="3"/>
      <c r="B279" s="3"/>
      <c r="C279" s="3" t="s">
        <v>299</v>
      </c>
      <c r="D279" s="18">
        <v>899.0</v>
      </c>
      <c r="E279" s="19">
        <v>485.0</v>
      </c>
      <c r="F279" s="35">
        <v>822.0</v>
      </c>
      <c r="G279" s="36">
        <v>1362.0</v>
      </c>
      <c r="H279" s="47">
        <f t="shared" si="1"/>
        <v>0.649566474</v>
      </c>
      <c r="I279" s="50">
        <f t="shared" si="2"/>
        <v>0.3763736264</v>
      </c>
      <c r="J279" s="47">
        <f t="shared" si="3"/>
        <v>0.4823430493</v>
      </c>
      <c r="K279" s="47">
        <f t="shared" si="4"/>
        <v>0.6336883408</v>
      </c>
      <c r="L279" s="47">
        <f t="shared" si="5"/>
        <v>0.3663116592</v>
      </c>
      <c r="M279" s="51">
        <f t="shared" si="6"/>
        <v>1.578034682</v>
      </c>
      <c r="N279" s="52">
        <f t="shared" si="7"/>
        <v>0.5233898842</v>
      </c>
      <c r="O279" s="52">
        <f t="shared" si="8"/>
        <v>0.3047984218</v>
      </c>
      <c r="P279" s="53">
        <f t="shared" si="9"/>
        <v>0.3881402059</v>
      </c>
      <c r="Q279" s="50">
        <f t="shared" si="10"/>
        <v>0.389739659</v>
      </c>
      <c r="R279" s="54">
        <f t="shared" si="11"/>
        <v>-0.01336603259</v>
      </c>
      <c r="S279" s="3"/>
      <c r="T279" s="3"/>
      <c r="U279" s="47" t="s">
        <v>270</v>
      </c>
      <c r="V279" s="47">
        <v>0.29219950630370484</v>
      </c>
      <c r="W279" s="47">
        <v>0.2987987987987988</v>
      </c>
      <c r="X279" s="47">
        <v>0.006599292495093945</v>
      </c>
      <c r="Y279" s="3"/>
      <c r="Z279" s="3"/>
      <c r="AA279" s="3"/>
      <c r="AB279" s="3"/>
      <c r="AC279" s="3"/>
      <c r="AD279" s="3"/>
      <c r="AE279" s="3"/>
      <c r="AF279" s="3"/>
      <c r="AG279" s="3"/>
      <c r="AH279" s="3">
        <f t="shared" si="13"/>
        <v>278</v>
      </c>
      <c r="AI279" s="3">
        <f t="shared" si="12"/>
        <v>0.7374005305</v>
      </c>
      <c r="AJ279" s="47">
        <v>0.9486033519553073</v>
      </c>
      <c r="AK279" s="3">
        <v>0.7374005305039788</v>
      </c>
      <c r="AL279" s="47">
        <v>0.3079847908745247</v>
      </c>
      <c r="AM279" s="3">
        <v>0.7374005305039788</v>
      </c>
      <c r="AN279" s="47">
        <v>0.9689582997851309</v>
      </c>
      <c r="AO279" s="3">
        <v>0.7374005305039788</v>
      </c>
      <c r="AP279" s="47">
        <v>0.21541678087258814</v>
      </c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/>
      <c r="BZ279" s="3"/>
      <c r="CA279" s="3"/>
    </row>
    <row r="280" ht="11.25" customHeight="1">
      <c r="A280" s="3"/>
      <c r="B280" s="3"/>
      <c r="C280" s="3" t="s">
        <v>300</v>
      </c>
      <c r="D280" s="18">
        <v>610.0</v>
      </c>
      <c r="E280" s="19">
        <v>79.0</v>
      </c>
      <c r="F280" s="35">
        <v>111.0</v>
      </c>
      <c r="G280" s="36">
        <v>735.0</v>
      </c>
      <c r="H280" s="47">
        <f t="shared" si="1"/>
        <v>0.885341074</v>
      </c>
      <c r="I280" s="50">
        <f t="shared" si="2"/>
        <v>0.1312056738</v>
      </c>
      <c r="J280" s="47">
        <f t="shared" si="3"/>
        <v>0.4697068404</v>
      </c>
      <c r="K280" s="47">
        <f t="shared" si="4"/>
        <v>0.8762214984</v>
      </c>
      <c r="L280" s="47">
        <f t="shared" si="5"/>
        <v>0.1237785016</v>
      </c>
      <c r="M280" s="51">
        <f t="shared" si="6"/>
        <v>1.227866473</v>
      </c>
      <c r="N280" s="52">
        <f t="shared" si="7"/>
        <v>0.4812905184</v>
      </c>
      <c r="O280" s="52">
        <f t="shared" si="8"/>
        <v>0.06561303414</v>
      </c>
      <c r="P280" s="53">
        <f t="shared" si="9"/>
        <v>0.312714165</v>
      </c>
      <c r="Q280" s="50">
        <f t="shared" si="10"/>
        <v>0.3147976867</v>
      </c>
      <c r="R280" s="54">
        <f t="shared" si="11"/>
        <v>-0.1835920129</v>
      </c>
      <c r="S280" s="3"/>
      <c r="T280" s="3"/>
      <c r="U280" s="47" t="s">
        <v>287</v>
      </c>
      <c r="V280" s="47">
        <v>0.3581420768788855</v>
      </c>
      <c r="W280" s="47">
        <v>0.3648</v>
      </c>
      <c r="X280" s="47">
        <v>0.006657923121114517</v>
      </c>
      <c r="Y280" s="3"/>
      <c r="Z280" s="3"/>
      <c r="AA280" s="3"/>
      <c r="AB280" s="3"/>
      <c r="AC280" s="3"/>
      <c r="AD280" s="3"/>
      <c r="AE280" s="3"/>
      <c r="AF280" s="3"/>
      <c r="AG280" s="3"/>
      <c r="AH280" s="3">
        <f t="shared" si="13"/>
        <v>279</v>
      </c>
      <c r="AI280" s="3">
        <f t="shared" si="12"/>
        <v>0.7400530504</v>
      </c>
      <c r="AJ280" s="47">
        <v>0.9489247311827957</v>
      </c>
      <c r="AK280" s="3">
        <v>0.7400530503978779</v>
      </c>
      <c r="AL280" s="47">
        <v>0.3080110497237569</v>
      </c>
      <c r="AM280" s="3">
        <v>0.7400530503978779</v>
      </c>
      <c r="AN280" s="47">
        <v>0.9697977880957316</v>
      </c>
      <c r="AO280" s="3">
        <v>0.7400530503978779</v>
      </c>
      <c r="AP280" s="47">
        <v>0.21558417276098538</v>
      </c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/>
      <c r="BZ280" s="3"/>
      <c r="CA280" s="3"/>
    </row>
    <row r="281" ht="11.25" customHeight="1">
      <c r="A281" s="3"/>
      <c r="B281" s="3"/>
      <c r="C281" s="3" t="s">
        <v>301</v>
      </c>
      <c r="D281" s="18">
        <v>1085.0</v>
      </c>
      <c r="E281" s="19">
        <v>254.0</v>
      </c>
      <c r="F281" s="35">
        <v>494.0</v>
      </c>
      <c r="G281" s="36">
        <v>1070.0</v>
      </c>
      <c r="H281" s="47">
        <f t="shared" si="1"/>
        <v>0.8103061987</v>
      </c>
      <c r="I281" s="50">
        <f t="shared" si="2"/>
        <v>0.3158567775</v>
      </c>
      <c r="J281" s="47">
        <f t="shared" si="3"/>
        <v>0.5439200827</v>
      </c>
      <c r="K281" s="47">
        <f t="shared" si="4"/>
        <v>0.742335515</v>
      </c>
      <c r="L281" s="47">
        <f t="shared" si="5"/>
        <v>0.257664485</v>
      </c>
      <c r="M281" s="51">
        <f t="shared" si="6"/>
        <v>1.168035848</v>
      </c>
      <c r="N281" s="52">
        <f t="shared" si="7"/>
        <v>0.5712671774</v>
      </c>
      <c r="O281" s="52">
        <f t="shared" si="8"/>
        <v>0.1894567369</v>
      </c>
      <c r="P281" s="53">
        <f t="shared" si="9"/>
        <v>0.314602448</v>
      </c>
      <c r="Q281" s="50">
        <f t="shared" si="10"/>
        <v>0.3166935651</v>
      </c>
      <c r="R281" s="54">
        <f t="shared" si="11"/>
        <v>-0.0008367876367</v>
      </c>
      <c r="S281" s="3"/>
      <c r="T281" s="3"/>
      <c r="U281" s="47" t="s">
        <v>74</v>
      </c>
      <c r="V281" s="47">
        <v>0.8731866379158894</v>
      </c>
      <c r="W281" s="47">
        <v>0.8799019607843137</v>
      </c>
      <c r="X281" s="47">
        <v>0.006715322868424356</v>
      </c>
      <c r="Y281" s="3"/>
      <c r="Z281" s="3"/>
      <c r="AA281" s="3"/>
      <c r="AB281" s="3"/>
      <c r="AC281" s="3"/>
      <c r="AD281" s="3"/>
      <c r="AE281" s="3"/>
      <c r="AF281" s="3"/>
      <c r="AG281" s="3"/>
      <c r="AH281" s="3">
        <f t="shared" si="13"/>
        <v>280</v>
      </c>
      <c r="AI281" s="3">
        <f t="shared" si="12"/>
        <v>0.7427055703</v>
      </c>
      <c r="AJ281" s="47">
        <v>0.9492031872509961</v>
      </c>
      <c r="AK281" s="3">
        <v>0.7427055702917772</v>
      </c>
      <c r="AL281" s="47">
        <v>0.3087467362924282</v>
      </c>
      <c r="AM281" s="3">
        <v>0.7427055702917772</v>
      </c>
      <c r="AN281" s="47">
        <v>0.9708607354587817</v>
      </c>
      <c r="AO281" s="3">
        <v>0.7427055702917772</v>
      </c>
      <c r="AP281" s="47">
        <v>0.21577400905588504</v>
      </c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/>
      <c r="BZ281" s="3"/>
      <c r="CA281" s="3"/>
    </row>
    <row r="282" ht="11.25" customHeight="1">
      <c r="A282" s="3"/>
      <c r="B282" s="3"/>
      <c r="C282" s="3" t="s">
        <v>302</v>
      </c>
      <c r="D282" s="18">
        <v>522.0</v>
      </c>
      <c r="E282" s="19">
        <v>170.0</v>
      </c>
      <c r="F282" s="35">
        <v>278.0</v>
      </c>
      <c r="G282" s="36">
        <v>684.0</v>
      </c>
      <c r="H282" s="47">
        <f t="shared" si="1"/>
        <v>0.7543352601</v>
      </c>
      <c r="I282" s="50">
        <f t="shared" si="2"/>
        <v>0.288981289</v>
      </c>
      <c r="J282" s="47">
        <f t="shared" si="3"/>
        <v>0.4836759371</v>
      </c>
      <c r="K282" s="47">
        <f t="shared" si="4"/>
        <v>0.7291414752</v>
      </c>
      <c r="L282" s="47">
        <f t="shared" si="5"/>
        <v>0.2708585248</v>
      </c>
      <c r="M282" s="51">
        <f t="shared" si="6"/>
        <v>1.39017341</v>
      </c>
      <c r="N282" s="52">
        <f t="shared" si="7"/>
        <v>0.5130800306</v>
      </c>
      <c r="O282" s="52">
        <f t="shared" si="8"/>
        <v>0.209894342</v>
      </c>
      <c r="P282" s="53">
        <f t="shared" si="9"/>
        <v>0.2822585596</v>
      </c>
      <c r="Q282" s="50">
        <f t="shared" si="10"/>
        <v>0.2840531787</v>
      </c>
      <c r="R282" s="54">
        <f t="shared" si="11"/>
        <v>0.00492811028</v>
      </c>
      <c r="S282" s="3"/>
      <c r="T282" s="3"/>
      <c r="U282" s="47" t="s">
        <v>197</v>
      </c>
      <c r="V282" s="47">
        <v>0.32702155489060947</v>
      </c>
      <c r="W282" s="47">
        <v>0.33379120879120877</v>
      </c>
      <c r="X282" s="47">
        <v>0.006769653900599304</v>
      </c>
      <c r="Y282" s="3"/>
      <c r="Z282" s="3"/>
      <c r="AA282" s="3"/>
      <c r="AB282" s="3"/>
      <c r="AC282" s="3"/>
      <c r="AD282" s="3"/>
      <c r="AE282" s="3"/>
      <c r="AF282" s="3"/>
      <c r="AG282" s="3"/>
      <c r="AH282" s="3">
        <f t="shared" si="13"/>
        <v>281</v>
      </c>
      <c r="AI282" s="3">
        <f t="shared" si="12"/>
        <v>0.7453580902</v>
      </c>
      <c r="AJ282" s="47">
        <v>0.9495238095238095</v>
      </c>
      <c r="AK282" s="3">
        <v>0.7453580901856764</v>
      </c>
      <c r="AL282" s="47">
        <v>0.30942895086321376</v>
      </c>
      <c r="AM282" s="3">
        <v>0.7453580901856764</v>
      </c>
      <c r="AN282" s="47">
        <v>0.9712014392424394</v>
      </c>
      <c r="AO282" s="3">
        <v>0.7453580901856764</v>
      </c>
      <c r="AP282" s="47">
        <v>0.21584216171272308</v>
      </c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/>
      <c r="BZ282" s="3"/>
      <c r="CA282" s="3"/>
    </row>
    <row r="283" ht="11.25" customHeight="1">
      <c r="A283" s="3"/>
      <c r="B283" s="3"/>
      <c r="C283" s="3" t="s">
        <v>303</v>
      </c>
      <c r="D283" s="18">
        <v>947.0</v>
      </c>
      <c r="E283" s="19">
        <v>131.0</v>
      </c>
      <c r="F283" s="35">
        <v>400.0</v>
      </c>
      <c r="G283" s="36">
        <v>632.0</v>
      </c>
      <c r="H283" s="47">
        <f t="shared" si="1"/>
        <v>0.8784786642</v>
      </c>
      <c r="I283" s="50">
        <f t="shared" si="2"/>
        <v>0.3875968992</v>
      </c>
      <c r="J283" s="47">
        <f t="shared" si="3"/>
        <v>0.6383886256</v>
      </c>
      <c r="K283" s="47">
        <f t="shared" si="4"/>
        <v>0.7483412322</v>
      </c>
      <c r="L283" s="47">
        <f t="shared" si="5"/>
        <v>0.2516587678</v>
      </c>
      <c r="M283" s="51">
        <f t="shared" si="6"/>
        <v>0.9573283859</v>
      </c>
      <c r="N283" s="52">
        <f t="shared" si="7"/>
        <v>0.6642996542</v>
      </c>
      <c r="O283" s="52">
        <f t="shared" si="8"/>
        <v>0.1719829705</v>
      </c>
      <c r="P283" s="53">
        <f t="shared" si="9"/>
        <v>0.3846554642</v>
      </c>
      <c r="Q283" s="50">
        <f t="shared" si="10"/>
        <v>0.386308403</v>
      </c>
      <c r="R283" s="54">
        <f t="shared" si="11"/>
        <v>0.001288496264</v>
      </c>
      <c r="S283" s="3"/>
      <c r="T283" s="3"/>
      <c r="U283" s="47" t="s">
        <v>267</v>
      </c>
      <c r="V283" s="47">
        <v>0.2885017174110014</v>
      </c>
      <c r="W283" s="47">
        <v>0.2953795379537954</v>
      </c>
      <c r="X283" s="47">
        <v>0.006877820542794011</v>
      </c>
      <c r="Y283" s="3"/>
      <c r="Z283" s="3"/>
      <c r="AA283" s="3"/>
      <c r="AB283" s="3"/>
      <c r="AC283" s="3"/>
      <c r="AD283" s="3"/>
      <c r="AE283" s="3"/>
      <c r="AF283" s="3"/>
      <c r="AG283" s="3"/>
      <c r="AH283" s="3">
        <f t="shared" si="13"/>
        <v>282</v>
      </c>
      <c r="AI283" s="3">
        <f t="shared" si="12"/>
        <v>0.7480106101</v>
      </c>
      <c r="AJ283" s="47">
        <v>0.9497413155949741</v>
      </c>
      <c r="AK283" s="3">
        <v>0.7480106100795756</v>
      </c>
      <c r="AL283" s="47">
        <v>0.3096646942800789</v>
      </c>
      <c r="AM283" s="3">
        <v>0.7480106100795756</v>
      </c>
      <c r="AN283" s="47">
        <v>0.9713361486901798</v>
      </c>
      <c r="AO283" s="3">
        <v>0.7480106100795756</v>
      </c>
      <c r="AP283" s="47">
        <v>0.21630015718742507</v>
      </c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/>
      <c r="BZ283" s="3"/>
      <c r="CA283" s="3"/>
    </row>
    <row r="284" ht="11.25" customHeight="1">
      <c r="A284" s="3"/>
      <c r="B284" s="3"/>
      <c r="C284" s="3" t="s">
        <v>304</v>
      </c>
      <c r="D284" s="18">
        <v>504.0</v>
      </c>
      <c r="E284" s="19">
        <v>184.0</v>
      </c>
      <c r="F284" s="35">
        <v>296.0</v>
      </c>
      <c r="G284" s="36">
        <v>765.0</v>
      </c>
      <c r="H284" s="47">
        <f t="shared" si="1"/>
        <v>0.7325581395</v>
      </c>
      <c r="I284" s="50">
        <f t="shared" si="2"/>
        <v>0.2789820924</v>
      </c>
      <c r="J284" s="47">
        <f t="shared" si="3"/>
        <v>0.457404231</v>
      </c>
      <c r="K284" s="47">
        <f t="shared" si="4"/>
        <v>0.7255574614</v>
      </c>
      <c r="L284" s="47">
        <f t="shared" si="5"/>
        <v>0.2744425386</v>
      </c>
      <c r="M284" s="51">
        <f t="shared" si="6"/>
        <v>1.542151163</v>
      </c>
      <c r="N284" s="52">
        <f t="shared" si="7"/>
        <v>0.4874409309</v>
      </c>
      <c r="O284" s="52">
        <f t="shared" si="8"/>
        <v>0.2166533554</v>
      </c>
      <c r="P284" s="53">
        <f t="shared" si="9"/>
        <v>0.2671344474</v>
      </c>
      <c r="Q284" s="50">
        <f t="shared" si="10"/>
        <v>0.2686608227</v>
      </c>
      <c r="R284" s="54">
        <f t="shared" si="11"/>
        <v>0.01032126966</v>
      </c>
      <c r="S284" s="3"/>
      <c r="T284" s="3"/>
      <c r="U284" s="47" t="s">
        <v>66</v>
      </c>
      <c r="V284" s="47">
        <v>0.9088132730667818</v>
      </c>
      <c r="W284" s="47">
        <v>0.9157303370786517</v>
      </c>
      <c r="X284" s="47">
        <v>0.006917064011869867</v>
      </c>
      <c r="Y284" s="3"/>
      <c r="Z284" s="3"/>
      <c r="AA284" s="3"/>
      <c r="AB284" s="3"/>
      <c r="AC284" s="3"/>
      <c r="AD284" s="3"/>
      <c r="AE284" s="3"/>
      <c r="AF284" s="3"/>
      <c r="AG284" s="3"/>
      <c r="AH284" s="3">
        <f t="shared" si="13"/>
        <v>283</v>
      </c>
      <c r="AI284" s="3">
        <f t="shared" si="12"/>
        <v>0.75066313</v>
      </c>
      <c r="AJ284" s="47">
        <v>0.95</v>
      </c>
      <c r="AK284" s="3">
        <v>0.7506631299734748</v>
      </c>
      <c r="AL284" s="47">
        <v>0.3100436681222707</v>
      </c>
      <c r="AM284" s="3">
        <v>0.7506631299734748</v>
      </c>
      <c r="AN284" s="47">
        <v>0.9713486406558347</v>
      </c>
      <c r="AO284" s="3">
        <v>0.7506631299734748</v>
      </c>
      <c r="AP284" s="47">
        <v>0.21645815377156682</v>
      </c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/>
      <c r="BZ284" s="3"/>
      <c r="CA284" s="3"/>
    </row>
    <row r="285" ht="11.25" customHeight="1">
      <c r="A285" s="3"/>
      <c r="B285" s="3"/>
      <c r="C285" s="3" t="s">
        <v>305</v>
      </c>
      <c r="D285" s="18">
        <v>746.0</v>
      </c>
      <c r="E285" s="19">
        <v>214.0</v>
      </c>
      <c r="F285" s="35">
        <v>371.0</v>
      </c>
      <c r="G285" s="36">
        <v>825.0</v>
      </c>
      <c r="H285" s="47">
        <f t="shared" si="1"/>
        <v>0.7770833333</v>
      </c>
      <c r="I285" s="50">
        <f t="shared" si="2"/>
        <v>0.3102006689</v>
      </c>
      <c r="J285" s="47">
        <f t="shared" si="3"/>
        <v>0.5180890538</v>
      </c>
      <c r="K285" s="47">
        <f t="shared" si="4"/>
        <v>0.7286641929</v>
      </c>
      <c r="L285" s="47">
        <f t="shared" si="5"/>
        <v>0.2713358071</v>
      </c>
      <c r="M285" s="51">
        <f t="shared" si="6"/>
        <v>1.245833333</v>
      </c>
      <c r="N285" s="52">
        <f t="shared" si="7"/>
        <v>0.5472948034</v>
      </c>
      <c r="O285" s="52">
        <f t="shared" si="8"/>
        <v>0.2061741644</v>
      </c>
      <c r="P285" s="53">
        <f t="shared" si="9"/>
        <v>0.307181629</v>
      </c>
      <c r="Q285" s="50">
        <f t="shared" si="10"/>
        <v>0.3092362216</v>
      </c>
      <c r="R285" s="54">
        <f t="shared" si="11"/>
        <v>0.000964447294</v>
      </c>
      <c r="S285" s="3"/>
      <c r="T285" s="3"/>
      <c r="U285" s="47" t="s">
        <v>263</v>
      </c>
      <c r="V285" s="47">
        <v>0.29117160816091087</v>
      </c>
      <c r="W285" s="47">
        <v>0.2981445937300064</v>
      </c>
      <c r="X285" s="47">
        <v>0.006972985569095536</v>
      </c>
      <c r="Y285" s="3"/>
      <c r="Z285" s="3"/>
      <c r="AA285" s="3"/>
      <c r="AB285" s="3"/>
      <c r="AC285" s="3"/>
      <c r="AD285" s="3"/>
      <c r="AE285" s="3"/>
      <c r="AF285" s="3"/>
      <c r="AG285" s="3"/>
      <c r="AH285" s="3">
        <f t="shared" si="13"/>
        <v>284</v>
      </c>
      <c r="AI285" s="3">
        <f t="shared" si="12"/>
        <v>0.7533156499</v>
      </c>
      <c r="AJ285" s="47">
        <v>0.95</v>
      </c>
      <c r="AK285" s="3">
        <v>0.753315649867374</v>
      </c>
      <c r="AL285" s="47">
        <v>0.31011673151750974</v>
      </c>
      <c r="AM285" s="3">
        <v>0.753315649867374</v>
      </c>
      <c r="AN285" s="47">
        <v>0.9718186665254408</v>
      </c>
      <c r="AO285" s="3">
        <v>0.753315649867374</v>
      </c>
      <c r="AP285" s="47">
        <v>0.21665335544774578</v>
      </c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</row>
    <row r="286" ht="11.25" customHeight="1">
      <c r="A286" s="3"/>
      <c r="B286" s="3"/>
      <c r="C286" s="3" t="s">
        <v>306</v>
      </c>
      <c r="D286" s="18">
        <v>767.0</v>
      </c>
      <c r="E286" s="19">
        <v>289.0</v>
      </c>
      <c r="F286" s="35">
        <v>409.0</v>
      </c>
      <c r="G286" s="36">
        <v>1121.0</v>
      </c>
      <c r="H286" s="47">
        <f t="shared" si="1"/>
        <v>0.7263257576</v>
      </c>
      <c r="I286" s="50">
        <f t="shared" si="2"/>
        <v>0.2673202614</v>
      </c>
      <c r="J286" s="47">
        <f t="shared" si="3"/>
        <v>0.4547563805</v>
      </c>
      <c r="K286" s="47">
        <f t="shared" si="4"/>
        <v>0.7300850735</v>
      </c>
      <c r="L286" s="47">
        <f t="shared" si="5"/>
        <v>0.2699149265</v>
      </c>
      <c r="M286" s="51">
        <f t="shared" si="6"/>
        <v>1.448863636</v>
      </c>
      <c r="N286" s="52">
        <f t="shared" si="7"/>
        <v>0.4842610402</v>
      </c>
      <c r="O286" s="52">
        <f t="shared" si="8"/>
        <v>0.2124821832</v>
      </c>
      <c r="P286" s="53">
        <f t="shared" si="9"/>
        <v>0.262356395</v>
      </c>
      <c r="Q286" s="50">
        <f t="shared" si="10"/>
        <v>0.2637795947</v>
      </c>
      <c r="R286" s="54">
        <f t="shared" si="11"/>
        <v>0.003540666759</v>
      </c>
      <c r="S286" s="3"/>
      <c r="T286" s="3"/>
      <c r="U286" s="47" t="s">
        <v>279</v>
      </c>
      <c r="V286" s="47">
        <v>0.3150708681447687</v>
      </c>
      <c r="W286" s="47">
        <v>0.32205812291567415</v>
      </c>
      <c r="X286" s="47">
        <v>0.006987254770905449</v>
      </c>
      <c r="Y286" s="3"/>
      <c r="Z286" s="3"/>
      <c r="AA286" s="3"/>
      <c r="AB286" s="3"/>
      <c r="AC286" s="3"/>
      <c r="AD286" s="3"/>
      <c r="AE286" s="3"/>
      <c r="AF286" s="3"/>
      <c r="AG286" s="3"/>
      <c r="AH286" s="3">
        <f t="shared" si="13"/>
        <v>285</v>
      </c>
      <c r="AI286" s="3">
        <f t="shared" si="12"/>
        <v>0.7559681698</v>
      </c>
      <c r="AJ286" s="47">
        <v>0.9501779359430605</v>
      </c>
      <c r="AK286" s="3">
        <v>0.7559681697612732</v>
      </c>
      <c r="AL286" s="47">
        <v>0.3104325699745547</v>
      </c>
      <c r="AM286" s="3">
        <v>0.7559681697612732</v>
      </c>
      <c r="AN286" s="47">
        <v>0.9728626508450986</v>
      </c>
      <c r="AO286" s="3">
        <v>0.7559681697612732</v>
      </c>
      <c r="AP286" s="47">
        <v>0.2171182910023362</v>
      </c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</row>
    <row r="287" ht="11.25" customHeight="1">
      <c r="A287" s="3"/>
      <c r="B287" s="3"/>
      <c r="C287" s="3" t="s">
        <v>307</v>
      </c>
      <c r="D287" s="18">
        <v>1509.0</v>
      </c>
      <c r="E287" s="19">
        <v>221.0</v>
      </c>
      <c r="F287" s="35">
        <v>524.0</v>
      </c>
      <c r="G287" s="36">
        <v>869.0</v>
      </c>
      <c r="H287" s="47">
        <f t="shared" si="1"/>
        <v>0.8722543353</v>
      </c>
      <c r="I287" s="50">
        <f t="shared" si="2"/>
        <v>0.376166547</v>
      </c>
      <c r="J287" s="47">
        <f t="shared" si="3"/>
        <v>0.650976625</v>
      </c>
      <c r="K287" s="47">
        <f t="shared" si="4"/>
        <v>0.7614473263</v>
      </c>
      <c r="L287" s="47">
        <f t="shared" si="5"/>
        <v>0.2385526737</v>
      </c>
      <c r="M287" s="51">
        <f t="shared" si="6"/>
        <v>0.8052023121</v>
      </c>
      <c r="N287" s="52">
        <f t="shared" si="7"/>
        <v>0.6751965942</v>
      </c>
      <c r="O287" s="52">
        <f t="shared" si="8"/>
        <v>0.1574404766</v>
      </c>
      <c r="P287" s="53">
        <f t="shared" si="9"/>
        <v>0.3791657582</v>
      </c>
      <c r="Q287" s="50">
        <f t="shared" si="10"/>
        <v>0.3808976733</v>
      </c>
      <c r="R287" s="54">
        <f t="shared" si="11"/>
        <v>-0.004731126289</v>
      </c>
      <c r="S287" s="3"/>
      <c r="T287" s="3"/>
      <c r="U287" s="47" t="s">
        <v>271</v>
      </c>
      <c r="V287" s="47">
        <v>0.3660480639917482</v>
      </c>
      <c r="W287" s="47">
        <v>0.37315968289920726</v>
      </c>
      <c r="X287" s="47">
        <v>0.007111618907459039</v>
      </c>
      <c r="Y287" s="3"/>
      <c r="Z287" s="3"/>
      <c r="AA287" s="3"/>
      <c r="AB287" s="3"/>
      <c r="AC287" s="3"/>
      <c r="AD287" s="3"/>
      <c r="AE287" s="3"/>
      <c r="AF287" s="3"/>
      <c r="AG287" s="3"/>
      <c r="AH287" s="3">
        <f t="shared" si="13"/>
        <v>286</v>
      </c>
      <c r="AI287" s="3">
        <f t="shared" si="12"/>
        <v>0.7586206897</v>
      </c>
      <c r="AJ287" s="47">
        <v>0.9506726457399103</v>
      </c>
      <c r="AK287" s="3">
        <v>0.7586206896551724</v>
      </c>
      <c r="AL287" s="47">
        <v>0.31060606060606055</v>
      </c>
      <c r="AM287" s="3">
        <v>0.7586206896551724</v>
      </c>
      <c r="AN287" s="47">
        <v>0.9730291094181378</v>
      </c>
      <c r="AO287" s="3">
        <v>0.7586206896551724</v>
      </c>
      <c r="AP287" s="47">
        <v>0.21743609297121108</v>
      </c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</row>
    <row r="288" ht="11.25" customHeight="1">
      <c r="A288" s="3"/>
      <c r="B288" s="3"/>
      <c r="C288" s="3" t="s">
        <v>308</v>
      </c>
      <c r="D288" s="18">
        <v>43.0</v>
      </c>
      <c r="E288" s="19">
        <v>0.0</v>
      </c>
      <c r="F288" s="35">
        <v>7.0</v>
      </c>
      <c r="G288" s="36">
        <v>3.0</v>
      </c>
      <c r="H288" s="47">
        <f t="shared" si="1"/>
        <v>1</v>
      </c>
      <c r="I288" s="50">
        <f t="shared" si="2"/>
        <v>0.7</v>
      </c>
      <c r="J288" s="47">
        <f t="shared" si="3"/>
        <v>0.9433962264</v>
      </c>
      <c r="K288" s="47">
        <f t="shared" si="4"/>
        <v>0.8679245283</v>
      </c>
      <c r="L288" s="47">
        <f t="shared" si="5"/>
        <v>0.1320754717</v>
      </c>
      <c r="M288" s="51">
        <f t="shared" si="6"/>
        <v>0.2325581395</v>
      </c>
      <c r="N288" s="52">
        <f t="shared" si="7"/>
        <v>0.9524602442</v>
      </c>
      <c r="O288" s="52">
        <f t="shared" si="8"/>
        <v>0.01611996785</v>
      </c>
      <c r="P288" s="53">
        <f t="shared" si="9"/>
        <v>0.7809934889</v>
      </c>
      <c r="Q288" s="50">
        <f t="shared" si="10"/>
        <v>0.775793566</v>
      </c>
      <c r="R288" s="54">
        <f t="shared" si="11"/>
        <v>-0.07579356603</v>
      </c>
      <c r="S288" s="3"/>
      <c r="T288" s="3"/>
      <c r="U288" s="47" t="s">
        <v>229</v>
      </c>
      <c r="V288" s="47">
        <v>0.718537524570823</v>
      </c>
      <c r="W288" s="47">
        <v>0.7257019438444925</v>
      </c>
      <c r="X288" s="47">
        <v>0.007164419273669509</v>
      </c>
      <c r="Y288" s="3"/>
      <c r="Z288" s="3"/>
      <c r="AA288" s="3"/>
      <c r="AB288" s="3"/>
      <c r="AC288" s="3"/>
      <c r="AD288" s="3"/>
      <c r="AE288" s="3"/>
      <c r="AF288" s="3"/>
      <c r="AG288" s="3"/>
      <c r="AH288" s="3">
        <f t="shared" si="13"/>
        <v>287</v>
      </c>
      <c r="AI288" s="3">
        <f t="shared" si="12"/>
        <v>0.7612732095</v>
      </c>
      <c r="AJ288" s="47">
        <v>0.9509433962264151</v>
      </c>
      <c r="AK288" s="3">
        <v>0.7612732095490716</v>
      </c>
      <c r="AL288" s="47">
        <v>0.31063174114021574</v>
      </c>
      <c r="AM288" s="3">
        <v>0.7612732095490716</v>
      </c>
      <c r="AN288" s="47">
        <v>0.9736552505649636</v>
      </c>
      <c r="AO288" s="3">
        <v>0.7612732095490716</v>
      </c>
      <c r="AP288" s="47">
        <v>0.2174901652301277</v>
      </c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</row>
    <row r="289" ht="11.25" customHeight="1">
      <c r="A289" s="3"/>
      <c r="B289" s="3"/>
      <c r="C289" s="3" t="s">
        <v>309</v>
      </c>
      <c r="D289" s="18">
        <v>1244.0</v>
      </c>
      <c r="E289" s="19">
        <v>11.0</v>
      </c>
      <c r="F289" s="35">
        <v>296.0</v>
      </c>
      <c r="G289" s="36">
        <v>37.0</v>
      </c>
      <c r="H289" s="47">
        <f t="shared" si="1"/>
        <v>0.9912350598</v>
      </c>
      <c r="I289" s="50">
        <f t="shared" si="2"/>
        <v>0.8888888889</v>
      </c>
      <c r="J289" s="47">
        <f t="shared" si="3"/>
        <v>0.9697732997</v>
      </c>
      <c r="K289" s="47">
        <f t="shared" si="4"/>
        <v>0.806675063</v>
      </c>
      <c r="L289" s="47">
        <f t="shared" si="5"/>
        <v>0.193324937</v>
      </c>
      <c r="M289" s="51">
        <f t="shared" si="6"/>
        <v>0.2653386454</v>
      </c>
      <c r="N289" s="52">
        <f t="shared" si="7"/>
        <v>0.9861051363</v>
      </c>
      <c r="O289" s="52">
        <f t="shared" si="8"/>
        <v>0.07369833395</v>
      </c>
      <c r="P289" s="53">
        <f t="shared" si="9"/>
        <v>0.9037563349</v>
      </c>
      <c r="Q289" s="50">
        <f t="shared" si="10"/>
        <v>0.9044825777</v>
      </c>
      <c r="R289" s="54">
        <f t="shared" si="11"/>
        <v>-0.01559368877</v>
      </c>
      <c r="S289" s="3"/>
      <c r="T289" s="3"/>
      <c r="U289" s="47" t="s">
        <v>330</v>
      </c>
      <c r="V289" s="47">
        <v>0.8344516924585962</v>
      </c>
      <c r="W289" s="47">
        <v>0.8416289592760181</v>
      </c>
      <c r="X289" s="47">
        <v>0.007177266817421923</v>
      </c>
      <c r="Y289" s="3"/>
      <c r="Z289" s="3"/>
      <c r="AA289" s="3"/>
      <c r="AB289" s="3"/>
      <c r="AC289" s="3"/>
      <c r="AD289" s="3"/>
      <c r="AE289" s="3"/>
      <c r="AF289" s="3"/>
      <c r="AG289" s="3"/>
      <c r="AH289" s="3">
        <f t="shared" si="13"/>
        <v>288</v>
      </c>
      <c r="AI289" s="3">
        <f t="shared" si="12"/>
        <v>0.7639257294</v>
      </c>
      <c r="AJ289" s="47">
        <v>0.9510204081632653</v>
      </c>
      <c r="AK289" s="3">
        <v>0.7639257294429708</v>
      </c>
      <c r="AL289" s="47">
        <v>0.31068648266100496</v>
      </c>
      <c r="AM289" s="3">
        <v>0.7639257294429708</v>
      </c>
      <c r="AN289" s="47">
        <v>0.9737419382316103</v>
      </c>
      <c r="AO289" s="3">
        <v>0.7639257294429708</v>
      </c>
      <c r="AP289" s="47">
        <v>0.21791462875368953</v>
      </c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</row>
    <row r="290" ht="11.25" customHeight="1">
      <c r="A290" s="3"/>
      <c r="B290" s="3"/>
      <c r="C290" s="3" t="s">
        <v>310</v>
      </c>
      <c r="D290" s="18">
        <v>1134.0</v>
      </c>
      <c r="E290" s="19">
        <v>19.0</v>
      </c>
      <c r="F290" s="35">
        <v>456.0</v>
      </c>
      <c r="G290" s="36">
        <v>39.0</v>
      </c>
      <c r="H290" s="47">
        <f t="shared" si="1"/>
        <v>0.9835212489</v>
      </c>
      <c r="I290" s="50">
        <f t="shared" si="2"/>
        <v>0.9212121212</v>
      </c>
      <c r="J290" s="47">
        <f t="shared" si="3"/>
        <v>0.9648058252</v>
      </c>
      <c r="K290" s="47">
        <f t="shared" si="4"/>
        <v>0.7117718447</v>
      </c>
      <c r="L290" s="47">
        <f t="shared" si="5"/>
        <v>0.2882281553</v>
      </c>
      <c r="M290" s="51">
        <f t="shared" si="6"/>
        <v>0.4293148309</v>
      </c>
      <c r="N290" s="52">
        <f t="shared" si="7"/>
        <v>0.9927404769</v>
      </c>
      <c r="O290" s="52">
        <f t="shared" si="8"/>
        <v>0.1684995412</v>
      </c>
      <c r="P290" s="53">
        <f t="shared" si="9"/>
        <v>0.9057584698</v>
      </c>
      <c r="Q290" s="50">
        <f t="shared" si="10"/>
        <v>0.9066460456</v>
      </c>
      <c r="R290" s="54">
        <f t="shared" si="11"/>
        <v>0.01456607557</v>
      </c>
      <c r="S290" s="3"/>
      <c r="T290" s="3"/>
      <c r="U290" s="47" t="s">
        <v>183</v>
      </c>
      <c r="V290" s="47">
        <v>0.8480196481154773</v>
      </c>
      <c r="W290" s="47">
        <v>0.8554216867469879</v>
      </c>
      <c r="X290" s="47">
        <v>0.007402038631510677</v>
      </c>
      <c r="Y290" s="3"/>
      <c r="Z290" s="3"/>
      <c r="AA290" s="3"/>
      <c r="AB290" s="3"/>
      <c r="AC290" s="3"/>
      <c r="AD290" s="3"/>
      <c r="AE290" s="3"/>
      <c r="AF290" s="3"/>
      <c r="AG290" s="3"/>
      <c r="AH290" s="3">
        <f t="shared" si="13"/>
        <v>289</v>
      </c>
      <c r="AI290" s="3">
        <f t="shared" si="12"/>
        <v>0.7665782493</v>
      </c>
      <c r="AJ290" s="47">
        <v>0.9510204081632653</v>
      </c>
      <c r="AK290" s="3">
        <v>0.76657824933687</v>
      </c>
      <c r="AL290" s="47">
        <v>0.3110485573539761</v>
      </c>
      <c r="AM290" s="3">
        <v>0.76657824933687</v>
      </c>
      <c r="AN290" s="47">
        <v>0.9737559851320682</v>
      </c>
      <c r="AO290" s="3">
        <v>0.76657824933687</v>
      </c>
      <c r="AP290" s="47">
        <v>0.218019801169174</v>
      </c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</row>
    <row r="291" ht="11.25" customHeight="1">
      <c r="A291" s="3"/>
      <c r="B291" s="3"/>
      <c r="C291" s="3" t="s">
        <v>311</v>
      </c>
      <c r="D291" s="18">
        <v>755.0</v>
      </c>
      <c r="E291" s="19">
        <v>6.0</v>
      </c>
      <c r="F291" s="35">
        <v>274.0</v>
      </c>
      <c r="G291" s="36">
        <v>27.0</v>
      </c>
      <c r="H291" s="47">
        <f t="shared" si="1"/>
        <v>0.9921156373</v>
      </c>
      <c r="I291" s="50">
        <f t="shared" si="2"/>
        <v>0.9102990033</v>
      </c>
      <c r="J291" s="47">
        <f t="shared" si="3"/>
        <v>0.9689265537</v>
      </c>
      <c r="K291" s="47">
        <f t="shared" si="4"/>
        <v>0.736346516</v>
      </c>
      <c r="L291" s="47">
        <f t="shared" si="5"/>
        <v>0.263653484</v>
      </c>
      <c r="M291" s="51">
        <f t="shared" si="6"/>
        <v>0.3955321945</v>
      </c>
      <c r="N291" s="52">
        <f t="shared" si="7"/>
        <v>0.9938355922</v>
      </c>
      <c r="O291" s="52">
        <f t="shared" si="8"/>
        <v>0.1436058553</v>
      </c>
      <c r="P291" s="53">
        <f t="shared" si="9"/>
        <v>0.9097362953</v>
      </c>
      <c r="Q291" s="50">
        <f t="shared" si="10"/>
        <v>0.9109513454</v>
      </c>
      <c r="R291" s="54">
        <f t="shared" si="11"/>
        <v>-0.0006523420959</v>
      </c>
      <c r="S291" s="3"/>
      <c r="T291" s="3"/>
      <c r="U291" s="47" t="s">
        <v>231</v>
      </c>
      <c r="V291" s="47">
        <v>0.85834096204851</v>
      </c>
      <c r="W291" s="47">
        <v>0.8657534246575342</v>
      </c>
      <c r="X291" s="47">
        <v>0.007412462609024284</v>
      </c>
      <c r="Y291" s="3"/>
      <c r="Z291" s="3"/>
      <c r="AA291" s="3"/>
      <c r="AB291" s="3"/>
      <c r="AC291" s="3"/>
      <c r="AD291" s="3"/>
      <c r="AE291" s="3"/>
      <c r="AF291" s="3"/>
      <c r="AG291" s="3"/>
      <c r="AH291" s="3">
        <f t="shared" si="13"/>
        <v>290</v>
      </c>
      <c r="AI291" s="3">
        <f t="shared" si="12"/>
        <v>0.7692307692</v>
      </c>
      <c r="AJ291" s="47">
        <v>0.9511400651465798</v>
      </c>
      <c r="AK291" s="3">
        <v>0.7692307692307693</v>
      </c>
      <c r="AL291" s="47">
        <v>0.3115495273325113</v>
      </c>
      <c r="AM291" s="3">
        <v>0.7692307692307693</v>
      </c>
      <c r="AN291" s="47">
        <v>0.9738018487654614</v>
      </c>
      <c r="AO291" s="3">
        <v>0.7692307692307693</v>
      </c>
      <c r="AP291" s="47">
        <v>0.21916242819958753</v>
      </c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</row>
    <row r="292" ht="11.25" customHeight="1">
      <c r="A292" s="3"/>
      <c r="B292" s="3"/>
      <c r="C292" s="3" t="s">
        <v>312</v>
      </c>
      <c r="D292" s="18">
        <v>377.0</v>
      </c>
      <c r="E292" s="19">
        <v>40.0</v>
      </c>
      <c r="F292" s="35">
        <v>144.0</v>
      </c>
      <c r="G292" s="36">
        <v>167.0</v>
      </c>
      <c r="H292" s="47">
        <f t="shared" si="1"/>
        <v>0.9040767386</v>
      </c>
      <c r="I292" s="50">
        <f t="shared" si="2"/>
        <v>0.463022508</v>
      </c>
      <c r="J292" s="47">
        <f t="shared" si="3"/>
        <v>0.7156593407</v>
      </c>
      <c r="K292" s="47">
        <f t="shared" si="4"/>
        <v>0.7472527473</v>
      </c>
      <c r="L292" s="47">
        <f t="shared" si="5"/>
        <v>0.2527472527</v>
      </c>
      <c r="M292" s="51">
        <f t="shared" si="6"/>
        <v>0.7458033573</v>
      </c>
      <c r="N292" s="52">
        <f t="shared" si="7"/>
        <v>0.7411270584</v>
      </c>
      <c r="O292" s="52">
        <f t="shared" si="8"/>
        <v>0.1636464144</v>
      </c>
      <c r="P292" s="53">
        <f t="shared" si="9"/>
        <v>0.464475995</v>
      </c>
      <c r="Q292" s="50">
        <f t="shared" si="10"/>
        <v>0.4643827794</v>
      </c>
      <c r="R292" s="54">
        <f t="shared" si="11"/>
        <v>-0.001360271389</v>
      </c>
      <c r="S292" s="3"/>
      <c r="T292" s="3"/>
      <c r="U292" s="47" t="s">
        <v>207</v>
      </c>
      <c r="V292" s="47">
        <v>0.37164393337833024</v>
      </c>
      <c r="W292" s="47">
        <v>0.3792871553463349</v>
      </c>
      <c r="X292" s="47">
        <v>0.007643221968004654</v>
      </c>
      <c r="Y292" s="3"/>
      <c r="Z292" s="3"/>
      <c r="AA292" s="3"/>
      <c r="AB292" s="3"/>
      <c r="AC292" s="3"/>
      <c r="AD292" s="3"/>
      <c r="AE292" s="3"/>
      <c r="AF292" s="3"/>
      <c r="AG292" s="3"/>
      <c r="AH292" s="3">
        <f t="shared" si="13"/>
        <v>291</v>
      </c>
      <c r="AI292" s="3">
        <f t="shared" si="12"/>
        <v>0.7718832891</v>
      </c>
      <c r="AJ292" s="47">
        <v>0.9513343799058085</v>
      </c>
      <c r="AK292" s="3">
        <v>0.7718832891246684</v>
      </c>
      <c r="AL292" s="47">
        <v>0.31174089068825916</v>
      </c>
      <c r="AM292" s="3">
        <v>0.7718832891246684</v>
      </c>
      <c r="AN292" s="47">
        <v>0.9738396733663119</v>
      </c>
      <c r="AO292" s="3">
        <v>0.7718832891246684</v>
      </c>
      <c r="AP292" s="47">
        <v>0.2191710871747157</v>
      </c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</row>
    <row r="293" ht="11.25" customHeight="1">
      <c r="A293" s="3"/>
      <c r="B293" s="3"/>
      <c r="C293" s="3" t="s">
        <v>313</v>
      </c>
      <c r="D293" s="18">
        <v>365.0</v>
      </c>
      <c r="E293" s="19">
        <v>3.0</v>
      </c>
      <c r="F293" s="35">
        <v>87.0</v>
      </c>
      <c r="G293" s="36">
        <v>13.0</v>
      </c>
      <c r="H293" s="47">
        <f t="shared" si="1"/>
        <v>0.9918478261</v>
      </c>
      <c r="I293" s="50">
        <f t="shared" si="2"/>
        <v>0.87</v>
      </c>
      <c r="J293" s="47">
        <f t="shared" si="3"/>
        <v>0.9658119658</v>
      </c>
      <c r="K293" s="47">
        <f t="shared" si="4"/>
        <v>0.8076923077</v>
      </c>
      <c r="L293" s="47">
        <f t="shared" si="5"/>
        <v>0.1923076923</v>
      </c>
      <c r="M293" s="51">
        <f t="shared" si="6"/>
        <v>0.2717391304</v>
      </c>
      <c r="N293" s="52">
        <f t="shared" si="7"/>
        <v>0.9820493586</v>
      </c>
      <c r="O293" s="52">
        <f t="shared" si="8"/>
        <v>0.07317143659</v>
      </c>
      <c r="P293" s="53">
        <f t="shared" si="9"/>
        <v>0.8899849413</v>
      </c>
      <c r="Q293" s="50">
        <f t="shared" si="10"/>
        <v>0.8896637534</v>
      </c>
      <c r="R293" s="54">
        <f t="shared" si="11"/>
        <v>-0.01966375342</v>
      </c>
      <c r="S293" s="3"/>
      <c r="T293" s="3"/>
      <c r="U293" s="47" t="s">
        <v>238</v>
      </c>
      <c r="V293" s="47">
        <v>0.8901267291375455</v>
      </c>
      <c r="W293" s="47">
        <v>0.8978779840848806</v>
      </c>
      <c r="X293" s="47">
        <v>0.0077512549473350845</v>
      </c>
      <c r="Y293" s="3"/>
      <c r="Z293" s="3"/>
      <c r="AA293" s="3"/>
      <c r="AB293" s="3"/>
      <c r="AC293" s="3"/>
      <c r="AD293" s="3"/>
      <c r="AE293" s="3"/>
      <c r="AF293" s="3"/>
      <c r="AG293" s="3"/>
      <c r="AH293" s="3">
        <f t="shared" si="13"/>
        <v>292</v>
      </c>
      <c r="AI293" s="3">
        <f t="shared" si="12"/>
        <v>0.774535809</v>
      </c>
      <c r="AJ293" s="47">
        <v>0.951417004048583</v>
      </c>
      <c r="AK293" s="3">
        <v>0.7745358090185677</v>
      </c>
      <c r="AL293" s="47">
        <v>0.31187122736418516</v>
      </c>
      <c r="AM293" s="3">
        <v>0.7745358090185677</v>
      </c>
      <c r="AN293" s="47">
        <v>0.9748191345332227</v>
      </c>
      <c r="AO293" s="3">
        <v>0.7745358090185677</v>
      </c>
      <c r="AP293" s="47">
        <v>0.21919939519356063</v>
      </c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</row>
    <row r="294" ht="11.25" customHeight="1">
      <c r="A294" s="3"/>
      <c r="B294" s="3"/>
      <c r="C294" s="3" t="s">
        <v>314</v>
      </c>
      <c r="D294" s="18">
        <v>1938.0</v>
      </c>
      <c r="E294" s="19">
        <v>24.0</v>
      </c>
      <c r="F294" s="35">
        <v>498.0</v>
      </c>
      <c r="G294" s="36">
        <v>68.0</v>
      </c>
      <c r="H294" s="47">
        <f t="shared" si="1"/>
        <v>0.9877675841</v>
      </c>
      <c r="I294" s="50">
        <f t="shared" si="2"/>
        <v>0.8798586572</v>
      </c>
      <c r="J294" s="47">
        <f t="shared" si="3"/>
        <v>0.9636075949</v>
      </c>
      <c r="K294" s="47">
        <f t="shared" si="4"/>
        <v>0.7935126582</v>
      </c>
      <c r="L294" s="47">
        <f t="shared" si="5"/>
        <v>0.2064873418</v>
      </c>
      <c r="M294" s="51">
        <f t="shared" si="6"/>
        <v>0.2884811417</v>
      </c>
      <c r="N294" s="52">
        <f t="shared" si="7"/>
        <v>0.9815894826</v>
      </c>
      <c r="O294" s="52">
        <f t="shared" si="8"/>
        <v>0.08751403831</v>
      </c>
      <c r="P294" s="53">
        <f t="shared" si="9"/>
        <v>0.8852336271</v>
      </c>
      <c r="Q294" s="50">
        <f t="shared" si="10"/>
        <v>0.8845758325</v>
      </c>
      <c r="R294" s="54">
        <f t="shared" si="11"/>
        <v>-0.004717175221</v>
      </c>
      <c r="S294" s="3"/>
      <c r="T294" s="3"/>
      <c r="U294" s="47" t="s">
        <v>375</v>
      </c>
      <c r="V294" s="47">
        <v>0.38048585322865985</v>
      </c>
      <c r="W294" s="47">
        <v>0.3882978723404255</v>
      </c>
      <c r="X294" s="47">
        <v>0.007812019111765656</v>
      </c>
      <c r="Y294" s="3"/>
      <c r="Z294" s="3"/>
      <c r="AA294" s="3"/>
      <c r="AB294" s="3"/>
      <c r="AC294" s="3"/>
      <c r="AD294" s="3"/>
      <c r="AE294" s="3"/>
      <c r="AF294" s="3"/>
      <c r="AG294" s="3"/>
      <c r="AH294" s="3">
        <f t="shared" si="13"/>
        <v>293</v>
      </c>
      <c r="AI294" s="3">
        <f t="shared" si="12"/>
        <v>0.7771883289</v>
      </c>
      <c r="AJ294" s="47">
        <v>0.9514656415185008</v>
      </c>
      <c r="AK294" s="3">
        <v>0.7771883289124668</v>
      </c>
      <c r="AL294" s="47">
        <v>0.3121185701830863</v>
      </c>
      <c r="AM294" s="3">
        <v>0.7771883289124668</v>
      </c>
      <c r="AN294" s="47">
        <v>0.9749566678524686</v>
      </c>
      <c r="AO294" s="3">
        <v>0.7771883289124668</v>
      </c>
      <c r="AP294" s="47">
        <v>0.22021418659619535</v>
      </c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</row>
    <row r="295" ht="11.25" customHeight="1">
      <c r="A295" s="3"/>
      <c r="B295" s="3"/>
      <c r="C295" s="3" t="s">
        <v>315</v>
      </c>
      <c r="D295" s="18">
        <v>1463.0</v>
      </c>
      <c r="E295" s="19">
        <v>17.0</v>
      </c>
      <c r="F295" s="35">
        <v>364.0</v>
      </c>
      <c r="G295" s="36">
        <v>63.0</v>
      </c>
      <c r="H295" s="47">
        <f t="shared" si="1"/>
        <v>0.9885135135</v>
      </c>
      <c r="I295" s="50">
        <f t="shared" si="2"/>
        <v>0.8524590164</v>
      </c>
      <c r="J295" s="47">
        <f t="shared" si="3"/>
        <v>0.9580492921</v>
      </c>
      <c r="K295" s="47">
        <f t="shared" si="4"/>
        <v>0.8002097535</v>
      </c>
      <c r="L295" s="47">
        <f t="shared" si="5"/>
        <v>0.1997902465</v>
      </c>
      <c r="M295" s="51">
        <f t="shared" si="6"/>
        <v>0.2885135135</v>
      </c>
      <c r="N295" s="52">
        <f t="shared" si="7"/>
        <v>0.9752564402</v>
      </c>
      <c r="O295" s="52">
        <f t="shared" si="8"/>
        <v>0.08154424854</v>
      </c>
      <c r="P295" s="53">
        <f t="shared" si="9"/>
        <v>0.865929586</v>
      </c>
      <c r="Q295" s="50">
        <f t="shared" si="10"/>
        <v>0.8640304275</v>
      </c>
      <c r="R295" s="54">
        <f t="shared" si="11"/>
        <v>-0.01157141113</v>
      </c>
      <c r="S295" s="3"/>
      <c r="T295" s="3"/>
      <c r="U295" s="47" t="s">
        <v>107</v>
      </c>
      <c r="V295" s="47">
        <v>0.5066317667097947</v>
      </c>
      <c r="W295" s="47">
        <v>0.5145056246299585</v>
      </c>
      <c r="X295" s="47">
        <v>0.007873857920163818</v>
      </c>
      <c r="Y295" s="3"/>
      <c r="Z295" s="3"/>
      <c r="AA295" s="3"/>
      <c r="AB295" s="3"/>
      <c r="AC295" s="3"/>
      <c r="AD295" s="3"/>
      <c r="AE295" s="3"/>
      <c r="AF295" s="3"/>
      <c r="AG295" s="3"/>
      <c r="AH295" s="3">
        <f t="shared" si="13"/>
        <v>294</v>
      </c>
      <c r="AI295" s="3">
        <f t="shared" si="12"/>
        <v>0.7798408488</v>
      </c>
      <c r="AJ295" s="47">
        <v>0.9516358463726885</v>
      </c>
      <c r="AK295" s="3">
        <v>0.7798408488063661</v>
      </c>
      <c r="AL295" s="47">
        <v>0.3124042879019908</v>
      </c>
      <c r="AM295" s="3">
        <v>0.7798408488063661</v>
      </c>
      <c r="AN295" s="47">
        <v>0.9752564402086354</v>
      </c>
      <c r="AO295" s="3">
        <v>0.7798408488063661</v>
      </c>
      <c r="AP295" s="47">
        <v>0.22035336034082534</v>
      </c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</row>
    <row r="296" ht="11.25" customHeight="1">
      <c r="A296" s="3"/>
      <c r="B296" s="3"/>
      <c r="C296" s="3" t="s">
        <v>316</v>
      </c>
      <c r="D296" s="18">
        <v>277.0</v>
      </c>
      <c r="E296" s="19">
        <v>30.0</v>
      </c>
      <c r="F296" s="35">
        <v>119.0</v>
      </c>
      <c r="G296" s="36">
        <v>44.0</v>
      </c>
      <c r="H296" s="47">
        <f t="shared" si="1"/>
        <v>0.9022801303</v>
      </c>
      <c r="I296" s="50">
        <f t="shared" si="2"/>
        <v>0.7300613497</v>
      </c>
      <c r="J296" s="47">
        <f t="shared" si="3"/>
        <v>0.8425531915</v>
      </c>
      <c r="K296" s="47">
        <f t="shared" si="4"/>
        <v>0.6829787234</v>
      </c>
      <c r="L296" s="47">
        <f t="shared" si="5"/>
        <v>0.3170212766</v>
      </c>
      <c r="M296" s="51">
        <f t="shared" si="6"/>
        <v>0.5309446254</v>
      </c>
      <c r="N296" s="52">
        <f t="shared" si="7"/>
        <v>0.8749080925</v>
      </c>
      <c r="O296" s="52">
        <f t="shared" si="8"/>
        <v>0.2119768855</v>
      </c>
      <c r="P296" s="53">
        <f t="shared" si="9"/>
        <v>0.7096864929</v>
      </c>
      <c r="Q296" s="50">
        <f t="shared" si="10"/>
        <v>0.7039371035</v>
      </c>
      <c r="R296" s="54">
        <f t="shared" si="11"/>
        <v>0.02612424618</v>
      </c>
      <c r="S296" s="3"/>
      <c r="T296" s="3"/>
      <c r="U296" s="47" t="s">
        <v>198</v>
      </c>
      <c r="V296" s="47">
        <v>0.24543967994266988</v>
      </c>
      <c r="W296" s="47">
        <v>0.25357873210633947</v>
      </c>
      <c r="X296" s="47">
        <v>0.008139052163669586</v>
      </c>
      <c r="Y296" s="3"/>
      <c r="Z296" s="3"/>
      <c r="AA296" s="3"/>
      <c r="AB296" s="3"/>
      <c r="AC296" s="3"/>
      <c r="AD296" s="3"/>
      <c r="AE296" s="3"/>
      <c r="AF296" s="3"/>
      <c r="AG296" s="3"/>
      <c r="AH296" s="3">
        <f t="shared" si="13"/>
        <v>295</v>
      </c>
      <c r="AI296" s="3">
        <f t="shared" si="12"/>
        <v>0.7824933687</v>
      </c>
      <c r="AJ296" s="47">
        <v>0.9516539440203562</v>
      </c>
      <c r="AK296" s="3">
        <v>0.7824933687002652</v>
      </c>
      <c r="AL296" s="47">
        <v>0.3134978229317852</v>
      </c>
      <c r="AM296" s="3">
        <v>0.7824933687002652</v>
      </c>
      <c r="AN296" s="47">
        <v>0.975501908966212</v>
      </c>
      <c r="AO296" s="3">
        <v>0.7824933687002652</v>
      </c>
      <c r="AP296" s="47">
        <v>0.22054061484859705</v>
      </c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</row>
    <row r="297" ht="11.25" customHeight="1">
      <c r="A297" s="3"/>
      <c r="B297" s="3"/>
      <c r="C297" s="3" t="s">
        <v>317</v>
      </c>
      <c r="D297" s="18">
        <v>2002.0</v>
      </c>
      <c r="E297" s="19">
        <v>93.0</v>
      </c>
      <c r="F297" s="35">
        <v>1015.0</v>
      </c>
      <c r="G297" s="36">
        <v>272.0</v>
      </c>
      <c r="H297" s="47">
        <f t="shared" si="1"/>
        <v>0.9556085919</v>
      </c>
      <c r="I297" s="50">
        <f t="shared" si="2"/>
        <v>0.7886557887</v>
      </c>
      <c r="J297" s="47">
        <f t="shared" si="3"/>
        <v>0.8920756949</v>
      </c>
      <c r="K297" s="47">
        <f t="shared" si="4"/>
        <v>0.6723832052</v>
      </c>
      <c r="L297" s="47">
        <f t="shared" si="5"/>
        <v>0.3276167948</v>
      </c>
      <c r="M297" s="51">
        <f t="shared" si="6"/>
        <v>0.6143198091</v>
      </c>
      <c r="N297" s="52">
        <f t="shared" si="7"/>
        <v>0.9253527313</v>
      </c>
      <c r="O297" s="52">
        <f t="shared" si="8"/>
        <v>0.2164581538</v>
      </c>
      <c r="P297" s="53">
        <f t="shared" si="9"/>
        <v>0.7943772662</v>
      </c>
      <c r="Q297" s="50">
        <f t="shared" si="10"/>
        <v>0.7894858551</v>
      </c>
      <c r="R297" s="54">
        <f t="shared" si="11"/>
        <v>-0.0008300664383</v>
      </c>
      <c r="S297" s="3"/>
      <c r="T297" s="3"/>
      <c r="U297" s="47" t="s">
        <v>120</v>
      </c>
      <c r="V297" s="47">
        <v>0.28894584720682853</v>
      </c>
      <c r="W297" s="47">
        <v>0.297148114075437</v>
      </c>
      <c r="X297" s="47">
        <v>0.008202266868608477</v>
      </c>
      <c r="Y297" s="3"/>
      <c r="Z297" s="3"/>
      <c r="AA297" s="3"/>
      <c r="AB297" s="3"/>
      <c r="AC297" s="3"/>
      <c r="AD297" s="3"/>
      <c r="AE297" s="3"/>
      <c r="AF297" s="3"/>
      <c r="AG297" s="3"/>
      <c r="AH297" s="3">
        <f t="shared" si="13"/>
        <v>296</v>
      </c>
      <c r="AI297" s="3">
        <f t="shared" si="12"/>
        <v>0.7851458886</v>
      </c>
      <c r="AJ297" s="47">
        <v>0.9521002210759028</v>
      </c>
      <c r="AK297" s="3">
        <v>0.7851458885941645</v>
      </c>
      <c r="AL297" s="47">
        <v>0.3138552002940096</v>
      </c>
      <c r="AM297" s="3">
        <v>0.7851458885941645</v>
      </c>
      <c r="AN297" s="47">
        <v>0.9763501440524173</v>
      </c>
      <c r="AO297" s="3">
        <v>0.7851458885941645</v>
      </c>
      <c r="AP297" s="47">
        <v>0.2216172853524025</v>
      </c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</row>
    <row r="298" ht="11.25" customHeight="1">
      <c r="A298" s="3"/>
      <c r="B298" s="3"/>
      <c r="C298" s="3" t="s">
        <v>318</v>
      </c>
      <c r="D298" s="18">
        <v>9.0</v>
      </c>
      <c r="E298" s="19">
        <v>1.0</v>
      </c>
      <c r="F298" s="35">
        <v>2.0</v>
      </c>
      <c r="G298" s="36">
        <v>0.0</v>
      </c>
      <c r="H298" s="47">
        <f t="shared" si="1"/>
        <v>0.9</v>
      </c>
      <c r="I298" s="50">
        <f t="shared" si="2"/>
        <v>1</v>
      </c>
      <c r="J298" s="47">
        <f t="shared" si="3"/>
        <v>0.9166666667</v>
      </c>
      <c r="K298" s="47">
        <f t="shared" si="4"/>
        <v>0.75</v>
      </c>
      <c r="L298" s="47">
        <f t="shared" si="5"/>
        <v>0.25</v>
      </c>
      <c r="M298" s="51">
        <f t="shared" si="6"/>
        <v>0.2</v>
      </c>
      <c r="N298" s="52">
        <f t="shared" si="7"/>
        <v>0.9403013017</v>
      </c>
      <c r="O298" s="52">
        <f t="shared" si="8"/>
        <v>0.1364230179</v>
      </c>
      <c r="P298" s="53">
        <f t="shared" si="9"/>
        <v>0.7826785516</v>
      </c>
      <c r="Q298" s="50">
        <f t="shared" si="10"/>
        <v>0.7775135332</v>
      </c>
      <c r="R298" s="54">
        <f t="shared" si="11"/>
        <v>0.2224864668</v>
      </c>
      <c r="S298" s="3"/>
      <c r="T298" s="3"/>
      <c r="U298" s="47" t="s">
        <v>119</v>
      </c>
      <c r="V298" s="47">
        <v>0.3478138287949036</v>
      </c>
      <c r="W298" s="47">
        <v>0.3564356435643564</v>
      </c>
      <c r="X298" s="47">
        <v>0.00862181476945284</v>
      </c>
      <c r="Y298" s="3"/>
      <c r="Z298" s="3"/>
      <c r="AA298" s="3"/>
      <c r="AB298" s="3"/>
      <c r="AC298" s="3"/>
      <c r="AD298" s="3"/>
      <c r="AE298" s="3"/>
      <c r="AF298" s="3"/>
      <c r="AG298" s="3"/>
      <c r="AH298" s="3">
        <f t="shared" si="13"/>
        <v>297</v>
      </c>
      <c r="AI298" s="3">
        <f t="shared" si="12"/>
        <v>0.7877984085</v>
      </c>
      <c r="AJ298" s="47">
        <v>0.952156862745098</v>
      </c>
      <c r="AK298" s="3">
        <v>0.7877984084880637</v>
      </c>
      <c r="AL298" s="47">
        <v>0.3151485630784219</v>
      </c>
      <c r="AM298" s="3">
        <v>0.7877984084880637</v>
      </c>
      <c r="AN298" s="47">
        <v>0.9766348309245562</v>
      </c>
      <c r="AO298" s="3">
        <v>0.7877984084880637</v>
      </c>
      <c r="AP298" s="47">
        <v>0.22180221434787706</v>
      </c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</row>
    <row r="299" ht="11.25" customHeight="1">
      <c r="A299" s="3"/>
      <c r="B299" s="3"/>
      <c r="C299" s="3" t="s">
        <v>319</v>
      </c>
      <c r="D299" s="18">
        <v>969.0</v>
      </c>
      <c r="E299" s="19">
        <v>7.0</v>
      </c>
      <c r="F299" s="35">
        <v>87.0</v>
      </c>
      <c r="G299" s="36">
        <v>41.0</v>
      </c>
      <c r="H299" s="47">
        <f t="shared" si="1"/>
        <v>0.9928278689</v>
      </c>
      <c r="I299" s="50">
        <f t="shared" si="2"/>
        <v>0.6796875</v>
      </c>
      <c r="J299" s="47">
        <f t="shared" si="3"/>
        <v>0.9565217391</v>
      </c>
      <c r="K299" s="47">
        <f t="shared" si="4"/>
        <v>0.9148550725</v>
      </c>
      <c r="L299" s="47">
        <f t="shared" si="5"/>
        <v>0.08514492754</v>
      </c>
      <c r="M299" s="51">
        <f t="shared" si="6"/>
        <v>0.131147541</v>
      </c>
      <c r="N299" s="52">
        <f t="shared" si="7"/>
        <v>0.9597685291</v>
      </c>
      <c r="O299" s="52">
        <f t="shared" si="8"/>
        <v>-0.03206036042</v>
      </c>
      <c r="P299" s="53">
        <f t="shared" si="9"/>
        <v>0.8131911523</v>
      </c>
      <c r="Q299" s="50">
        <f t="shared" si="10"/>
        <v>0.808859144</v>
      </c>
      <c r="R299" s="54">
        <f t="shared" si="11"/>
        <v>-0.129171644</v>
      </c>
      <c r="S299" s="3"/>
      <c r="T299" s="3"/>
      <c r="U299" s="47" t="s">
        <v>148</v>
      </c>
      <c r="V299" s="47">
        <v>0.8861000750751644</v>
      </c>
      <c r="W299" s="47">
        <v>0.8947368421052632</v>
      </c>
      <c r="X299" s="47">
        <v>0.008636767030098746</v>
      </c>
      <c r="Y299" s="3"/>
      <c r="Z299" s="3"/>
      <c r="AA299" s="3"/>
      <c r="AB299" s="3"/>
      <c r="AC299" s="3"/>
      <c r="AD299" s="3"/>
      <c r="AE299" s="3"/>
      <c r="AF299" s="3"/>
      <c r="AG299" s="3"/>
      <c r="AH299" s="3">
        <f t="shared" si="13"/>
        <v>298</v>
      </c>
      <c r="AI299" s="3">
        <f t="shared" si="12"/>
        <v>0.7904509284</v>
      </c>
      <c r="AJ299" s="47">
        <v>0.9523809523809523</v>
      </c>
      <c r="AK299" s="3">
        <v>0.7904509283819628</v>
      </c>
      <c r="AL299" s="47">
        <v>0.31526925698704844</v>
      </c>
      <c r="AM299" s="3">
        <v>0.7904509283819628</v>
      </c>
      <c r="AN299" s="47">
        <v>0.9770513907177196</v>
      </c>
      <c r="AO299" s="3">
        <v>0.7904509283819628</v>
      </c>
      <c r="AP299" s="47">
        <v>0.2220054073554371</v>
      </c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</row>
    <row r="300" ht="11.25" customHeight="1">
      <c r="A300" s="3"/>
      <c r="B300" s="3"/>
      <c r="C300" s="3" t="s">
        <v>320</v>
      </c>
      <c r="D300" s="18">
        <v>1787.0</v>
      </c>
      <c r="E300" s="19">
        <v>40.0</v>
      </c>
      <c r="F300" s="35">
        <v>641.0</v>
      </c>
      <c r="G300" s="36">
        <v>82.0</v>
      </c>
      <c r="H300" s="47">
        <f t="shared" si="1"/>
        <v>0.978106185</v>
      </c>
      <c r="I300" s="50">
        <f t="shared" si="2"/>
        <v>0.8865836791</v>
      </c>
      <c r="J300" s="47">
        <f t="shared" si="3"/>
        <v>0.9521568627</v>
      </c>
      <c r="K300" s="47">
        <f t="shared" si="4"/>
        <v>0.7329411765</v>
      </c>
      <c r="L300" s="47">
        <f t="shared" si="5"/>
        <v>0.2670588235</v>
      </c>
      <c r="M300" s="51">
        <f t="shared" si="6"/>
        <v>0.3957307061</v>
      </c>
      <c r="N300" s="52">
        <f t="shared" si="7"/>
        <v>0.9776059063</v>
      </c>
      <c r="O300" s="52">
        <f t="shared" si="8"/>
        <v>0.1490295224</v>
      </c>
      <c r="P300" s="53">
        <f t="shared" si="9"/>
        <v>0.8712286246</v>
      </c>
      <c r="Q300" s="50">
        <f t="shared" si="10"/>
        <v>0.8696504062</v>
      </c>
      <c r="R300" s="54">
        <f t="shared" si="11"/>
        <v>0.01693327291</v>
      </c>
      <c r="S300" s="3"/>
      <c r="T300" s="3"/>
      <c r="U300" s="47" t="s">
        <v>265</v>
      </c>
      <c r="V300" s="47">
        <v>0.23983397309822188</v>
      </c>
      <c r="W300" s="47">
        <v>0.2486865148861646</v>
      </c>
      <c r="X300" s="47">
        <v>0.00885254178794273</v>
      </c>
      <c r="Y300" s="3"/>
      <c r="Z300" s="3"/>
      <c r="AA300" s="3"/>
      <c r="AB300" s="3"/>
      <c r="AC300" s="3"/>
      <c r="AD300" s="3"/>
      <c r="AE300" s="3"/>
      <c r="AF300" s="3"/>
      <c r="AG300" s="3"/>
      <c r="AH300" s="3">
        <f t="shared" si="13"/>
        <v>299</v>
      </c>
      <c r="AI300" s="3">
        <f t="shared" si="12"/>
        <v>0.7931034483</v>
      </c>
      <c r="AJ300" s="47">
        <v>0.9528688524590164</v>
      </c>
      <c r="AK300" s="3">
        <v>0.7931034482758621</v>
      </c>
      <c r="AL300" s="47">
        <v>0.3165137614678899</v>
      </c>
      <c r="AM300" s="3">
        <v>0.7931034482758621</v>
      </c>
      <c r="AN300" s="47">
        <v>0.9772023026064913</v>
      </c>
      <c r="AO300" s="3">
        <v>0.7931034482758621</v>
      </c>
      <c r="AP300" s="47">
        <v>0.22462224315463908</v>
      </c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</row>
    <row r="301" ht="11.25" customHeight="1">
      <c r="A301" s="3"/>
      <c r="B301" s="3"/>
      <c r="C301" s="3" t="s">
        <v>321</v>
      </c>
      <c r="D301" s="18">
        <v>53.0</v>
      </c>
      <c r="E301" s="19">
        <v>0.0</v>
      </c>
      <c r="F301" s="35">
        <v>18.0</v>
      </c>
      <c r="G301" s="36">
        <v>0.0</v>
      </c>
      <c r="H301" s="47">
        <f t="shared" si="1"/>
        <v>1</v>
      </c>
      <c r="I301" s="50">
        <f t="shared" si="2"/>
        <v>1</v>
      </c>
      <c r="J301" s="47">
        <f t="shared" si="3"/>
        <v>1</v>
      </c>
      <c r="K301" s="47">
        <f t="shared" si="4"/>
        <v>0.7464788732</v>
      </c>
      <c r="L301" s="47">
        <f t="shared" si="5"/>
        <v>0.2535211268</v>
      </c>
      <c r="M301" s="51">
        <f t="shared" si="6"/>
        <v>0.3396226415</v>
      </c>
      <c r="N301" s="52">
        <f t="shared" si="7"/>
        <v>1.023442599</v>
      </c>
      <c r="O301" s="52">
        <f t="shared" si="8"/>
        <v>0.1297621241</v>
      </c>
      <c r="P301" s="53">
        <f t="shared" si="9"/>
        <v>0.9915004904</v>
      </c>
      <c r="Q301" s="50">
        <f t="shared" si="10"/>
        <v>1.001648459</v>
      </c>
      <c r="R301" s="54">
        <f t="shared" si="11"/>
        <v>-0.00164845859</v>
      </c>
      <c r="S301" s="3"/>
      <c r="T301" s="3"/>
      <c r="U301" s="47" t="s">
        <v>129</v>
      </c>
      <c r="V301" s="47">
        <v>0.6167877894141293</v>
      </c>
      <c r="W301" s="47">
        <v>0.6256983240223464</v>
      </c>
      <c r="X301" s="47">
        <v>0.008910534608217113</v>
      </c>
      <c r="Y301" s="3"/>
      <c r="Z301" s="3"/>
      <c r="AA301" s="3"/>
      <c r="AB301" s="3"/>
      <c r="AC301" s="3"/>
      <c r="AD301" s="3"/>
      <c r="AE301" s="3"/>
      <c r="AF301" s="3"/>
      <c r="AG301" s="3"/>
      <c r="AH301" s="3">
        <f t="shared" si="13"/>
        <v>300</v>
      </c>
      <c r="AI301" s="3">
        <f t="shared" si="12"/>
        <v>0.7957559682</v>
      </c>
      <c r="AJ301" s="47">
        <v>0.9529170931422722</v>
      </c>
      <c r="AK301" s="3">
        <v>0.7957559681697612</v>
      </c>
      <c r="AL301" s="47">
        <v>0.3168810711472827</v>
      </c>
      <c r="AM301" s="3">
        <v>0.7957559681697612</v>
      </c>
      <c r="AN301" s="47">
        <v>0.9776059062508958</v>
      </c>
      <c r="AO301" s="3">
        <v>0.7957559681697612</v>
      </c>
      <c r="AP301" s="47">
        <v>0.22479170659944</v>
      </c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</row>
    <row r="302" ht="11.25" customHeight="1">
      <c r="A302" s="3"/>
      <c r="B302" s="3"/>
      <c r="C302" s="3" t="s">
        <v>322</v>
      </c>
      <c r="D302" s="18">
        <v>267.0</v>
      </c>
      <c r="E302" s="19">
        <v>4.0</v>
      </c>
      <c r="F302" s="35">
        <v>78.0</v>
      </c>
      <c r="G302" s="36">
        <v>7.0</v>
      </c>
      <c r="H302" s="47">
        <f t="shared" si="1"/>
        <v>0.9852398524</v>
      </c>
      <c r="I302" s="50">
        <f t="shared" si="2"/>
        <v>0.9176470588</v>
      </c>
      <c r="J302" s="47">
        <f t="shared" si="3"/>
        <v>0.9691011236</v>
      </c>
      <c r="K302" s="47">
        <f t="shared" si="4"/>
        <v>0.7696629213</v>
      </c>
      <c r="L302" s="47">
        <f t="shared" si="5"/>
        <v>0.2303370787</v>
      </c>
      <c r="M302" s="51">
        <f t="shared" si="6"/>
        <v>0.3136531365</v>
      </c>
      <c r="N302" s="52">
        <f t="shared" si="7"/>
        <v>0.989948614</v>
      </c>
      <c r="O302" s="52">
        <f t="shared" si="8"/>
        <v>0.1105165105</v>
      </c>
      <c r="P302" s="53">
        <f t="shared" si="9"/>
        <v>0.9054579479</v>
      </c>
      <c r="Q302" s="50">
        <f t="shared" si="10"/>
        <v>0.9063211589</v>
      </c>
      <c r="R302" s="54">
        <f t="shared" si="11"/>
        <v>0.01132589995</v>
      </c>
      <c r="S302" s="3"/>
      <c r="T302" s="3"/>
      <c r="U302" s="47" t="s">
        <v>44</v>
      </c>
      <c r="V302" s="47">
        <v>0.7792785204155072</v>
      </c>
      <c r="W302" s="47">
        <v>0.7882136279926335</v>
      </c>
      <c r="X302" s="47">
        <v>0.008935107577126344</v>
      </c>
      <c r="Y302" s="3"/>
      <c r="Z302" s="3"/>
      <c r="AA302" s="3"/>
      <c r="AB302" s="3"/>
      <c r="AC302" s="3"/>
      <c r="AD302" s="3"/>
      <c r="AE302" s="3"/>
      <c r="AF302" s="3"/>
      <c r="AG302" s="3"/>
      <c r="AH302" s="3">
        <f t="shared" si="13"/>
        <v>301</v>
      </c>
      <c r="AI302" s="3">
        <f t="shared" si="12"/>
        <v>0.7984084881</v>
      </c>
      <c r="AJ302" s="47">
        <v>0.953125</v>
      </c>
      <c r="AK302" s="3">
        <v>0.7984084880636605</v>
      </c>
      <c r="AL302" s="47">
        <v>0.316923076923077</v>
      </c>
      <c r="AM302" s="3">
        <v>0.7984084880636605</v>
      </c>
      <c r="AN302" s="47">
        <v>0.9776190558022423</v>
      </c>
      <c r="AO302" s="3">
        <v>0.7984084880636605</v>
      </c>
      <c r="AP302" s="47">
        <v>0.22541415415841146</v>
      </c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</row>
    <row r="303" ht="11.25" customHeight="1">
      <c r="A303" s="3"/>
      <c r="B303" s="3"/>
      <c r="C303" s="3" t="s">
        <v>323</v>
      </c>
      <c r="D303" s="18">
        <v>344.0</v>
      </c>
      <c r="E303" s="19">
        <v>1.0</v>
      </c>
      <c r="F303" s="35">
        <v>65.0</v>
      </c>
      <c r="G303" s="36">
        <v>16.0</v>
      </c>
      <c r="H303" s="47">
        <f t="shared" si="1"/>
        <v>0.9971014493</v>
      </c>
      <c r="I303" s="50">
        <f t="shared" si="2"/>
        <v>0.8024691358</v>
      </c>
      <c r="J303" s="47">
        <f t="shared" si="3"/>
        <v>0.9600938967</v>
      </c>
      <c r="K303" s="47">
        <f t="shared" si="4"/>
        <v>0.8450704225</v>
      </c>
      <c r="L303" s="47">
        <f t="shared" si="5"/>
        <v>0.1549295775</v>
      </c>
      <c r="M303" s="51">
        <f t="shared" si="6"/>
        <v>0.2347826087</v>
      </c>
      <c r="N303" s="52">
        <f t="shared" si="7"/>
        <v>0.9718186665</v>
      </c>
      <c r="O303" s="52">
        <f t="shared" si="8"/>
        <v>0.03676878939</v>
      </c>
      <c r="P303" s="53">
        <f t="shared" si="9"/>
        <v>0.8601803523</v>
      </c>
      <c r="Q303" s="50">
        <f t="shared" si="10"/>
        <v>0.8579495457</v>
      </c>
      <c r="R303" s="54">
        <f t="shared" si="11"/>
        <v>-0.05548040993</v>
      </c>
      <c r="S303" s="3"/>
      <c r="T303" s="3"/>
      <c r="U303" s="47" t="s">
        <v>269</v>
      </c>
      <c r="V303" s="47">
        <v>0.3101590269785056</v>
      </c>
      <c r="W303" s="47">
        <v>0.3191311612364244</v>
      </c>
      <c r="X303" s="47">
        <v>0.008972134257918762</v>
      </c>
      <c r="Y303" s="3"/>
      <c r="Z303" s="3"/>
      <c r="AA303" s="3"/>
      <c r="AB303" s="3"/>
      <c r="AC303" s="3"/>
      <c r="AD303" s="3"/>
      <c r="AE303" s="3"/>
      <c r="AF303" s="3"/>
      <c r="AG303" s="3"/>
      <c r="AH303" s="3">
        <f t="shared" si="13"/>
        <v>302</v>
      </c>
      <c r="AI303" s="3">
        <f t="shared" si="12"/>
        <v>0.801061008</v>
      </c>
      <c r="AJ303" s="47">
        <v>0.9532685744289839</v>
      </c>
      <c r="AK303" s="3">
        <v>0.8010610079575596</v>
      </c>
      <c r="AL303" s="47">
        <v>0.31702127659574464</v>
      </c>
      <c r="AM303" s="3">
        <v>0.8010610079575596</v>
      </c>
      <c r="AN303" s="47">
        <v>0.9778715180808848</v>
      </c>
      <c r="AO303" s="3">
        <v>0.8010610079575596</v>
      </c>
      <c r="AP303" s="47">
        <v>0.22549180608709735</v>
      </c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</row>
    <row r="304" ht="11.25" customHeight="1">
      <c r="A304" s="3"/>
      <c r="B304" s="3"/>
      <c r="C304" s="3" t="s">
        <v>324</v>
      </c>
      <c r="D304" s="18">
        <v>319.0</v>
      </c>
      <c r="E304" s="19">
        <v>1.0</v>
      </c>
      <c r="F304" s="35">
        <v>100.0</v>
      </c>
      <c r="G304" s="36">
        <v>13.0</v>
      </c>
      <c r="H304" s="47">
        <f t="shared" si="1"/>
        <v>0.996875</v>
      </c>
      <c r="I304" s="50">
        <f t="shared" si="2"/>
        <v>0.8849557522</v>
      </c>
      <c r="J304" s="47">
        <f t="shared" si="3"/>
        <v>0.9676674365</v>
      </c>
      <c r="K304" s="47">
        <f t="shared" si="4"/>
        <v>0.766743649</v>
      </c>
      <c r="L304" s="47">
        <f t="shared" si="5"/>
        <v>0.233256351</v>
      </c>
      <c r="M304" s="51">
        <f t="shared" si="6"/>
        <v>0.353125</v>
      </c>
      <c r="N304" s="52">
        <f t="shared" si="7"/>
        <v>0.9888813831</v>
      </c>
      <c r="O304" s="52">
        <f t="shared" si="8"/>
        <v>0.1135887456</v>
      </c>
      <c r="P304" s="53">
        <f t="shared" si="9"/>
        <v>0.9017678515</v>
      </c>
      <c r="Q304" s="50">
        <f t="shared" si="10"/>
        <v>0.90233616</v>
      </c>
      <c r="R304" s="54">
        <f t="shared" si="11"/>
        <v>-0.01738040775</v>
      </c>
      <c r="S304" s="3"/>
      <c r="T304" s="3"/>
      <c r="U304" s="47" t="s">
        <v>106</v>
      </c>
      <c r="V304" s="47">
        <v>0.31454163870746554</v>
      </c>
      <c r="W304" s="47">
        <v>0.32412398921832886</v>
      </c>
      <c r="X304" s="47">
        <v>0.009582350510863313</v>
      </c>
      <c r="Y304" s="3"/>
      <c r="Z304" s="3"/>
      <c r="AA304" s="3"/>
      <c r="AB304" s="3"/>
      <c r="AC304" s="3"/>
      <c r="AD304" s="3"/>
      <c r="AE304" s="3"/>
      <c r="AF304" s="3"/>
      <c r="AG304" s="3"/>
      <c r="AH304" s="3">
        <f t="shared" si="13"/>
        <v>303</v>
      </c>
      <c r="AI304" s="3">
        <f t="shared" si="12"/>
        <v>0.8037135279</v>
      </c>
      <c r="AJ304" s="47">
        <v>0.9532710280373832</v>
      </c>
      <c r="AK304" s="3">
        <v>0.8037135278514589</v>
      </c>
      <c r="AL304" s="47">
        <v>0.31711409395973156</v>
      </c>
      <c r="AM304" s="3">
        <v>0.8037135278514589</v>
      </c>
      <c r="AN304" s="47">
        <v>0.9781945354094711</v>
      </c>
      <c r="AO304" s="3">
        <v>0.8037135278514589</v>
      </c>
      <c r="AP304" s="47">
        <v>0.22563178631223574</v>
      </c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</row>
    <row r="305" ht="11.25" customHeight="1">
      <c r="A305" s="3"/>
      <c r="B305" s="3"/>
      <c r="C305" s="3" t="s">
        <v>327</v>
      </c>
      <c r="D305" s="18">
        <v>704.0</v>
      </c>
      <c r="E305" s="19">
        <v>11.0</v>
      </c>
      <c r="F305" s="35">
        <v>227.0</v>
      </c>
      <c r="G305" s="36">
        <v>35.0</v>
      </c>
      <c r="H305" s="47">
        <f t="shared" si="1"/>
        <v>0.9846153846</v>
      </c>
      <c r="I305" s="50">
        <f t="shared" si="2"/>
        <v>0.8664122137</v>
      </c>
      <c r="J305" s="47">
        <f t="shared" si="3"/>
        <v>0.9529170931</v>
      </c>
      <c r="K305" s="47">
        <f t="shared" si="4"/>
        <v>0.7563971341</v>
      </c>
      <c r="L305" s="47">
        <f t="shared" si="5"/>
        <v>0.2436028659</v>
      </c>
      <c r="M305" s="51">
        <f t="shared" si="6"/>
        <v>0.3664335664</v>
      </c>
      <c r="N305" s="52">
        <f t="shared" si="7"/>
        <v>0.975501909</v>
      </c>
      <c r="O305" s="52">
        <f t="shared" si="8"/>
        <v>0.1256557531</v>
      </c>
      <c r="P305" s="53">
        <f t="shared" si="9"/>
        <v>0.8648446339</v>
      </c>
      <c r="Q305" s="50">
        <f t="shared" si="10"/>
        <v>0.8628815783</v>
      </c>
      <c r="R305" s="54">
        <f t="shared" si="11"/>
        <v>0.00353063543</v>
      </c>
      <c r="S305" s="3"/>
      <c r="T305" s="3"/>
      <c r="U305" s="47" t="s">
        <v>178</v>
      </c>
      <c r="V305" s="47">
        <v>0.7587367421599676</v>
      </c>
      <c r="W305" s="47">
        <v>0.7684210526315789</v>
      </c>
      <c r="X305" s="47">
        <v>0.009684310471611335</v>
      </c>
      <c r="Y305" s="3"/>
      <c r="Z305" s="3"/>
      <c r="AA305" s="3"/>
      <c r="AB305" s="3"/>
      <c r="AC305" s="3"/>
      <c r="AD305" s="3"/>
      <c r="AE305" s="3"/>
      <c r="AF305" s="3"/>
      <c r="AG305" s="3"/>
      <c r="AH305" s="3">
        <f t="shared" si="13"/>
        <v>304</v>
      </c>
      <c r="AI305" s="3">
        <f t="shared" si="12"/>
        <v>0.8063660477</v>
      </c>
      <c r="AJ305" s="47">
        <v>0.9533898305084746</v>
      </c>
      <c r="AK305" s="3">
        <v>0.8063660477453581</v>
      </c>
      <c r="AL305" s="47">
        <v>0.31818181818181823</v>
      </c>
      <c r="AM305" s="3">
        <v>0.8063660477453581</v>
      </c>
      <c r="AN305" s="47">
        <v>0.9783465240970735</v>
      </c>
      <c r="AO305" s="3">
        <v>0.8063660477453581</v>
      </c>
      <c r="AP305" s="47">
        <v>0.22776843191100643</v>
      </c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</row>
    <row r="306" ht="11.25" customHeight="1">
      <c r="A306" s="3"/>
      <c r="B306" s="3"/>
      <c r="C306" s="3" t="s">
        <v>328</v>
      </c>
      <c r="D306" s="18">
        <v>831.0</v>
      </c>
      <c r="E306" s="19">
        <v>9.0</v>
      </c>
      <c r="F306" s="35">
        <v>368.0</v>
      </c>
      <c r="G306" s="36">
        <v>36.0</v>
      </c>
      <c r="H306" s="47">
        <f t="shared" si="1"/>
        <v>0.9892857143</v>
      </c>
      <c r="I306" s="50">
        <f t="shared" si="2"/>
        <v>0.9108910891</v>
      </c>
      <c r="J306" s="47">
        <f t="shared" si="3"/>
        <v>0.9638263666</v>
      </c>
      <c r="K306" s="47">
        <f t="shared" si="4"/>
        <v>0.6969453376</v>
      </c>
      <c r="L306" s="47">
        <f t="shared" si="5"/>
        <v>0.3030546624</v>
      </c>
      <c r="M306" s="51">
        <f t="shared" si="6"/>
        <v>0.480952381</v>
      </c>
      <c r="N306" s="52">
        <f t="shared" si="7"/>
        <v>0.993575215</v>
      </c>
      <c r="O306" s="52">
        <f t="shared" si="8"/>
        <v>0.1833348998</v>
      </c>
      <c r="P306" s="53">
        <f t="shared" si="9"/>
        <v>0.9080961814</v>
      </c>
      <c r="Q306" s="50">
        <f t="shared" si="10"/>
        <v>0.9091750865</v>
      </c>
      <c r="R306" s="54">
        <f t="shared" si="11"/>
        <v>0.001716002566</v>
      </c>
      <c r="S306" s="3"/>
      <c r="T306" s="3"/>
      <c r="U306" s="47" t="s">
        <v>144</v>
      </c>
      <c r="V306" s="47">
        <v>0.8861472134662062</v>
      </c>
      <c r="W306" s="47">
        <v>0.8960674157303371</v>
      </c>
      <c r="X306" s="47">
        <v>0.009920202264130928</v>
      </c>
      <c r="Y306" s="3"/>
      <c r="Z306" s="3"/>
      <c r="AA306" s="3"/>
      <c r="AB306" s="3"/>
      <c r="AC306" s="3"/>
      <c r="AD306" s="3"/>
      <c r="AE306" s="3"/>
      <c r="AF306" s="3"/>
      <c r="AG306" s="3"/>
      <c r="AH306" s="3">
        <f t="shared" si="13"/>
        <v>305</v>
      </c>
      <c r="AI306" s="3">
        <f t="shared" si="12"/>
        <v>0.8090185676</v>
      </c>
      <c r="AJ306" s="47">
        <v>0.9536489151873767</v>
      </c>
      <c r="AK306" s="3">
        <v>0.8090185676392573</v>
      </c>
      <c r="AL306" s="47">
        <v>0.31864904552129225</v>
      </c>
      <c r="AM306" s="3">
        <v>0.8090185676392573</v>
      </c>
      <c r="AN306" s="47">
        <v>0.9793162811783622</v>
      </c>
      <c r="AO306" s="3">
        <v>0.8090185676392573</v>
      </c>
      <c r="AP306" s="47">
        <v>0.22820400593965073</v>
      </c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</row>
    <row r="307" ht="11.25" customHeight="1">
      <c r="A307" s="3"/>
      <c r="B307" s="3"/>
      <c r="C307" s="3" t="s">
        <v>329</v>
      </c>
      <c r="D307" s="18">
        <v>700.0</v>
      </c>
      <c r="E307" s="19">
        <v>11.0</v>
      </c>
      <c r="F307" s="35">
        <v>297.0</v>
      </c>
      <c r="G307" s="36">
        <v>42.0</v>
      </c>
      <c r="H307" s="47">
        <f t="shared" si="1"/>
        <v>0.9845288326</v>
      </c>
      <c r="I307" s="50">
        <f t="shared" si="2"/>
        <v>0.8761061947</v>
      </c>
      <c r="J307" s="47">
        <f t="shared" si="3"/>
        <v>0.9495238095</v>
      </c>
      <c r="K307" s="47">
        <f t="shared" si="4"/>
        <v>0.7066666667</v>
      </c>
      <c r="L307" s="47">
        <f t="shared" si="5"/>
        <v>0.2933333333</v>
      </c>
      <c r="M307" s="51">
        <f t="shared" si="6"/>
        <v>0.4767932489</v>
      </c>
      <c r="N307" s="52">
        <f t="shared" si="7"/>
        <v>0.9781945354</v>
      </c>
      <c r="O307" s="52">
        <f t="shared" si="8"/>
        <v>0.1754290745</v>
      </c>
      <c r="P307" s="53">
        <f t="shared" si="9"/>
        <v>0.8757794453</v>
      </c>
      <c r="Q307" s="50">
        <f t="shared" si="10"/>
        <v>0.8744887138</v>
      </c>
      <c r="R307" s="54">
        <f t="shared" si="11"/>
        <v>0.001617480876</v>
      </c>
      <c r="S307" s="3"/>
      <c r="T307" s="3"/>
      <c r="U307" s="47" t="s">
        <v>193</v>
      </c>
      <c r="V307" s="47">
        <v>0.5220552358266032</v>
      </c>
      <c r="W307" s="47">
        <v>0.532</v>
      </c>
      <c r="X307" s="47">
        <v>0.009944764173396847</v>
      </c>
      <c r="Y307" s="3"/>
      <c r="Z307" s="3"/>
      <c r="AA307" s="3"/>
      <c r="AB307" s="3"/>
      <c r="AC307" s="3"/>
      <c r="AD307" s="3"/>
      <c r="AE307" s="3"/>
      <c r="AF307" s="3"/>
      <c r="AG307" s="3"/>
      <c r="AH307" s="3">
        <f t="shared" si="13"/>
        <v>306</v>
      </c>
      <c r="AI307" s="3">
        <f t="shared" si="12"/>
        <v>0.8116710875</v>
      </c>
      <c r="AJ307" s="47">
        <v>0.9541284403669725</v>
      </c>
      <c r="AK307" s="3">
        <v>0.8116710875331565</v>
      </c>
      <c r="AL307" s="47">
        <v>0.3191489361702128</v>
      </c>
      <c r="AM307" s="3">
        <v>0.8116710875331565</v>
      </c>
      <c r="AN307" s="47">
        <v>0.9794801602237732</v>
      </c>
      <c r="AO307" s="3">
        <v>0.8116710875331565</v>
      </c>
      <c r="AP307" s="47">
        <v>0.22843417893043125</v>
      </c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</row>
    <row r="308" ht="11.25" customHeight="1">
      <c r="A308" s="3"/>
      <c r="B308" s="3"/>
      <c r="C308" s="3" t="s">
        <v>330</v>
      </c>
      <c r="D308" s="18">
        <v>574.0</v>
      </c>
      <c r="E308" s="19">
        <v>12.0</v>
      </c>
      <c r="F308" s="35">
        <v>186.0</v>
      </c>
      <c r="G308" s="36">
        <v>35.0</v>
      </c>
      <c r="H308" s="47">
        <f t="shared" si="1"/>
        <v>0.9795221843</v>
      </c>
      <c r="I308" s="50">
        <f t="shared" si="2"/>
        <v>0.8416289593</v>
      </c>
      <c r="J308" s="47">
        <f t="shared" si="3"/>
        <v>0.9417596035</v>
      </c>
      <c r="K308" s="47">
        <f t="shared" si="4"/>
        <v>0.7546468401</v>
      </c>
      <c r="L308" s="47">
        <f t="shared" si="5"/>
        <v>0.2453531599</v>
      </c>
      <c r="M308" s="51">
        <f t="shared" si="6"/>
        <v>0.3771331058</v>
      </c>
      <c r="N308" s="52">
        <f t="shared" si="7"/>
        <v>0.9646408926</v>
      </c>
      <c r="O308" s="52">
        <f t="shared" si="8"/>
        <v>0.128752756</v>
      </c>
      <c r="P308" s="53">
        <f t="shared" si="9"/>
        <v>0.8378141298</v>
      </c>
      <c r="Q308" s="50">
        <f t="shared" si="10"/>
        <v>0.8344516925</v>
      </c>
      <c r="R308" s="54">
        <f t="shared" si="11"/>
        <v>0.007177266817</v>
      </c>
      <c r="S308" s="3"/>
      <c r="T308" s="3"/>
      <c r="U308" s="47" t="s">
        <v>250</v>
      </c>
      <c r="V308" s="47">
        <v>0.2472050160836516</v>
      </c>
      <c r="W308" s="47">
        <v>0.2572062084257206</v>
      </c>
      <c r="X308" s="47">
        <v>0.010001192342069004</v>
      </c>
      <c r="Y308" s="3"/>
      <c r="Z308" s="3"/>
      <c r="AA308" s="3"/>
      <c r="AB308" s="3"/>
      <c r="AC308" s="3"/>
      <c r="AD308" s="3"/>
      <c r="AE308" s="3"/>
      <c r="AF308" s="3"/>
      <c r="AG308" s="3"/>
      <c r="AH308" s="3">
        <f t="shared" si="13"/>
        <v>307</v>
      </c>
      <c r="AI308" s="3">
        <f t="shared" si="12"/>
        <v>0.8143236074</v>
      </c>
      <c r="AJ308" s="47">
        <v>0.954401519949335</v>
      </c>
      <c r="AK308" s="3">
        <v>0.8143236074270557</v>
      </c>
      <c r="AL308" s="47">
        <v>0.31994645247657294</v>
      </c>
      <c r="AM308" s="3">
        <v>0.8143236074270557</v>
      </c>
      <c r="AN308" s="47">
        <v>0.9795669059134711</v>
      </c>
      <c r="AO308" s="3">
        <v>0.8143236074270557</v>
      </c>
      <c r="AP308" s="47">
        <v>0.22843778190729397</v>
      </c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</row>
    <row r="309" ht="11.25" customHeight="1">
      <c r="A309" s="3"/>
      <c r="B309" s="3"/>
      <c r="C309" s="3" t="s">
        <v>331</v>
      </c>
      <c r="D309" s="18">
        <v>677.0</v>
      </c>
      <c r="E309" s="19">
        <v>10.0</v>
      </c>
      <c r="F309" s="35">
        <v>262.0</v>
      </c>
      <c r="G309" s="36">
        <v>31.0</v>
      </c>
      <c r="H309" s="47">
        <f t="shared" si="1"/>
        <v>0.9854439592</v>
      </c>
      <c r="I309" s="50">
        <f t="shared" si="2"/>
        <v>0.8941979522</v>
      </c>
      <c r="J309" s="47">
        <f t="shared" si="3"/>
        <v>0.9581632653</v>
      </c>
      <c r="K309" s="47">
        <f t="shared" si="4"/>
        <v>0.7224489796</v>
      </c>
      <c r="L309" s="47">
        <f t="shared" si="5"/>
        <v>0.2775510204</v>
      </c>
      <c r="M309" s="51">
        <f t="shared" si="6"/>
        <v>0.4264919942</v>
      </c>
      <c r="N309" s="52">
        <f t="shared" si="7"/>
        <v>0.9848462147</v>
      </c>
      <c r="O309" s="52">
        <f t="shared" si="8"/>
        <v>0.1587115161</v>
      </c>
      <c r="P309" s="53">
        <f t="shared" si="9"/>
        <v>0.88821055</v>
      </c>
      <c r="Q309" s="50">
        <f t="shared" si="10"/>
        <v>0.8877621895</v>
      </c>
      <c r="R309" s="54">
        <f t="shared" si="11"/>
        <v>0.006435762759</v>
      </c>
      <c r="S309" s="3"/>
      <c r="T309" s="3"/>
      <c r="U309" s="47" t="s">
        <v>49</v>
      </c>
      <c r="V309" s="47">
        <v>0.7996973753009573</v>
      </c>
      <c r="W309" s="47">
        <v>0.8098159509202454</v>
      </c>
      <c r="X309" s="47">
        <v>0.010118575619288084</v>
      </c>
      <c r="Y309" s="3"/>
      <c r="Z309" s="3"/>
      <c r="AA309" s="3"/>
      <c r="AB309" s="3"/>
      <c r="AC309" s="3"/>
      <c r="AD309" s="3"/>
      <c r="AE309" s="3"/>
      <c r="AF309" s="3"/>
      <c r="AG309" s="3"/>
      <c r="AH309" s="3">
        <f t="shared" si="13"/>
        <v>308</v>
      </c>
      <c r="AI309" s="3">
        <f t="shared" si="12"/>
        <v>0.8169761273</v>
      </c>
      <c r="AJ309" s="47">
        <v>0.9545454545454546</v>
      </c>
      <c r="AK309" s="3">
        <v>0.8169761273209549</v>
      </c>
      <c r="AL309" s="47">
        <v>0.3200224971878515</v>
      </c>
      <c r="AM309" s="3">
        <v>0.8169761273209549</v>
      </c>
      <c r="AN309" s="47">
        <v>0.9797935237195808</v>
      </c>
      <c r="AO309" s="3">
        <v>0.8169761273209549</v>
      </c>
      <c r="AP309" s="47">
        <v>0.22917192536602388</v>
      </c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</row>
    <row r="310" ht="11.25" customHeight="1">
      <c r="A310" s="3"/>
      <c r="B310" s="3"/>
      <c r="C310" s="3" t="s">
        <v>332</v>
      </c>
      <c r="D310" s="18">
        <v>639.0</v>
      </c>
      <c r="E310" s="19">
        <v>9.0</v>
      </c>
      <c r="F310" s="35">
        <v>314.0</v>
      </c>
      <c r="G310" s="36">
        <v>42.0</v>
      </c>
      <c r="H310" s="47">
        <f t="shared" si="1"/>
        <v>0.9861111111</v>
      </c>
      <c r="I310" s="50">
        <f t="shared" si="2"/>
        <v>0.8820224719</v>
      </c>
      <c r="J310" s="47">
        <f t="shared" si="3"/>
        <v>0.9492031873</v>
      </c>
      <c r="K310" s="47">
        <f t="shared" si="4"/>
        <v>0.6782868526</v>
      </c>
      <c r="L310" s="47">
        <f t="shared" si="5"/>
        <v>0.3217131474</v>
      </c>
      <c r="M310" s="51">
        <f t="shared" si="6"/>
        <v>0.549382716</v>
      </c>
      <c r="N310" s="52">
        <f t="shared" si="7"/>
        <v>0.981334931</v>
      </c>
      <c r="O310" s="52">
        <f t="shared" si="8"/>
        <v>0.203636424</v>
      </c>
      <c r="P310" s="53">
        <f t="shared" si="9"/>
        <v>0.8876858855</v>
      </c>
      <c r="Q310" s="50">
        <f t="shared" si="10"/>
        <v>0.8872002572</v>
      </c>
      <c r="R310" s="54">
        <f t="shared" si="11"/>
        <v>-0.005177785274</v>
      </c>
      <c r="S310" s="3"/>
      <c r="T310" s="3"/>
      <c r="U310" s="47" t="s">
        <v>233</v>
      </c>
      <c r="V310" s="47">
        <v>0.6363077100265803</v>
      </c>
      <c r="W310" s="47">
        <v>0.6464646464646465</v>
      </c>
      <c r="X310" s="47">
        <v>0.010156936438066255</v>
      </c>
      <c r="Y310" s="3"/>
      <c r="Z310" s="3"/>
      <c r="AA310" s="3"/>
      <c r="AB310" s="3"/>
      <c r="AC310" s="3"/>
      <c r="AD310" s="3"/>
      <c r="AE310" s="3"/>
      <c r="AF310" s="3"/>
      <c r="AG310" s="3"/>
      <c r="AH310" s="3">
        <f t="shared" si="13"/>
        <v>309</v>
      </c>
      <c r="AI310" s="3">
        <f t="shared" si="12"/>
        <v>0.8196286472</v>
      </c>
      <c r="AJ310" s="47">
        <v>0.9548472775564409</v>
      </c>
      <c r="AK310" s="3">
        <v>0.8196286472148541</v>
      </c>
      <c r="AL310" s="47">
        <v>0.32035106966538673</v>
      </c>
      <c r="AM310" s="3">
        <v>0.8196286472148541</v>
      </c>
      <c r="AN310" s="47">
        <v>0.9811708825165016</v>
      </c>
      <c r="AO310" s="3">
        <v>0.8196286472148541</v>
      </c>
      <c r="AP310" s="47">
        <v>0.229206891451384</v>
      </c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</row>
    <row r="311" ht="11.25" customHeight="1">
      <c r="A311" s="3"/>
      <c r="B311" s="3"/>
      <c r="C311" s="3" t="s">
        <v>333</v>
      </c>
      <c r="D311" s="18">
        <v>1478.0</v>
      </c>
      <c r="E311" s="19">
        <v>15.0</v>
      </c>
      <c r="F311" s="35">
        <v>421.0</v>
      </c>
      <c r="G311" s="36">
        <v>98.0</v>
      </c>
      <c r="H311" s="47">
        <f t="shared" si="1"/>
        <v>0.9899531145</v>
      </c>
      <c r="I311" s="50">
        <f t="shared" si="2"/>
        <v>0.8111753372</v>
      </c>
      <c r="J311" s="47">
        <f t="shared" si="3"/>
        <v>0.9438369781</v>
      </c>
      <c r="K311" s="47">
        <f t="shared" si="4"/>
        <v>0.7833001988</v>
      </c>
      <c r="L311" s="47">
        <f t="shared" si="5"/>
        <v>0.2166998012</v>
      </c>
      <c r="M311" s="51">
        <f t="shared" si="6"/>
        <v>0.3476222371</v>
      </c>
      <c r="N311" s="52">
        <f t="shared" si="7"/>
        <v>0.9632108181</v>
      </c>
      <c r="O311" s="52">
        <f t="shared" si="8"/>
        <v>0.1000598068</v>
      </c>
      <c r="P311" s="53">
        <f t="shared" si="9"/>
        <v>0.8297707479</v>
      </c>
      <c r="Q311" s="50">
        <f t="shared" si="10"/>
        <v>0.8260607819</v>
      </c>
      <c r="R311" s="54">
        <f t="shared" si="11"/>
        <v>-0.0148854447</v>
      </c>
      <c r="S311" s="3"/>
      <c r="T311" s="3"/>
      <c r="U311" s="47" t="s">
        <v>304</v>
      </c>
      <c r="V311" s="47">
        <v>0.2686608227094476</v>
      </c>
      <c r="W311" s="47">
        <v>0.27898209236569277</v>
      </c>
      <c r="X311" s="47">
        <v>0.010321269656245191</v>
      </c>
      <c r="Y311" s="3"/>
      <c r="Z311" s="3"/>
      <c r="AA311" s="3"/>
      <c r="AB311" s="3"/>
      <c r="AC311" s="3"/>
      <c r="AD311" s="3"/>
      <c r="AE311" s="3"/>
      <c r="AF311" s="3"/>
      <c r="AG311" s="3"/>
      <c r="AH311" s="3">
        <f t="shared" si="13"/>
        <v>310</v>
      </c>
      <c r="AI311" s="3">
        <f t="shared" si="12"/>
        <v>0.8222811671</v>
      </c>
      <c r="AJ311" s="47">
        <v>0.9552772808586762</v>
      </c>
      <c r="AK311" s="3">
        <v>0.8222811671087533</v>
      </c>
      <c r="AL311" s="47">
        <v>0.32162373145979706</v>
      </c>
      <c r="AM311" s="3">
        <v>0.8222811671087533</v>
      </c>
      <c r="AN311" s="47">
        <v>0.9813349309701997</v>
      </c>
      <c r="AO311" s="3">
        <v>0.8222811671087533</v>
      </c>
      <c r="AP311" s="47">
        <v>0.22942403863055977</v>
      </c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</row>
    <row r="312" ht="11.25" customHeight="1">
      <c r="A312" s="3"/>
      <c r="B312" s="3"/>
      <c r="C312" s="3" t="s">
        <v>334</v>
      </c>
      <c r="D312" s="18">
        <v>370.0</v>
      </c>
      <c r="E312" s="19">
        <v>1.0</v>
      </c>
      <c r="F312" s="35">
        <v>104.0</v>
      </c>
      <c r="G312" s="36">
        <v>31.0</v>
      </c>
      <c r="H312" s="47">
        <f t="shared" si="1"/>
        <v>0.9973045822</v>
      </c>
      <c r="I312" s="50">
        <f t="shared" si="2"/>
        <v>0.7703703704</v>
      </c>
      <c r="J312" s="47">
        <f t="shared" si="3"/>
        <v>0.9367588933</v>
      </c>
      <c r="K312" s="47">
        <f t="shared" si="4"/>
        <v>0.7924901186</v>
      </c>
      <c r="L312" s="47">
        <f t="shared" si="5"/>
        <v>0.2075098814</v>
      </c>
      <c r="M312" s="51">
        <f t="shared" si="6"/>
        <v>0.3638814016</v>
      </c>
      <c r="N312" s="52">
        <f t="shared" si="7"/>
        <v>0.9550655232</v>
      </c>
      <c r="O312" s="52">
        <f t="shared" si="8"/>
        <v>0.09180098848</v>
      </c>
      <c r="P312" s="53">
        <f t="shared" si="9"/>
        <v>0.804961512</v>
      </c>
      <c r="Q312" s="50">
        <f t="shared" si="10"/>
        <v>0.8003661984</v>
      </c>
      <c r="R312" s="54">
        <f t="shared" si="11"/>
        <v>-0.02999582807</v>
      </c>
      <c r="S312" s="3"/>
      <c r="T312" s="3"/>
      <c r="U312" s="47" t="s">
        <v>76</v>
      </c>
      <c r="V312" s="47">
        <v>0.8612202195285276</v>
      </c>
      <c r="W312" s="47">
        <v>0.8717948717948718</v>
      </c>
      <c r="X312" s="47">
        <v>0.010574652266344242</v>
      </c>
      <c r="Y312" s="3"/>
      <c r="Z312" s="3"/>
      <c r="AA312" s="3"/>
      <c r="AB312" s="3"/>
      <c r="AC312" s="3"/>
      <c r="AD312" s="3"/>
      <c r="AE312" s="3"/>
      <c r="AF312" s="3"/>
      <c r="AG312" s="3"/>
      <c r="AH312" s="3">
        <f t="shared" si="13"/>
        <v>311</v>
      </c>
      <c r="AI312" s="3">
        <f t="shared" si="12"/>
        <v>0.824933687</v>
      </c>
      <c r="AJ312" s="47">
        <v>0.9553571428571429</v>
      </c>
      <c r="AK312" s="3">
        <v>0.8249336870026526</v>
      </c>
      <c r="AL312" s="47">
        <v>0.3217131474103586</v>
      </c>
      <c r="AM312" s="3">
        <v>0.8249336870026526</v>
      </c>
      <c r="AN312" s="47">
        <v>0.9813516894702335</v>
      </c>
      <c r="AO312" s="3">
        <v>0.8249336870026526</v>
      </c>
      <c r="AP312" s="47">
        <v>0.2299037750456281</v>
      </c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</row>
    <row r="313" ht="11.25" customHeight="1">
      <c r="A313" s="3"/>
      <c r="B313" s="3"/>
      <c r="C313" s="3" t="s">
        <v>335</v>
      </c>
      <c r="D313" s="18">
        <v>2227.0</v>
      </c>
      <c r="E313" s="19">
        <v>56.0</v>
      </c>
      <c r="F313" s="35">
        <v>817.0</v>
      </c>
      <c r="G313" s="36">
        <v>120.0</v>
      </c>
      <c r="H313" s="47">
        <f t="shared" si="1"/>
        <v>0.9754708717</v>
      </c>
      <c r="I313" s="50">
        <f t="shared" si="2"/>
        <v>0.8719316969</v>
      </c>
      <c r="J313" s="47">
        <f t="shared" si="3"/>
        <v>0.9453416149</v>
      </c>
      <c r="K313" s="47">
        <f t="shared" si="4"/>
        <v>0.7288819876</v>
      </c>
      <c r="L313" s="47">
        <f t="shared" si="5"/>
        <v>0.2711180124</v>
      </c>
      <c r="M313" s="51">
        <f t="shared" si="6"/>
        <v>0.4104248795</v>
      </c>
      <c r="N313" s="52">
        <f t="shared" si="7"/>
        <v>0.9713361487</v>
      </c>
      <c r="O313" s="52">
        <f t="shared" si="8"/>
        <v>0.1538890242</v>
      </c>
      <c r="P313" s="53">
        <f t="shared" si="9"/>
        <v>0.8576417752</v>
      </c>
      <c r="Q313" s="50">
        <f t="shared" si="10"/>
        <v>0.855269941</v>
      </c>
      <c r="R313" s="54">
        <f t="shared" si="11"/>
        <v>0.01666175589</v>
      </c>
      <c r="S313" s="3"/>
      <c r="T313" s="3"/>
      <c r="U313" s="47" t="s">
        <v>117</v>
      </c>
      <c r="V313" s="47">
        <v>0.2567976001834165</v>
      </c>
      <c r="W313" s="47">
        <v>0.2674731182795699</v>
      </c>
      <c r="X313" s="47">
        <v>0.010675518096153358</v>
      </c>
      <c r="Y313" s="3"/>
      <c r="Z313" s="3"/>
      <c r="AA313" s="3"/>
      <c r="AB313" s="3"/>
      <c r="AC313" s="3"/>
      <c r="AD313" s="3"/>
      <c r="AE313" s="3"/>
      <c r="AF313" s="3"/>
      <c r="AG313" s="3"/>
      <c r="AH313" s="3">
        <f t="shared" si="13"/>
        <v>312</v>
      </c>
      <c r="AI313" s="3">
        <f t="shared" si="12"/>
        <v>0.8275862069</v>
      </c>
      <c r="AJ313" s="47">
        <v>0.9553941908713693</v>
      </c>
      <c r="AK313" s="3">
        <v>0.8275862068965517</v>
      </c>
      <c r="AL313" s="47">
        <v>0.32289803220035773</v>
      </c>
      <c r="AM313" s="3">
        <v>0.8275862068965517</v>
      </c>
      <c r="AN313" s="47">
        <v>0.9815214065233755</v>
      </c>
      <c r="AO313" s="3">
        <v>0.8275862068965517</v>
      </c>
      <c r="AP313" s="47">
        <v>0.23138884972158175</v>
      </c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</row>
    <row r="314" ht="11.25" customHeight="1">
      <c r="A314" s="3"/>
      <c r="B314" s="3"/>
      <c r="C314" s="3" t="s">
        <v>336</v>
      </c>
      <c r="D314" s="18">
        <v>1433.0</v>
      </c>
      <c r="E314" s="19">
        <v>2.0</v>
      </c>
      <c r="F314" s="35">
        <v>113.0</v>
      </c>
      <c r="G314" s="36">
        <v>38.0</v>
      </c>
      <c r="H314" s="47">
        <f t="shared" si="1"/>
        <v>0.9986062718</v>
      </c>
      <c r="I314" s="50">
        <f t="shared" si="2"/>
        <v>0.7483443709</v>
      </c>
      <c r="J314" s="47">
        <f t="shared" si="3"/>
        <v>0.974779319</v>
      </c>
      <c r="K314" s="47">
        <f t="shared" si="4"/>
        <v>0.9274905422</v>
      </c>
      <c r="L314" s="47">
        <f t="shared" si="5"/>
        <v>0.07250945776</v>
      </c>
      <c r="M314" s="51">
        <f t="shared" si="6"/>
        <v>0.1052264808</v>
      </c>
      <c r="N314" s="52">
        <f t="shared" si="7"/>
        <v>0.9763501441</v>
      </c>
      <c r="O314" s="52">
        <f t="shared" si="8"/>
        <v>-0.04682668581</v>
      </c>
      <c r="P314" s="53">
        <f t="shared" si="9"/>
        <v>0.9131063369</v>
      </c>
      <c r="Q314" s="50">
        <f t="shared" si="10"/>
        <v>0.9146061081</v>
      </c>
      <c r="R314" s="54">
        <f t="shared" si="11"/>
        <v>-0.1662617373</v>
      </c>
      <c r="S314" s="3"/>
      <c r="T314" s="3"/>
      <c r="U314" s="47" t="s">
        <v>396</v>
      </c>
      <c r="V314" s="47">
        <v>0.8928541849990957</v>
      </c>
      <c r="W314" s="47">
        <v>0.9041633935585232</v>
      </c>
      <c r="X314" s="47">
        <v>0.011309208559427408</v>
      </c>
      <c r="Y314" s="3"/>
      <c r="Z314" s="3"/>
      <c r="AA314" s="3"/>
      <c r="AB314" s="3"/>
      <c r="AC314" s="3"/>
      <c r="AD314" s="3"/>
      <c r="AE314" s="3"/>
      <c r="AF314" s="3"/>
      <c r="AG314" s="3"/>
      <c r="AH314" s="3">
        <f t="shared" si="13"/>
        <v>313</v>
      </c>
      <c r="AI314" s="3">
        <f t="shared" si="12"/>
        <v>0.8302387268</v>
      </c>
      <c r="AJ314" s="47">
        <v>0.9556213017751479</v>
      </c>
      <c r="AK314" s="3">
        <v>0.830238726790451</v>
      </c>
      <c r="AL314" s="47">
        <v>0.32346136048125873</v>
      </c>
      <c r="AM314" s="3">
        <v>0.830238726790451</v>
      </c>
      <c r="AN314" s="47">
        <v>0.9815894826408937</v>
      </c>
      <c r="AO314" s="3">
        <v>0.830238726790451</v>
      </c>
      <c r="AP314" s="47">
        <v>0.23233981055014152</v>
      </c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</row>
    <row r="315" ht="11.25" customHeight="1">
      <c r="A315" s="3"/>
      <c r="B315" s="3"/>
      <c r="C315" s="3" t="s">
        <v>337</v>
      </c>
      <c r="D315" s="18">
        <v>2719.0</v>
      </c>
      <c r="E315" s="19">
        <v>23.0</v>
      </c>
      <c r="F315" s="35">
        <v>881.0</v>
      </c>
      <c r="G315" s="36">
        <v>85.0</v>
      </c>
      <c r="H315" s="47">
        <f t="shared" si="1"/>
        <v>0.9916119621</v>
      </c>
      <c r="I315" s="50">
        <f t="shared" si="2"/>
        <v>0.9120082816</v>
      </c>
      <c r="J315" s="47">
        <f t="shared" si="3"/>
        <v>0.9708737864</v>
      </c>
      <c r="K315" s="47">
        <f t="shared" si="4"/>
        <v>0.7562028047</v>
      </c>
      <c r="L315" s="47">
        <f t="shared" si="5"/>
        <v>0.2437971953</v>
      </c>
      <c r="M315" s="51">
        <f t="shared" si="6"/>
        <v>0.352297593</v>
      </c>
      <c r="N315" s="52">
        <f t="shared" si="7"/>
        <v>0.9933484386</v>
      </c>
      <c r="O315" s="52">
        <f t="shared" si="8"/>
        <v>0.1236602644</v>
      </c>
      <c r="P315" s="53">
        <f t="shared" si="9"/>
        <v>0.9119299726</v>
      </c>
      <c r="Q315" s="50">
        <f t="shared" si="10"/>
        <v>0.9133295946</v>
      </c>
      <c r="R315" s="54">
        <f t="shared" si="11"/>
        <v>-0.001321312979</v>
      </c>
      <c r="S315" s="3"/>
      <c r="T315" s="3"/>
      <c r="U315" s="47" t="s">
        <v>322</v>
      </c>
      <c r="V315" s="47">
        <v>0.9063211588761414</v>
      </c>
      <c r="W315" s="47">
        <v>0.9176470588235294</v>
      </c>
      <c r="X315" s="47">
        <v>0.011325899947387974</v>
      </c>
      <c r="Y315" s="3"/>
      <c r="Z315" s="3"/>
      <c r="AA315" s="3"/>
      <c r="AB315" s="3"/>
      <c r="AC315" s="3"/>
      <c r="AD315" s="3"/>
      <c r="AE315" s="3"/>
      <c r="AF315" s="3"/>
      <c r="AG315" s="3"/>
      <c r="AH315" s="3">
        <f t="shared" si="13"/>
        <v>314</v>
      </c>
      <c r="AI315" s="3">
        <f t="shared" si="12"/>
        <v>0.8328912467</v>
      </c>
      <c r="AJ315" s="47">
        <v>0.9556425309849967</v>
      </c>
      <c r="AK315" s="3">
        <v>0.8328912466843501</v>
      </c>
      <c r="AL315" s="47">
        <v>0.32392156862745103</v>
      </c>
      <c r="AM315" s="3">
        <v>0.8328912466843501</v>
      </c>
      <c r="AN315" s="47">
        <v>0.9818647903324065</v>
      </c>
      <c r="AO315" s="3">
        <v>0.8328912466843501</v>
      </c>
      <c r="AP315" s="47">
        <v>0.23439330178578727</v>
      </c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</row>
    <row r="316" ht="11.25" customHeight="1">
      <c r="A316" s="3"/>
      <c r="B316" s="3"/>
      <c r="C316" s="3" t="s">
        <v>338</v>
      </c>
      <c r="D316" s="18">
        <v>33.0</v>
      </c>
      <c r="E316" s="19">
        <v>1.0</v>
      </c>
      <c r="F316" s="35">
        <v>10.0</v>
      </c>
      <c r="G316" s="36">
        <v>0.0</v>
      </c>
      <c r="H316" s="47">
        <f t="shared" si="1"/>
        <v>0.9705882353</v>
      </c>
      <c r="I316" s="50">
        <f t="shared" si="2"/>
        <v>1</v>
      </c>
      <c r="J316" s="47">
        <f t="shared" si="3"/>
        <v>0.9772727273</v>
      </c>
      <c r="K316" s="47">
        <f t="shared" si="4"/>
        <v>0.75</v>
      </c>
      <c r="L316" s="47">
        <f t="shared" si="5"/>
        <v>0.25</v>
      </c>
      <c r="M316" s="51">
        <f t="shared" si="6"/>
        <v>0.2941176471</v>
      </c>
      <c r="N316" s="52">
        <f t="shared" si="7"/>
        <v>1.000455614</v>
      </c>
      <c r="O316" s="52">
        <f t="shared" si="8"/>
        <v>0.129037</v>
      </c>
      <c r="P316" s="53">
        <f t="shared" si="9"/>
        <v>0.9295575343</v>
      </c>
      <c r="Q316" s="50">
        <f t="shared" si="10"/>
        <v>0.932545075</v>
      </c>
      <c r="R316" s="54">
        <f t="shared" si="11"/>
        <v>0.06745492503</v>
      </c>
      <c r="S316" s="3"/>
      <c r="T316" s="3"/>
      <c r="U316" s="47" t="s">
        <v>189</v>
      </c>
      <c r="V316" s="47">
        <v>0.31404344671158785</v>
      </c>
      <c r="W316" s="47">
        <v>0.32560296846011133</v>
      </c>
      <c r="X316" s="47">
        <v>0.011559521748523482</v>
      </c>
      <c r="Y316" s="3"/>
      <c r="Z316" s="3"/>
      <c r="AA316" s="3"/>
      <c r="AB316" s="3"/>
      <c r="AC316" s="3"/>
      <c r="AD316" s="3"/>
      <c r="AE316" s="3"/>
      <c r="AF316" s="3"/>
      <c r="AG316" s="3"/>
      <c r="AH316" s="3">
        <f t="shared" si="13"/>
        <v>315</v>
      </c>
      <c r="AI316" s="3">
        <f t="shared" si="12"/>
        <v>0.8355437666</v>
      </c>
      <c r="AJ316" s="47">
        <v>0.9556650246305419</v>
      </c>
      <c r="AK316" s="3">
        <v>0.8355437665782494</v>
      </c>
      <c r="AL316" s="47">
        <v>0.32458233890214794</v>
      </c>
      <c r="AM316" s="3">
        <v>0.8355437665782494</v>
      </c>
      <c r="AN316" s="47">
        <v>0.9818652364178948</v>
      </c>
      <c r="AO316" s="3">
        <v>0.8355437665782494</v>
      </c>
      <c r="AP316" s="47">
        <v>0.234555188372777</v>
      </c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</row>
    <row r="317" ht="11.25" customHeight="1">
      <c r="A317" s="3"/>
      <c r="B317" s="3"/>
      <c r="C317" s="3" t="s">
        <v>339</v>
      </c>
      <c r="D317" s="18">
        <v>1.0</v>
      </c>
      <c r="E317" s="19">
        <v>0.0</v>
      </c>
      <c r="F317" s="35">
        <v>0.0</v>
      </c>
      <c r="G317" s="36">
        <v>1.0</v>
      </c>
      <c r="H317" s="47">
        <f t="shared" si="1"/>
        <v>1</v>
      </c>
      <c r="I317" s="50">
        <f t="shared" si="2"/>
        <v>0</v>
      </c>
      <c r="J317" s="47">
        <f t="shared" si="3"/>
        <v>0.5</v>
      </c>
      <c r="K317" s="47">
        <f t="shared" si="4"/>
        <v>1</v>
      </c>
      <c r="L317" s="47">
        <f t="shared" si="5"/>
        <v>0</v>
      </c>
      <c r="M317" s="51">
        <f t="shared" si="6"/>
        <v>1</v>
      </c>
      <c r="N317" s="52">
        <f t="shared" si="7"/>
        <v>0.4962730787</v>
      </c>
      <c r="O317" s="52">
        <f t="shared" si="8"/>
        <v>-0.06093464806</v>
      </c>
      <c r="P317" s="53">
        <f t="shared" si="9"/>
        <v>0.4968991097</v>
      </c>
      <c r="Q317" s="50">
        <f t="shared" si="10"/>
        <v>0.4958861598</v>
      </c>
      <c r="R317" s="54">
        <f t="shared" si="11"/>
        <v>-0.4958861598</v>
      </c>
      <c r="S317" s="3"/>
      <c r="T317" s="3"/>
      <c r="U317" s="47" t="s">
        <v>236</v>
      </c>
      <c r="V317" s="47">
        <v>0.8593263106816277</v>
      </c>
      <c r="W317" s="47">
        <v>0.8709338929695698</v>
      </c>
      <c r="X317" s="47">
        <v>0.01160758228794212</v>
      </c>
      <c r="Y317" s="3"/>
      <c r="Z317" s="3"/>
      <c r="AA317" s="3"/>
      <c r="AB317" s="3"/>
      <c r="AC317" s="3"/>
      <c r="AD317" s="3"/>
      <c r="AE317" s="3"/>
      <c r="AF317" s="3"/>
      <c r="AG317" s="3"/>
      <c r="AH317" s="3">
        <f t="shared" si="13"/>
        <v>316</v>
      </c>
      <c r="AI317" s="3">
        <f t="shared" si="12"/>
        <v>0.8381962865</v>
      </c>
      <c r="AJ317" s="47">
        <v>0.9556650246305419</v>
      </c>
      <c r="AK317" s="3">
        <v>0.8381962864721485</v>
      </c>
      <c r="AL317" s="47">
        <v>0.3249211356466877</v>
      </c>
      <c r="AM317" s="3">
        <v>0.8381962864721485</v>
      </c>
      <c r="AN317" s="47">
        <v>0.9820493585832473</v>
      </c>
      <c r="AO317" s="3">
        <v>0.8381962864721485</v>
      </c>
      <c r="AP317" s="47">
        <v>0.23464709877579437</v>
      </c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</row>
    <row r="318" ht="11.25" customHeight="1">
      <c r="A318" s="3"/>
      <c r="B318" s="3"/>
      <c r="C318" s="3" t="s">
        <v>340</v>
      </c>
      <c r="D318" s="18">
        <v>547.0</v>
      </c>
      <c r="E318" s="19">
        <v>9.0</v>
      </c>
      <c r="F318" s="35">
        <v>185.0</v>
      </c>
      <c r="G318" s="36">
        <v>36.0</v>
      </c>
      <c r="H318" s="47">
        <f t="shared" si="1"/>
        <v>0.9838129496</v>
      </c>
      <c r="I318" s="50">
        <f t="shared" si="2"/>
        <v>0.8371040724</v>
      </c>
      <c r="J318" s="47">
        <f t="shared" si="3"/>
        <v>0.9420849421</v>
      </c>
      <c r="K318" s="47">
        <f t="shared" si="4"/>
        <v>0.7503217503</v>
      </c>
      <c r="L318" s="47">
        <f t="shared" si="5"/>
        <v>0.2496782497</v>
      </c>
      <c r="M318" s="51">
        <f t="shared" si="6"/>
        <v>0.3974820144</v>
      </c>
      <c r="N318" s="52">
        <f t="shared" si="7"/>
        <v>0.9654909018</v>
      </c>
      <c r="O318" s="52">
        <f t="shared" si="8"/>
        <v>0.1330059585</v>
      </c>
      <c r="P318" s="53">
        <f t="shared" si="9"/>
        <v>0.840622303</v>
      </c>
      <c r="Q318" s="50">
        <f t="shared" si="10"/>
        <v>0.8373884502</v>
      </c>
      <c r="R318" s="54">
        <f t="shared" si="11"/>
        <v>-0.0002843778082</v>
      </c>
      <c r="S318" s="3"/>
      <c r="T318" s="3"/>
      <c r="U318" s="47" t="s">
        <v>93</v>
      </c>
      <c r="V318" s="47">
        <v>0.38353043067265064</v>
      </c>
      <c r="W318" s="47">
        <v>0.3952380952380952</v>
      </c>
      <c r="X318" s="47">
        <v>0.011707664565444587</v>
      </c>
      <c r="Y318" s="3"/>
      <c r="Z318" s="3"/>
      <c r="AA318" s="3"/>
      <c r="AB318" s="3"/>
      <c r="AC318" s="3"/>
      <c r="AD318" s="3"/>
      <c r="AE318" s="3"/>
      <c r="AF318" s="3"/>
      <c r="AG318" s="3"/>
      <c r="AH318" s="3">
        <f t="shared" si="13"/>
        <v>317</v>
      </c>
      <c r="AI318" s="3">
        <f t="shared" si="12"/>
        <v>0.8408488064</v>
      </c>
      <c r="AJ318" s="47">
        <v>0.9558404558404558</v>
      </c>
      <c r="AK318" s="3">
        <v>0.8408488063660478</v>
      </c>
      <c r="AL318" s="47">
        <v>0.32511210762331844</v>
      </c>
      <c r="AM318" s="3">
        <v>0.8408488063660478</v>
      </c>
      <c r="AN318" s="47">
        <v>0.98231693441848</v>
      </c>
      <c r="AO318" s="3">
        <v>0.8408488063660478</v>
      </c>
      <c r="AP318" s="47">
        <v>0.23628303739822765</v>
      </c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  <c r="BU318" s="3"/>
      <c r="BV318" s="3"/>
      <c r="BW318" s="3"/>
      <c r="BX318" s="3"/>
      <c r="BY318" s="3"/>
      <c r="BZ318" s="3"/>
      <c r="CA318" s="3"/>
    </row>
    <row r="319" ht="11.25" customHeight="1">
      <c r="A319" s="3"/>
      <c r="B319" s="3"/>
      <c r="C319" s="3" t="s">
        <v>341</v>
      </c>
      <c r="D319" s="18">
        <v>259.0</v>
      </c>
      <c r="E319" s="19">
        <v>1.0</v>
      </c>
      <c r="F319" s="35">
        <v>121.0</v>
      </c>
      <c r="G319" s="36">
        <v>12.0</v>
      </c>
      <c r="H319" s="47">
        <f t="shared" si="1"/>
        <v>0.9961538462</v>
      </c>
      <c r="I319" s="50">
        <f t="shared" si="2"/>
        <v>0.9097744361</v>
      </c>
      <c r="J319" s="47">
        <f t="shared" si="3"/>
        <v>0.9669211196</v>
      </c>
      <c r="K319" s="47">
        <f t="shared" si="4"/>
        <v>0.68956743</v>
      </c>
      <c r="L319" s="47">
        <f t="shared" si="5"/>
        <v>0.31043257</v>
      </c>
      <c r="M319" s="51">
        <f t="shared" si="6"/>
        <v>0.5115384615</v>
      </c>
      <c r="N319" s="52">
        <f t="shared" si="7"/>
        <v>0.9975460406</v>
      </c>
      <c r="O319" s="52">
        <f t="shared" si="8"/>
        <v>0.1902806582</v>
      </c>
      <c r="P319" s="53">
        <f t="shared" si="9"/>
        <v>0.9165878537</v>
      </c>
      <c r="Q319" s="50">
        <f t="shared" si="10"/>
        <v>0.9183888451</v>
      </c>
      <c r="R319" s="54">
        <f t="shared" si="11"/>
        <v>-0.008614409027</v>
      </c>
      <c r="S319" s="3"/>
      <c r="T319" s="3"/>
      <c r="U319" s="47" t="s">
        <v>53</v>
      </c>
      <c r="V319" s="47">
        <v>0.9183081057833806</v>
      </c>
      <c r="W319" s="47">
        <v>0.9311740890688259</v>
      </c>
      <c r="X319" s="47">
        <v>0.012865983285445304</v>
      </c>
      <c r="Y319" s="3"/>
      <c r="Z319" s="3"/>
      <c r="AA319" s="3"/>
      <c r="AB319" s="3"/>
      <c r="AC319" s="3"/>
      <c r="AD319" s="3"/>
      <c r="AE319" s="3"/>
      <c r="AF319" s="3"/>
      <c r="AG319" s="3"/>
      <c r="AH319" s="3">
        <f t="shared" si="13"/>
        <v>318</v>
      </c>
      <c r="AI319" s="3">
        <f t="shared" si="12"/>
        <v>0.8435013263</v>
      </c>
      <c r="AJ319" s="47">
        <v>0.9559193954659949</v>
      </c>
      <c r="AK319" s="3">
        <v>0.843501326259947</v>
      </c>
      <c r="AL319" s="47">
        <v>0.32559638942617664</v>
      </c>
      <c r="AM319" s="3">
        <v>0.843501326259947</v>
      </c>
      <c r="AN319" s="47">
        <v>0.9834402667389104</v>
      </c>
      <c r="AO319" s="3">
        <v>0.843501326259947</v>
      </c>
      <c r="AP319" s="47">
        <v>0.2370364150212162</v>
      </c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</row>
    <row r="320" ht="11.25" customHeight="1">
      <c r="A320" s="3"/>
      <c r="B320" s="3"/>
      <c r="C320" s="3" t="s">
        <v>342</v>
      </c>
      <c r="D320" s="18">
        <v>497.0</v>
      </c>
      <c r="E320" s="19">
        <v>9.0</v>
      </c>
      <c r="F320" s="35">
        <v>157.0</v>
      </c>
      <c r="G320" s="36">
        <v>15.0</v>
      </c>
      <c r="H320" s="47">
        <f t="shared" si="1"/>
        <v>0.9822134387</v>
      </c>
      <c r="I320" s="50">
        <f t="shared" si="2"/>
        <v>0.9127906977</v>
      </c>
      <c r="J320" s="47">
        <f t="shared" si="3"/>
        <v>0.9646017699</v>
      </c>
      <c r="K320" s="47">
        <f t="shared" si="4"/>
        <v>0.7551622419</v>
      </c>
      <c r="L320" s="47">
        <f t="shared" si="5"/>
        <v>0.2448377581</v>
      </c>
      <c r="M320" s="51">
        <f t="shared" si="6"/>
        <v>0.3399209486</v>
      </c>
      <c r="N320" s="52">
        <f t="shared" si="7"/>
        <v>0.9872499854</v>
      </c>
      <c r="O320" s="52">
        <f t="shared" si="8"/>
        <v>0.1254574373</v>
      </c>
      <c r="P320" s="53">
        <f t="shared" si="9"/>
        <v>0.8953904394</v>
      </c>
      <c r="Q320" s="50">
        <f t="shared" si="10"/>
        <v>0.8954675401</v>
      </c>
      <c r="R320" s="54">
        <f t="shared" si="11"/>
        <v>0.01732315761</v>
      </c>
      <c r="S320" s="3"/>
      <c r="T320" s="3"/>
      <c r="U320" s="47" t="s">
        <v>169</v>
      </c>
      <c r="V320" s="47">
        <v>0.892694548750427</v>
      </c>
      <c r="W320" s="47">
        <v>0.9061224489795918</v>
      </c>
      <c r="X320" s="47">
        <v>0.013427900229164846</v>
      </c>
      <c r="Y320" s="3"/>
      <c r="Z320" s="3"/>
      <c r="AA320" s="3"/>
      <c r="AB320" s="3"/>
      <c r="AC320" s="3"/>
      <c r="AD320" s="3"/>
      <c r="AE320" s="3"/>
      <c r="AF320" s="3"/>
      <c r="AG320" s="3"/>
      <c r="AH320" s="3">
        <f t="shared" si="13"/>
        <v>319</v>
      </c>
      <c r="AI320" s="3">
        <f t="shared" si="12"/>
        <v>0.8461538462</v>
      </c>
      <c r="AJ320" s="47">
        <v>0.9565217391304348</v>
      </c>
      <c r="AK320" s="3">
        <v>0.8461538461538461</v>
      </c>
      <c r="AL320" s="47">
        <v>0.32592592592592595</v>
      </c>
      <c r="AM320" s="3">
        <v>0.8461538461538461</v>
      </c>
      <c r="AN320" s="47">
        <v>0.9835591046268207</v>
      </c>
      <c r="AO320" s="3">
        <v>0.8461538461538461</v>
      </c>
      <c r="AP320" s="47">
        <v>0.23759252971801015</v>
      </c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</row>
    <row r="321" ht="11.25" customHeight="1">
      <c r="A321" s="3"/>
      <c r="B321" s="3"/>
      <c r="C321" s="3" t="s">
        <v>343</v>
      </c>
      <c r="D321" s="18">
        <v>1081.0</v>
      </c>
      <c r="E321" s="19">
        <v>22.0</v>
      </c>
      <c r="F321" s="35">
        <v>426.0</v>
      </c>
      <c r="G321" s="36">
        <v>50.0</v>
      </c>
      <c r="H321" s="47">
        <f t="shared" si="1"/>
        <v>0.9800543971</v>
      </c>
      <c r="I321" s="50">
        <f t="shared" si="2"/>
        <v>0.8949579832</v>
      </c>
      <c r="J321" s="47">
        <f t="shared" si="3"/>
        <v>0.9544015199</v>
      </c>
      <c r="K321" s="47">
        <f t="shared" si="4"/>
        <v>0.7162761241</v>
      </c>
      <c r="L321" s="47">
        <f t="shared" si="5"/>
        <v>0.2837238759</v>
      </c>
      <c r="M321" s="51">
        <f t="shared" si="6"/>
        <v>0.4315503173</v>
      </c>
      <c r="N321" s="52">
        <f t="shared" si="7"/>
        <v>0.9818647903</v>
      </c>
      <c r="O321" s="52">
        <f t="shared" si="8"/>
        <v>0.1652968013</v>
      </c>
      <c r="P321" s="53">
        <f t="shared" si="9"/>
        <v>0.8821423703</v>
      </c>
      <c r="Q321" s="50">
        <f t="shared" si="10"/>
        <v>0.8812722659</v>
      </c>
      <c r="R321" s="54">
        <f t="shared" si="11"/>
        <v>0.01368571733</v>
      </c>
      <c r="S321" s="3"/>
      <c r="T321" s="3"/>
      <c r="U321" s="47" t="s">
        <v>72</v>
      </c>
      <c r="V321" s="47">
        <v>0.8161021259355768</v>
      </c>
      <c r="W321" s="47">
        <v>0.8297872340425532</v>
      </c>
      <c r="X321" s="47">
        <v>0.013685108106976318</v>
      </c>
      <c r="Y321" s="3"/>
      <c r="Z321" s="3"/>
      <c r="AA321" s="3"/>
      <c r="AB321" s="3"/>
      <c r="AC321" s="3"/>
      <c r="AD321" s="3"/>
      <c r="AE321" s="3"/>
      <c r="AF321" s="3"/>
      <c r="AG321" s="3"/>
      <c r="AH321" s="3">
        <f t="shared" si="13"/>
        <v>320</v>
      </c>
      <c r="AI321" s="3">
        <f t="shared" si="12"/>
        <v>0.848806366</v>
      </c>
      <c r="AJ321" s="47">
        <v>0.9567198177676538</v>
      </c>
      <c r="AK321" s="3">
        <v>0.8488063660477454</v>
      </c>
      <c r="AL321" s="47">
        <v>0.327460510328068</v>
      </c>
      <c r="AM321" s="3">
        <v>0.8488063660477454</v>
      </c>
      <c r="AN321" s="47">
        <v>0.9838055513289812</v>
      </c>
      <c r="AO321" s="3">
        <v>0.8488063660477454</v>
      </c>
      <c r="AP321" s="47">
        <v>0.24075334738162346</v>
      </c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</row>
    <row r="322" ht="11.25" customHeight="1">
      <c r="A322" s="3"/>
      <c r="B322" s="3"/>
      <c r="C322" s="3" t="s">
        <v>344</v>
      </c>
      <c r="D322" s="18">
        <v>90.0</v>
      </c>
      <c r="E322" s="19">
        <v>4.0</v>
      </c>
      <c r="F322" s="35">
        <v>43.0</v>
      </c>
      <c r="G322" s="36">
        <v>3.0</v>
      </c>
      <c r="H322" s="47">
        <f t="shared" si="1"/>
        <v>0.9574468085</v>
      </c>
      <c r="I322" s="50">
        <f t="shared" si="2"/>
        <v>0.9347826087</v>
      </c>
      <c r="J322" s="47">
        <f t="shared" si="3"/>
        <v>0.95</v>
      </c>
      <c r="K322" s="47">
        <f t="shared" si="4"/>
        <v>0.6642857143</v>
      </c>
      <c r="L322" s="47">
        <f t="shared" si="5"/>
        <v>0.3357142857</v>
      </c>
      <c r="M322" s="51">
        <f t="shared" si="6"/>
        <v>0.4893617021</v>
      </c>
      <c r="N322" s="52">
        <f t="shared" si="7"/>
        <v>0.9838321133</v>
      </c>
      <c r="O322" s="52">
        <f t="shared" si="8"/>
        <v>0.217436093</v>
      </c>
      <c r="P322" s="53">
        <f t="shared" si="9"/>
        <v>0.8959049637</v>
      </c>
      <c r="Q322" s="50">
        <f t="shared" si="10"/>
        <v>0.8960208347</v>
      </c>
      <c r="R322" s="54">
        <f t="shared" si="11"/>
        <v>0.03876177398</v>
      </c>
      <c r="S322" s="3"/>
      <c r="T322" s="3"/>
      <c r="U322" s="47" t="s">
        <v>343</v>
      </c>
      <c r="V322" s="47">
        <v>0.8812722658640983</v>
      </c>
      <c r="W322" s="47">
        <v>0.8949579831932774</v>
      </c>
      <c r="X322" s="47">
        <v>0.013685717329179004</v>
      </c>
      <c r="Y322" s="3"/>
      <c r="Z322" s="3"/>
      <c r="AA322" s="3"/>
      <c r="AB322" s="3"/>
      <c r="AC322" s="3"/>
      <c r="AD322" s="3"/>
      <c r="AE322" s="3"/>
      <c r="AF322" s="3"/>
      <c r="AG322" s="3"/>
      <c r="AH322" s="3">
        <f t="shared" si="13"/>
        <v>321</v>
      </c>
      <c r="AI322" s="3">
        <f t="shared" si="12"/>
        <v>0.8514588859</v>
      </c>
      <c r="AJ322" s="47">
        <v>0.9568690095846646</v>
      </c>
      <c r="AK322" s="3">
        <v>0.8514588859416445</v>
      </c>
      <c r="AL322" s="47">
        <v>0.3276167947959787</v>
      </c>
      <c r="AM322" s="3">
        <v>0.8514588859416445</v>
      </c>
      <c r="AN322" s="47">
        <v>0.9838321132724159</v>
      </c>
      <c r="AO322" s="3">
        <v>0.8514588859416445</v>
      </c>
      <c r="AP322" s="47">
        <v>0.24241725269758624</v>
      </c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</row>
    <row r="323" ht="11.25" customHeight="1">
      <c r="A323" s="3"/>
      <c r="B323" s="3"/>
      <c r="C323" s="3" t="s">
        <v>345</v>
      </c>
      <c r="D323" s="18">
        <v>560.0</v>
      </c>
      <c r="E323" s="19">
        <v>13.0</v>
      </c>
      <c r="F323" s="35">
        <v>217.0</v>
      </c>
      <c r="G323" s="36">
        <v>24.0</v>
      </c>
      <c r="H323" s="47">
        <f t="shared" si="1"/>
        <v>0.9773123909</v>
      </c>
      <c r="I323" s="50">
        <f t="shared" si="2"/>
        <v>0.9004149378</v>
      </c>
      <c r="J323" s="47">
        <f t="shared" si="3"/>
        <v>0.9545454545</v>
      </c>
      <c r="K323" s="47">
        <f t="shared" si="4"/>
        <v>0.7174447174</v>
      </c>
      <c r="L323" s="47">
        <f t="shared" si="5"/>
        <v>0.2825552826</v>
      </c>
      <c r="M323" s="51">
        <f t="shared" si="6"/>
        <v>0.4205933682</v>
      </c>
      <c r="N323" s="52">
        <f t="shared" si="7"/>
        <v>0.9818652364</v>
      </c>
      <c r="O323" s="52">
        <f t="shared" si="8"/>
        <v>0.1641193773</v>
      </c>
      <c r="P323" s="53">
        <f t="shared" si="9"/>
        <v>0.8820315119</v>
      </c>
      <c r="Q323" s="50">
        <f t="shared" si="10"/>
        <v>0.8811538909</v>
      </c>
      <c r="R323" s="54">
        <f t="shared" si="11"/>
        <v>0.0192610469</v>
      </c>
      <c r="S323" s="3"/>
      <c r="T323" s="3"/>
      <c r="U323" s="47" t="s">
        <v>152</v>
      </c>
      <c r="V323" s="47">
        <v>0.8750267071629815</v>
      </c>
      <c r="W323" s="47">
        <v>0.8888888888888888</v>
      </c>
      <c r="X323" s="47">
        <v>0.013862181725907363</v>
      </c>
      <c r="Y323" s="3"/>
      <c r="Z323" s="3"/>
      <c r="AA323" s="3"/>
      <c r="AB323" s="3"/>
      <c r="AC323" s="3"/>
      <c r="AD323" s="3"/>
      <c r="AE323" s="3"/>
      <c r="AF323" s="3"/>
      <c r="AG323" s="3"/>
      <c r="AH323" s="3">
        <f t="shared" si="13"/>
        <v>322</v>
      </c>
      <c r="AI323" s="3">
        <f t="shared" si="12"/>
        <v>0.8541114058</v>
      </c>
      <c r="AJ323" s="47">
        <v>0.9571068124474348</v>
      </c>
      <c r="AK323" s="3">
        <v>0.8541114058355438</v>
      </c>
      <c r="AL323" s="47">
        <v>0.3319874383131449</v>
      </c>
      <c r="AM323" s="3">
        <v>0.8541114058355438</v>
      </c>
      <c r="AN323" s="47">
        <v>0.9840117969174339</v>
      </c>
      <c r="AO323" s="3">
        <v>0.8541114058355438</v>
      </c>
      <c r="AP323" s="47">
        <v>0.24334442046779453</v>
      </c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</row>
    <row r="324" ht="11.25" customHeight="1">
      <c r="A324" s="3"/>
      <c r="B324" s="3"/>
      <c r="C324" s="3" t="s">
        <v>346</v>
      </c>
      <c r="D324" s="18">
        <v>1570.0</v>
      </c>
      <c r="E324" s="19">
        <v>8.0</v>
      </c>
      <c r="F324" s="35">
        <v>368.0</v>
      </c>
      <c r="G324" s="36">
        <v>43.0</v>
      </c>
      <c r="H324" s="47">
        <f t="shared" si="1"/>
        <v>0.9949302915</v>
      </c>
      <c r="I324" s="50">
        <f t="shared" si="2"/>
        <v>0.895377129</v>
      </c>
      <c r="J324" s="47">
        <f t="shared" si="3"/>
        <v>0.9743589744</v>
      </c>
      <c r="K324" s="47">
        <f t="shared" si="4"/>
        <v>0.8109602815</v>
      </c>
      <c r="L324" s="47">
        <f t="shared" si="5"/>
        <v>0.1890397185</v>
      </c>
      <c r="M324" s="51">
        <f t="shared" si="6"/>
        <v>0.2604562738</v>
      </c>
      <c r="N324" s="52">
        <f t="shared" si="7"/>
        <v>0.9901343934</v>
      </c>
      <c r="O324" s="52">
        <f t="shared" si="8"/>
        <v>0.06888620378</v>
      </c>
      <c r="P324" s="53">
        <f t="shared" si="9"/>
        <v>0.9197101574</v>
      </c>
      <c r="Q324" s="50">
        <f t="shared" si="10"/>
        <v>0.9217874631</v>
      </c>
      <c r="R324" s="54">
        <f t="shared" si="11"/>
        <v>-0.02641033416</v>
      </c>
      <c r="S324" s="3"/>
      <c r="T324" s="3"/>
      <c r="U324" s="47" t="s">
        <v>348</v>
      </c>
      <c r="V324" s="47">
        <v>0.8145701330419175</v>
      </c>
      <c r="W324" s="47">
        <v>0.8284518828451883</v>
      </c>
      <c r="X324" s="47">
        <v>0.013881749803270838</v>
      </c>
      <c r="Y324" s="3"/>
      <c r="Z324" s="3"/>
      <c r="AA324" s="3"/>
      <c r="AB324" s="3"/>
      <c r="AC324" s="3"/>
      <c r="AD324" s="3"/>
      <c r="AE324" s="3"/>
      <c r="AF324" s="3"/>
      <c r="AG324" s="3"/>
      <c r="AH324" s="3">
        <f t="shared" si="13"/>
        <v>323</v>
      </c>
      <c r="AI324" s="3">
        <f t="shared" si="12"/>
        <v>0.8567639257</v>
      </c>
      <c r="AJ324" s="47">
        <v>0.9571428571428572</v>
      </c>
      <c r="AK324" s="3">
        <v>0.8567639257294429</v>
      </c>
      <c r="AL324" s="47">
        <v>0.3319919517102615</v>
      </c>
      <c r="AM324" s="3">
        <v>0.8567639257294429</v>
      </c>
      <c r="AN324" s="47">
        <v>0.9841042916593824</v>
      </c>
      <c r="AO324" s="3">
        <v>0.8567639257294429</v>
      </c>
      <c r="AP324" s="47">
        <v>0.2449199372578559</v>
      </c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</row>
    <row r="325" ht="11.25" customHeight="1">
      <c r="A325" s="3"/>
      <c r="B325" s="3"/>
      <c r="C325" s="3" t="s">
        <v>347</v>
      </c>
      <c r="D325" s="18">
        <v>918.0</v>
      </c>
      <c r="E325" s="19">
        <v>15.0</v>
      </c>
      <c r="F325" s="35">
        <v>294.0</v>
      </c>
      <c r="G325" s="36">
        <v>47.0</v>
      </c>
      <c r="H325" s="47">
        <f t="shared" si="1"/>
        <v>0.9839228296</v>
      </c>
      <c r="I325" s="50">
        <f t="shared" si="2"/>
        <v>0.862170088</v>
      </c>
      <c r="J325" s="47">
        <f t="shared" si="3"/>
        <v>0.9513343799</v>
      </c>
      <c r="K325" s="47">
        <f t="shared" si="4"/>
        <v>0.7574568289</v>
      </c>
      <c r="L325" s="47">
        <f t="shared" si="5"/>
        <v>0.2425431711</v>
      </c>
      <c r="M325" s="51">
        <f t="shared" si="6"/>
        <v>0.3654876742</v>
      </c>
      <c r="N325" s="52">
        <f t="shared" si="7"/>
        <v>0.9738018488</v>
      </c>
      <c r="O325" s="52">
        <f t="shared" si="8"/>
        <v>0.1247968413</v>
      </c>
      <c r="P325" s="53">
        <f t="shared" si="9"/>
        <v>0.8604478571</v>
      </c>
      <c r="Q325" s="50">
        <f t="shared" si="10"/>
        <v>0.8582321034</v>
      </c>
      <c r="R325" s="54">
        <f t="shared" si="11"/>
        <v>0.003937984547</v>
      </c>
      <c r="S325" s="3"/>
      <c r="T325" s="3"/>
      <c r="U325" s="47" t="s">
        <v>379</v>
      </c>
      <c r="V325" s="47">
        <v>0.2544583768599999</v>
      </c>
      <c r="W325" s="47">
        <v>0.2684931506849315</v>
      </c>
      <c r="X325" s="47">
        <v>0.014034773824931623</v>
      </c>
      <c r="Y325" s="3"/>
      <c r="Z325" s="3"/>
      <c r="AA325" s="3"/>
      <c r="AB325" s="3"/>
      <c r="AC325" s="3"/>
      <c r="AD325" s="3"/>
      <c r="AE325" s="3"/>
      <c r="AF325" s="3"/>
      <c r="AG325" s="3"/>
      <c r="AH325" s="3">
        <f t="shared" si="13"/>
        <v>324</v>
      </c>
      <c r="AI325" s="3">
        <f t="shared" si="12"/>
        <v>0.8594164456</v>
      </c>
      <c r="AJ325" s="47">
        <v>0.9580492920818039</v>
      </c>
      <c r="AK325" s="3">
        <v>0.8594164456233422</v>
      </c>
      <c r="AL325" s="47">
        <v>0.3319946452476573</v>
      </c>
      <c r="AM325" s="3">
        <v>0.8594164456233422</v>
      </c>
      <c r="AN325" s="47">
        <v>0.9842791846481801</v>
      </c>
      <c r="AO325" s="3">
        <v>0.8594164456233422</v>
      </c>
      <c r="AP325" s="47">
        <v>0.24501168783625957</v>
      </c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</row>
    <row r="326" ht="11.25" customHeight="1">
      <c r="A326" s="3"/>
      <c r="B326" s="3"/>
      <c r="C326" s="3" t="s">
        <v>348</v>
      </c>
      <c r="D326" s="18">
        <v>1934.0</v>
      </c>
      <c r="E326" s="19">
        <v>52.0</v>
      </c>
      <c r="F326" s="35">
        <v>594.0</v>
      </c>
      <c r="G326" s="36">
        <v>123.0</v>
      </c>
      <c r="H326" s="47">
        <f t="shared" si="1"/>
        <v>0.973816717</v>
      </c>
      <c r="I326" s="50">
        <f t="shared" si="2"/>
        <v>0.8284518828</v>
      </c>
      <c r="J326" s="47">
        <f t="shared" si="3"/>
        <v>0.9352571217</v>
      </c>
      <c r="K326" s="47">
        <f t="shared" si="4"/>
        <v>0.7610062893</v>
      </c>
      <c r="L326" s="47">
        <f t="shared" si="5"/>
        <v>0.2389937107</v>
      </c>
      <c r="M326" s="51">
        <f t="shared" si="6"/>
        <v>0.3610271903</v>
      </c>
      <c r="N326" s="52">
        <f t="shared" si="7"/>
        <v>0.9574118577</v>
      </c>
      <c r="O326" s="52">
        <f t="shared" si="8"/>
        <v>0.1232331621</v>
      </c>
      <c r="P326" s="53">
        <f t="shared" si="9"/>
        <v>0.8187089259</v>
      </c>
      <c r="Q326" s="50">
        <f t="shared" si="10"/>
        <v>0.814570133</v>
      </c>
      <c r="R326" s="54">
        <f t="shared" si="11"/>
        <v>0.0138817498</v>
      </c>
      <c r="S326" s="3"/>
      <c r="T326" s="3"/>
      <c r="U326" s="47" t="s">
        <v>310</v>
      </c>
      <c r="V326" s="47">
        <v>0.9066460456414375</v>
      </c>
      <c r="W326" s="47">
        <v>0.9212121212121213</v>
      </c>
      <c r="X326" s="47">
        <v>0.01456607557068379</v>
      </c>
      <c r="Y326" s="3"/>
      <c r="Z326" s="3"/>
      <c r="AA326" s="3"/>
      <c r="AB326" s="3"/>
      <c r="AC326" s="3"/>
      <c r="AD326" s="3"/>
      <c r="AE326" s="3"/>
      <c r="AF326" s="3"/>
      <c r="AG326" s="3"/>
      <c r="AH326" s="3">
        <f t="shared" si="13"/>
        <v>325</v>
      </c>
      <c r="AI326" s="3">
        <f t="shared" si="12"/>
        <v>0.8620689655</v>
      </c>
      <c r="AJ326" s="47">
        <v>0.9581632653061225</v>
      </c>
      <c r="AK326" s="3">
        <v>0.8620689655172413</v>
      </c>
      <c r="AL326" s="47">
        <v>0.33219470538001705</v>
      </c>
      <c r="AM326" s="3">
        <v>0.8620689655172413</v>
      </c>
      <c r="AN326" s="47">
        <v>0.9842894031221703</v>
      </c>
      <c r="AO326" s="3">
        <v>0.8620689655172413</v>
      </c>
      <c r="AP326" s="47">
        <v>0.24530567820646168</v>
      </c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</row>
    <row r="327" ht="11.25" customHeight="1">
      <c r="A327" s="3"/>
      <c r="B327" s="3"/>
      <c r="C327" s="3" t="s">
        <v>349</v>
      </c>
      <c r="D327" s="18">
        <v>1443.0</v>
      </c>
      <c r="E327" s="19">
        <v>21.0</v>
      </c>
      <c r="F327" s="35">
        <v>632.0</v>
      </c>
      <c r="G327" s="36">
        <v>68.0</v>
      </c>
      <c r="H327" s="47">
        <f t="shared" si="1"/>
        <v>0.9856557377</v>
      </c>
      <c r="I327" s="50">
        <f t="shared" si="2"/>
        <v>0.9028571429</v>
      </c>
      <c r="J327" s="47">
        <f t="shared" si="3"/>
        <v>0.9588724584</v>
      </c>
      <c r="K327" s="47">
        <f t="shared" si="4"/>
        <v>0.6982439926</v>
      </c>
      <c r="L327" s="47">
        <f t="shared" si="5"/>
        <v>0.3017560074</v>
      </c>
      <c r="M327" s="51">
        <f t="shared" si="6"/>
        <v>0.4781420765</v>
      </c>
      <c r="N327" s="52">
        <f t="shared" si="7"/>
        <v>0.9884999663</v>
      </c>
      <c r="O327" s="52">
        <f t="shared" si="8"/>
        <v>0.182649654</v>
      </c>
      <c r="P327" s="53">
        <f t="shared" si="9"/>
        <v>0.8977508015</v>
      </c>
      <c r="Q327" s="50">
        <f t="shared" si="10"/>
        <v>0.8980069972</v>
      </c>
      <c r="R327" s="54">
        <f t="shared" si="11"/>
        <v>0.004850145607</v>
      </c>
      <c r="S327" s="3"/>
      <c r="T327" s="3"/>
      <c r="U327" s="47" t="s">
        <v>242</v>
      </c>
      <c r="V327" s="47">
        <v>0.7611554189307272</v>
      </c>
      <c r="W327" s="47">
        <v>0.7774674115456238</v>
      </c>
      <c r="X327" s="47">
        <v>0.016311992614896575</v>
      </c>
      <c r="Y327" s="3"/>
      <c r="Z327" s="3"/>
      <c r="AA327" s="3"/>
      <c r="AB327" s="3"/>
      <c r="AC327" s="3"/>
      <c r="AD327" s="3"/>
      <c r="AE327" s="3"/>
      <c r="AF327" s="3"/>
      <c r="AG327" s="3"/>
      <c r="AH327" s="3">
        <f t="shared" si="13"/>
        <v>326</v>
      </c>
      <c r="AI327" s="3">
        <f t="shared" si="12"/>
        <v>0.8647214854</v>
      </c>
      <c r="AJ327" s="47">
        <v>0.9582806573957017</v>
      </c>
      <c r="AK327" s="3">
        <v>0.8647214854111406</v>
      </c>
      <c r="AL327" s="47">
        <v>0.332220367278798</v>
      </c>
      <c r="AM327" s="3">
        <v>0.8647214854111406</v>
      </c>
      <c r="AN327" s="47">
        <v>0.9847811336592641</v>
      </c>
      <c r="AO327" s="3">
        <v>0.8647214854111406</v>
      </c>
      <c r="AP327" s="47">
        <v>0.24560784447106576</v>
      </c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</row>
    <row r="328" ht="11.25" customHeight="1">
      <c r="A328" s="3"/>
      <c r="B328" s="3"/>
      <c r="C328" s="3" t="s">
        <v>350</v>
      </c>
      <c r="D328" s="18">
        <v>221.0</v>
      </c>
      <c r="E328" s="19">
        <v>11.0</v>
      </c>
      <c r="F328" s="35">
        <v>111.0</v>
      </c>
      <c r="G328" s="36">
        <v>11.0</v>
      </c>
      <c r="H328" s="47">
        <f t="shared" si="1"/>
        <v>0.9525862069</v>
      </c>
      <c r="I328" s="50">
        <f t="shared" si="2"/>
        <v>0.9098360656</v>
      </c>
      <c r="J328" s="47">
        <f t="shared" si="3"/>
        <v>0.9378531073</v>
      </c>
      <c r="K328" s="47">
        <f t="shared" si="4"/>
        <v>0.6553672316</v>
      </c>
      <c r="L328" s="47">
        <f t="shared" si="5"/>
        <v>0.3446327684</v>
      </c>
      <c r="M328" s="51">
        <f t="shared" si="6"/>
        <v>0.525862069</v>
      </c>
      <c r="N328" s="52">
        <f t="shared" si="7"/>
        <v>0.9728626508</v>
      </c>
      <c r="O328" s="52">
        <f t="shared" si="8"/>
        <v>0.2277684319</v>
      </c>
      <c r="P328" s="53">
        <f t="shared" si="9"/>
        <v>0.8800496892</v>
      </c>
      <c r="Q328" s="50">
        <f t="shared" si="10"/>
        <v>0.8790388241</v>
      </c>
      <c r="R328" s="54">
        <f t="shared" si="11"/>
        <v>0.03079724143</v>
      </c>
      <c r="S328" s="3"/>
      <c r="T328" s="3"/>
      <c r="U328" s="47" t="s">
        <v>335</v>
      </c>
      <c r="V328" s="47">
        <v>0.8552699410169212</v>
      </c>
      <c r="W328" s="47">
        <v>0.871931696905016</v>
      </c>
      <c r="X328" s="47">
        <v>0.01666175588809482</v>
      </c>
      <c r="Y328" s="3"/>
      <c r="Z328" s="3"/>
      <c r="AA328" s="3"/>
      <c r="AB328" s="3"/>
      <c r="AC328" s="3"/>
      <c r="AD328" s="3"/>
      <c r="AE328" s="3"/>
      <c r="AF328" s="3"/>
      <c r="AG328" s="3"/>
      <c r="AH328" s="3">
        <f t="shared" si="13"/>
        <v>327</v>
      </c>
      <c r="AI328" s="3">
        <f t="shared" si="12"/>
        <v>0.8673740053</v>
      </c>
      <c r="AJ328" s="47">
        <v>0.9588724584103512</v>
      </c>
      <c r="AK328" s="3">
        <v>0.8673740053050398</v>
      </c>
      <c r="AL328" s="47">
        <v>0.3325842696629213</v>
      </c>
      <c r="AM328" s="3">
        <v>0.8673740053050398</v>
      </c>
      <c r="AN328" s="47">
        <v>0.984846214681294</v>
      </c>
      <c r="AO328" s="3">
        <v>0.8673740053050398</v>
      </c>
      <c r="AP328" s="47">
        <v>0.24736804383258526</v>
      </c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</row>
    <row r="329" ht="11.25" customHeight="1">
      <c r="A329" s="3"/>
      <c r="B329" s="3"/>
      <c r="C329" s="3" t="s">
        <v>351</v>
      </c>
      <c r="D329" s="18">
        <v>1064.0</v>
      </c>
      <c r="E329" s="19">
        <v>12.0</v>
      </c>
      <c r="F329" s="35">
        <v>401.0</v>
      </c>
      <c r="G329" s="36">
        <v>56.0</v>
      </c>
      <c r="H329" s="47">
        <f t="shared" si="1"/>
        <v>0.9888475836</v>
      </c>
      <c r="I329" s="50">
        <f t="shared" si="2"/>
        <v>0.8774617068</v>
      </c>
      <c r="J329" s="47">
        <f t="shared" si="3"/>
        <v>0.955642531</v>
      </c>
      <c r="K329" s="47">
        <f t="shared" si="4"/>
        <v>0.7305936073</v>
      </c>
      <c r="L329" s="47">
        <f t="shared" si="5"/>
        <v>0.2694063927</v>
      </c>
      <c r="M329" s="51">
        <f t="shared" si="6"/>
        <v>0.4247211896</v>
      </c>
      <c r="N329" s="52">
        <f t="shared" si="7"/>
        <v>0.9813516895</v>
      </c>
      <c r="O329" s="52">
        <f t="shared" si="8"/>
        <v>0.1509347973</v>
      </c>
      <c r="P329" s="53">
        <f t="shared" si="9"/>
        <v>0.8799605871</v>
      </c>
      <c r="Q329" s="50">
        <f t="shared" si="10"/>
        <v>0.8789437816</v>
      </c>
      <c r="R329" s="54">
        <f t="shared" si="11"/>
        <v>-0.00148207482</v>
      </c>
      <c r="S329" s="3"/>
      <c r="T329" s="3"/>
      <c r="U329" s="47" t="s">
        <v>320</v>
      </c>
      <c r="V329" s="47">
        <v>0.8696504062013201</v>
      </c>
      <c r="W329" s="47">
        <v>0.8865836791147994</v>
      </c>
      <c r="X329" s="47">
        <v>0.016933272913479347</v>
      </c>
      <c r="Y329" s="3"/>
      <c r="Z329" s="3"/>
      <c r="AA329" s="3"/>
      <c r="AB329" s="3"/>
      <c r="AC329" s="3"/>
      <c r="AD329" s="3"/>
      <c r="AE329" s="3"/>
      <c r="AF329" s="3"/>
      <c r="AG329" s="3"/>
      <c r="AH329" s="3">
        <f t="shared" si="13"/>
        <v>328</v>
      </c>
      <c r="AI329" s="3">
        <f t="shared" si="12"/>
        <v>0.8700265252</v>
      </c>
      <c r="AJ329" s="47">
        <v>0.9592457420924574</v>
      </c>
      <c r="AK329" s="3">
        <v>0.870026525198939</v>
      </c>
      <c r="AL329" s="47">
        <v>0.3345588235294118</v>
      </c>
      <c r="AM329" s="3">
        <v>0.870026525198939</v>
      </c>
      <c r="AN329" s="47">
        <v>0.9849511536020793</v>
      </c>
      <c r="AO329" s="3">
        <v>0.870026525198939</v>
      </c>
      <c r="AP329" s="47">
        <v>0.24775185141128464</v>
      </c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</row>
    <row r="330" ht="11.25" customHeight="1">
      <c r="A330" s="3"/>
      <c r="B330" s="3"/>
      <c r="C330" s="3" t="s">
        <v>352</v>
      </c>
      <c r="D330" s="18">
        <v>872.0</v>
      </c>
      <c r="E330" s="19">
        <v>19.0</v>
      </c>
      <c r="F330" s="35">
        <v>470.0</v>
      </c>
      <c r="G330" s="36">
        <v>43.0</v>
      </c>
      <c r="H330" s="47">
        <f t="shared" si="1"/>
        <v>0.9786756453</v>
      </c>
      <c r="I330" s="50">
        <f t="shared" si="2"/>
        <v>0.9161793372</v>
      </c>
      <c r="J330" s="47">
        <f t="shared" si="3"/>
        <v>0.9558404558</v>
      </c>
      <c r="K330" s="47">
        <f t="shared" si="4"/>
        <v>0.6517094017</v>
      </c>
      <c r="L330" s="47">
        <f t="shared" si="5"/>
        <v>0.3482905983</v>
      </c>
      <c r="M330" s="51">
        <f t="shared" si="6"/>
        <v>0.5757575758</v>
      </c>
      <c r="N330" s="52">
        <f t="shared" si="7"/>
        <v>0.9911617016</v>
      </c>
      <c r="O330" s="52">
        <f t="shared" si="8"/>
        <v>0.2292068915</v>
      </c>
      <c r="P330" s="53">
        <f t="shared" si="9"/>
        <v>0.9123657984</v>
      </c>
      <c r="Q330" s="50">
        <f t="shared" si="10"/>
        <v>0.9138024286</v>
      </c>
      <c r="R330" s="54">
        <f t="shared" si="11"/>
        <v>0.002376908671</v>
      </c>
      <c r="S330" s="3"/>
      <c r="T330" s="3"/>
      <c r="U330" s="47" t="s">
        <v>194</v>
      </c>
      <c r="V330" s="47">
        <v>0.39112265931605994</v>
      </c>
      <c r="W330" s="47">
        <v>0.40816326530612246</v>
      </c>
      <c r="X330" s="47">
        <v>0.01704060599006252</v>
      </c>
      <c r="Y330" s="3"/>
      <c r="Z330" s="3"/>
      <c r="AA330" s="3"/>
      <c r="AB330" s="3"/>
      <c r="AC330" s="3"/>
      <c r="AD330" s="3"/>
      <c r="AE330" s="3"/>
      <c r="AF330" s="3"/>
      <c r="AG330" s="3"/>
      <c r="AH330" s="3">
        <f t="shared" si="13"/>
        <v>329</v>
      </c>
      <c r="AI330" s="3">
        <f t="shared" si="12"/>
        <v>0.8726790451</v>
      </c>
      <c r="AJ330" s="47">
        <v>0.9595505617977528</v>
      </c>
      <c r="AK330" s="3">
        <v>0.8726790450928382</v>
      </c>
      <c r="AL330" s="47">
        <v>0.33457249070631967</v>
      </c>
      <c r="AM330" s="3">
        <v>0.8726790450928382</v>
      </c>
      <c r="AN330" s="47">
        <v>0.9849733463721022</v>
      </c>
      <c r="AO330" s="3">
        <v>0.8726790450928382</v>
      </c>
      <c r="AP330" s="47">
        <v>0.24779324353968804</v>
      </c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</row>
    <row r="331" ht="11.25" customHeight="1">
      <c r="A331" s="3"/>
      <c r="B331" s="3"/>
      <c r="C331" s="3" t="s">
        <v>353</v>
      </c>
      <c r="D331" s="18">
        <v>1212.0</v>
      </c>
      <c r="E331" s="19">
        <v>12.0</v>
      </c>
      <c r="F331" s="35">
        <v>555.0</v>
      </c>
      <c r="G331" s="36">
        <v>62.0</v>
      </c>
      <c r="H331" s="47">
        <f t="shared" si="1"/>
        <v>0.9901960784</v>
      </c>
      <c r="I331" s="50">
        <f t="shared" si="2"/>
        <v>0.8995137763</v>
      </c>
      <c r="J331" s="47">
        <f t="shared" si="3"/>
        <v>0.9598044541</v>
      </c>
      <c r="K331" s="47">
        <f t="shared" si="4"/>
        <v>0.6920152091</v>
      </c>
      <c r="L331" s="47">
        <f t="shared" si="5"/>
        <v>0.3079847909</v>
      </c>
      <c r="M331" s="51">
        <f t="shared" si="6"/>
        <v>0.5040849673</v>
      </c>
      <c r="N331" s="52">
        <f t="shared" si="7"/>
        <v>0.9901841125</v>
      </c>
      <c r="O331" s="52">
        <f t="shared" si="8"/>
        <v>0.1887184275</v>
      </c>
      <c r="P331" s="53">
        <f t="shared" si="9"/>
        <v>0.9018317894</v>
      </c>
      <c r="Q331" s="50">
        <f t="shared" si="10"/>
        <v>0.9024051406</v>
      </c>
      <c r="R331" s="54">
        <f t="shared" si="11"/>
        <v>-0.002891364222</v>
      </c>
      <c r="S331" s="3"/>
      <c r="T331" s="3"/>
      <c r="U331" s="47" t="s">
        <v>342</v>
      </c>
      <c r="V331" s="47">
        <v>0.8954675400676219</v>
      </c>
      <c r="W331" s="47">
        <v>0.9127906976744186</v>
      </c>
      <c r="X331" s="47">
        <v>0.017323157606796702</v>
      </c>
      <c r="Y331" s="3"/>
      <c r="Z331" s="3"/>
      <c r="AA331" s="3"/>
      <c r="AB331" s="3"/>
      <c r="AC331" s="3"/>
      <c r="AD331" s="3"/>
      <c r="AE331" s="3"/>
      <c r="AF331" s="3"/>
      <c r="AG331" s="3"/>
      <c r="AH331" s="3">
        <f t="shared" si="13"/>
        <v>330</v>
      </c>
      <c r="AI331" s="3">
        <f t="shared" si="12"/>
        <v>0.875331565</v>
      </c>
      <c r="AJ331" s="47">
        <v>0.9598044541010321</v>
      </c>
      <c r="AK331" s="3">
        <v>0.8753315649867374</v>
      </c>
      <c r="AL331" s="47">
        <v>0.3347547974413646</v>
      </c>
      <c r="AM331" s="3">
        <v>0.8753315649867374</v>
      </c>
      <c r="AN331" s="47">
        <v>0.9854398847285456</v>
      </c>
      <c r="AO331" s="3">
        <v>0.8753315649867374</v>
      </c>
      <c r="AP331" s="47">
        <v>0.2480953877724264</v>
      </c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</row>
    <row r="332" ht="11.25" customHeight="1">
      <c r="A332" s="3"/>
      <c r="B332" s="3"/>
      <c r="C332" s="3" t="s">
        <v>354</v>
      </c>
      <c r="D332" s="18">
        <v>45.0</v>
      </c>
      <c r="E332" s="19">
        <v>0.0</v>
      </c>
      <c r="F332" s="35">
        <v>62.0</v>
      </c>
      <c r="G332" s="36">
        <v>5.0</v>
      </c>
      <c r="H332" s="47">
        <f t="shared" si="1"/>
        <v>1</v>
      </c>
      <c r="I332" s="50">
        <f t="shared" si="2"/>
        <v>0.9253731343</v>
      </c>
      <c r="J332" s="47">
        <f t="shared" si="3"/>
        <v>0.9553571429</v>
      </c>
      <c r="K332" s="47">
        <f t="shared" si="4"/>
        <v>0.4464285714</v>
      </c>
      <c r="L332" s="47">
        <f t="shared" si="5"/>
        <v>0.5535714286</v>
      </c>
      <c r="M332" s="51">
        <f t="shared" si="6"/>
        <v>1.488888889</v>
      </c>
      <c r="N332" s="52">
        <f t="shared" si="7"/>
        <v>1.015699421</v>
      </c>
      <c r="O332" s="52">
        <f t="shared" si="8"/>
        <v>0.4330164918</v>
      </c>
      <c r="P332" s="53">
        <f t="shared" si="9"/>
        <v>1.149336077</v>
      </c>
      <c r="Q332" s="50">
        <f t="shared" si="10"/>
        <v>1.190949156</v>
      </c>
      <c r="R332" s="54">
        <f t="shared" si="11"/>
        <v>-0.2655760213</v>
      </c>
      <c r="S332" s="3"/>
      <c r="T332" s="3"/>
      <c r="U332" s="47" t="s">
        <v>154</v>
      </c>
      <c r="V332" s="47">
        <v>0.885295881205029</v>
      </c>
      <c r="W332" s="47">
        <v>0.9031578947368422</v>
      </c>
      <c r="X332" s="47">
        <v>0.01786201353181316</v>
      </c>
      <c r="Y332" s="3"/>
      <c r="Z332" s="3"/>
      <c r="AA332" s="3"/>
      <c r="AB332" s="3"/>
      <c r="AC332" s="3"/>
      <c r="AD332" s="3"/>
      <c r="AE332" s="3"/>
      <c r="AF332" s="3"/>
      <c r="AG332" s="3"/>
      <c r="AH332" s="3">
        <f t="shared" si="13"/>
        <v>331</v>
      </c>
      <c r="AI332" s="3">
        <f t="shared" si="12"/>
        <v>0.8779840849</v>
      </c>
      <c r="AJ332" s="47">
        <v>0.9598393574297188</v>
      </c>
      <c r="AK332" s="3">
        <v>0.8779840848806366</v>
      </c>
      <c r="AL332" s="47">
        <v>0.3350253807106599</v>
      </c>
      <c r="AM332" s="3">
        <v>0.8779840848806366</v>
      </c>
      <c r="AN332" s="47">
        <v>0.9855898265198486</v>
      </c>
      <c r="AO332" s="3">
        <v>0.8779840848806366</v>
      </c>
      <c r="AP332" s="47">
        <v>0.2487793355338138</v>
      </c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</row>
    <row r="333" ht="11.25" customHeight="1">
      <c r="A333" s="3"/>
      <c r="B333" s="3"/>
      <c r="C333" s="3" t="s">
        <v>355</v>
      </c>
      <c r="D333" s="18">
        <v>419.0</v>
      </c>
      <c r="E333" s="19">
        <v>4.0</v>
      </c>
      <c r="F333" s="35">
        <v>156.0</v>
      </c>
      <c r="G333" s="36">
        <v>18.0</v>
      </c>
      <c r="H333" s="47">
        <f t="shared" si="1"/>
        <v>0.9905437352</v>
      </c>
      <c r="I333" s="50">
        <f t="shared" si="2"/>
        <v>0.8965517241</v>
      </c>
      <c r="J333" s="47">
        <f t="shared" si="3"/>
        <v>0.9631490787</v>
      </c>
      <c r="K333" s="47">
        <f t="shared" si="4"/>
        <v>0.7319932998</v>
      </c>
      <c r="L333" s="47">
        <f t="shared" si="5"/>
        <v>0.2680067002</v>
      </c>
      <c r="M333" s="51">
        <f t="shared" si="6"/>
        <v>0.4113475177</v>
      </c>
      <c r="N333" s="52">
        <f t="shared" si="7"/>
        <v>0.988631705</v>
      </c>
      <c r="O333" s="52">
        <f t="shared" si="8"/>
        <v>0.1486307201</v>
      </c>
      <c r="P333" s="53">
        <f t="shared" si="9"/>
        <v>0.8968681594</v>
      </c>
      <c r="Q333" s="50">
        <f t="shared" si="10"/>
        <v>0.8970570129</v>
      </c>
      <c r="R333" s="54">
        <f t="shared" si="11"/>
        <v>-0.0005052888101</v>
      </c>
      <c r="S333" s="3"/>
      <c r="T333" s="3"/>
      <c r="U333" s="47" t="s">
        <v>54</v>
      </c>
      <c r="V333" s="47">
        <v>0.8284129291792741</v>
      </c>
      <c r="W333" s="47">
        <v>0.8467741935483871</v>
      </c>
      <c r="X333" s="47">
        <v>0.018361264369113006</v>
      </c>
      <c r="Y333" s="3"/>
      <c r="Z333" s="3"/>
      <c r="AA333" s="3"/>
      <c r="AB333" s="3"/>
      <c r="AC333" s="3"/>
      <c r="AD333" s="3"/>
      <c r="AE333" s="3"/>
      <c r="AF333" s="3"/>
      <c r="AG333" s="3"/>
      <c r="AH333" s="3">
        <f t="shared" si="13"/>
        <v>332</v>
      </c>
      <c r="AI333" s="3">
        <f t="shared" si="12"/>
        <v>0.8806366048</v>
      </c>
      <c r="AJ333" s="47">
        <v>0.9599332220367279</v>
      </c>
      <c r="AK333" s="3">
        <v>0.8806366047745358</v>
      </c>
      <c r="AL333" s="47">
        <v>0.33564013840830453</v>
      </c>
      <c r="AM333" s="3">
        <v>0.8806366047745358</v>
      </c>
      <c r="AN333" s="47">
        <v>0.9858397668707958</v>
      </c>
      <c r="AO333" s="3">
        <v>0.8806366047745358</v>
      </c>
      <c r="AP333" s="47">
        <v>0.24892567297898743</v>
      </c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</row>
    <row r="334" ht="11.25" customHeight="1">
      <c r="A334" s="3"/>
      <c r="B334" s="3"/>
      <c r="C334" s="3" t="s">
        <v>356</v>
      </c>
      <c r="D334" s="18">
        <v>1004.0</v>
      </c>
      <c r="E334" s="19">
        <v>491.0</v>
      </c>
      <c r="F334" s="35">
        <v>799.0</v>
      </c>
      <c r="G334" s="36">
        <v>1545.0</v>
      </c>
      <c r="H334" s="47">
        <f t="shared" si="1"/>
        <v>0.6715719064</v>
      </c>
      <c r="I334" s="50">
        <f t="shared" si="2"/>
        <v>0.3408703072</v>
      </c>
      <c r="J334" s="47">
        <f t="shared" si="3"/>
        <v>0.4696535556</v>
      </c>
      <c r="K334" s="47">
        <f t="shared" si="4"/>
        <v>0.6639749935</v>
      </c>
      <c r="L334" s="47">
        <f t="shared" si="5"/>
        <v>0.3360250065</v>
      </c>
      <c r="M334" s="51">
        <f t="shared" si="6"/>
        <v>1.567892977</v>
      </c>
      <c r="N334" s="52">
        <f t="shared" si="7"/>
        <v>0.507103963</v>
      </c>
      <c r="O334" s="52">
        <f t="shared" si="8"/>
        <v>0.2762839808</v>
      </c>
      <c r="P334" s="53">
        <f t="shared" si="9"/>
        <v>0.3391656192</v>
      </c>
      <c r="Q334" s="50">
        <f t="shared" si="10"/>
        <v>0.3412551973</v>
      </c>
      <c r="R334" s="54">
        <f t="shared" si="11"/>
        <v>-0.0003848901405</v>
      </c>
      <c r="S334" s="3"/>
      <c r="T334" s="3"/>
      <c r="U334" s="47">
        <v>120.0</v>
      </c>
      <c r="V334" s="47">
        <v>0.8597044017046226</v>
      </c>
      <c r="W334" s="47">
        <v>0.8785714285714286</v>
      </c>
      <c r="X334" s="47">
        <v>0.01886702686680597</v>
      </c>
      <c r="Y334" s="3"/>
      <c r="Z334" s="3"/>
      <c r="AA334" s="3"/>
      <c r="AB334" s="3"/>
      <c r="AC334" s="3"/>
      <c r="AD334" s="3"/>
      <c r="AE334" s="3"/>
      <c r="AF334" s="3"/>
      <c r="AG334" s="3"/>
      <c r="AH334" s="3">
        <f t="shared" si="13"/>
        <v>333</v>
      </c>
      <c r="AI334" s="3">
        <f t="shared" si="12"/>
        <v>0.8832891247</v>
      </c>
      <c r="AJ334" s="47">
        <v>0.9600665557404326</v>
      </c>
      <c r="AK334" s="3">
        <v>0.883289124668435</v>
      </c>
      <c r="AL334" s="47">
        <v>0.33571428571428574</v>
      </c>
      <c r="AM334" s="3">
        <v>0.883289124668435</v>
      </c>
      <c r="AN334" s="47">
        <v>0.9858863118584505</v>
      </c>
      <c r="AO334" s="3">
        <v>0.883289124668435</v>
      </c>
      <c r="AP334" s="47">
        <v>0.24909418867647531</v>
      </c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  <c r="BU334" s="3"/>
      <c r="BV334" s="3"/>
      <c r="BW334" s="3"/>
      <c r="BX334" s="3"/>
      <c r="BY334" s="3"/>
      <c r="BZ334" s="3"/>
      <c r="CA334" s="3"/>
    </row>
    <row r="335" ht="11.25" customHeight="1">
      <c r="A335" s="3"/>
      <c r="B335" s="3"/>
      <c r="C335" s="3" t="s">
        <v>357</v>
      </c>
      <c r="D335" s="18">
        <v>352.0</v>
      </c>
      <c r="E335" s="19">
        <v>89.0</v>
      </c>
      <c r="F335" s="35">
        <v>207.0</v>
      </c>
      <c r="G335" s="36">
        <v>242.0</v>
      </c>
      <c r="H335" s="47">
        <f t="shared" si="1"/>
        <v>0.798185941</v>
      </c>
      <c r="I335" s="50">
        <f t="shared" si="2"/>
        <v>0.4610244989</v>
      </c>
      <c r="J335" s="47">
        <f t="shared" si="3"/>
        <v>0.6280898876</v>
      </c>
      <c r="K335" s="47">
        <f t="shared" si="4"/>
        <v>0.6674157303</v>
      </c>
      <c r="L335" s="47">
        <f t="shared" si="5"/>
        <v>0.3325842697</v>
      </c>
      <c r="M335" s="51">
        <f t="shared" si="6"/>
        <v>1.01814059</v>
      </c>
      <c r="N335" s="52">
        <f t="shared" si="7"/>
        <v>0.6639400154</v>
      </c>
      <c r="O335" s="52">
        <f t="shared" si="8"/>
        <v>0.2535603664</v>
      </c>
      <c r="P335" s="53">
        <f t="shared" si="9"/>
        <v>0.4638605008</v>
      </c>
      <c r="Q335" s="50">
        <f t="shared" si="10"/>
        <v>0.4637839788</v>
      </c>
      <c r="R335" s="54">
        <f t="shared" si="11"/>
        <v>-0.002759479957</v>
      </c>
      <c r="S335" s="3"/>
      <c r="T335" s="3"/>
      <c r="U335" s="47" t="s">
        <v>345</v>
      </c>
      <c r="V335" s="47">
        <v>0.8811538908583564</v>
      </c>
      <c r="W335" s="47">
        <v>0.9004149377593361</v>
      </c>
      <c r="X335" s="47">
        <v>0.01926104690097974</v>
      </c>
      <c r="Y335" s="3"/>
      <c r="Z335" s="3"/>
      <c r="AA335" s="3"/>
      <c r="AB335" s="3"/>
      <c r="AC335" s="3"/>
      <c r="AD335" s="3"/>
      <c r="AE335" s="3"/>
      <c r="AF335" s="3"/>
      <c r="AG335" s="3"/>
      <c r="AH335" s="3">
        <f t="shared" si="13"/>
        <v>334</v>
      </c>
      <c r="AI335" s="3">
        <f t="shared" si="12"/>
        <v>0.8859416446</v>
      </c>
      <c r="AJ335" s="47">
        <v>0.960093896713615</v>
      </c>
      <c r="AK335" s="3">
        <v>0.8859416445623343</v>
      </c>
      <c r="AL335" s="47">
        <v>0.33576642335766427</v>
      </c>
      <c r="AM335" s="3">
        <v>0.8859416445623343</v>
      </c>
      <c r="AN335" s="47">
        <v>0.9861051362579436</v>
      </c>
      <c r="AO335" s="3">
        <v>0.8859416445623343</v>
      </c>
      <c r="AP335" s="47">
        <v>0.24912900992730452</v>
      </c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  <c r="BU335" s="3"/>
      <c r="BV335" s="3"/>
      <c r="BW335" s="3"/>
      <c r="BX335" s="3"/>
      <c r="BY335" s="3"/>
      <c r="BZ335" s="3"/>
      <c r="CA335" s="3"/>
    </row>
    <row r="336" ht="11.25" customHeight="1">
      <c r="A336" s="3"/>
      <c r="B336" s="3"/>
      <c r="C336" s="3" t="s">
        <v>358</v>
      </c>
      <c r="D336" s="18">
        <v>473.0</v>
      </c>
      <c r="E336" s="19">
        <v>49.0</v>
      </c>
      <c r="F336" s="35">
        <v>207.0</v>
      </c>
      <c r="G336" s="36">
        <v>179.0</v>
      </c>
      <c r="H336" s="47">
        <f t="shared" si="1"/>
        <v>0.9061302682</v>
      </c>
      <c r="I336" s="50">
        <f t="shared" si="2"/>
        <v>0.5362694301</v>
      </c>
      <c r="J336" s="47">
        <f t="shared" si="3"/>
        <v>0.7488986784</v>
      </c>
      <c r="K336" s="47">
        <f t="shared" si="4"/>
        <v>0.718061674</v>
      </c>
      <c r="L336" s="47">
        <f t="shared" si="5"/>
        <v>0.281938326</v>
      </c>
      <c r="M336" s="51">
        <f t="shared" si="6"/>
        <v>0.7394636015</v>
      </c>
      <c r="N336" s="52">
        <f t="shared" si="7"/>
        <v>0.7776761309</v>
      </c>
      <c r="O336" s="52">
        <f t="shared" si="8"/>
        <v>0.1885690473</v>
      </c>
      <c r="P336" s="53">
        <f t="shared" si="9"/>
        <v>0.5432126192</v>
      </c>
      <c r="Q336" s="50">
        <f t="shared" si="10"/>
        <v>0.540822217</v>
      </c>
      <c r="R336" s="54">
        <f t="shared" si="11"/>
        <v>-0.004552786931</v>
      </c>
      <c r="S336" s="3"/>
      <c r="T336" s="3"/>
      <c r="U336" s="47" t="s">
        <v>36</v>
      </c>
      <c r="V336" s="47">
        <v>0.39227131029120443</v>
      </c>
      <c r="W336" s="47">
        <v>0.4117647058823529</v>
      </c>
      <c r="X336" s="47">
        <v>0.019493395591148488</v>
      </c>
      <c r="Y336" s="3"/>
      <c r="Z336" s="3"/>
      <c r="AA336" s="3"/>
      <c r="AB336" s="3"/>
      <c r="AC336" s="3"/>
      <c r="AD336" s="3"/>
      <c r="AE336" s="3"/>
      <c r="AF336" s="3"/>
      <c r="AG336" s="3"/>
      <c r="AH336" s="3">
        <f t="shared" si="13"/>
        <v>335</v>
      </c>
      <c r="AI336" s="3">
        <f t="shared" si="12"/>
        <v>0.8885941645</v>
      </c>
      <c r="AJ336" s="47">
        <v>0.9602598395108903</v>
      </c>
      <c r="AK336" s="3">
        <v>0.8885941644562334</v>
      </c>
      <c r="AL336" s="47">
        <v>0.33602500651211253</v>
      </c>
      <c r="AM336" s="3">
        <v>0.8885941644562334</v>
      </c>
      <c r="AN336" s="47">
        <v>0.9861658858748391</v>
      </c>
      <c r="AO336" s="3">
        <v>0.8885941644562334</v>
      </c>
      <c r="AP336" s="47">
        <v>0.249563218593421</v>
      </c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  <c r="BU336" s="3"/>
      <c r="BV336" s="3"/>
      <c r="BW336" s="3"/>
      <c r="BX336" s="3"/>
      <c r="BY336" s="3"/>
      <c r="BZ336" s="3"/>
      <c r="CA336" s="3"/>
    </row>
    <row r="337" ht="11.25" customHeight="1">
      <c r="A337" s="3"/>
      <c r="B337" s="3"/>
      <c r="C337" s="3" t="s">
        <v>359</v>
      </c>
      <c r="D337" s="18">
        <v>487.0</v>
      </c>
      <c r="E337" s="19">
        <v>96.0</v>
      </c>
      <c r="F337" s="35">
        <v>253.0</v>
      </c>
      <c r="G337" s="36">
        <v>374.0</v>
      </c>
      <c r="H337" s="47">
        <f t="shared" si="1"/>
        <v>0.8353344768</v>
      </c>
      <c r="I337" s="50">
        <f t="shared" si="2"/>
        <v>0.4035087719</v>
      </c>
      <c r="J337" s="47">
        <f t="shared" si="3"/>
        <v>0.6115702479</v>
      </c>
      <c r="K337" s="47">
        <f t="shared" si="4"/>
        <v>0.7115702479</v>
      </c>
      <c r="L337" s="47">
        <f t="shared" si="5"/>
        <v>0.2884297521</v>
      </c>
      <c r="M337" s="51">
        <f t="shared" si="6"/>
        <v>1.075471698</v>
      </c>
      <c r="N337" s="52">
        <f t="shared" si="7"/>
        <v>0.6421624305</v>
      </c>
      <c r="O337" s="52">
        <f t="shared" si="8"/>
        <v>0.2117482065</v>
      </c>
      <c r="P337" s="53">
        <f t="shared" si="9"/>
        <v>0.4023239255</v>
      </c>
      <c r="Q337" s="50">
        <f t="shared" si="10"/>
        <v>0.4036802853</v>
      </c>
      <c r="R337" s="54">
        <f t="shared" si="11"/>
        <v>-0.0001715133858</v>
      </c>
      <c r="S337" s="3"/>
      <c r="T337" s="3"/>
      <c r="U337" s="47" t="s">
        <v>133</v>
      </c>
      <c r="V337" s="47">
        <v>0.8867468675774571</v>
      </c>
      <c r="W337" s="47">
        <v>0.90625</v>
      </c>
      <c r="X337" s="47">
        <v>0.019503132422542868</v>
      </c>
      <c r="Y337" s="3"/>
      <c r="Z337" s="3"/>
      <c r="AA337" s="3"/>
      <c r="AB337" s="3"/>
      <c r="AC337" s="3"/>
      <c r="AD337" s="3"/>
      <c r="AE337" s="3"/>
      <c r="AF337" s="3"/>
      <c r="AG337" s="3"/>
      <c r="AH337" s="3">
        <f t="shared" si="13"/>
        <v>336</v>
      </c>
      <c r="AI337" s="3">
        <f t="shared" si="12"/>
        <v>0.8912466844</v>
      </c>
      <c r="AJ337" s="47">
        <v>0.9607142857142857</v>
      </c>
      <c r="AK337" s="3">
        <v>0.8912466843501327</v>
      </c>
      <c r="AL337" s="47">
        <v>0.33650901667233757</v>
      </c>
      <c r="AM337" s="3">
        <v>0.8912466843501327</v>
      </c>
      <c r="AN337" s="47">
        <v>0.9864197928654239</v>
      </c>
      <c r="AO337" s="3">
        <v>0.8912466843501327</v>
      </c>
      <c r="AP337" s="47">
        <v>0.25147336165960626</v>
      </c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  <c r="BU337" s="3"/>
      <c r="BV337" s="3"/>
      <c r="BW337" s="3"/>
      <c r="BX337" s="3"/>
      <c r="BY337" s="3"/>
      <c r="BZ337" s="3"/>
      <c r="CA337" s="3"/>
    </row>
    <row r="338" ht="11.25" customHeight="1">
      <c r="A338" s="3"/>
      <c r="B338" s="3"/>
      <c r="C338" s="3" t="s">
        <v>360</v>
      </c>
      <c r="D338" s="18">
        <v>1203.0</v>
      </c>
      <c r="E338" s="19">
        <v>216.0</v>
      </c>
      <c r="F338" s="35">
        <v>584.0</v>
      </c>
      <c r="G338" s="36">
        <v>670.0</v>
      </c>
      <c r="H338" s="47">
        <f t="shared" si="1"/>
        <v>0.8477801268</v>
      </c>
      <c r="I338" s="50">
        <f t="shared" si="2"/>
        <v>0.4657097289</v>
      </c>
      <c r="J338" s="47">
        <f t="shared" si="3"/>
        <v>0.6685372241</v>
      </c>
      <c r="K338" s="47">
        <f t="shared" si="4"/>
        <v>0.7007108118</v>
      </c>
      <c r="L338" s="47">
        <f t="shared" si="5"/>
        <v>0.2992891882</v>
      </c>
      <c r="M338" s="51">
        <f t="shared" si="6"/>
        <v>0.8837209302</v>
      </c>
      <c r="N338" s="52">
        <f t="shared" si="7"/>
        <v>0.7000282156</v>
      </c>
      <c r="O338" s="52">
        <f t="shared" si="8"/>
        <v>0.2155841728</v>
      </c>
      <c r="P338" s="53">
        <f t="shared" si="9"/>
        <v>0.471312073</v>
      </c>
      <c r="Q338" s="50">
        <f t="shared" si="10"/>
        <v>0.4710311974</v>
      </c>
      <c r="R338" s="54">
        <f t="shared" si="11"/>
        <v>-0.005321468569</v>
      </c>
      <c r="S338" s="3"/>
      <c r="T338" s="3"/>
      <c r="U338" s="47" t="s">
        <v>118</v>
      </c>
      <c r="V338" s="47">
        <v>0.2574699450350521</v>
      </c>
      <c r="W338" s="47">
        <v>0.2778761061946903</v>
      </c>
      <c r="X338" s="47">
        <v>0.02040616115963817</v>
      </c>
      <c r="Y338" s="3"/>
      <c r="Z338" s="3"/>
      <c r="AA338" s="3"/>
      <c r="AB338" s="3"/>
      <c r="AC338" s="3"/>
      <c r="AD338" s="3"/>
      <c r="AE338" s="3"/>
      <c r="AF338" s="3"/>
      <c r="AG338" s="3"/>
      <c r="AH338" s="3">
        <f t="shared" si="13"/>
        <v>337</v>
      </c>
      <c r="AI338" s="3">
        <f t="shared" si="12"/>
        <v>0.8938992042</v>
      </c>
      <c r="AJ338" s="47">
        <v>0.961352657004831</v>
      </c>
      <c r="AK338" s="3">
        <v>0.8938992042440318</v>
      </c>
      <c r="AL338" s="47">
        <v>0.3387694588584136</v>
      </c>
      <c r="AM338" s="3">
        <v>0.8938992042440318</v>
      </c>
      <c r="AN338" s="47">
        <v>0.9871673622258339</v>
      </c>
      <c r="AO338" s="3">
        <v>0.8938992042440318</v>
      </c>
      <c r="AP338" s="47">
        <v>0.25196407887925615</v>
      </c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  <c r="BU338" s="3"/>
      <c r="BV338" s="3"/>
      <c r="BW338" s="3"/>
      <c r="BX338" s="3"/>
      <c r="BY338" s="3"/>
      <c r="BZ338" s="3"/>
      <c r="CA338" s="3"/>
    </row>
    <row r="339" ht="11.25" customHeight="1">
      <c r="A339" s="3"/>
      <c r="B339" s="3"/>
      <c r="C339" s="3" t="s">
        <v>361</v>
      </c>
      <c r="D339" s="18">
        <v>522.0</v>
      </c>
      <c r="E339" s="19">
        <v>164.0</v>
      </c>
      <c r="F339" s="35">
        <v>341.0</v>
      </c>
      <c r="G339" s="36">
        <v>524.0</v>
      </c>
      <c r="H339" s="47">
        <f t="shared" si="1"/>
        <v>0.7609329446</v>
      </c>
      <c r="I339" s="50">
        <f t="shared" si="2"/>
        <v>0.3942196532</v>
      </c>
      <c r="J339" s="47">
        <f t="shared" si="3"/>
        <v>0.556415216</v>
      </c>
      <c r="K339" s="47">
        <f t="shared" si="4"/>
        <v>0.6744036106</v>
      </c>
      <c r="L339" s="47">
        <f t="shared" si="5"/>
        <v>0.3255963894</v>
      </c>
      <c r="M339" s="51">
        <f t="shared" si="6"/>
        <v>1.260932945</v>
      </c>
      <c r="N339" s="52">
        <f t="shared" si="7"/>
        <v>0.5919479874</v>
      </c>
      <c r="O339" s="52">
        <f t="shared" si="8"/>
        <v>0.2553595145</v>
      </c>
      <c r="P339" s="53">
        <f t="shared" si="9"/>
        <v>0.390980778</v>
      </c>
      <c r="Q339" s="50">
        <f t="shared" si="10"/>
        <v>0.3925347599</v>
      </c>
      <c r="R339" s="54">
        <f t="shared" si="11"/>
        <v>0.001684893308</v>
      </c>
      <c r="S339" s="3"/>
      <c r="T339" s="3"/>
      <c r="U339" s="47" t="s">
        <v>94</v>
      </c>
      <c r="V339" s="47">
        <v>0.33297180335121657</v>
      </c>
      <c r="W339" s="47">
        <v>0.35570469798657717</v>
      </c>
      <c r="X339" s="47">
        <v>0.0227328946353606</v>
      </c>
      <c r="Y339" s="3"/>
      <c r="Z339" s="3"/>
      <c r="AA339" s="3"/>
      <c r="AB339" s="3"/>
      <c r="AC339" s="3"/>
      <c r="AD339" s="3"/>
      <c r="AE339" s="3"/>
      <c r="AF339" s="3"/>
      <c r="AG339" s="3"/>
      <c r="AH339" s="3">
        <f t="shared" si="13"/>
        <v>338</v>
      </c>
      <c r="AI339" s="3">
        <f t="shared" si="12"/>
        <v>0.8965517241</v>
      </c>
      <c r="AJ339" s="47">
        <v>0.9615384615384616</v>
      </c>
      <c r="AK339" s="3">
        <v>0.896551724137931</v>
      </c>
      <c r="AL339" s="47">
        <v>0.3397328881469115</v>
      </c>
      <c r="AM339" s="3">
        <v>0.896551724137931</v>
      </c>
      <c r="AN339" s="47">
        <v>0.9872499854372395</v>
      </c>
      <c r="AO339" s="3">
        <v>0.896551724137931</v>
      </c>
      <c r="AP339" s="47">
        <v>0.2527383215902895</v>
      </c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  <c r="BU339" s="3"/>
      <c r="BV339" s="3"/>
      <c r="BW339" s="3"/>
      <c r="BX339" s="3"/>
      <c r="BY339" s="3"/>
      <c r="BZ339" s="3"/>
      <c r="CA339" s="3"/>
    </row>
    <row r="340" ht="11.25" customHeight="1">
      <c r="A340" s="3"/>
      <c r="B340" s="3"/>
      <c r="C340" s="3" t="s">
        <v>362</v>
      </c>
      <c r="D340" s="18">
        <v>451.0</v>
      </c>
      <c r="E340" s="19">
        <v>147.0</v>
      </c>
      <c r="F340" s="35">
        <v>288.0</v>
      </c>
      <c r="G340" s="36">
        <v>452.0</v>
      </c>
      <c r="H340" s="47">
        <f t="shared" si="1"/>
        <v>0.754180602</v>
      </c>
      <c r="I340" s="50">
        <f t="shared" si="2"/>
        <v>0.3891891892</v>
      </c>
      <c r="J340" s="47">
        <f t="shared" si="3"/>
        <v>0.5523168909</v>
      </c>
      <c r="K340" s="47">
        <f t="shared" si="4"/>
        <v>0.6748878924</v>
      </c>
      <c r="L340" s="47">
        <f t="shared" si="5"/>
        <v>0.3251121076</v>
      </c>
      <c r="M340" s="51">
        <f t="shared" si="6"/>
        <v>1.237458194</v>
      </c>
      <c r="N340" s="52">
        <f t="shared" si="7"/>
        <v>0.5878211915</v>
      </c>
      <c r="O340" s="52">
        <f t="shared" si="8"/>
        <v>0.2553783024</v>
      </c>
      <c r="P340" s="53">
        <f t="shared" si="9"/>
        <v>0.3870203054</v>
      </c>
      <c r="Q340" s="50">
        <f t="shared" si="10"/>
        <v>0.388637226</v>
      </c>
      <c r="R340" s="54">
        <f t="shared" si="11"/>
        <v>0.0005519631862</v>
      </c>
      <c r="S340" s="3"/>
      <c r="T340" s="3"/>
      <c r="U340" s="47" t="s">
        <v>52</v>
      </c>
      <c r="V340" s="47">
        <v>0.8312953924631122</v>
      </c>
      <c r="W340" s="47">
        <v>0.8571428571428571</v>
      </c>
      <c r="X340" s="47">
        <v>0.025847464679744858</v>
      </c>
      <c r="Y340" s="3"/>
      <c r="Z340" s="3"/>
      <c r="AA340" s="3"/>
      <c r="AB340" s="3"/>
      <c r="AC340" s="3"/>
      <c r="AD340" s="3"/>
      <c r="AE340" s="3"/>
      <c r="AF340" s="3"/>
      <c r="AG340" s="3"/>
      <c r="AH340" s="3">
        <f t="shared" si="13"/>
        <v>339</v>
      </c>
      <c r="AI340" s="3">
        <f t="shared" si="12"/>
        <v>0.899204244</v>
      </c>
      <c r="AJ340" s="47">
        <v>0.9616204690831557</v>
      </c>
      <c r="AK340" s="3">
        <v>0.8992042440318302</v>
      </c>
      <c r="AL340" s="47">
        <v>0.3403493058665472</v>
      </c>
      <c r="AM340" s="3">
        <v>0.8992042440318302</v>
      </c>
      <c r="AN340" s="47">
        <v>0.9875081503158183</v>
      </c>
      <c r="AO340" s="3">
        <v>0.8992042440318302</v>
      </c>
      <c r="AP340" s="47">
        <v>0.2535603663740569</v>
      </c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  <c r="BU340" s="3"/>
      <c r="BV340" s="3"/>
      <c r="BW340" s="3"/>
      <c r="BX340" s="3"/>
      <c r="BY340" s="3"/>
      <c r="BZ340" s="3"/>
      <c r="CA340" s="3"/>
    </row>
    <row r="341" ht="11.25" customHeight="1">
      <c r="A341" s="3"/>
      <c r="B341" s="3"/>
      <c r="C341" s="3" t="s">
        <v>363</v>
      </c>
      <c r="D341" s="18">
        <v>318.0</v>
      </c>
      <c r="E341" s="19">
        <v>172.0</v>
      </c>
      <c r="F341" s="35">
        <v>209.0</v>
      </c>
      <c r="G341" s="36">
        <v>298.0</v>
      </c>
      <c r="H341" s="47">
        <f t="shared" si="1"/>
        <v>0.6489795918</v>
      </c>
      <c r="I341" s="50">
        <f t="shared" si="2"/>
        <v>0.4122287968</v>
      </c>
      <c r="J341" s="47">
        <f t="shared" si="3"/>
        <v>0.5285857573</v>
      </c>
      <c r="K341" s="47">
        <f t="shared" si="4"/>
        <v>0.6178535607</v>
      </c>
      <c r="L341" s="47">
        <f t="shared" si="5"/>
        <v>0.3821464393</v>
      </c>
      <c r="M341" s="51">
        <f t="shared" si="6"/>
        <v>1.034693878</v>
      </c>
      <c r="N341" s="52">
        <f t="shared" si="7"/>
        <v>0.5712176798</v>
      </c>
      <c r="O341" s="52">
        <f t="shared" si="8"/>
        <v>0.3148796057</v>
      </c>
      <c r="P341" s="53">
        <f t="shared" si="9"/>
        <v>0.4326043837</v>
      </c>
      <c r="Q341" s="50">
        <f t="shared" si="10"/>
        <v>0.4333217724</v>
      </c>
      <c r="R341" s="54">
        <f t="shared" si="11"/>
        <v>-0.02109297552</v>
      </c>
      <c r="S341" s="3"/>
      <c r="T341" s="3"/>
      <c r="U341" s="47" t="s">
        <v>316</v>
      </c>
      <c r="V341" s="47">
        <v>0.7039371035090278</v>
      </c>
      <c r="W341" s="47">
        <v>0.7300613496932515</v>
      </c>
      <c r="X341" s="47">
        <v>0.02612424618422371</v>
      </c>
      <c r="Y341" s="3"/>
      <c r="Z341" s="3"/>
      <c r="AA341" s="3"/>
      <c r="AB341" s="3"/>
      <c r="AC341" s="3"/>
      <c r="AD341" s="3"/>
      <c r="AE341" s="3"/>
      <c r="AF341" s="3"/>
      <c r="AG341" s="3"/>
      <c r="AH341" s="3">
        <f t="shared" si="13"/>
        <v>340</v>
      </c>
      <c r="AI341" s="3">
        <f t="shared" si="12"/>
        <v>0.9018567639</v>
      </c>
      <c r="AJ341" s="47">
        <v>0.9618021547502449</v>
      </c>
      <c r="AK341" s="3">
        <v>0.9018567639257294</v>
      </c>
      <c r="AL341" s="47">
        <v>0.34180052297347774</v>
      </c>
      <c r="AM341" s="3">
        <v>0.9018567639257294</v>
      </c>
      <c r="AN341" s="47">
        <v>0.987752081343157</v>
      </c>
      <c r="AO341" s="3">
        <v>0.9018567639257294</v>
      </c>
      <c r="AP341" s="47">
        <v>0.2553595144801322</v>
      </c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  <c r="BU341" s="3"/>
      <c r="BV341" s="3"/>
      <c r="BW341" s="3"/>
      <c r="BX341" s="3"/>
      <c r="BY341" s="3"/>
      <c r="BZ341" s="3"/>
      <c r="CA341" s="3"/>
    </row>
    <row r="342" ht="11.25" customHeight="1">
      <c r="A342" s="3"/>
      <c r="B342" s="3"/>
      <c r="C342" s="3" t="s">
        <v>364</v>
      </c>
      <c r="D342" s="18">
        <v>247.0</v>
      </c>
      <c r="E342" s="19">
        <v>58.0</v>
      </c>
      <c r="F342" s="35">
        <v>122.0</v>
      </c>
      <c r="G342" s="36">
        <v>137.0</v>
      </c>
      <c r="H342" s="47">
        <f t="shared" si="1"/>
        <v>0.8098360656</v>
      </c>
      <c r="I342" s="50">
        <f t="shared" si="2"/>
        <v>0.471042471</v>
      </c>
      <c r="J342" s="47">
        <f t="shared" si="3"/>
        <v>0.6542553191</v>
      </c>
      <c r="K342" s="47">
        <f t="shared" si="4"/>
        <v>0.6808510638</v>
      </c>
      <c r="L342" s="47">
        <f t="shared" si="5"/>
        <v>0.3191489362</v>
      </c>
      <c r="M342" s="51">
        <f t="shared" si="6"/>
        <v>0.8491803279</v>
      </c>
      <c r="N342" s="52">
        <f t="shared" si="7"/>
        <v>0.6882730592</v>
      </c>
      <c r="O342" s="52">
        <f t="shared" si="8"/>
        <v>0.237036415</v>
      </c>
      <c r="P342" s="53">
        <f t="shared" si="9"/>
        <v>0.4773121228</v>
      </c>
      <c r="Q342" s="50">
        <f t="shared" si="10"/>
        <v>0.4768633986</v>
      </c>
      <c r="R342" s="54">
        <f t="shared" si="11"/>
        <v>-0.005820927578</v>
      </c>
      <c r="S342" s="3"/>
      <c r="T342" s="3"/>
      <c r="U342" s="47" t="s">
        <v>400</v>
      </c>
      <c r="V342" s="47">
        <v>0.7636476060782255</v>
      </c>
      <c r="W342" s="47">
        <v>0.79</v>
      </c>
      <c r="X342" s="47">
        <v>0.026352393921774575</v>
      </c>
      <c r="Y342" s="3"/>
      <c r="Z342" s="3"/>
      <c r="AA342" s="3"/>
      <c r="AB342" s="3"/>
      <c r="AC342" s="3"/>
      <c r="AD342" s="3"/>
      <c r="AE342" s="3"/>
      <c r="AF342" s="3"/>
      <c r="AG342" s="3"/>
      <c r="AH342" s="3">
        <f t="shared" si="13"/>
        <v>341</v>
      </c>
      <c r="AI342" s="3">
        <f t="shared" si="12"/>
        <v>0.9045092838</v>
      </c>
      <c r="AJ342" s="47">
        <v>0.962843295638126</v>
      </c>
      <c r="AK342" s="3">
        <v>0.9045092838196287</v>
      </c>
      <c r="AL342" s="47">
        <v>0.34204160619254964</v>
      </c>
      <c r="AM342" s="3">
        <v>0.9045092838196287</v>
      </c>
      <c r="AN342" s="47">
        <v>0.9884999662983227</v>
      </c>
      <c r="AO342" s="3">
        <v>0.9045092838196287</v>
      </c>
      <c r="AP342" s="47">
        <v>0.2553783024337413</v>
      </c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  <c r="BU342" s="3"/>
      <c r="BV342" s="3"/>
      <c r="BW342" s="3"/>
      <c r="BX342" s="3"/>
      <c r="BY342" s="3"/>
      <c r="BZ342" s="3"/>
      <c r="CA342" s="3"/>
    </row>
    <row r="343" ht="11.25" customHeight="1">
      <c r="A343" s="3"/>
      <c r="B343" s="3"/>
      <c r="C343" s="3" t="s">
        <v>365</v>
      </c>
      <c r="D343" s="18">
        <v>136.0</v>
      </c>
      <c r="E343" s="19">
        <v>81.0</v>
      </c>
      <c r="F343" s="35">
        <v>151.0</v>
      </c>
      <c r="G343" s="36">
        <v>144.0</v>
      </c>
      <c r="H343" s="47">
        <f t="shared" si="1"/>
        <v>0.6267281106</v>
      </c>
      <c r="I343" s="50">
        <f t="shared" si="2"/>
        <v>0.5118644068</v>
      </c>
      <c r="J343" s="47">
        <f t="shared" si="3"/>
        <v>0.560546875</v>
      </c>
      <c r="K343" s="47">
        <f t="shared" si="4"/>
        <v>0.546875</v>
      </c>
      <c r="L343" s="47">
        <f t="shared" si="5"/>
        <v>0.453125</v>
      </c>
      <c r="M343" s="51">
        <f t="shared" si="6"/>
        <v>1.359447005</v>
      </c>
      <c r="N343" s="52">
        <f t="shared" si="7"/>
        <v>0.6115906717</v>
      </c>
      <c r="O343" s="52">
        <f t="shared" si="8"/>
        <v>0.3814340245</v>
      </c>
      <c r="P343" s="53">
        <f t="shared" si="9"/>
        <v>0.5193666047</v>
      </c>
      <c r="Q343" s="50">
        <f t="shared" si="10"/>
        <v>0.517687301</v>
      </c>
      <c r="R343" s="54">
        <f t="shared" si="11"/>
        <v>-0.005822894211</v>
      </c>
      <c r="S343" s="3"/>
      <c r="T343" s="3"/>
      <c r="U343" s="47" t="s">
        <v>21</v>
      </c>
      <c r="V343" s="47">
        <v>0.8316767986351621</v>
      </c>
      <c r="W343" s="47">
        <v>0.8601398601398601</v>
      </c>
      <c r="X343" s="47">
        <v>0.028463061504698017</v>
      </c>
      <c r="Y343" s="3"/>
      <c r="Z343" s="3"/>
      <c r="AA343" s="3"/>
      <c r="AB343" s="3"/>
      <c r="AC343" s="3"/>
      <c r="AD343" s="3"/>
      <c r="AE343" s="3"/>
      <c r="AF343" s="3"/>
      <c r="AG343" s="3"/>
      <c r="AH343" s="3">
        <f t="shared" si="13"/>
        <v>342</v>
      </c>
      <c r="AI343" s="3">
        <f t="shared" si="12"/>
        <v>0.9071618037</v>
      </c>
      <c r="AJ343" s="47">
        <v>0.9631490787269682</v>
      </c>
      <c r="AK343" s="3">
        <v>0.9071618037135278</v>
      </c>
      <c r="AL343" s="47">
        <v>0.3438775510204082</v>
      </c>
      <c r="AM343" s="3">
        <v>0.9071618037135278</v>
      </c>
      <c r="AN343" s="47">
        <v>0.9886317050442235</v>
      </c>
      <c r="AO343" s="3">
        <v>0.9071618037135278</v>
      </c>
      <c r="AP343" s="47">
        <v>0.2558268616577937</v>
      </c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  <c r="BU343" s="3"/>
      <c r="BV343" s="3"/>
      <c r="BW343" s="3"/>
      <c r="BX343" s="3"/>
      <c r="BY343" s="3"/>
      <c r="BZ343" s="3"/>
      <c r="CA343" s="3"/>
    </row>
    <row r="344" ht="11.25" customHeight="1">
      <c r="A344" s="3"/>
      <c r="B344" s="3"/>
      <c r="C344" s="3" t="s">
        <v>366</v>
      </c>
      <c r="D344" s="18">
        <v>681.0</v>
      </c>
      <c r="E344" s="19">
        <v>64.0</v>
      </c>
      <c r="F344" s="35">
        <v>222.0</v>
      </c>
      <c r="G344" s="36">
        <v>308.0</v>
      </c>
      <c r="H344" s="47">
        <f t="shared" si="1"/>
        <v>0.9140939597</v>
      </c>
      <c r="I344" s="50">
        <f t="shared" si="2"/>
        <v>0.4188679245</v>
      </c>
      <c r="J344" s="47">
        <f t="shared" si="3"/>
        <v>0.7082352941</v>
      </c>
      <c r="K344" s="47">
        <f t="shared" si="4"/>
        <v>0.7756862745</v>
      </c>
      <c r="L344" s="47">
        <f t="shared" si="5"/>
        <v>0.2243137255</v>
      </c>
      <c r="M344" s="51">
        <f t="shared" si="6"/>
        <v>0.711409396</v>
      </c>
      <c r="N344" s="52">
        <f t="shared" si="7"/>
        <v>0.7302931756</v>
      </c>
      <c r="O344" s="52">
        <f t="shared" si="8"/>
        <v>0.1363295895</v>
      </c>
      <c r="P344" s="53">
        <f t="shared" si="9"/>
        <v>0.4141122274</v>
      </c>
      <c r="Q344" s="50">
        <f t="shared" si="10"/>
        <v>0.4152378206</v>
      </c>
      <c r="R344" s="54">
        <f t="shared" si="11"/>
        <v>0.003630103932</v>
      </c>
      <c r="S344" s="3"/>
      <c r="T344" s="3"/>
      <c r="U344" s="47" t="s">
        <v>350</v>
      </c>
      <c r="V344" s="47">
        <v>0.8790388241422726</v>
      </c>
      <c r="W344" s="47">
        <v>0.9098360655737705</v>
      </c>
      <c r="X344" s="47">
        <v>0.030797241431497868</v>
      </c>
      <c r="Y344" s="3"/>
      <c r="Z344" s="3"/>
      <c r="AA344" s="3"/>
      <c r="AB344" s="3"/>
      <c r="AC344" s="3"/>
      <c r="AD344" s="3"/>
      <c r="AE344" s="3"/>
      <c r="AF344" s="3"/>
      <c r="AG344" s="3"/>
      <c r="AH344" s="3">
        <f t="shared" si="13"/>
        <v>343</v>
      </c>
      <c r="AI344" s="3">
        <f t="shared" si="12"/>
        <v>0.9098143236</v>
      </c>
      <c r="AJ344" s="47">
        <v>0.9635036496350365</v>
      </c>
      <c r="AK344" s="3">
        <v>0.9098143236074271</v>
      </c>
      <c r="AL344" s="47">
        <v>0.34460887949260044</v>
      </c>
      <c r="AM344" s="3">
        <v>0.9098143236074271</v>
      </c>
      <c r="AN344" s="47">
        <v>0.9888813830912969</v>
      </c>
      <c r="AO344" s="3">
        <v>0.9098143236074271</v>
      </c>
      <c r="AP344" s="47">
        <v>0.25637455925647834</v>
      </c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/>
      <c r="BX344" s="3"/>
      <c r="BY344" s="3"/>
      <c r="BZ344" s="3"/>
      <c r="CA344" s="3"/>
    </row>
    <row r="345" ht="11.25" customHeight="1">
      <c r="A345" s="3"/>
      <c r="B345" s="3"/>
      <c r="C345" s="3" t="s">
        <v>367</v>
      </c>
      <c r="D345" s="18">
        <v>176.0</v>
      </c>
      <c r="E345" s="19">
        <v>68.0</v>
      </c>
      <c r="F345" s="35">
        <v>132.0</v>
      </c>
      <c r="G345" s="36">
        <v>184.0</v>
      </c>
      <c r="H345" s="47">
        <f t="shared" si="1"/>
        <v>0.7213114754</v>
      </c>
      <c r="I345" s="50">
        <f t="shared" si="2"/>
        <v>0.417721519</v>
      </c>
      <c r="J345" s="47">
        <f t="shared" si="3"/>
        <v>0.55</v>
      </c>
      <c r="K345" s="47">
        <f t="shared" si="4"/>
        <v>0.6428571429</v>
      </c>
      <c r="L345" s="47">
        <f t="shared" si="5"/>
        <v>0.3571428571</v>
      </c>
      <c r="M345" s="51">
        <f t="shared" si="6"/>
        <v>1.295081967</v>
      </c>
      <c r="N345" s="52">
        <f t="shared" si="7"/>
        <v>0.5894251352</v>
      </c>
      <c r="O345" s="52">
        <f t="shared" si="8"/>
        <v>0.2874526577</v>
      </c>
      <c r="P345" s="53">
        <f t="shared" si="9"/>
        <v>0.4188325806</v>
      </c>
      <c r="Q345" s="50">
        <f t="shared" si="10"/>
        <v>0.4198590654</v>
      </c>
      <c r="R345" s="54">
        <f t="shared" si="11"/>
        <v>-0.002137546388</v>
      </c>
      <c r="S345" s="3"/>
      <c r="T345" s="3"/>
      <c r="U345" s="47" t="s">
        <v>344</v>
      </c>
      <c r="V345" s="47">
        <v>0.8960208347139071</v>
      </c>
      <c r="W345" s="47">
        <v>0.9347826086956522</v>
      </c>
      <c r="X345" s="47">
        <v>0.038761773981745073</v>
      </c>
      <c r="Y345" s="3"/>
      <c r="Z345" s="3"/>
      <c r="AA345" s="3"/>
      <c r="AB345" s="3"/>
      <c r="AC345" s="3"/>
      <c r="AD345" s="3"/>
      <c r="AE345" s="3"/>
      <c r="AF345" s="3"/>
      <c r="AG345" s="3"/>
      <c r="AH345" s="3">
        <f t="shared" si="13"/>
        <v>344</v>
      </c>
      <c r="AI345" s="3">
        <f t="shared" si="12"/>
        <v>0.9124668435</v>
      </c>
      <c r="AJ345" s="47">
        <v>0.9636075949367089</v>
      </c>
      <c r="AK345" s="3">
        <v>0.9124668435013262</v>
      </c>
      <c r="AL345" s="47">
        <v>0.34463276836158196</v>
      </c>
      <c r="AM345" s="3">
        <v>0.9124668435013262</v>
      </c>
      <c r="AN345" s="47">
        <v>0.9898490684818461</v>
      </c>
      <c r="AO345" s="3">
        <v>0.9124668435013262</v>
      </c>
      <c r="AP345" s="47">
        <v>0.25725982918777524</v>
      </c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  <c r="BU345" s="3"/>
      <c r="BV345" s="3"/>
      <c r="BW345" s="3"/>
      <c r="BX345" s="3"/>
      <c r="BY345" s="3"/>
      <c r="BZ345" s="3"/>
      <c r="CA345" s="3"/>
    </row>
    <row r="346" ht="11.25" customHeight="1">
      <c r="A346" s="3"/>
      <c r="B346" s="3"/>
      <c r="C346" s="3" t="s">
        <v>368</v>
      </c>
      <c r="D346" s="18">
        <v>217.0</v>
      </c>
      <c r="E346" s="19">
        <v>37.0</v>
      </c>
      <c r="F346" s="35">
        <v>128.0</v>
      </c>
      <c r="G346" s="36">
        <v>115.0</v>
      </c>
      <c r="H346" s="47">
        <f t="shared" si="1"/>
        <v>0.8543307087</v>
      </c>
      <c r="I346" s="50">
        <f t="shared" si="2"/>
        <v>0.5267489712</v>
      </c>
      <c r="J346" s="47">
        <f t="shared" si="3"/>
        <v>0.6941649899</v>
      </c>
      <c r="K346" s="47">
        <f t="shared" si="4"/>
        <v>0.6680080483</v>
      </c>
      <c r="L346" s="47">
        <f t="shared" si="5"/>
        <v>0.3319919517</v>
      </c>
      <c r="M346" s="51">
        <f t="shared" si="6"/>
        <v>0.9566929134</v>
      </c>
      <c r="N346" s="52">
        <f t="shared" si="7"/>
        <v>0.7294504189</v>
      </c>
      <c r="O346" s="52">
        <f t="shared" si="8"/>
        <v>0.2449199373</v>
      </c>
      <c r="P346" s="53">
        <f t="shared" si="9"/>
        <v>0.5331635456</v>
      </c>
      <c r="Q346" s="50">
        <f t="shared" si="10"/>
        <v>0.5310720158</v>
      </c>
      <c r="R346" s="54">
        <f t="shared" si="11"/>
        <v>-0.004323044625</v>
      </c>
      <c r="S346" s="3"/>
      <c r="T346" s="3"/>
      <c r="U346" s="47"/>
      <c r="V346" s="47"/>
      <c r="W346" s="47"/>
      <c r="X346" s="47"/>
      <c r="Y346" s="3"/>
      <c r="Z346" s="3"/>
      <c r="AA346" s="3"/>
      <c r="AB346" s="3"/>
      <c r="AC346" s="3"/>
      <c r="AD346" s="3"/>
      <c r="AE346" s="3"/>
      <c r="AF346" s="3"/>
      <c r="AG346" s="3"/>
      <c r="AH346" s="3">
        <f t="shared" si="13"/>
        <v>345</v>
      </c>
      <c r="AI346" s="3">
        <f t="shared" si="12"/>
        <v>0.9151193634</v>
      </c>
      <c r="AJ346" s="47">
        <v>0.9638263665594855</v>
      </c>
      <c r="AK346" s="3">
        <v>0.9151193633952255</v>
      </c>
      <c r="AL346" s="47">
        <v>0.3464566929133859</v>
      </c>
      <c r="AM346" s="3">
        <v>0.9151193633952255</v>
      </c>
      <c r="AN346" s="47">
        <v>0.9899486140481795</v>
      </c>
      <c r="AO346" s="3">
        <v>0.9151193633952255</v>
      </c>
      <c r="AP346" s="47">
        <v>0.25986190549034954</v>
      </c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  <c r="BU346" s="3"/>
      <c r="BV346" s="3"/>
      <c r="BW346" s="3"/>
      <c r="BX346" s="3"/>
      <c r="BY346" s="3"/>
      <c r="BZ346" s="3"/>
      <c r="CA346" s="3"/>
    </row>
    <row r="347" ht="11.25" customHeight="1">
      <c r="A347" s="3"/>
      <c r="B347" s="3"/>
      <c r="C347" s="3" t="s">
        <v>369</v>
      </c>
      <c r="D347" s="18">
        <v>486.0</v>
      </c>
      <c r="E347" s="19">
        <v>74.0</v>
      </c>
      <c r="F347" s="35">
        <v>231.0</v>
      </c>
      <c r="G347" s="36">
        <v>236.0</v>
      </c>
      <c r="H347" s="47">
        <f t="shared" si="1"/>
        <v>0.8678571429</v>
      </c>
      <c r="I347" s="50">
        <f t="shared" si="2"/>
        <v>0.4946466809</v>
      </c>
      <c r="J347" s="47">
        <f t="shared" si="3"/>
        <v>0.6981499513</v>
      </c>
      <c r="K347" s="47">
        <f t="shared" si="4"/>
        <v>0.7030185005</v>
      </c>
      <c r="L347" s="47">
        <f t="shared" si="5"/>
        <v>0.2969814995</v>
      </c>
      <c r="M347" s="51">
        <f t="shared" si="6"/>
        <v>0.8339285714</v>
      </c>
      <c r="N347" s="52">
        <f t="shared" si="7"/>
        <v>0.7291389778</v>
      </c>
      <c r="O347" s="52">
        <f t="shared" si="8"/>
        <v>0.209684803</v>
      </c>
      <c r="P347" s="53">
        <f t="shared" si="9"/>
        <v>0.5010901017</v>
      </c>
      <c r="Q347" s="50">
        <f t="shared" si="10"/>
        <v>0.4999539419</v>
      </c>
      <c r="R347" s="54">
        <f t="shared" si="11"/>
        <v>-0.005307260939</v>
      </c>
      <c r="S347" s="3"/>
      <c r="T347" s="3"/>
      <c r="U347" s="47"/>
      <c r="V347" s="47"/>
      <c r="W347" s="47"/>
      <c r="X347" s="47"/>
      <c r="Y347" s="3"/>
      <c r="Z347" s="3"/>
      <c r="AA347" s="3"/>
      <c r="AB347" s="3"/>
      <c r="AC347" s="3"/>
      <c r="AD347" s="3"/>
      <c r="AE347" s="3"/>
      <c r="AF347" s="3"/>
      <c r="AG347" s="3"/>
      <c r="AH347" s="3">
        <f t="shared" si="13"/>
        <v>346</v>
      </c>
      <c r="AI347" s="3">
        <f t="shared" si="12"/>
        <v>0.9177718833</v>
      </c>
      <c r="AJ347" s="47">
        <v>0.9642392717815345</v>
      </c>
      <c r="AK347" s="3">
        <v>0.9177718832891246</v>
      </c>
      <c r="AL347" s="47">
        <v>0.34771784232365144</v>
      </c>
      <c r="AM347" s="3">
        <v>0.9177718832891246</v>
      </c>
      <c r="AN347" s="47">
        <v>0.9901343934006515</v>
      </c>
      <c r="AO347" s="3">
        <v>0.9177718832891246</v>
      </c>
      <c r="AP347" s="47">
        <v>0.2625525654595774</v>
      </c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  <c r="BU347" s="3"/>
      <c r="BV347" s="3"/>
      <c r="BW347" s="3"/>
      <c r="BX347" s="3"/>
      <c r="BY347" s="3"/>
      <c r="BZ347" s="3"/>
      <c r="CA347" s="3"/>
    </row>
    <row r="348" ht="11.25" customHeight="1">
      <c r="A348" s="3"/>
      <c r="B348" s="3"/>
      <c r="C348" s="3" t="s">
        <v>370</v>
      </c>
      <c r="D348" s="18">
        <v>702.0</v>
      </c>
      <c r="E348" s="19">
        <v>350.0</v>
      </c>
      <c r="F348" s="35">
        <v>598.0</v>
      </c>
      <c r="G348" s="36">
        <v>923.0</v>
      </c>
      <c r="H348" s="47">
        <f t="shared" si="1"/>
        <v>0.6673003802</v>
      </c>
      <c r="I348" s="50">
        <f t="shared" si="2"/>
        <v>0.3931623932</v>
      </c>
      <c r="J348" s="47">
        <f t="shared" si="3"/>
        <v>0.5052467936</v>
      </c>
      <c r="K348" s="47">
        <f t="shared" si="4"/>
        <v>0.631558492</v>
      </c>
      <c r="L348" s="47">
        <f t="shared" si="5"/>
        <v>0.368441508</v>
      </c>
      <c r="M348" s="51">
        <f t="shared" si="6"/>
        <v>1.44581749</v>
      </c>
      <c r="N348" s="52">
        <f t="shared" si="7"/>
        <v>0.5463824708</v>
      </c>
      <c r="O348" s="52">
        <f t="shared" si="8"/>
        <v>0.3041211319</v>
      </c>
      <c r="P348" s="53">
        <f t="shared" si="9"/>
        <v>0.4026898185</v>
      </c>
      <c r="Q348" s="50">
        <f t="shared" si="10"/>
        <v>0.4040393923</v>
      </c>
      <c r="R348" s="54">
        <f t="shared" si="11"/>
        <v>-0.01087699916</v>
      </c>
      <c r="S348" s="3"/>
      <c r="T348" s="3"/>
      <c r="U348" s="47"/>
      <c r="V348" s="47"/>
      <c r="W348" s="47"/>
      <c r="X348" s="47"/>
      <c r="Y348" s="3"/>
      <c r="Z348" s="3"/>
      <c r="AA348" s="3"/>
      <c r="AB348" s="3"/>
      <c r="AC348" s="3"/>
      <c r="AD348" s="3"/>
      <c r="AE348" s="3"/>
      <c r="AF348" s="3"/>
      <c r="AG348" s="3"/>
      <c r="AH348" s="3">
        <f t="shared" si="13"/>
        <v>347</v>
      </c>
      <c r="AI348" s="3">
        <f t="shared" si="12"/>
        <v>0.9204244032</v>
      </c>
      <c r="AJ348" s="47">
        <v>0.9646017699115044</v>
      </c>
      <c r="AK348" s="3">
        <v>0.9204244031830239</v>
      </c>
      <c r="AL348" s="47">
        <v>0.3481575603557815</v>
      </c>
      <c r="AM348" s="3">
        <v>0.9204244031830239</v>
      </c>
      <c r="AN348" s="47">
        <v>0.9901841124983595</v>
      </c>
      <c r="AO348" s="3">
        <v>0.9204244031830239</v>
      </c>
      <c r="AP348" s="47">
        <v>0.26456650659443126</v>
      </c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  <c r="BU348" s="3"/>
      <c r="BV348" s="3"/>
      <c r="BW348" s="3"/>
      <c r="BX348" s="3"/>
      <c r="BY348" s="3"/>
      <c r="BZ348" s="3"/>
      <c r="CA348" s="3"/>
    </row>
    <row r="349" ht="11.25" customHeight="1">
      <c r="A349" s="3"/>
      <c r="B349" s="3"/>
      <c r="C349" s="3" t="s">
        <v>371</v>
      </c>
      <c r="D349" s="18">
        <v>901.0</v>
      </c>
      <c r="E349" s="19">
        <v>347.0</v>
      </c>
      <c r="F349" s="35">
        <v>642.0</v>
      </c>
      <c r="G349" s="36">
        <v>1049.0</v>
      </c>
      <c r="H349" s="47">
        <f t="shared" si="1"/>
        <v>0.7219551282</v>
      </c>
      <c r="I349" s="50">
        <f t="shared" si="2"/>
        <v>0.3796570077</v>
      </c>
      <c r="J349" s="47">
        <f t="shared" si="3"/>
        <v>0.5250085063</v>
      </c>
      <c r="K349" s="47">
        <f t="shared" si="4"/>
        <v>0.6634909833</v>
      </c>
      <c r="L349" s="47">
        <f t="shared" si="5"/>
        <v>0.3365090167</v>
      </c>
      <c r="M349" s="51">
        <f t="shared" si="6"/>
        <v>1.354967949</v>
      </c>
      <c r="N349" s="52">
        <f t="shared" si="7"/>
        <v>0.5621052925</v>
      </c>
      <c r="O349" s="52">
        <f t="shared" si="8"/>
        <v>0.2700183143</v>
      </c>
      <c r="P349" s="53">
        <f t="shared" si="9"/>
        <v>0.3773936011</v>
      </c>
      <c r="Q349" s="50">
        <f t="shared" si="10"/>
        <v>0.3791495959</v>
      </c>
      <c r="R349" s="54">
        <f t="shared" si="11"/>
        <v>0.0005074118289</v>
      </c>
      <c r="S349" s="3"/>
      <c r="T349" s="3"/>
      <c r="U349" s="47"/>
      <c r="V349" s="47"/>
      <c r="W349" s="47"/>
      <c r="X349" s="47"/>
      <c r="Y349" s="3"/>
      <c r="Z349" s="3"/>
      <c r="AA349" s="3"/>
      <c r="AB349" s="3"/>
      <c r="AC349" s="3"/>
      <c r="AD349" s="3"/>
      <c r="AE349" s="3"/>
      <c r="AF349" s="3"/>
      <c r="AG349" s="3"/>
      <c r="AH349" s="3">
        <f t="shared" si="13"/>
        <v>348</v>
      </c>
      <c r="AI349" s="3">
        <f t="shared" si="12"/>
        <v>0.9230769231</v>
      </c>
      <c r="AJ349" s="47">
        <v>0.9648058252427184</v>
      </c>
      <c r="AK349" s="3">
        <v>0.9230769230769231</v>
      </c>
      <c r="AL349" s="47">
        <v>0.3482905982905983</v>
      </c>
      <c r="AM349" s="3">
        <v>0.9230769230769231</v>
      </c>
      <c r="AN349" s="47">
        <v>0.9907760418418278</v>
      </c>
      <c r="AO349" s="3">
        <v>0.9230769230769231</v>
      </c>
      <c r="AP349" s="47">
        <v>0.2655298156388721</v>
      </c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/>
      <c r="BW349" s="3"/>
      <c r="BX349" s="3"/>
      <c r="BY349" s="3"/>
      <c r="BZ349" s="3"/>
      <c r="CA349" s="3"/>
    </row>
    <row r="350" ht="11.25" customHeight="1">
      <c r="A350" s="3"/>
      <c r="B350" s="3"/>
      <c r="C350" s="3" t="s">
        <v>372</v>
      </c>
      <c r="D350" s="18">
        <v>1244.0</v>
      </c>
      <c r="E350" s="19">
        <v>230.0</v>
      </c>
      <c r="F350" s="35">
        <v>533.0</v>
      </c>
      <c r="G350" s="36">
        <v>701.0</v>
      </c>
      <c r="H350" s="47">
        <f t="shared" si="1"/>
        <v>0.8439620081</v>
      </c>
      <c r="I350" s="50">
        <f t="shared" si="2"/>
        <v>0.4319286872</v>
      </c>
      <c r="J350" s="47">
        <f t="shared" si="3"/>
        <v>0.6562038405</v>
      </c>
      <c r="K350" s="47">
        <f t="shared" si="4"/>
        <v>0.7182422452</v>
      </c>
      <c r="L350" s="47">
        <f t="shared" si="5"/>
        <v>0.2817577548</v>
      </c>
      <c r="M350" s="51">
        <f t="shared" si="6"/>
        <v>0.8371777476</v>
      </c>
      <c r="N350" s="52">
        <f t="shared" si="7"/>
        <v>0.6856502196</v>
      </c>
      <c r="O350" s="52">
        <f t="shared" si="8"/>
        <v>0.1996864767</v>
      </c>
      <c r="P350" s="53">
        <f t="shared" si="9"/>
        <v>0.4383751529</v>
      </c>
      <c r="Q350" s="50">
        <f t="shared" si="10"/>
        <v>0.4389548865</v>
      </c>
      <c r="R350" s="54">
        <f t="shared" si="11"/>
        <v>-0.007026199275</v>
      </c>
      <c r="S350" s="3"/>
      <c r="T350" s="3"/>
      <c r="U350" s="47"/>
      <c r="V350" s="47"/>
      <c r="W350" s="47"/>
      <c r="X350" s="47"/>
      <c r="Y350" s="3"/>
      <c r="Z350" s="3"/>
      <c r="AA350" s="3"/>
      <c r="AB350" s="3"/>
      <c r="AC350" s="3"/>
      <c r="AD350" s="3"/>
      <c r="AE350" s="3"/>
      <c r="AF350" s="3"/>
      <c r="AG350" s="3"/>
      <c r="AH350" s="3">
        <f t="shared" si="13"/>
        <v>349</v>
      </c>
      <c r="AI350" s="3">
        <f t="shared" si="12"/>
        <v>0.925729443</v>
      </c>
      <c r="AJ350" s="47">
        <v>0.965194109772423</v>
      </c>
      <c r="AK350" s="3">
        <v>0.9257294429708223</v>
      </c>
      <c r="AL350" s="47">
        <v>0.34910122989593184</v>
      </c>
      <c r="AM350" s="3">
        <v>0.9257294429708223</v>
      </c>
      <c r="AN350" s="47">
        <v>0.9909831707223123</v>
      </c>
      <c r="AO350" s="3">
        <v>0.9257294429708223</v>
      </c>
      <c r="AP350" s="47">
        <v>0.2670812681985958</v>
      </c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/>
      <c r="BV350" s="3"/>
      <c r="BW350" s="3"/>
      <c r="BX350" s="3"/>
      <c r="BY350" s="3"/>
      <c r="BZ350" s="3"/>
      <c r="CA350" s="3"/>
    </row>
    <row r="351" ht="11.25" customHeight="1">
      <c r="A351" s="3"/>
      <c r="B351" s="3"/>
      <c r="C351" s="3" t="s">
        <v>373</v>
      </c>
      <c r="D351" s="18">
        <v>454.0</v>
      </c>
      <c r="E351" s="19">
        <v>43.0</v>
      </c>
      <c r="F351" s="35">
        <v>200.0</v>
      </c>
      <c r="G351" s="36">
        <v>192.0</v>
      </c>
      <c r="H351" s="47">
        <f t="shared" si="1"/>
        <v>0.9134808853</v>
      </c>
      <c r="I351" s="50">
        <f t="shared" si="2"/>
        <v>0.5102040816</v>
      </c>
      <c r="J351" s="47">
        <f t="shared" si="3"/>
        <v>0.7356580427</v>
      </c>
      <c r="K351" s="47">
        <f t="shared" si="4"/>
        <v>0.7266591676</v>
      </c>
      <c r="L351" s="47">
        <f t="shared" si="5"/>
        <v>0.2733408324</v>
      </c>
      <c r="M351" s="51">
        <f t="shared" si="6"/>
        <v>0.7887323944</v>
      </c>
      <c r="N351" s="52">
        <f t="shared" si="7"/>
        <v>0.7634864184</v>
      </c>
      <c r="O351" s="52">
        <f t="shared" si="8"/>
        <v>0.181649265</v>
      </c>
      <c r="P351" s="53">
        <f t="shared" si="9"/>
        <v>0.5159505058</v>
      </c>
      <c r="Q351" s="50">
        <f t="shared" si="10"/>
        <v>0.5143731977</v>
      </c>
      <c r="R351" s="54">
        <f t="shared" si="11"/>
        <v>-0.004169116089</v>
      </c>
      <c r="S351" s="3"/>
      <c r="T351" s="3"/>
      <c r="U351" s="47"/>
      <c r="V351" s="47"/>
      <c r="W351" s="47"/>
      <c r="X351" s="47"/>
      <c r="Y351" s="3"/>
      <c r="Z351" s="3"/>
      <c r="AA351" s="3"/>
      <c r="AB351" s="3"/>
      <c r="AC351" s="3"/>
      <c r="AD351" s="3"/>
      <c r="AE351" s="3"/>
      <c r="AF351" s="3"/>
      <c r="AG351" s="3"/>
      <c r="AH351" s="3">
        <f t="shared" si="13"/>
        <v>350</v>
      </c>
      <c r="AI351" s="3">
        <f t="shared" si="12"/>
        <v>0.9283819629</v>
      </c>
      <c r="AJ351" s="47">
        <v>0.9652596189764662</v>
      </c>
      <c r="AK351" s="3">
        <v>0.9283819628647215</v>
      </c>
      <c r="AL351" s="47">
        <v>0.352753755120619</v>
      </c>
      <c r="AM351" s="3">
        <v>0.9283819628647215</v>
      </c>
      <c r="AN351" s="47">
        <v>0.9911617016360684</v>
      </c>
      <c r="AO351" s="3">
        <v>0.9283819628647215</v>
      </c>
      <c r="AP351" s="47">
        <v>0.27001831432496026</v>
      </c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/>
      <c r="BV351" s="3"/>
      <c r="BW351" s="3"/>
      <c r="BX351" s="3"/>
      <c r="BY351" s="3"/>
      <c r="BZ351" s="3"/>
      <c r="CA351" s="3"/>
    </row>
    <row r="352" ht="11.25" customHeight="1">
      <c r="A352" s="3"/>
      <c r="B352" s="3"/>
      <c r="C352" s="3" t="s">
        <v>374</v>
      </c>
      <c r="D352" s="18">
        <v>132.0</v>
      </c>
      <c r="E352" s="19">
        <v>5.0</v>
      </c>
      <c r="F352" s="35">
        <v>28.0</v>
      </c>
      <c r="G352" s="36">
        <v>28.0</v>
      </c>
      <c r="H352" s="47">
        <f t="shared" si="1"/>
        <v>0.9635036496</v>
      </c>
      <c r="I352" s="50">
        <f t="shared" si="2"/>
        <v>0.5</v>
      </c>
      <c r="J352" s="47">
        <f t="shared" si="3"/>
        <v>0.829015544</v>
      </c>
      <c r="K352" s="47">
        <f t="shared" si="4"/>
        <v>0.829015544</v>
      </c>
      <c r="L352" s="47">
        <f t="shared" si="5"/>
        <v>0.170984456</v>
      </c>
      <c r="M352" s="51">
        <f t="shared" si="6"/>
        <v>0.4087591241</v>
      </c>
      <c r="N352" s="52">
        <f t="shared" si="7"/>
        <v>0.843673948</v>
      </c>
      <c r="O352" s="52">
        <f t="shared" si="8"/>
        <v>0.06867842392</v>
      </c>
      <c r="P352" s="53">
        <f t="shared" si="9"/>
        <v>0.4960248974</v>
      </c>
      <c r="Q352" s="50">
        <f t="shared" si="10"/>
        <v>0.4950375589</v>
      </c>
      <c r="R352" s="54">
        <f t="shared" si="11"/>
        <v>0.004962441108</v>
      </c>
      <c r="S352" s="3"/>
      <c r="T352" s="3"/>
      <c r="U352" s="47"/>
      <c r="V352" s="47"/>
      <c r="W352" s="47"/>
      <c r="X352" s="47"/>
      <c r="Y352" s="3"/>
      <c r="Z352" s="3"/>
      <c r="AA352" s="3"/>
      <c r="AB352" s="3"/>
      <c r="AC352" s="3"/>
      <c r="AD352" s="3"/>
      <c r="AE352" s="3"/>
      <c r="AF352" s="3"/>
      <c r="AG352" s="3"/>
      <c r="AH352" s="3">
        <f t="shared" si="13"/>
        <v>351</v>
      </c>
      <c r="AI352" s="3">
        <f t="shared" si="12"/>
        <v>0.9310344828</v>
      </c>
      <c r="AJ352" s="47">
        <v>0.9657965796579658</v>
      </c>
      <c r="AK352" s="3">
        <v>0.9310344827586207</v>
      </c>
      <c r="AL352" s="47">
        <v>0.3531409168081494</v>
      </c>
      <c r="AM352" s="3">
        <v>0.9310344827586207</v>
      </c>
      <c r="AN352" s="47">
        <v>0.9927404769406789</v>
      </c>
      <c r="AO352" s="3">
        <v>0.9310344827586207</v>
      </c>
      <c r="AP352" s="47">
        <v>0.271284193276989</v>
      </c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/>
      <c r="BV352" s="3"/>
      <c r="BW352" s="3"/>
      <c r="BX352" s="3"/>
      <c r="BY352" s="3"/>
      <c r="BZ352" s="3"/>
      <c r="CA352" s="3"/>
    </row>
    <row r="353" ht="11.25" customHeight="1">
      <c r="A353" s="3"/>
      <c r="B353" s="3"/>
      <c r="C353" s="3" t="s">
        <v>375</v>
      </c>
      <c r="D353" s="18">
        <v>99.0</v>
      </c>
      <c r="E353" s="19">
        <v>30.0</v>
      </c>
      <c r="F353" s="35">
        <v>73.0</v>
      </c>
      <c r="G353" s="36">
        <v>115.0</v>
      </c>
      <c r="H353" s="47">
        <f t="shared" si="1"/>
        <v>0.7674418605</v>
      </c>
      <c r="I353" s="50">
        <f t="shared" si="2"/>
        <v>0.3882978723</v>
      </c>
      <c r="J353" s="47">
        <f t="shared" si="3"/>
        <v>0.5425867508</v>
      </c>
      <c r="K353" s="47">
        <f t="shared" si="4"/>
        <v>0.6750788644</v>
      </c>
      <c r="L353" s="47">
        <f t="shared" si="5"/>
        <v>0.3249211356</v>
      </c>
      <c r="M353" s="51">
        <f t="shared" si="6"/>
        <v>1.457364341</v>
      </c>
      <c r="N353" s="52">
        <f t="shared" si="7"/>
        <v>0.5781403047</v>
      </c>
      <c r="O353" s="52">
        <f t="shared" si="8"/>
        <v>0.2563745593</v>
      </c>
      <c r="P353" s="53">
        <f t="shared" si="9"/>
        <v>0.3787482014</v>
      </c>
      <c r="Q353" s="50">
        <f t="shared" si="10"/>
        <v>0.3804858532</v>
      </c>
      <c r="R353" s="54">
        <f t="shared" si="11"/>
        <v>0.007812019112</v>
      </c>
      <c r="S353" s="3"/>
      <c r="T353" s="3"/>
      <c r="U353" s="47"/>
      <c r="V353" s="47"/>
      <c r="W353" s="47"/>
      <c r="X353" s="47"/>
      <c r="Y353" s="3"/>
      <c r="Z353" s="3"/>
      <c r="AA353" s="3"/>
      <c r="AB353" s="3"/>
      <c r="AC353" s="3"/>
      <c r="AD353" s="3"/>
      <c r="AE353" s="3"/>
      <c r="AF353" s="3"/>
      <c r="AG353" s="3"/>
      <c r="AH353" s="3">
        <f t="shared" si="13"/>
        <v>352</v>
      </c>
      <c r="AI353" s="3">
        <f t="shared" si="12"/>
        <v>0.9336870027</v>
      </c>
      <c r="AJ353" s="47">
        <v>0.9658119658119658</v>
      </c>
      <c r="AK353" s="3">
        <v>0.9336870026525199</v>
      </c>
      <c r="AL353" s="47">
        <v>0.3568464730290456</v>
      </c>
      <c r="AM353" s="3">
        <v>0.9336870026525199</v>
      </c>
      <c r="AN353" s="47">
        <v>0.9931448197155424</v>
      </c>
      <c r="AO353" s="3">
        <v>0.9336870026525199</v>
      </c>
      <c r="AP353" s="47">
        <v>0.27254512159486044</v>
      </c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</row>
    <row r="354" ht="11.25" customHeight="1">
      <c r="A354" s="3"/>
      <c r="B354" s="3"/>
      <c r="C354" s="3" t="s">
        <v>376</v>
      </c>
      <c r="D354" s="18">
        <v>792.0</v>
      </c>
      <c r="E354" s="19">
        <v>256.0</v>
      </c>
      <c r="F354" s="35">
        <v>504.0</v>
      </c>
      <c r="G354" s="36">
        <v>681.0</v>
      </c>
      <c r="H354" s="47">
        <f t="shared" si="1"/>
        <v>0.7557251908</v>
      </c>
      <c r="I354" s="50">
        <f t="shared" si="2"/>
        <v>0.4253164557</v>
      </c>
      <c r="J354" s="47">
        <f t="shared" si="3"/>
        <v>0.5803851321</v>
      </c>
      <c r="K354" s="47">
        <f t="shared" si="4"/>
        <v>0.6596506941</v>
      </c>
      <c r="L354" s="47">
        <f t="shared" si="5"/>
        <v>0.3403493059</v>
      </c>
      <c r="M354" s="51">
        <f t="shared" si="6"/>
        <v>1.130725191</v>
      </c>
      <c r="N354" s="52">
        <f t="shared" si="7"/>
        <v>0.6175371631</v>
      </c>
      <c r="O354" s="52">
        <f t="shared" si="8"/>
        <v>0.2670812682</v>
      </c>
      <c r="P354" s="53">
        <f t="shared" si="9"/>
        <v>0.4266735392</v>
      </c>
      <c r="Q354" s="50">
        <f t="shared" si="10"/>
        <v>0.4275275336</v>
      </c>
      <c r="R354" s="54">
        <f t="shared" si="11"/>
        <v>-0.00221107791</v>
      </c>
      <c r="S354" s="3"/>
      <c r="T354" s="3"/>
      <c r="U354" s="57"/>
      <c r="V354" s="57"/>
      <c r="W354" s="57"/>
      <c r="X354" s="57"/>
      <c r="Y354" s="3"/>
      <c r="Z354" s="3"/>
      <c r="AA354" s="3"/>
      <c r="AB354" s="3"/>
      <c r="AC354" s="3"/>
      <c r="AD354" s="3"/>
      <c r="AE354" s="3"/>
      <c r="AF354" s="3"/>
      <c r="AG354" s="3"/>
      <c r="AH354" s="3">
        <f t="shared" si="13"/>
        <v>353</v>
      </c>
      <c r="AI354" s="3">
        <f t="shared" si="12"/>
        <v>0.9363395225</v>
      </c>
      <c r="AJ354" s="47">
        <v>0.9666666666666667</v>
      </c>
      <c r="AK354" s="3">
        <v>0.9363395225464191</v>
      </c>
      <c r="AL354" s="47">
        <v>0.35695809622348684</v>
      </c>
      <c r="AM354" s="3">
        <v>0.9363395225464191</v>
      </c>
      <c r="AN354" s="47">
        <v>0.9933484386469045</v>
      </c>
      <c r="AO354" s="3">
        <v>0.9363395225464191</v>
      </c>
      <c r="AP354" s="47">
        <v>0.27469558629827445</v>
      </c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</row>
    <row r="355" ht="11.25" customHeight="1">
      <c r="A355" s="3"/>
      <c r="B355" s="3"/>
      <c r="C355" s="3" t="s">
        <v>377</v>
      </c>
      <c r="D355" s="18">
        <v>578.0</v>
      </c>
      <c r="E355" s="19">
        <v>128.0</v>
      </c>
      <c r="F355" s="35">
        <v>274.0</v>
      </c>
      <c r="G355" s="36">
        <v>522.0</v>
      </c>
      <c r="H355" s="47">
        <f t="shared" si="1"/>
        <v>0.8186968839</v>
      </c>
      <c r="I355" s="50">
        <f t="shared" si="2"/>
        <v>0.3442211055</v>
      </c>
      <c r="J355" s="47">
        <f t="shared" si="3"/>
        <v>0.5672436751</v>
      </c>
      <c r="K355" s="47">
        <f t="shared" si="4"/>
        <v>0.7323568575</v>
      </c>
      <c r="L355" s="47">
        <f t="shared" si="5"/>
        <v>0.2676431425</v>
      </c>
      <c r="M355" s="51">
        <f t="shared" si="6"/>
        <v>1.127478754</v>
      </c>
      <c r="N355" s="52">
        <f t="shared" si="7"/>
        <v>0.5956330114</v>
      </c>
      <c r="O355" s="52">
        <f t="shared" si="8"/>
        <v>0.1965185852</v>
      </c>
      <c r="P355" s="53">
        <f t="shared" si="9"/>
        <v>0.3418221044</v>
      </c>
      <c r="Q355" s="50">
        <f t="shared" si="10"/>
        <v>0.3439008848</v>
      </c>
      <c r="R355" s="54">
        <f t="shared" si="11"/>
        <v>0.0003202207772</v>
      </c>
      <c r="S355" s="3"/>
      <c r="T355" s="3"/>
      <c r="U355" s="57"/>
      <c r="V355" s="57"/>
      <c r="W355" s="57"/>
      <c r="X355" s="57"/>
      <c r="Y355" s="3"/>
      <c r="Z355" s="3"/>
      <c r="AA355" s="3"/>
      <c r="AB355" s="3"/>
      <c r="AC355" s="3"/>
      <c r="AD355" s="3"/>
      <c r="AE355" s="3"/>
      <c r="AF355" s="3"/>
      <c r="AG355" s="3"/>
      <c r="AH355" s="3">
        <f t="shared" si="13"/>
        <v>354</v>
      </c>
      <c r="AI355" s="3">
        <f t="shared" si="12"/>
        <v>0.9389920424</v>
      </c>
      <c r="AJ355" s="47">
        <v>0.9666666666666667</v>
      </c>
      <c r="AK355" s="3">
        <v>0.9389920424403183</v>
      </c>
      <c r="AL355" s="47">
        <v>0.3571428571428571</v>
      </c>
      <c r="AM355" s="3">
        <v>0.9389920424403183</v>
      </c>
      <c r="AN355" s="47">
        <v>0.9935752149651035</v>
      </c>
      <c r="AO355" s="3">
        <v>0.9389920424403183</v>
      </c>
      <c r="AP355" s="47">
        <v>0.276159423332742</v>
      </c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</row>
    <row r="356" ht="11.25" customHeight="1">
      <c r="A356" s="3"/>
      <c r="B356" s="3"/>
      <c r="C356" s="3" t="s">
        <v>378</v>
      </c>
      <c r="D356" s="18">
        <v>398.0</v>
      </c>
      <c r="E356" s="19">
        <v>54.0</v>
      </c>
      <c r="F356" s="35">
        <v>142.0</v>
      </c>
      <c r="G356" s="36">
        <v>314.0</v>
      </c>
      <c r="H356" s="47">
        <f t="shared" si="1"/>
        <v>0.8805309735</v>
      </c>
      <c r="I356" s="50">
        <f t="shared" si="2"/>
        <v>0.3114035088</v>
      </c>
      <c r="J356" s="47">
        <f t="shared" si="3"/>
        <v>0.5947136564</v>
      </c>
      <c r="K356" s="47">
        <f t="shared" si="4"/>
        <v>0.7841409692</v>
      </c>
      <c r="L356" s="47">
        <f t="shared" si="5"/>
        <v>0.2158590308</v>
      </c>
      <c r="M356" s="51">
        <f t="shared" si="6"/>
        <v>1.008849558</v>
      </c>
      <c r="N356" s="52">
        <f t="shared" si="7"/>
        <v>0.6165873426</v>
      </c>
      <c r="O356" s="52">
        <f t="shared" si="8"/>
        <v>0.1417727169</v>
      </c>
      <c r="P356" s="53">
        <f t="shared" si="9"/>
        <v>0.3091796395</v>
      </c>
      <c r="Q356" s="50">
        <f t="shared" si="10"/>
        <v>0.3112458374</v>
      </c>
      <c r="R356" s="54">
        <f t="shared" si="11"/>
        <v>0.0001576713901</v>
      </c>
      <c r="S356" s="3"/>
      <c r="T356" s="3"/>
      <c r="U356" s="57"/>
      <c r="V356" s="57"/>
      <c r="W356" s="57"/>
      <c r="X356" s="57"/>
      <c r="Y356" s="3"/>
      <c r="Z356" s="3"/>
      <c r="AA356" s="3"/>
      <c r="AB356" s="3"/>
      <c r="AC356" s="3"/>
      <c r="AD356" s="3"/>
      <c r="AE356" s="3"/>
      <c r="AF356" s="3"/>
      <c r="AG356" s="3"/>
      <c r="AH356" s="3">
        <f t="shared" si="13"/>
        <v>355</v>
      </c>
      <c r="AI356" s="3">
        <f t="shared" si="12"/>
        <v>0.9416445623</v>
      </c>
      <c r="AJ356" s="47">
        <v>0.9668141592920354</v>
      </c>
      <c r="AK356" s="3">
        <v>0.9416445623342176</v>
      </c>
      <c r="AL356" s="47">
        <v>0.3571428571428571</v>
      </c>
      <c r="AM356" s="3">
        <v>0.9416445623342176</v>
      </c>
      <c r="AN356" s="47">
        <v>0.9935846884460037</v>
      </c>
      <c r="AO356" s="3">
        <v>0.9416445623342176</v>
      </c>
      <c r="AP356" s="47">
        <v>0.27628398077657634</v>
      </c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</row>
    <row r="357" ht="11.25" customHeight="1">
      <c r="A357" s="3"/>
      <c r="B357" s="3"/>
      <c r="C357" s="3" t="s">
        <v>379</v>
      </c>
      <c r="D357" s="18">
        <v>304.0</v>
      </c>
      <c r="E357" s="19">
        <v>130.0</v>
      </c>
      <c r="F357" s="35">
        <v>196.0</v>
      </c>
      <c r="G357" s="36">
        <v>534.0</v>
      </c>
      <c r="H357" s="47">
        <f t="shared" si="1"/>
        <v>0.7004608295</v>
      </c>
      <c r="I357" s="50">
        <f t="shared" si="2"/>
        <v>0.2684931507</v>
      </c>
      <c r="J357" s="47">
        <f t="shared" si="3"/>
        <v>0.4295532646</v>
      </c>
      <c r="K357" s="47">
        <f t="shared" si="4"/>
        <v>0.7199312715</v>
      </c>
      <c r="L357" s="47">
        <f t="shared" si="5"/>
        <v>0.2800687285</v>
      </c>
      <c r="M357" s="51">
        <f t="shared" si="6"/>
        <v>1.68202765</v>
      </c>
      <c r="N357" s="52">
        <f t="shared" si="7"/>
        <v>0.460483221</v>
      </c>
      <c r="O357" s="52">
        <f t="shared" si="8"/>
        <v>0.2256317863</v>
      </c>
      <c r="P357" s="53">
        <f t="shared" si="9"/>
        <v>0.2532570719</v>
      </c>
      <c r="Q357" s="50">
        <f t="shared" si="10"/>
        <v>0.2544583769</v>
      </c>
      <c r="R357" s="54">
        <f t="shared" si="11"/>
        <v>0.01403477382</v>
      </c>
      <c r="S357" s="3"/>
      <c r="T357" s="3"/>
      <c r="U357" s="57"/>
      <c r="V357" s="57"/>
      <c r="W357" s="57"/>
      <c r="X357" s="57"/>
      <c r="Y357" s="3"/>
      <c r="Z357" s="3"/>
      <c r="AA357" s="3"/>
      <c r="AB357" s="3"/>
      <c r="AC357" s="3"/>
      <c r="AD357" s="3"/>
      <c r="AE357" s="3"/>
      <c r="AF357" s="3"/>
      <c r="AG357" s="3"/>
      <c r="AH357" s="3">
        <f t="shared" si="13"/>
        <v>356</v>
      </c>
      <c r="AI357" s="3">
        <f t="shared" si="12"/>
        <v>0.9442970822</v>
      </c>
      <c r="AJ357" s="47">
        <v>0.9669211195928753</v>
      </c>
      <c r="AK357" s="3">
        <v>0.9442970822281167</v>
      </c>
      <c r="AL357" s="47">
        <v>0.3575268817204301</v>
      </c>
      <c r="AM357" s="3">
        <v>0.9442970822281167</v>
      </c>
      <c r="AN357" s="47">
        <v>0.9938355922098633</v>
      </c>
      <c r="AO357" s="3">
        <v>0.9442970822281167</v>
      </c>
      <c r="AP357" s="47">
        <v>0.27790143307803705</v>
      </c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</row>
    <row r="358" ht="11.25" customHeight="1">
      <c r="A358" s="3"/>
      <c r="B358" s="3"/>
      <c r="C358" s="3" t="s">
        <v>380</v>
      </c>
      <c r="D358" s="18">
        <v>997.0</v>
      </c>
      <c r="E358" s="19">
        <v>37.0</v>
      </c>
      <c r="F358" s="35">
        <v>272.0</v>
      </c>
      <c r="G358" s="36">
        <v>200.0</v>
      </c>
      <c r="H358" s="47">
        <f t="shared" si="1"/>
        <v>0.9642166344</v>
      </c>
      <c r="I358" s="50">
        <f t="shared" si="2"/>
        <v>0.5762711864</v>
      </c>
      <c r="J358" s="47">
        <f t="shared" si="3"/>
        <v>0.8426294821</v>
      </c>
      <c r="K358" s="47">
        <f t="shared" si="4"/>
        <v>0.7948207171</v>
      </c>
      <c r="L358" s="47">
        <f t="shared" si="5"/>
        <v>0.2051792829</v>
      </c>
      <c r="M358" s="51">
        <f t="shared" si="6"/>
        <v>0.4564796905</v>
      </c>
      <c r="N358" s="52">
        <f t="shared" si="7"/>
        <v>0.8613537094</v>
      </c>
      <c r="O358" s="52">
        <f t="shared" si="8"/>
        <v>0.1009592469</v>
      </c>
      <c r="P358" s="53">
        <f t="shared" si="9"/>
        <v>0.5782854971</v>
      </c>
      <c r="Q358" s="50">
        <f t="shared" si="10"/>
        <v>0.5748847935</v>
      </c>
      <c r="R358" s="54">
        <f t="shared" si="11"/>
        <v>0.001386392968</v>
      </c>
      <c r="S358" s="3"/>
      <c r="T358" s="3"/>
      <c r="U358" s="57"/>
      <c r="V358" s="57"/>
      <c r="W358" s="57"/>
      <c r="X358" s="57"/>
      <c r="Y358" s="3"/>
      <c r="Z358" s="3"/>
      <c r="AA358" s="3"/>
      <c r="AB358" s="3"/>
      <c r="AC358" s="3"/>
      <c r="AD358" s="3"/>
      <c r="AE358" s="3"/>
      <c r="AF358" s="3"/>
      <c r="AG358" s="3"/>
      <c r="AH358" s="3">
        <f t="shared" si="13"/>
        <v>357</v>
      </c>
      <c r="AI358" s="3">
        <f t="shared" si="12"/>
        <v>0.9469496021</v>
      </c>
      <c r="AJ358" s="47">
        <v>0.9672131147540983</v>
      </c>
      <c r="AK358" s="3">
        <v>0.946949602122016</v>
      </c>
      <c r="AL358" s="47">
        <v>0.3604852686308492</v>
      </c>
      <c r="AM358" s="3">
        <v>0.946949602122016</v>
      </c>
      <c r="AN358" s="47">
        <v>0.9941810388858922</v>
      </c>
      <c r="AO358" s="3">
        <v>0.946949602122016</v>
      </c>
      <c r="AP358" s="47">
        <v>0.2779297912259755</v>
      </c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</row>
    <row r="359" ht="11.25" customHeight="1">
      <c r="A359" s="3"/>
      <c r="B359" s="3"/>
      <c r="C359" s="3" t="s">
        <v>381</v>
      </c>
      <c r="D359" s="18">
        <v>570.0</v>
      </c>
      <c r="E359" s="19">
        <v>60.0</v>
      </c>
      <c r="F359" s="35">
        <v>185.0</v>
      </c>
      <c r="G359" s="36">
        <v>284.0</v>
      </c>
      <c r="H359" s="47">
        <f t="shared" si="1"/>
        <v>0.9047619048</v>
      </c>
      <c r="I359" s="50">
        <f t="shared" si="2"/>
        <v>0.39445629</v>
      </c>
      <c r="J359" s="47">
        <f t="shared" si="3"/>
        <v>0.6869881711</v>
      </c>
      <c r="K359" s="47">
        <f t="shared" si="4"/>
        <v>0.7770700637</v>
      </c>
      <c r="L359" s="47">
        <f t="shared" si="5"/>
        <v>0.2229299363</v>
      </c>
      <c r="M359" s="51">
        <f t="shared" si="6"/>
        <v>0.7444444444</v>
      </c>
      <c r="N359" s="52">
        <f t="shared" si="7"/>
        <v>0.7090357838</v>
      </c>
      <c r="O359" s="52">
        <f t="shared" si="8"/>
        <v>0.1375454868</v>
      </c>
      <c r="P359" s="53">
        <f t="shared" si="9"/>
        <v>0.3904077265</v>
      </c>
      <c r="Q359" s="50">
        <f t="shared" si="10"/>
        <v>0.3919710152</v>
      </c>
      <c r="R359" s="54">
        <f t="shared" si="11"/>
        <v>0.002485274751</v>
      </c>
      <c r="S359" s="3"/>
      <c r="T359" s="3"/>
      <c r="U359" s="57"/>
      <c r="V359" s="57"/>
      <c r="W359" s="57"/>
      <c r="X359" s="57"/>
      <c r="Y359" s="3"/>
      <c r="Z359" s="3"/>
      <c r="AA359" s="3"/>
      <c r="AB359" s="3"/>
      <c r="AC359" s="3"/>
      <c r="AD359" s="3"/>
      <c r="AE359" s="3"/>
      <c r="AF359" s="3"/>
      <c r="AG359" s="3"/>
      <c r="AH359" s="3">
        <f t="shared" si="13"/>
        <v>358</v>
      </c>
      <c r="AI359" s="3">
        <f t="shared" si="12"/>
        <v>0.949602122</v>
      </c>
      <c r="AJ359" s="47">
        <v>0.9676674364896074</v>
      </c>
      <c r="AK359" s="3">
        <v>0.9496021220159151</v>
      </c>
      <c r="AL359" s="47">
        <v>0.3615654205607477</v>
      </c>
      <c r="AM359" s="3">
        <v>0.9496021220159151</v>
      </c>
      <c r="AN359" s="47">
        <v>0.9952490330481784</v>
      </c>
      <c r="AO359" s="3">
        <v>0.9496021220159151</v>
      </c>
      <c r="AP359" s="47">
        <v>0.2794275332880462</v>
      </c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</row>
    <row r="360" ht="11.25" customHeight="1">
      <c r="A360" s="3"/>
      <c r="B360" s="3"/>
      <c r="C360" s="3" t="s">
        <v>382</v>
      </c>
      <c r="D360" s="18">
        <v>482.0</v>
      </c>
      <c r="E360" s="19">
        <v>204.0</v>
      </c>
      <c r="F360" s="35">
        <v>420.0</v>
      </c>
      <c r="G360" s="36">
        <v>625.0</v>
      </c>
      <c r="H360" s="47">
        <f t="shared" si="1"/>
        <v>0.7026239067</v>
      </c>
      <c r="I360" s="50">
        <f t="shared" si="2"/>
        <v>0.4019138756</v>
      </c>
      <c r="J360" s="47">
        <f t="shared" si="3"/>
        <v>0.5210860774</v>
      </c>
      <c r="K360" s="47">
        <f t="shared" si="4"/>
        <v>0.6395147314</v>
      </c>
      <c r="L360" s="47">
        <f t="shared" si="5"/>
        <v>0.3604852686</v>
      </c>
      <c r="M360" s="51">
        <f t="shared" si="6"/>
        <v>1.523323615</v>
      </c>
      <c r="N360" s="52">
        <f t="shared" si="7"/>
        <v>0.5611340698</v>
      </c>
      <c r="O360" s="52">
        <f t="shared" si="8"/>
        <v>0.2942938747</v>
      </c>
      <c r="P360" s="53">
        <f t="shared" si="9"/>
        <v>0.4022650228</v>
      </c>
      <c r="Q360" s="50">
        <f t="shared" si="10"/>
        <v>0.4036224727</v>
      </c>
      <c r="R360" s="54">
        <f t="shared" si="11"/>
        <v>-0.001708597122</v>
      </c>
      <c r="S360" s="3"/>
      <c r="T360" s="3"/>
      <c r="U360" s="57"/>
      <c r="V360" s="57"/>
      <c r="W360" s="57"/>
      <c r="X360" s="57"/>
      <c r="Y360" s="3"/>
      <c r="Z360" s="3"/>
      <c r="AA360" s="3"/>
      <c r="AB360" s="3"/>
      <c r="AC360" s="3"/>
      <c r="AD360" s="3"/>
      <c r="AE360" s="3"/>
      <c r="AF360" s="3"/>
      <c r="AG360" s="3"/>
      <c r="AH360" s="3">
        <f t="shared" si="13"/>
        <v>359</v>
      </c>
      <c r="AI360" s="3">
        <f t="shared" si="12"/>
        <v>0.9522546419</v>
      </c>
      <c r="AJ360" s="47">
        <v>0.9689265536723164</v>
      </c>
      <c r="AK360" s="3">
        <v>0.9522546419098143</v>
      </c>
      <c r="AL360" s="47">
        <v>0.3654365436543654</v>
      </c>
      <c r="AM360" s="3">
        <v>0.9522546419098143</v>
      </c>
      <c r="AN360" s="47">
        <v>0.9956870852771184</v>
      </c>
      <c r="AO360" s="3">
        <v>0.9522546419098143</v>
      </c>
      <c r="AP360" s="47">
        <v>0.28008717488461815</v>
      </c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</row>
    <row r="361" ht="11.25" customHeight="1">
      <c r="A361" s="3"/>
      <c r="B361" s="3"/>
      <c r="C361" s="3" t="s">
        <v>383</v>
      </c>
      <c r="D361" s="18">
        <v>956.0</v>
      </c>
      <c r="E361" s="19">
        <v>299.0</v>
      </c>
      <c r="F361" s="35">
        <v>506.0</v>
      </c>
      <c r="G361" s="36">
        <v>948.0</v>
      </c>
      <c r="H361" s="47">
        <f t="shared" si="1"/>
        <v>0.761752988</v>
      </c>
      <c r="I361" s="50">
        <f t="shared" si="2"/>
        <v>0.3480055021</v>
      </c>
      <c r="J361" s="47">
        <f t="shared" si="3"/>
        <v>0.5396825397</v>
      </c>
      <c r="K361" s="47">
        <f t="shared" si="4"/>
        <v>0.7028423773</v>
      </c>
      <c r="L361" s="47">
        <f t="shared" si="5"/>
        <v>0.2971576227</v>
      </c>
      <c r="M361" s="51">
        <f t="shared" si="6"/>
        <v>1.158565737</v>
      </c>
      <c r="N361" s="52">
        <f t="shared" si="7"/>
        <v>0.5718742213</v>
      </c>
      <c r="O361" s="52">
        <f t="shared" si="8"/>
        <v>0.2291719254</v>
      </c>
      <c r="P361" s="53">
        <f t="shared" si="9"/>
        <v>0.3479767122</v>
      </c>
      <c r="Q361" s="50">
        <f t="shared" si="10"/>
        <v>0.3500229635</v>
      </c>
      <c r="R361" s="54">
        <f t="shared" si="11"/>
        <v>-0.002017461408</v>
      </c>
      <c r="S361" s="3"/>
      <c r="T361" s="3"/>
      <c r="U361" s="57"/>
      <c r="V361" s="57"/>
      <c r="W361" s="57"/>
      <c r="X361" s="57"/>
      <c r="Y361" s="3"/>
      <c r="Z361" s="3"/>
      <c r="AA361" s="3"/>
      <c r="AB361" s="3"/>
      <c r="AC361" s="3"/>
      <c r="AD361" s="3"/>
      <c r="AE361" s="3"/>
      <c r="AF361" s="3"/>
      <c r="AG361" s="3"/>
      <c r="AH361" s="3">
        <f t="shared" si="13"/>
        <v>360</v>
      </c>
      <c r="AI361" s="3">
        <f t="shared" si="12"/>
        <v>0.9549071618</v>
      </c>
      <c r="AJ361" s="47">
        <v>0.9691011235955056</v>
      </c>
      <c r="AK361" s="3">
        <v>0.9549071618037135</v>
      </c>
      <c r="AL361" s="47">
        <v>0.36572890025575444</v>
      </c>
      <c r="AM361" s="3">
        <v>0.9549071618037135</v>
      </c>
      <c r="AN361" s="47">
        <v>0.9969913538048366</v>
      </c>
      <c r="AO361" s="3">
        <v>0.9549071618037135</v>
      </c>
      <c r="AP361" s="47">
        <v>0.2846130050051751</v>
      </c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</row>
    <row r="362" ht="11.25" customHeight="1">
      <c r="A362" s="3"/>
      <c r="B362" s="3"/>
      <c r="C362" s="3" t="s">
        <v>384</v>
      </c>
      <c r="D362" s="18">
        <v>174.0</v>
      </c>
      <c r="E362" s="19">
        <v>59.0</v>
      </c>
      <c r="F362" s="35">
        <v>123.0</v>
      </c>
      <c r="G362" s="36">
        <v>188.0</v>
      </c>
      <c r="H362" s="47">
        <f t="shared" si="1"/>
        <v>0.7467811159</v>
      </c>
      <c r="I362" s="50">
        <f t="shared" si="2"/>
        <v>0.3954983923</v>
      </c>
      <c r="J362" s="47">
        <f t="shared" si="3"/>
        <v>0.5459558824</v>
      </c>
      <c r="K362" s="47">
        <f t="shared" si="4"/>
        <v>0.6654411765</v>
      </c>
      <c r="L362" s="47">
        <f t="shared" si="5"/>
        <v>0.3345588235</v>
      </c>
      <c r="M362" s="51">
        <f t="shared" si="6"/>
        <v>1.334763948</v>
      </c>
      <c r="N362" s="52">
        <f t="shared" si="7"/>
        <v>0.5826588615</v>
      </c>
      <c r="O362" s="52">
        <f t="shared" si="8"/>
        <v>0.2655298156</v>
      </c>
      <c r="P362" s="53">
        <f t="shared" si="9"/>
        <v>0.3916595834</v>
      </c>
      <c r="Q362" s="50">
        <f t="shared" si="10"/>
        <v>0.3932024544</v>
      </c>
      <c r="R362" s="54">
        <f t="shared" si="11"/>
        <v>0.002295937867</v>
      </c>
      <c r="S362" s="3"/>
      <c r="T362" s="3"/>
      <c r="U362" s="57"/>
      <c r="V362" s="57"/>
      <c r="W362" s="57"/>
      <c r="X362" s="57"/>
      <c r="Y362" s="3"/>
      <c r="Z362" s="3"/>
      <c r="AA362" s="3"/>
      <c r="AB362" s="3"/>
      <c r="AC362" s="3"/>
      <c r="AD362" s="3"/>
      <c r="AE362" s="3"/>
      <c r="AF362" s="3"/>
      <c r="AG362" s="3"/>
      <c r="AH362" s="3">
        <f t="shared" si="13"/>
        <v>361</v>
      </c>
      <c r="AI362" s="3">
        <f t="shared" si="12"/>
        <v>0.9575596817</v>
      </c>
      <c r="AJ362" s="47">
        <v>0.9697396199859254</v>
      </c>
      <c r="AK362" s="3">
        <v>0.9575596816976127</v>
      </c>
      <c r="AL362" s="47">
        <v>0.36631165919282516</v>
      </c>
      <c r="AM362" s="3">
        <v>0.9575596816976127</v>
      </c>
      <c r="AN362" s="47">
        <v>0.9972414628070838</v>
      </c>
      <c r="AO362" s="3">
        <v>0.9575596816976127</v>
      </c>
      <c r="AP362" s="47">
        <v>0.28745265765047795</v>
      </c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</row>
    <row r="363" ht="11.25" customHeight="1">
      <c r="A363" s="3"/>
      <c r="B363" s="3"/>
      <c r="C363" s="3" t="s">
        <v>385</v>
      </c>
      <c r="D363" s="18">
        <v>57.0</v>
      </c>
      <c r="E363" s="19">
        <v>24.0</v>
      </c>
      <c r="F363" s="35">
        <v>42.0</v>
      </c>
      <c r="G363" s="36">
        <v>74.0</v>
      </c>
      <c r="H363" s="47">
        <f t="shared" si="1"/>
        <v>0.7037037037</v>
      </c>
      <c r="I363" s="50">
        <f t="shared" si="2"/>
        <v>0.3620689655</v>
      </c>
      <c r="J363" s="47">
        <f t="shared" si="3"/>
        <v>0.5025380711</v>
      </c>
      <c r="K363" s="47">
        <f t="shared" si="4"/>
        <v>0.6649746193</v>
      </c>
      <c r="L363" s="47">
        <f t="shared" si="5"/>
        <v>0.3350253807</v>
      </c>
      <c r="M363" s="51">
        <f t="shared" si="6"/>
        <v>1.432098765</v>
      </c>
      <c r="N363" s="52">
        <f t="shared" si="7"/>
        <v>0.5396215387</v>
      </c>
      <c r="O363" s="52">
        <f t="shared" si="8"/>
        <v>0.2712841933</v>
      </c>
      <c r="P363" s="53">
        <f t="shared" si="9"/>
        <v>0.3593696381</v>
      </c>
      <c r="Q363" s="50">
        <f t="shared" si="10"/>
        <v>0.3613290071</v>
      </c>
      <c r="R363" s="54">
        <f t="shared" si="11"/>
        <v>0.0007399584493</v>
      </c>
      <c r="S363" s="3"/>
      <c r="T363" s="3"/>
      <c r="U363" s="57"/>
      <c r="V363" s="57"/>
      <c r="W363" s="57"/>
      <c r="X363" s="57"/>
      <c r="Y363" s="3"/>
      <c r="Z363" s="3"/>
      <c r="AA363" s="3"/>
      <c r="AB363" s="3"/>
      <c r="AC363" s="3"/>
      <c r="AD363" s="3"/>
      <c r="AE363" s="3"/>
      <c r="AF363" s="3"/>
      <c r="AG363" s="3"/>
      <c r="AH363" s="3">
        <f t="shared" si="13"/>
        <v>362</v>
      </c>
      <c r="AI363" s="3">
        <f t="shared" si="12"/>
        <v>0.9602122016</v>
      </c>
      <c r="AJ363" s="47">
        <v>0.9697732997481109</v>
      </c>
      <c r="AK363" s="3">
        <v>0.9602122015915119</v>
      </c>
      <c r="AL363" s="47">
        <v>0.36683141131246566</v>
      </c>
      <c r="AM363" s="3">
        <v>0.9602122015915119</v>
      </c>
      <c r="AN363" s="47">
        <v>0.9975460406021044</v>
      </c>
      <c r="AO363" s="3">
        <v>0.9602122015915119</v>
      </c>
      <c r="AP363" s="47">
        <v>0.2879266272672664</v>
      </c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</row>
    <row r="364" ht="11.25" customHeight="1">
      <c r="A364" s="3"/>
      <c r="B364" s="3"/>
      <c r="C364" s="3" t="s">
        <v>386</v>
      </c>
      <c r="D364" s="18">
        <v>1130.0</v>
      </c>
      <c r="E364" s="19">
        <v>92.0</v>
      </c>
      <c r="F364" s="35">
        <v>393.0</v>
      </c>
      <c r="G364" s="36">
        <v>395.0</v>
      </c>
      <c r="H364" s="47">
        <f t="shared" si="1"/>
        <v>0.9247135843</v>
      </c>
      <c r="I364" s="50">
        <f t="shared" si="2"/>
        <v>0.4987309645</v>
      </c>
      <c r="J364" s="47">
        <f t="shared" si="3"/>
        <v>0.7577114428</v>
      </c>
      <c r="K364" s="47">
        <f t="shared" si="4"/>
        <v>0.7587064677</v>
      </c>
      <c r="L364" s="47">
        <f t="shared" si="5"/>
        <v>0.2412935323</v>
      </c>
      <c r="M364" s="51">
        <f t="shared" si="6"/>
        <v>0.6448445172</v>
      </c>
      <c r="N364" s="52">
        <f t="shared" si="7"/>
        <v>0.7814698539</v>
      </c>
      <c r="O364" s="52">
        <f t="shared" si="8"/>
        <v>0.1471532081</v>
      </c>
      <c r="P364" s="53">
        <f t="shared" si="9"/>
        <v>0.4988749339</v>
      </c>
      <c r="Q364" s="50">
        <f t="shared" si="10"/>
        <v>0.4978039823</v>
      </c>
      <c r="R364" s="54">
        <f t="shared" si="11"/>
        <v>0.0009269821767</v>
      </c>
      <c r="S364" s="3"/>
      <c r="T364" s="3"/>
      <c r="U364" s="57"/>
      <c r="V364" s="57"/>
      <c r="W364" s="57"/>
      <c r="X364" s="57"/>
      <c r="Y364" s="3"/>
      <c r="Z364" s="3"/>
      <c r="AA364" s="3"/>
      <c r="AB364" s="3"/>
      <c r="AC364" s="3"/>
      <c r="AD364" s="3"/>
      <c r="AE364" s="3"/>
      <c r="AF364" s="3"/>
      <c r="AG364" s="3"/>
      <c r="AH364" s="3">
        <f t="shared" si="13"/>
        <v>363</v>
      </c>
      <c r="AI364" s="3">
        <f t="shared" si="12"/>
        <v>0.9628647215</v>
      </c>
      <c r="AJ364" s="47">
        <v>0.9700098328416913</v>
      </c>
      <c r="AK364" s="3">
        <v>0.9628647214854111</v>
      </c>
      <c r="AL364" s="47">
        <v>0.3684415079673533</v>
      </c>
      <c r="AM364" s="3">
        <v>0.9628647214854111</v>
      </c>
      <c r="AN364" s="47">
        <v>0.9976741846387093</v>
      </c>
      <c r="AO364" s="3">
        <v>0.9628647214854111</v>
      </c>
      <c r="AP364" s="47">
        <v>0.2909007728587206</v>
      </c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</row>
    <row r="365" ht="11.25" customHeight="1">
      <c r="A365" s="3"/>
      <c r="B365" s="3"/>
      <c r="C365" s="3" t="s">
        <v>387</v>
      </c>
      <c r="D365" s="18">
        <v>828.0</v>
      </c>
      <c r="E365" s="19">
        <v>84.0</v>
      </c>
      <c r="F365" s="35">
        <v>317.0</v>
      </c>
      <c r="G365" s="36">
        <v>327.0</v>
      </c>
      <c r="H365" s="47">
        <f t="shared" si="1"/>
        <v>0.9078947368</v>
      </c>
      <c r="I365" s="50">
        <f t="shared" si="2"/>
        <v>0.4922360248</v>
      </c>
      <c r="J365" s="47">
        <f t="shared" si="3"/>
        <v>0.7358611825</v>
      </c>
      <c r="K365" s="47">
        <f t="shared" si="4"/>
        <v>0.7422879177</v>
      </c>
      <c r="L365" s="47">
        <f t="shared" si="5"/>
        <v>0.2577120823</v>
      </c>
      <c r="M365" s="51">
        <f t="shared" si="6"/>
        <v>0.7061403509</v>
      </c>
      <c r="N365" s="52">
        <f t="shared" si="7"/>
        <v>0.7617833792</v>
      </c>
      <c r="O365" s="52">
        <f t="shared" si="8"/>
        <v>0.1661122526</v>
      </c>
      <c r="P365" s="53">
        <f t="shared" si="9"/>
        <v>0.4951719917</v>
      </c>
      <c r="Q365" s="50">
        <f t="shared" si="10"/>
        <v>0.4942096086</v>
      </c>
      <c r="R365" s="54">
        <f t="shared" si="11"/>
        <v>-0.001973583744</v>
      </c>
      <c r="S365" s="3"/>
      <c r="T365" s="3"/>
      <c r="U365" s="57"/>
      <c r="V365" s="57"/>
      <c r="W365" s="57"/>
      <c r="X365" s="57"/>
      <c r="Y365" s="3"/>
      <c r="Z365" s="3"/>
      <c r="AA365" s="3"/>
      <c r="AB365" s="3"/>
      <c r="AC365" s="3"/>
      <c r="AD365" s="3"/>
      <c r="AE365" s="3"/>
      <c r="AF365" s="3"/>
      <c r="AG365" s="3"/>
      <c r="AH365" s="3">
        <f t="shared" si="13"/>
        <v>364</v>
      </c>
      <c r="AI365" s="3">
        <f t="shared" si="12"/>
        <v>0.9655172414</v>
      </c>
      <c r="AJ365" s="47">
        <v>0.9706717123935666</v>
      </c>
      <c r="AK365" s="3">
        <v>0.9655172413793104</v>
      </c>
      <c r="AL365" s="47">
        <v>0.37055583375062595</v>
      </c>
      <c r="AM365" s="3">
        <v>0.9655172413793104</v>
      </c>
      <c r="AN365" s="47">
        <v>0.9991816487122851</v>
      </c>
      <c r="AO365" s="3">
        <v>0.9655172413793104</v>
      </c>
      <c r="AP365" s="47">
        <v>0.2942938747233901</v>
      </c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</row>
    <row r="366" ht="11.25" customHeight="1">
      <c r="A366" s="3"/>
      <c r="B366" s="3"/>
      <c r="C366" s="3" t="s">
        <v>388</v>
      </c>
      <c r="D366" s="18">
        <v>714.0</v>
      </c>
      <c r="E366" s="19">
        <v>87.0</v>
      </c>
      <c r="F366" s="35">
        <v>336.0</v>
      </c>
      <c r="G366" s="36">
        <v>358.0</v>
      </c>
      <c r="H366" s="47">
        <f t="shared" si="1"/>
        <v>0.8913857678</v>
      </c>
      <c r="I366" s="50">
        <f t="shared" si="2"/>
        <v>0.4841498559</v>
      </c>
      <c r="J366" s="47">
        <f t="shared" si="3"/>
        <v>0.7023411371</v>
      </c>
      <c r="K366" s="47">
        <f t="shared" si="4"/>
        <v>0.7170568562</v>
      </c>
      <c r="L366" s="47">
        <f t="shared" si="5"/>
        <v>0.2829431438</v>
      </c>
      <c r="M366" s="51">
        <f t="shared" si="6"/>
        <v>0.8664169788</v>
      </c>
      <c r="N366" s="52">
        <f t="shared" si="7"/>
        <v>0.7315880786</v>
      </c>
      <c r="O366" s="52">
        <f t="shared" si="8"/>
        <v>0.1952403101</v>
      </c>
      <c r="P366" s="53">
        <f t="shared" si="9"/>
        <v>0.4891723685</v>
      </c>
      <c r="Q366" s="50">
        <f t="shared" si="10"/>
        <v>0.4883845581</v>
      </c>
      <c r="R366" s="54">
        <f t="shared" si="11"/>
        <v>-0.004234702153</v>
      </c>
      <c r="S366" s="3"/>
      <c r="T366" s="3"/>
      <c r="U366" s="57"/>
      <c r="V366" s="57"/>
      <c r="W366" s="57"/>
      <c r="X366" s="57"/>
      <c r="Y366" s="3"/>
      <c r="Z366" s="3"/>
      <c r="AA366" s="3"/>
      <c r="AB366" s="3"/>
      <c r="AC366" s="3"/>
      <c r="AD366" s="3"/>
      <c r="AE366" s="3"/>
      <c r="AF366" s="3"/>
      <c r="AG366" s="3"/>
      <c r="AH366" s="3">
        <f t="shared" si="13"/>
        <v>365</v>
      </c>
      <c r="AI366" s="3">
        <f t="shared" si="12"/>
        <v>0.9681697613</v>
      </c>
      <c r="AJ366" s="47">
        <v>0.970873786407767</v>
      </c>
      <c r="AK366" s="3">
        <v>0.9681697612732095</v>
      </c>
      <c r="AL366" s="47">
        <v>0.37534246575342467</v>
      </c>
      <c r="AM366" s="3">
        <v>0.9681697612732095</v>
      </c>
      <c r="AN366" s="47">
        <v>0.9997197149024156</v>
      </c>
      <c r="AO366" s="3">
        <v>0.9681697612732095</v>
      </c>
      <c r="AP366" s="47">
        <v>0.3026306055187024</v>
      </c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</row>
    <row r="367" ht="11.25" customHeight="1">
      <c r="A367" s="3"/>
      <c r="B367" s="3"/>
      <c r="C367" s="3" t="s">
        <v>389</v>
      </c>
      <c r="D367" s="18">
        <v>668.0</v>
      </c>
      <c r="E367" s="19">
        <v>214.0</v>
      </c>
      <c r="F367" s="35">
        <v>410.0</v>
      </c>
      <c r="G367" s="36">
        <v>475.0</v>
      </c>
      <c r="H367" s="47">
        <f t="shared" si="1"/>
        <v>0.7573696145</v>
      </c>
      <c r="I367" s="50">
        <f t="shared" si="2"/>
        <v>0.4632768362</v>
      </c>
      <c r="J367" s="47">
        <f t="shared" si="3"/>
        <v>0.610073571</v>
      </c>
      <c r="K367" s="47">
        <f t="shared" si="4"/>
        <v>0.6468590832</v>
      </c>
      <c r="L367" s="47">
        <f t="shared" si="5"/>
        <v>0.3531409168</v>
      </c>
      <c r="M367" s="51">
        <f t="shared" si="6"/>
        <v>1.003401361</v>
      </c>
      <c r="N367" s="52">
        <f t="shared" si="7"/>
        <v>0.6485632136</v>
      </c>
      <c r="O367" s="52">
        <f t="shared" si="8"/>
        <v>0.2761594233</v>
      </c>
      <c r="P367" s="53">
        <f t="shared" si="9"/>
        <v>0.4656713785</v>
      </c>
      <c r="Q367" s="50">
        <f t="shared" si="10"/>
        <v>0.4655456428</v>
      </c>
      <c r="R367" s="54">
        <f t="shared" si="11"/>
        <v>-0.002268806596</v>
      </c>
      <c r="S367" s="3"/>
      <c r="T367" s="3"/>
      <c r="U367" s="57"/>
      <c r="V367" s="57"/>
      <c r="W367" s="57"/>
      <c r="X367" s="57"/>
      <c r="Y367" s="3"/>
      <c r="Z367" s="3"/>
      <c r="AA367" s="3"/>
      <c r="AB367" s="3"/>
      <c r="AC367" s="3"/>
      <c r="AD367" s="3"/>
      <c r="AE367" s="3"/>
      <c r="AF367" s="3"/>
      <c r="AG367" s="3"/>
      <c r="AH367" s="3">
        <f t="shared" si="13"/>
        <v>366</v>
      </c>
      <c r="AI367" s="3">
        <f t="shared" si="12"/>
        <v>0.9708222812</v>
      </c>
      <c r="AJ367" s="47">
        <v>0.9719338715878508</v>
      </c>
      <c r="AK367" s="3">
        <v>0.9708222811671088</v>
      </c>
      <c r="AL367" s="47">
        <v>0.37671232876712324</v>
      </c>
      <c r="AM367" s="3">
        <v>0.9708222811671088</v>
      </c>
      <c r="AN367" s="47">
        <v>1.0004556142625813</v>
      </c>
      <c r="AO367" s="3">
        <v>0.9708222811671088</v>
      </c>
      <c r="AP367" s="47">
        <v>0.30340408540033603</v>
      </c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</row>
    <row r="368" ht="11.25" customHeight="1">
      <c r="A368" s="3"/>
      <c r="B368" s="3"/>
      <c r="C368" s="3" t="s">
        <v>390</v>
      </c>
      <c r="D368" s="18">
        <v>1406.0</v>
      </c>
      <c r="E368" s="19">
        <v>73.0</v>
      </c>
      <c r="F368" s="35">
        <v>375.0</v>
      </c>
      <c r="G368" s="36">
        <v>305.0</v>
      </c>
      <c r="H368" s="47">
        <f t="shared" si="1"/>
        <v>0.9506423259</v>
      </c>
      <c r="I368" s="50">
        <f t="shared" si="2"/>
        <v>0.5514705882</v>
      </c>
      <c r="J368" s="47">
        <f t="shared" si="3"/>
        <v>0.824918944</v>
      </c>
      <c r="K368" s="47">
        <f t="shared" si="4"/>
        <v>0.7924965262</v>
      </c>
      <c r="L368" s="47">
        <f t="shared" si="5"/>
        <v>0.2075034738</v>
      </c>
      <c r="M368" s="51">
        <f t="shared" si="6"/>
        <v>0.4597701149</v>
      </c>
      <c r="N368" s="52">
        <f t="shared" si="7"/>
        <v>0.8440584303</v>
      </c>
      <c r="O368" s="52">
        <f t="shared" si="8"/>
        <v>0.1054244846</v>
      </c>
      <c r="P368" s="53">
        <f t="shared" si="9"/>
        <v>0.5486705246</v>
      </c>
      <c r="Q368" s="50">
        <f t="shared" si="10"/>
        <v>0.546118914</v>
      </c>
      <c r="R368" s="54">
        <f t="shared" si="11"/>
        <v>0.005351674271</v>
      </c>
      <c r="S368" s="3"/>
      <c r="T368" s="3"/>
      <c r="U368" s="57"/>
      <c r="V368" s="57"/>
      <c r="W368" s="57"/>
      <c r="X368" s="57"/>
      <c r="Y368" s="3"/>
      <c r="Z368" s="3"/>
      <c r="AA368" s="3"/>
      <c r="AB368" s="3"/>
      <c r="AC368" s="3"/>
      <c r="AD368" s="3"/>
      <c r="AE368" s="3"/>
      <c r="AF368" s="3"/>
      <c r="AG368" s="3"/>
      <c r="AH368" s="3">
        <f t="shared" si="13"/>
        <v>367</v>
      </c>
      <c r="AI368" s="3">
        <f t="shared" si="12"/>
        <v>0.9734748011</v>
      </c>
      <c r="AJ368" s="47">
        <v>0.9743589743589743</v>
      </c>
      <c r="AK368" s="3">
        <v>0.9734748010610079</v>
      </c>
      <c r="AL368" s="47">
        <v>0.3821464393179539</v>
      </c>
      <c r="AM368" s="3">
        <v>0.9734748010610079</v>
      </c>
      <c r="AN368" s="47">
        <v>1.0012441114378703</v>
      </c>
      <c r="AO368" s="3">
        <v>0.9734748010610079</v>
      </c>
      <c r="AP368" s="47">
        <v>0.3041211318705954</v>
      </c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</row>
    <row r="369" ht="11.25" customHeight="1">
      <c r="A369" s="3"/>
      <c r="B369" s="3"/>
      <c r="C369" s="3" t="s">
        <v>391</v>
      </c>
      <c r="D369" s="18">
        <v>884.0</v>
      </c>
      <c r="E369" s="19">
        <v>179.0</v>
      </c>
      <c r="F369" s="35">
        <v>430.0</v>
      </c>
      <c r="G369" s="36">
        <v>545.0</v>
      </c>
      <c r="H369" s="47">
        <f t="shared" si="1"/>
        <v>0.8316086548</v>
      </c>
      <c r="I369" s="50">
        <f t="shared" si="2"/>
        <v>0.441025641</v>
      </c>
      <c r="J369" s="47">
        <f t="shared" si="3"/>
        <v>0.6447497547</v>
      </c>
      <c r="K369" s="47">
        <f t="shared" si="4"/>
        <v>0.7011776251</v>
      </c>
      <c r="L369" s="47">
        <f t="shared" si="5"/>
        <v>0.2988223749</v>
      </c>
      <c r="M369" s="51">
        <f t="shared" si="6"/>
        <v>0.917215428</v>
      </c>
      <c r="N369" s="52">
        <f t="shared" si="7"/>
        <v>0.676361164</v>
      </c>
      <c r="O369" s="52">
        <f t="shared" si="8"/>
        <v>0.2180198012</v>
      </c>
      <c r="P369" s="53">
        <f t="shared" si="9"/>
        <v>0.44608113</v>
      </c>
      <c r="Q369" s="50">
        <f t="shared" si="10"/>
        <v>0.4464702751</v>
      </c>
      <c r="R369" s="54">
        <f t="shared" si="11"/>
        <v>-0.005444634123</v>
      </c>
      <c r="S369" s="3"/>
      <c r="T369" s="3"/>
      <c r="U369" s="57"/>
      <c r="V369" s="57"/>
      <c r="W369" s="57"/>
      <c r="X369" s="57"/>
      <c r="Y369" s="3"/>
      <c r="Z369" s="3"/>
      <c r="AA369" s="3"/>
      <c r="AB369" s="3"/>
      <c r="AC369" s="3"/>
      <c r="AD369" s="3"/>
      <c r="AE369" s="3"/>
      <c r="AF369" s="3"/>
      <c r="AG369" s="3"/>
      <c r="AH369" s="3">
        <f t="shared" si="13"/>
        <v>368</v>
      </c>
      <c r="AI369" s="3">
        <f t="shared" si="12"/>
        <v>0.976127321</v>
      </c>
      <c r="AJ369" s="47">
        <v>0.9747793190416141</v>
      </c>
      <c r="AK369" s="3">
        <v>0.9761273209549072</v>
      </c>
      <c r="AL369" s="47">
        <v>0.3846153846153846</v>
      </c>
      <c r="AM369" s="3">
        <v>0.9761273209549072</v>
      </c>
      <c r="AN369" s="47">
        <v>1.0017595965843944</v>
      </c>
      <c r="AO369" s="3">
        <v>0.9761273209549072</v>
      </c>
      <c r="AP369" s="47">
        <v>0.30479842184971145</v>
      </c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</row>
    <row r="370" ht="11.25" customHeight="1">
      <c r="A370" s="3"/>
      <c r="B370" s="3"/>
      <c r="C370" s="3" t="s">
        <v>392</v>
      </c>
      <c r="D370" s="18">
        <v>483.0</v>
      </c>
      <c r="E370" s="19">
        <v>118.0</v>
      </c>
      <c r="F370" s="35">
        <v>294.0</v>
      </c>
      <c r="G370" s="36">
        <v>386.0</v>
      </c>
      <c r="H370" s="47">
        <f t="shared" si="1"/>
        <v>0.8036605657</v>
      </c>
      <c r="I370" s="50">
        <f t="shared" si="2"/>
        <v>0.4323529412</v>
      </c>
      <c r="J370" s="47">
        <f t="shared" si="3"/>
        <v>0.606557377</v>
      </c>
      <c r="K370" s="47">
        <f t="shared" si="4"/>
        <v>0.6783762685</v>
      </c>
      <c r="L370" s="47">
        <f t="shared" si="5"/>
        <v>0.3216237315</v>
      </c>
      <c r="M370" s="51">
        <f t="shared" si="6"/>
        <v>1.131447587</v>
      </c>
      <c r="N370" s="52">
        <f t="shared" si="7"/>
        <v>0.6412322516</v>
      </c>
      <c r="O370" s="52">
        <f t="shared" si="8"/>
        <v>0.2453056782</v>
      </c>
      <c r="P370" s="53">
        <f t="shared" si="9"/>
        <v>0.4321580313</v>
      </c>
      <c r="Q370" s="50">
        <f t="shared" si="10"/>
        <v>0.4328858765</v>
      </c>
      <c r="R370" s="54">
        <f t="shared" si="11"/>
        <v>-0.0005329352814</v>
      </c>
      <c r="S370" s="3"/>
      <c r="T370" s="3"/>
      <c r="U370" s="57"/>
      <c r="V370" s="57"/>
      <c r="W370" s="57"/>
      <c r="X370" s="57"/>
      <c r="Y370" s="3"/>
      <c r="Z370" s="3"/>
      <c r="AA370" s="3"/>
      <c r="AB370" s="3"/>
      <c r="AC370" s="3"/>
      <c r="AD370" s="3"/>
      <c r="AE370" s="3"/>
      <c r="AF370" s="3"/>
      <c r="AG370" s="3"/>
      <c r="AH370" s="3">
        <f t="shared" si="13"/>
        <v>369</v>
      </c>
      <c r="AI370" s="3">
        <f t="shared" si="12"/>
        <v>0.9787798408</v>
      </c>
      <c r="AJ370" s="47">
        <v>0.975187265917603</v>
      </c>
      <c r="AK370" s="3">
        <v>0.9787798408488063</v>
      </c>
      <c r="AL370" s="47">
        <v>0.39136302294197034</v>
      </c>
      <c r="AM370" s="3">
        <v>0.9787798408488063</v>
      </c>
      <c r="AN370" s="47">
        <v>1.0020372120985543</v>
      </c>
      <c r="AO370" s="3">
        <v>0.9787798408488063</v>
      </c>
      <c r="AP370" s="47">
        <v>0.3092860404458403</v>
      </c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</row>
    <row r="371" ht="11.25" customHeight="1">
      <c r="A371" s="3"/>
      <c r="B371" s="3"/>
      <c r="C371" s="3" t="s">
        <v>393</v>
      </c>
      <c r="D371" s="18">
        <v>1500.0</v>
      </c>
      <c r="E371" s="19">
        <v>19.0</v>
      </c>
      <c r="F371" s="35">
        <v>347.0</v>
      </c>
      <c r="G371" s="36">
        <v>99.0</v>
      </c>
      <c r="H371" s="47">
        <f t="shared" si="1"/>
        <v>0.9874917709</v>
      </c>
      <c r="I371" s="50">
        <f t="shared" si="2"/>
        <v>0.7780269058</v>
      </c>
      <c r="J371" s="47">
        <f t="shared" si="3"/>
        <v>0.9399491094</v>
      </c>
      <c r="K371" s="47">
        <f t="shared" si="4"/>
        <v>0.813740458</v>
      </c>
      <c r="L371" s="47">
        <f t="shared" si="5"/>
        <v>0.186259542</v>
      </c>
      <c r="M371" s="51">
        <f t="shared" si="6"/>
        <v>0.2936142199</v>
      </c>
      <c r="N371" s="52">
        <f t="shared" si="7"/>
        <v>0.955642196</v>
      </c>
      <c r="O371" s="52">
        <f t="shared" si="8"/>
        <v>0.07032025633</v>
      </c>
      <c r="P371" s="53">
        <f t="shared" si="9"/>
        <v>0.8022612708</v>
      </c>
      <c r="Q371" s="50">
        <f t="shared" si="10"/>
        <v>0.7975859282</v>
      </c>
      <c r="R371" s="54">
        <f t="shared" si="11"/>
        <v>-0.01955902239</v>
      </c>
      <c r="S371" s="3"/>
      <c r="T371" s="3"/>
      <c r="U371" s="57"/>
      <c r="V371" s="57"/>
      <c r="W371" s="57"/>
      <c r="X371" s="57"/>
      <c r="Y371" s="3"/>
      <c r="Z371" s="3"/>
      <c r="AA371" s="3"/>
      <c r="AB371" s="3"/>
      <c r="AC371" s="3"/>
      <c r="AD371" s="3"/>
      <c r="AE371" s="3"/>
      <c r="AF371" s="3"/>
      <c r="AG371" s="3"/>
      <c r="AH371" s="3">
        <f t="shared" si="13"/>
        <v>370</v>
      </c>
      <c r="AI371" s="3">
        <f t="shared" si="12"/>
        <v>0.9814323607</v>
      </c>
      <c r="AJ371" s="47">
        <v>0.9761904761904762</v>
      </c>
      <c r="AK371" s="3">
        <v>0.9814323607427056</v>
      </c>
      <c r="AL371" s="47">
        <v>0.391740412979351</v>
      </c>
      <c r="AM371" s="3">
        <v>0.9814323607427056</v>
      </c>
      <c r="AN371" s="47">
        <v>1.0027019321238482</v>
      </c>
      <c r="AO371" s="3">
        <v>0.9814323607427056</v>
      </c>
      <c r="AP371" s="47">
        <v>0.3145665839235338</v>
      </c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</row>
    <row r="372" ht="11.25" customHeight="1">
      <c r="A372" s="3"/>
      <c r="B372" s="3"/>
      <c r="C372" s="3" t="s">
        <v>394</v>
      </c>
      <c r="D372" s="18">
        <v>181.0</v>
      </c>
      <c r="E372" s="19">
        <v>0.0</v>
      </c>
      <c r="F372" s="35">
        <v>31.0</v>
      </c>
      <c r="G372" s="36">
        <v>11.0</v>
      </c>
      <c r="H372" s="47">
        <f t="shared" si="1"/>
        <v>1</v>
      </c>
      <c r="I372" s="50">
        <f t="shared" si="2"/>
        <v>0.7380952381</v>
      </c>
      <c r="J372" s="47">
        <f t="shared" si="3"/>
        <v>0.9506726457</v>
      </c>
      <c r="K372" s="47">
        <f t="shared" si="4"/>
        <v>0.8609865471</v>
      </c>
      <c r="L372" s="47">
        <f t="shared" si="5"/>
        <v>0.1390134529</v>
      </c>
      <c r="M372" s="51">
        <f t="shared" si="6"/>
        <v>0.2320441989</v>
      </c>
      <c r="N372" s="52">
        <f t="shared" si="7"/>
        <v>0.9605279532</v>
      </c>
      <c r="O372" s="52">
        <f t="shared" si="8"/>
        <v>0.02211946235</v>
      </c>
      <c r="P372" s="53">
        <f t="shared" si="9"/>
        <v>0.8152238503</v>
      </c>
      <c r="Q372" s="50">
        <f t="shared" si="10"/>
        <v>0.810961445</v>
      </c>
      <c r="R372" s="54">
        <f t="shared" si="11"/>
        <v>-0.07286620691</v>
      </c>
      <c r="S372" s="3"/>
      <c r="T372" s="3"/>
      <c r="U372" s="57"/>
      <c r="V372" s="57"/>
      <c r="W372" s="57"/>
      <c r="X372" s="57"/>
      <c r="Y372" s="3"/>
      <c r="Z372" s="3"/>
      <c r="AA372" s="3"/>
      <c r="AB372" s="3"/>
      <c r="AC372" s="3"/>
      <c r="AD372" s="3"/>
      <c r="AE372" s="3"/>
      <c r="AF372" s="3"/>
      <c r="AG372" s="3"/>
      <c r="AH372" s="3">
        <f t="shared" si="13"/>
        <v>371</v>
      </c>
      <c r="AI372" s="3">
        <f t="shared" si="12"/>
        <v>0.9840848806</v>
      </c>
      <c r="AJ372" s="47">
        <v>0.9772727272727273</v>
      </c>
      <c r="AK372" s="3">
        <v>0.9840848806366048</v>
      </c>
      <c r="AL372" s="47">
        <v>0.4089486858573217</v>
      </c>
      <c r="AM372" s="3">
        <v>0.9840848806366048</v>
      </c>
      <c r="AN372" s="47">
        <v>1.003133178367011</v>
      </c>
      <c r="AO372" s="3">
        <v>0.9840848806366048</v>
      </c>
      <c r="AP372" s="47">
        <v>0.3148796057490242</v>
      </c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</row>
    <row r="373" ht="11.25" customHeight="1">
      <c r="A373" s="3"/>
      <c r="B373" s="3"/>
      <c r="C373" s="3" t="s">
        <v>395</v>
      </c>
      <c r="D373" s="18">
        <v>305.0</v>
      </c>
      <c r="E373" s="19">
        <v>6.0</v>
      </c>
      <c r="F373" s="35">
        <v>69.0</v>
      </c>
      <c r="G373" s="36">
        <v>13.0</v>
      </c>
      <c r="H373" s="47">
        <f t="shared" si="1"/>
        <v>0.9807073955</v>
      </c>
      <c r="I373" s="50">
        <f t="shared" si="2"/>
        <v>0.8414634146</v>
      </c>
      <c r="J373" s="47">
        <f t="shared" si="3"/>
        <v>0.951653944</v>
      </c>
      <c r="K373" s="47">
        <f t="shared" si="4"/>
        <v>0.8091603053</v>
      </c>
      <c r="L373" s="47">
        <f t="shared" si="5"/>
        <v>0.1908396947</v>
      </c>
      <c r="M373" s="51">
        <f t="shared" si="6"/>
        <v>0.2636655949</v>
      </c>
      <c r="N373" s="52">
        <f t="shared" si="7"/>
        <v>0.9678179646</v>
      </c>
      <c r="O373" s="52">
        <f t="shared" si="8"/>
        <v>0.07343980931</v>
      </c>
      <c r="P373" s="53">
        <f t="shared" si="9"/>
        <v>0.8422191732</v>
      </c>
      <c r="Q373" s="50">
        <f t="shared" si="10"/>
        <v>0.8390601366</v>
      </c>
      <c r="R373" s="54">
        <f t="shared" si="11"/>
        <v>0.002403278039</v>
      </c>
      <c r="S373" s="3"/>
      <c r="T373" s="3"/>
      <c r="U373" s="57"/>
      <c r="V373" s="57"/>
      <c r="W373" s="57"/>
      <c r="X373" s="57"/>
      <c r="Y373" s="3"/>
      <c r="Z373" s="3"/>
      <c r="AA373" s="3"/>
      <c r="AB373" s="3"/>
      <c r="AC373" s="3"/>
      <c r="AD373" s="3"/>
      <c r="AE373" s="3"/>
      <c r="AF373" s="3"/>
      <c r="AG373" s="3"/>
      <c r="AH373" s="3">
        <f t="shared" si="13"/>
        <v>372</v>
      </c>
      <c r="AI373" s="3">
        <f t="shared" si="12"/>
        <v>0.9867374005</v>
      </c>
      <c r="AJ373" s="47">
        <v>0.9772727272727273</v>
      </c>
      <c r="AK373" s="3">
        <v>0.986737400530504</v>
      </c>
      <c r="AL373" s="47">
        <v>0.432967032967033</v>
      </c>
      <c r="AM373" s="3">
        <v>0.986737400530504</v>
      </c>
      <c r="AN373" s="47">
        <v>1.0040991730382713</v>
      </c>
      <c r="AO373" s="3">
        <v>0.986737400530504</v>
      </c>
      <c r="AP373" s="47">
        <v>0.33200097994417743</v>
      </c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</row>
    <row r="374" ht="11.25" customHeight="1">
      <c r="A374" s="3"/>
      <c r="B374" s="3"/>
      <c r="C374" s="3" t="s">
        <v>396</v>
      </c>
      <c r="D374" s="18">
        <v>2480.0</v>
      </c>
      <c r="E374" s="19">
        <v>56.0</v>
      </c>
      <c r="F374" s="35">
        <v>1151.0</v>
      </c>
      <c r="G374" s="36">
        <v>122.0</v>
      </c>
      <c r="H374" s="47">
        <f t="shared" si="1"/>
        <v>0.9779179811</v>
      </c>
      <c r="I374" s="50">
        <f t="shared" si="2"/>
        <v>0.9041633936</v>
      </c>
      <c r="J374" s="47">
        <f t="shared" si="3"/>
        <v>0.9532685744</v>
      </c>
      <c r="K374" s="47">
        <f t="shared" si="4"/>
        <v>0.6831189289</v>
      </c>
      <c r="L374" s="47">
        <f t="shared" si="5"/>
        <v>0.3168810711</v>
      </c>
      <c r="M374" s="51">
        <f t="shared" si="6"/>
        <v>0.5019716088</v>
      </c>
      <c r="N374" s="52">
        <f t="shared" si="7"/>
        <v>0.9847811337</v>
      </c>
      <c r="O374" s="52">
        <f t="shared" si="8"/>
        <v>0.1983449194</v>
      </c>
      <c r="P374" s="53">
        <f t="shared" si="9"/>
        <v>0.8929583222</v>
      </c>
      <c r="Q374" s="50">
        <f t="shared" si="10"/>
        <v>0.892854185</v>
      </c>
      <c r="R374" s="54">
        <f t="shared" si="11"/>
        <v>0.01130920856</v>
      </c>
      <c r="S374" s="3"/>
      <c r="T374" s="3"/>
      <c r="U374" s="57"/>
      <c r="V374" s="57"/>
      <c r="W374" s="57"/>
      <c r="X374" s="57"/>
      <c r="Y374" s="3"/>
      <c r="Z374" s="3"/>
      <c r="AA374" s="3"/>
      <c r="AB374" s="3"/>
      <c r="AC374" s="3"/>
      <c r="AD374" s="3"/>
      <c r="AE374" s="3"/>
      <c r="AF374" s="3"/>
      <c r="AG374" s="3"/>
      <c r="AH374" s="3">
        <f t="shared" si="13"/>
        <v>373</v>
      </c>
      <c r="AI374" s="3">
        <f t="shared" si="12"/>
        <v>0.9893899204</v>
      </c>
      <c r="AJ374" s="47">
        <v>0.9803921568627451</v>
      </c>
      <c r="AK374" s="3">
        <v>0.9893899204244032</v>
      </c>
      <c r="AL374" s="47">
        <v>0.4476028046238393</v>
      </c>
      <c r="AM374" s="3">
        <v>0.9893899204244032</v>
      </c>
      <c r="AN374" s="47">
        <v>1.0055934569548868</v>
      </c>
      <c r="AO374" s="3">
        <v>0.9893899204244032</v>
      </c>
      <c r="AP374" s="47">
        <v>0.3430666606574683</v>
      </c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</row>
    <row r="375" ht="11.25" customHeight="1">
      <c r="A375" s="3"/>
      <c r="B375" s="3"/>
      <c r="C375" s="3" t="s">
        <v>397</v>
      </c>
      <c r="D375" s="18">
        <v>12.0</v>
      </c>
      <c r="E375" s="19">
        <v>0.0</v>
      </c>
      <c r="F375" s="35">
        <v>3.0</v>
      </c>
      <c r="G375" s="36">
        <v>5.0</v>
      </c>
      <c r="H375" s="47">
        <f t="shared" si="1"/>
        <v>1</v>
      </c>
      <c r="I375" s="50">
        <f t="shared" si="2"/>
        <v>0.375</v>
      </c>
      <c r="J375" s="47">
        <f t="shared" si="3"/>
        <v>0.75</v>
      </c>
      <c r="K375" s="47">
        <f t="shared" si="4"/>
        <v>0.85</v>
      </c>
      <c r="L375" s="47">
        <f t="shared" si="5"/>
        <v>0.15</v>
      </c>
      <c r="M375" s="51">
        <f t="shared" si="6"/>
        <v>0.6666666667</v>
      </c>
      <c r="N375" s="52">
        <f t="shared" si="7"/>
        <v>0.7626900125</v>
      </c>
      <c r="O375" s="52">
        <f t="shared" si="8"/>
        <v>0.05747995153</v>
      </c>
      <c r="P375" s="53">
        <f t="shared" si="9"/>
        <v>0.3270173374</v>
      </c>
      <c r="Q375" s="50">
        <f t="shared" si="10"/>
        <v>0.3291304197</v>
      </c>
      <c r="R375" s="54">
        <f t="shared" si="11"/>
        <v>0.04586958031</v>
      </c>
      <c r="S375" s="3"/>
      <c r="T375" s="3"/>
      <c r="U375" s="57"/>
      <c r="V375" s="57"/>
      <c r="W375" s="57"/>
      <c r="X375" s="57"/>
      <c r="Y375" s="3"/>
      <c r="Z375" s="3"/>
      <c r="AA375" s="3"/>
      <c r="AB375" s="3"/>
      <c r="AC375" s="3"/>
      <c r="AD375" s="3"/>
      <c r="AE375" s="3"/>
      <c r="AF375" s="3"/>
      <c r="AG375" s="3"/>
      <c r="AH375" s="3">
        <f t="shared" si="13"/>
        <v>374</v>
      </c>
      <c r="AI375" s="3">
        <f t="shared" si="12"/>
        <v>0.9920424403</v>
      </c>
      <c r="AJ375" s="47">
        <v>0.9861111111111112</v>
      </c>
      <c r="AK375" s="3">
        <v>0.9920424403183024</v>
      </c>
      <c r="AL375" s="47">
        <v>0.4514767932489452</v>
      </c>
      <c r="AM375" s="3">
        <v>0.9920424403183024</v>
      </c>
      <c r="AN375" s="47">
        <v>1.0059811994411263</v>
      </c>
      <c r="AO375" s="3">
        <v>0.9920424403183024</v>
      </c>
      <c r="AP375" s="47">
        <v>0.36752666732073</v>
      </c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</row>
    <row r="376" ht="11.25" customHeight="1">
      <c r="A376" s="3"/>
      <c r="B376" s="3"/>
      <c r="C376" s="3" t="s">
        <v>398</v>
      </c>
      <c r="D376" s="18">
        <v>1355.0</v>
      </c>
      <c r="E376" s="19">
        <v>18.0</v>
      </c>
      <c r="F376" s="35">
        <v>126.0</v>
      </c>
      <c r="G376" s="36">
        <v>101.0</v>
      </c>
      <c r="H376" s="47">
        <f t="shared" si="1"/>
        <v>0.9868900218</v>
      </c>
      <c r="I376" s="50">
        <f t="shared" si="2"/>
        <v>0.5550660793</v>
      </c>
      <c r="J376" s="47">
        <f t="shared" si="3"/>
        <v>0.925625</v>
      </c>
      <c r="K376" s="47">
        <f t="shared" si="4"/>
        <v>0.91</v>
      </c>
      <c r="L376" s="47">
        <f t="shared" si="5"/>
        <v>0.09</v>
      </c>
      <c r="M376" s="51">
        <f t="shared" si="6"/>
        <v>0.1653313911</v>
      </c>
      <c r="N376" s="52">
        <f t="shared" si="7"/>
        <v>0.9296937736</v>
      </c>
      <c r="O376" s="52">
        <f t="shared" si="8"/>
        <v>-0.02347611305</v>
      </c>
      <c r="P376" s="53">
        <f t="shared" si="9"/>
        <v>0.6653076559</v>
      </c>
      <c r="Q376" s="50">
        <f t="shared" si="10"/>
        <v>0.6599778834</v>
      </c>
      <c r="R376" s="54">
        <f t="shared" si="11"/>
        <v>-0.1049118041</v>
      </c>
      <c r="S376" s="3"/>
      <c r="T376" s="3"/>
      <c r="U376" s="57"/>
      <c r="V376" s="57"/>
      <c r="W376" s="57"/>
      <c r="X376" s="57"/>
      <c r="Y376" s="3"/>
      <c r="Z376" s="3"/>
      <c r="AA376" s="3"/>
      <c r="AB376" s="3"/>
      <c r="AC376" s="3"/>
      <c r="AD376" s="3"/>
      <c r="AE376" s="3"/>
      <c r="AF376" s="3"/>
      <c r="AG376" s="3"/>
      <c r="AH376" s="3">
        <f t="shared" si="13"/>
        <v>375</v>
      </c>
      <c r="AI376" s="3">
        <f t="shared" si="12"/>
        <v>0.9946949602</v>
      </c>
      <c r="AJ376" s="47">
        <v>0.9954545454545455</v>
      </c>
      <c r="AK376" s="3">
        <v>0.9946949602122016</v>
      </c>
      <c r="AL376" s="47">
        <v>0.453125</v>
      </c>
      <c r="AM376" s="3">
        <v>0.9946949602122016</v>
      </c>
      <c r="AN376" s="47">
        <v>1.007841632209287</v>
      </c>
      <c r="AO376" s="3">
        <v>0.9946949602122016</v>
      </c>
      <c r="AP376" s="47">
        <v>0.37714968768858237</v>
      </c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</row>
    <row r="377" ht="11.25" customHeight="1">
      <c r="A377" s="3"/>
      <c r="B377" s="3"/>
      <c r="C377" s="3" t="s">
        <v>399</v>
      </c>
      <c r="D377" s="18">
        <v>785.0</v>
      </c>
      <c r="E377" s="19">
        <v>135.0</v>
      </c>
      <c r="F377" s="35">
        <v>413.0</v>
      </c>
      <c r="G377" s="36">
        <v>127.0</v>
      </c>
      <c r="H377" s="47">
        <f t="shared" si="1"/>
        <v>0.8532608696</v>
      </c>
      <c r="I377" s="50">
        <f t="shared" si="2"/>
        <v>0.7648148148</v>
      </c>
      <c r="J377" s="47">
        <f t="shared" si="3"/>
        <v>0.8205479452</v>
      </c>
      <c r="K377" s="47">
        <f t="shared" si="4"/>
        <v>0.6246575342</v>
      </c>
      <c r="L377" s="47">
        <f t="shared" si="5"/>
        <v>0.3753424658</v>
      </c>
      <c r="M377" s="51">
        <f t="shared" si="6"/>
        <v>0.5869565217</v>
      </c>
      <c r="N377" s="52">
        <f t="shared" si="7"/>
        <v>0.8601744321</v>
      </c>
      <c r="O377" s="52">
        <f t="shared" si="8"/>
        <v>0.2725451216</v>
      </c>
      <c r="P377" s="53">
        <f t="shared" si="9"/>
        <v>0.7252135662</v>
      </c>
      <c r="Q377" s="50">
        <f t="shared" si="10"/>
        <v>0.719442138</v>
      </c>
      <c r="R377" s="54">
        <f t="shared" si="11"/>
        <v>0.04537267679</v>
      </c>
      <c r="S377" s="3"/>
      <c r="T377" s="3"/>
      <c r="U377" s="57"/>
      <c r="V377" s="57"/>
      <c r="W377" s="57"/>
      <c r="X377" s="57"/>
      <c r="Y377" s="3"/>
      <c r="Z377" s="3"/>
      <c r="AA377" s="3"/>
      <c r="AB377" s="3"/>
      <c r="AC377" s="3"/>
      <c r="AD377" s="3"/>
      <c r="AE377" s="3"/>
      <c r="AF377" s="3"/>
      <c r="AG377" s="3"/>
      <c r="AH377" s="3">
        <f t="shared" si="13"/>
        <v>376</v>
      </c>
      <c r="AI377" s="3">
        <f t="shared" si="12"/>
        <v>0.9973474801</v>
      </c>
      <c r="AJ377" s="47">
        <v>1.0</v>
      </c>
      <c r="AK377" s="3">
        <v>0.9973474801061007</v>
      </c>
      <c r="AL377" s="47">
        <v>0.4736842105263158</v>
      </c>
      <c r="AM377" s="3">
        <v>0.9973474801061007</v>
      </c>
      <c r="AN377" s="47">
        <v>1.0156994214850228</v>
      </c>
      <c r="AO377" s="3">
        <v>0.9973474801061007</v>
      </c>
      <c r="AP377" s="47">
        <v>0.38143402449435404</v>
      </c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</row>
    <row r="378" ht="11.25" customHeight="1">
      <c r="A378" s="3"/>
      <c r="B378" s="3"/>
      <c r="C378" s="3" t="s">
        <v>400</v>
      </c>
      <c r="D378" s="18">
        <v>150.0</v>
      </c>
      <c r="E378" s="19">
        <v>16.0</v>
      </c>
      <c r="F378" s="35">
        <v>79.0</v>
      </c>
      <c r="G378" s="36">
        <v>21.0</v>
      </c>
      <c r="H378" s="47">
        <f t="shared" si="1"/>
        <v>0.9036144578</v>
      </c>
      <c r="I378" s="50">
        <f t="shared" si="2"/>
        <v>0.79</v>
      </c>
      <c r="J378" s="47">
        <f t="shared" si="3"/>
        <v>0.8609022556</v>
      </c>
      <c r="K378" s="47">
        <f t="shared" si="4"/>
        <v>0.6428571429</v>
      </c>
      <c r="L378" s="47">
        <f t="shared" si="5"/>
        <v>0.3571428571</v>
      </c>
      <c r="M378" s="51">
        <f t="shared" si="6"/>
        <v>0.6024096386</v>
      </c>
      <c r="N378" s="52">
        <f t="shared" si="7"/>
        <v>0.8980099744</v>
      </c>
      <c r="O378" s="52">
        <f t="shared" si="8"/>
        <v>0.2495632186</v>
      </c>
      <c r="P378" s="53">
        <f t="shared" si="9"/>
        <v>0.7690632494</v>
      </c>
      <c r="Q378" s="50">
        <f t="shared" si="10"/>
        <v>0.7636476061</v>
      </c>
      <c r="R378" s="54">
        <f t="shared" si="11"/>
        <v>0.02635239392</v>
      </c>
      <c r="S378" s="3"/>
      <c r="T378" s="3"/>
      <c r="U378" s="57"/>
      <c r="V378" s="57"/>
      <c r="W378" s="57"/>
      <c r="X378" s="57"/>
      <c r="Y378" s="3"/>
      <c r="Z378" s="3"/>
      <c r="AA378" s="3"/>
      <c r="AB378" s="3"/>
      <c r="AC378" s="3"/>
      <c r="AD378" s="3"/>
      <c r="AE378" s="3"/>
      <c r="AF378" s="3"/>
      <c r="AG378" s="3"/>
      <c r="AH378" s="3">
        <f t="shared" si="13"/>
        <v>377</v>
      </c>
      <c r="AI378" s="3">
        <f t="shared" si="12"/>
        <v>1</v>
      </c>
      <c r="AJ378" s="47">
        <v>1.0</v>
      </c>
      <c r="AK378" s="3">
        <v>1.0</v>
      </c>
      <c r="AL378" s="47">
        <v>0.5535714285714286</v>
      </c>
      <c r="AM378" s="3">
        <v>1.0</v>
      </c>
      <c r="AN378" s="47">
        <v>1.02344259871715</v>
      </c>
      <c r="AO378" s="3">
        <v>1.0</v>
      </c>
      <c r="AP378" s="47">
        <v>0.4330164917572605</v>
      </c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</row>
    <row r="379" ht="11.25" customHeight="1">
      <c r="A379" s="3"/>
      <c r="B379" s="3"/>
      <c r="S379" s="3"/>
      <c r="T379" s="3"/>
      <c r="U379" s="57"/>
      <c r="V379" s="57"/>
      <c r="W379" s="57"/>
      <c r="X379" s="57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47"/>
      <c r="AK379" s="3"/>
      <c r="AL379" s="47"/>
      <c r="AM379" s="3"/>
      <c r="AN379" s="47"/>
      <c r="AO379" s="3"/>
      <c r="AP379" s="47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</row>
    <row r="380" ht="11.25" customHeight="1">
      <c r="A380" s="3"/>
      <c r="B380" s="3"/>
      <c r="S380" s="3"/>
      <c r="T380" s="3"/>
      <c r="U380" s="57"/>
      <c r="V380" s="57"/>
      <c r="W380" s="57"/>
      <c r="X380" s="57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47"/>
      <c r="AK380" s="3"/>
      <c r="AL380" s="47"/>
      <c r="AM380" s="3"/>
      <c r="AN380" s="47"/>
      <c r="AO380" s="3"/>
      <c r="AP380" s="47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3" width="8.43"/>
    <col customWidth="1" min="84" max="84" width="15.71"/>
    <col customWidth="1" min="85" max="89" width="8.43"/>
    <col customWidth="1" min="90" max="90" width="12.86"/>
    <col customWidth="1" min="91" max="99" width="8.43"/>
    <col customWidth="1" min="100" max="100" width="15.71"/>
  </cols>
  <sheetData>
    <row r="1" ht="11.25" customHeight="1">
      <c r="A1" s="3" t="s">
        <v>1</v>
      </c>
      <c r="B1" s="18" t="s">
        <v>434</v>
      </c>
      <c r="C1" s="19" t="s">
        <v>435</v>
      </c>
      <c r="D1" s="20" t="s">
        <v>436</v>
      </c>
      <c r="E1" s="21" t="s">
        <v>437</v>
      </c>
      <c r="F1" s="35" t="s">
        <v>438</v>
      </c>
      <c r="G1" s="36" t="s">
        <v>439</v>
      </c>
      <c r="H1" s="58" t="s">
        <v>440</v>
      </c>
      <c r="I1" s="59" t="s">
        <v>441</v>
      </c>
      <c r="J1" s="60" t="s">
        <v>410</v>
      </c>
      <c r="K1" s="60" t="s">
        <v>442</v>
      </c>
      <c r="L1" s="59" t="s">
        <v>443</v>
      </c>
      <c r="M1" s="61" t="s">
        <v>444</v>
      </c>
      <c r="N1" s="62" t="s">
        <v>445</v>
      </c>
      <c r="O1" s="62" t="s">
        <v>446</v>
      </c>
      <c r="P1" s="62" t="s">
        <v>447</v>
      </c>
      <c r="Q1" s="62" t="s">
        <v>448</v>
      </c>
      <c r="R1" s="62" t="s">
        <v>449</v>
      </c>
      <c r="S1" s="62" t="s">
        <v>450</v>
      </c>
      <c r="T1" s="63" t="s">
        <v>451</v>
      </c>
      <c r="U1" s="63" t="s">
        <v>452</v>
      </c>
      <c r="V1" s="63" t="s">
        <v>453</v>
      </c>
      <c r="W1" s="63" t="s">
        <v>454</v>
      </c>
      <c r="X1" s="63" t="s">
        <v>455</v>
      </c>
      <c r="Y1" s="63" t="s">
        <v>456</v>
      </c>
      <c r="Z1" s="64" t="s">
        <v>457</v>
      </c>
      <c r="AA1" s="64" t="s">
        <v>458</v>
      </c>
      <c r="AB1" s="64" t="s">
        <v>459</v>
      </c>
      <c r="AC1" s="64" t="s">
        <v>460</v>
      </c>
      <c r="AD1" s="64" t="s">
        <v>461</v>
      </c>
      <c r="AE1" s="64" t="s">
        <v>462</v>
      </c>
      <c r="AF1" s="3"/>
      <c r="AG1" s="3"/>
      <c r="AH1" s="3" t="s">
        <v>463</v>
      </c>
      <c r="AI1" s="3" t="s">
        <v>464</v>
      </c>
      <c r="AJ1" s="58" t="s">
        <v>440</v>
      </c>
      <c r="AK1" s="59" t="s">
        <v>441</v>
      </c>
      <c r="AL1" s="63" t="s">
        <v>451</v>
      </c>
      <c r="AM1" s="3" t="s">
        <v>465</v>
      </c>
      <c r="AN1" s="3" t="s">
        <v>466</v>
      </c>
      <c r="AO1" s="3"/>
      <c r="AP1" s="3"/>
      <c r="AQ1" s="3"/>
      <c r="AR1" s="3"/>
      <c r="AS1" s="3"/>
      <c r="AT1" s="3"/>
      <c r="AU1" s="3"/>
      <c r="AV1" s="3"/>
      <c r="AW1" s="3"/>
      <c r="AX1" s="3"/>
      <c r="AY1" s="3" t="s">
        <v>467</v>
      </c>
      <c r="AZ1" s="3" t="s">
        <v>440</v>
      </c>
      <c r="BA1" s="3" t="s">
        <v>468</v>
      </c>
      <c r="BB1" s="3" t="s">
        <v>440</v>
      </c>
      <c r="BC1" s="3" t="s">
        <v>469</v>
      </c>
      <c r="BD1" s="3"/>
      <c r="BE1" s="3" t="s">
        <v>463</v>
      </c>
      <c r="BF1" s="3" t="s">
        <v>464</v>
      </c>
      <c r="BG1" s="3" t="s">
        <v>466</v>
      </c>
      <c r="BH1" s="3" t="s">
        <v>465</v>
      </c>
      <c r="BI1" s="63" t="s">
        <v>451</v>
      </c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 t="s">
        <v>467</v>
      </c>
      <c r="CA1" s="3" t="s">
        <v>411</v>
      </c>
      <c r="CB1" s="3" t="s">
        <v>468</v>
      </c>
      <c r="CC1" s="3" t="s">
        <v>411</v>
      </c>
      <c r="CD1" s="3" t="s">
        <v>469</v>
      </c>
      <c r="CE1" s="3"/>
      <c r="CF1" s="3"/>
      <c r="CG1" s="3"/>
      <c r="CH1" s="3"/>
      <c r="CI1" s="3"/>
      <c r="CJ1" s="3"/>
      <c r="CK1" s="3" t="s">
        <v>0</v>
      </c>
      <c r="CL1" s="3">
        <v>0.707106781186548</v>
      </c>
      <c r="CM1" s="58" t="s">
        <v>440</v>
      </c>
      <c r="CN1" s="59" t="s">
        <v>441</v>
      </c>
      <c r="CO1" s="59" t="s">
        <v>470</v>
      </c>
      <c r="CP1" s="59" t="s">
        <v>471</v>
      </c>
      <c r="CQ1" s="63" t="s">
        <v>451</v>
      </c>
      <c r="CR1" s="47" t="s">
        <v>470</v>
      </c>
      <c r="CS1" s="3" t="s">
        <v>472</v>
      </c>
      <c r="CT1" s="3" t="s">
        <v>410</v>
      </c>
      <c r="CU1" s="3" t="s">
        <v>411</v>
      </c>
      <c r="CV1" s="3" t="s">
        <v>473</v>
      </c>
    </row>
    <row r="2" ht="11.25" customHeight="1">
      <c r="A2" s="3" t="s">
        <v>15</v>
      </c>
      <c r="B2" s="18">
        <v>160.0</v>
      </c>
      <c r="C2" s="19">
        <v>41.0</v>
      </c>
      <c r="D2" s="20">
        <v>1662.0</v>
      </c>
      <c r="E2" s="21">
        <v>145.0</v>
      </c>
      <c r="F2" s="35">
        <v>737.0</v>
      </c>
      <c r="G2" s="36">
        <v>56.0</v>
      </c>
      <c r="H2" s="47">
        <f t="shared" ref="H2:H380" si="1">(B2)/(B2+C2)</f>
        <v>0.7960199005</v>
      </c>
      <c r="I2" s="47">
        <f t="shared" ref="I2:I380" si="2">(D2)/(D2+E2)</f>
        <v>0.9197565025</v>
      </c>
      <c r="J2" s="47">
        <f t="shared" ref="J2:J380" si="3">(F2)/(F2+G2)</f>
        <v>0.9293820933</v>
      </c>
      <c r="K2" s="47">
        <f t="shared" ref="K2:K380" si="4">(B2+D2)/(B2+C2+D2+E2)</f>
        <v>0.9073705179</v>
      </c>
      <c r="L2" s="47">
        <f t="shared" ref="L2:L380" si="5">(B2+F2)/(B2+C2+F2+G2)</f>
        <v>0.9024144869</v>
      </c>
      <c r="M2" s="47">
        <f t="shared" ref="M2:M380" si="6">(D2+F2)/(D2+E2+F2+G2)</f>
        <v>0.9226923077</v>
      </c>
      <c r="N2" s="62">
        <f t="shared" ref="N2:N380" si="7">(D2+E2)/(B2+C2)</f>
        <v>8.990049751</v>
      </c>
      <c r="O2" s="62">
        <f t="shared" ref="O2:O380" si="8">(F2+G2)/(B2+C2)</f>
        <v>3.945273632</v>
      </c>
      <c r="P2" s="62">
        <f t="shared" ref="P2:P380" si="9">(F2+G2)/(D2+E2)</f>
        <v>0.4388489209</v>
      </c>
      <c r="Q2" s="62">
        <f t="shared" ref="Q2:Q380" si="10">(F2+G2)/(B2+C2+D2+E2)</f>
        <v>0.3949203187</v>
      </c>
      <c r="R2" s="62">
        <f t="shared" ref="R2:R380" si="11">(D2+E2)/(B2+C2+F2+G2)</f>
        <v>1.817907445</v>
      </c>
      <c r="S2" s="62">
        <f t="shared" ref="S2:S380" si="12">(B2+C2)/(D2+E2+F2+G2)</f>
        <v>0.07730769231</v>
      </c>
      <c r="T2" s="63">
        <f t="shared" ref="T2:T380" si="13">(B2+D2)/(B2+C2+D2+E2)</f>
        <v>0.9073705179</v>
      </c>
      <c r="U2" s="63">
        <f t="shared" ref="U2:U380" si="14">(B2+F2)/(B2+C2+F2+G2)</f>
        <v>0.9024144869</v>
      </c>
      <c r="V2" s="63">
        <f t="shared" ref="V2:V380" si="15">(D2+F2)/(D2+E2+F2+G2)</f>
        <v>0.9226923077</v>
      </c>
      <c r="W2" s="63">
        <f t="shared" ref="W2:W380" si="16">(B2+D2+F2)/(B2+C2+D2+E2+F2+G2)</f>
        <v>0.9136022849</v>
      </c>
      <c r="X2" s="63">
        <f t="shared" ref="X2:X380" si="17">(B2+D2+F2)/(B2+C2+D2+E2+F2+G2)</f>
        <v>0.9136022849</v>
      </c>
      <c r="Y2" s="63">
        <f t="shared" ref="Y2:Y380" si="18">(B2+D2+F2)/(B2+C2+D2+E2+F2+G2)</f>
        <v>0.9136022849</v>
      </c>
      <c r="Z2" s="64">
        <f t="shared" ref="Z2:Z380" si="19">(B2+E2)/(B2+C2+D2+E2)</f>
        <v>0.1518924303</v>
      </c>
      <c r="AA2" s="64">
        <f t="shared" ref="AA2:AA380" si="20">(B2+G2)/(B2+C2+F2+G2)</f>
        <v>0.2173038229</v>
      </c>
      <c r="AB2" s="64">
        <f t="shared" ref="AB2:AB380" si="21">(D2+G2)/(D2+E2+F2+G2)</f>
        <v>0.6607692308</v>
      </c>
      <c r="AC2" s="64">
        <f t="shared" ref="AC2:AC380" si="22">(B2+D2+G2)/(B2+C2+D2+E2+F2+G2)</f>
        <v>0.6704748304</v>
      </c>
      <c r="AD2" s="64">
        <f t="shared" ref="AD2:AD380" si="23">(B2+F2+E2)/(B2+C2+D2+E2+F2+G2)</f>
        <v>0.3720099964</v>
      </c>
      <c r="AE2" s="64">
        <f t="shared" ref="AE2:AE380" si="24">(D2+F2+C2)/(B2+C2+D2+E2+F2+G2)</f>
        <v>0.8711174581</v>
      </c>
      <c r="AF2" s="3"/>
      <c r="AG2" s="3"/>
      <c r="AH2" s="47">
        <v>0.02</v>
      </c>
      <c r="AI2" s="3">
        <f t="shared" ref="AI2:AI376" si="25">_xlfn.FLOOR.MATH(AJ2/$AH$2)</f>
        <v>6</v>
      </c>
      <c r="AJ2" s="47">
        <v>0.133333333333333</v>
      </c>
      <c r="AK2" s="47">
        <v>0.474137931034483</v>
      </c>
      <c r="AL2" s="63">
        <v>0.435114503816794</v>
      </c>
      <c r="AM2" s="47">
        <f t="shared" ref="AM2:AM84" si="26">AJ2*COS($AH$4)-AK2*SIN($AH$4)</f>
        <v>0.4295470504</v>
      </c>
      <c r="AN2" s="47">
        <f t="shared" ref="AN2:AN84" si="27">AJ2*SIN($AH$4)+AK2*COS($AH$4)</f>
        <v>0.2409852421</v>
      </c>
      <c r="AO2" s="3"/>
      <c r="AP2" s="3"/>
      <c r="AQ2" s="3"/>
      <c r="AR2" s="3"/>
      <c r="AS2" s="3"/>
      <c r="AT2" s="3"/>
      <c r="AU2" s="3"/>
      <c r="AV2" s="3"/>
      <c r="AW2" s="3"/>
      <c r="AX2" s="3"/>
      <c r="AY2" s="3">
        <v>11.0</v>
      </c>
      <c r="AZ2" s="47">
        <v>0.23</v>
      </c>
      <c r="BA2" s="3">
        <v>0.8141667</v>
      </c>
      <c r="BB2" s="47">
        <v>0.23</v>
      </c>
      <c r="BC2" s="3">
        <v>0.0573305</v>
      </c>
      <c r="BD2" s="3"/>
      <c r="BE2" s="47">
        <v>0.01</v>
      </c>
      <c r="BF2" s="3">
        <f t="shared" ref="BF2:BF374" si="28">_xlfn.FLOOR.MATH(BG2/$BE$2)</f>
        <v>-36</v>
      </c>
      <c r="BG2" s="47">
        <v>-0.353553217284103</v>
      </c>
      <c r="BH2" s="47">
        <v>1.06066022954953</v>
      </c>
      <c r="BI2" s="63">
        <v>0.75</v>
      </c>
      <c r="BJ2" s="47"/>
      <c r="BK2" s="47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>
        <v>-2.0</v>
      </c>
      <c r="CA2" s="47">
        <v>-0.015</v>
      </c>
      <c r="CB2" s="3">
        <v>0.70959665</v>
      </c>
      <c r="CC2" s="47">
        <v>-0.015</v>
      </c>
      <c r="CD2" s="3">
        <v>-0.0093610501</v>
      </c>
      <c r="CE2" s="3"/>
      <c r="CF2" s="3"/>
      <c r="CG2" s="3"/>
      <c r="CH2" s="3"/>
      <c r="CI2" s="3">
        <v>0.4778</v>
      </c>
      <c r="CJ2" s="3"/>
      <c r="CK2" s="3" t="s">
        <v>14</v>
      </c>
      <c r="CL2" s="3">
        <v>0.4781563549334</v>
      </c>
      <c r="CM2" s="47">
        <v>0.796019900497512</v>
      </c>
      <c r="CN2" s="47">
        <v>0.919756502490315</v>
      </c>
      <c r="CO2" s="47">
        <v>0.900724487154647</v>
      </c>
      <c r="CP2" s="47">
        <v>0.899389058519314</v>
      </c>
      <c r="CQ2" s="63">
        <v>0.907370517928287</v>
      </c>
      <c r="CR2" s="47">
        <f t="shared" ref="CR2:CR380" si="29">$CL$1*CT2+$CL$2*CU2+$CL$3</f>
        <v>0.9007244872</v>
      </c>
      <c r="CS2" s="47">
        <f t="shared" ref="CS2:CS219" si="30">CQ2-CR2</f>
        <v>0.006646030774</v>
      </c>
      <c r="CT2" s="47">
        <f t="shared" ref="CT2:CT380" si="31">$CL$5*CM2-$CL$6*CN2</f>
        <v>1.21323713</v>
      </c>
      <c r="CU2" s="47">
        <f t="shared" ref="CU2:CU380" si="32">$CL$6*CM2+$CL$5*CN2</f>
        <v>0.08749499035</v>
      </c>
      <c r="CV2" s="65">
        <f>AVERAGE(CS2:CS380)</f>
        <v>0</v>
      </c>
    </row>
    <row r="3" ht="11.25" customHeight="1">
      <c r="A3" s="3" t="s">
        <v>17</v>
      </c>
      <c r="B3" s="18">
        <v>242.0</v>
      </c>
      <c r="C3" s="19">
        <v>79.0</v>
      </c>
      <c r="D3" s="20">
        <v>1842.0</v>
      </c>
      <c r="E3" s="21">
        <v>159.0</v>
      </c>
      <c r="F3" s="35">
        <v>895.0</v>
      </c>
      <c r="G3" s="36">
        <v>62.0</v>
      </c>
      <c r="H3" s="47">
        <f t="shared" si="1"/>
        <v>0.753894081</v>
      </c>
      <c r="I3" s="47">
        <f t="shared" si="2"/>
        <v>0.9205397301</v>
      </c>
      <c r="J3" s="47">
        <f t="shared" si="3"/>
        <v>0.9352142111</v>
      </c>
      <c r="K3" s="47">
        <f t="shared" si="4"/>
        <v>0.8975021533</v>
      </c>
      <c r="L3" s="47">
        <f t="shared" si="5"/>
        <v>0.8896713615</v>
      </c>
      <c r="M3" s="47">
        <f t="shared" si="6"/>
        <v>0.9252873563</v>
      </c>
      <c r="N3" s="62">
        <f t="shared" si="7"/>
        <v>6.23364486</v>
      </c>
      <c r="O3" s="62">
        <f t="shared" si="8"/>
        <v>2.981308411</v>
      </c>
      <c r="P3" s="62">
        <f t="shared" si="9"/>
        <v>0.4782608696</v>
      </c>
      <c r="Q3" s="62">
        <f t="shared" si="10"/>
        <v>0.4121447028</v>
      </c>
      <c r="R3" s="62">
        <f t="shared" si="11"/>
        <v>1.5657277</v>
      </c>
      <c r="S3" s="62">
        <f t="shared" si="12"/>
        <v>0.1085192698</v>
      </c>
      <c r="T3" s="63">
        <f t="shared" si="13"/>
        <v>0.8975021533</v>
      </c>
      <c r="U3" s="63">
        <f t="shared" si="14"/>
        <v>0.8896713615</v>
      </c>
      <c r="V3" s="63">
        <f t="shared" si="15"/>
        <v>0.9252873563</v>
      </c>
      <c r="W3" s="63">
        <f t="shared" si="16"/>
        <v>0.9085086917</v>
      </c>
      <c r="X3" s="63">
        <f t="shared" si="17"/>
        <v>0.9085086917</v>
      </c>
      <c r="Y3" s="63">
        <f t="shared" si="18"/>
        <v>0.9085086917</v>
      </c>
      <c r="Z3" s="64">
        <f t="shared" si="19"/>
        <v>0.1726959518</v>
      </c>
      <c r="AA3" s="64">
        <f t="shared" si="20"/>
        <v>0.2378716745</v>
      </c>
      <c r="AB3" s="64">
        <f t="shared" si="21"/>
        <v>0.6436781609</v>
      </c>
      <c r="AC3" s="64">
        <f t="shared" si="22"/>
        <v>0.6544678256</v>
      </c>
      <c r="AD3" s="64">
        <f t="shared" si="23"/>
        <v>0.395242452</v>
      </c>
      <c r="AE3" s="64">
        <f t="shared" si="24"/>
        <v>0.8587984142</v>
      </c>
      <c r="AF3" s="3"/>
      <c r="AG3" s="3"/>
      <c r="AH3" s="3"/>
      <c r="AI3" s="3">
        <f t="shared" si="25"/>
        <v>7</v>
      </c>
      <c r="AJ3" s="47">
        <v>0.145454545454545</v>
      </c>
      <c r="AK3" s="47">
        <v>0.24468085106383</v>
      </c>
      <c r="AL3" s="63">
        <v>0.222222222222222</v>
      </c>
      <c r="AM3" s="47">
        <f t="shared" si="26"/>
        <v>0.2758673845</v>
      </c>
      <c r="AN3" s="47">
        <f t="shared" si="27"/>
        <v>0.07016359357</v>
      </c>
      <c r="AO3" s="3"/>
      <c r="AP3" s="3"/>
      <c r="AQ3" s="3"/>
      <c r="AR3" s="3"/>
      <c r="AS3" s="3"/>
      <c r="AT3" s="3"/>
      <c r="AU3" s="3"/>
      <c r="AV3" s="3"/>
      <c r="AW3" s="3"/>
      <c r="AX3" s="3"/>
      <c r="AY3" s="3">
        <v>14.0</v>
      </c>
      <c r="AZ3" s="47">
        <v>0.29</v>
      </c>
      <c r="BA3" s="3">
        <v>0.91110122</v>
      </c>
      <c r="BB3" s="47">
        <v>0.29</v>
      </c>
      <c r="BC3" s="3">
        <v>0.0175366</v>
      </c>
      <c r="BD3" s="3"/>
      <c r="BE3" s="3"/>
      <c r="BF3" s="3">
        <f t="shared" si="28"/>
        <v>-9</v>
      </c>
      <c r="BG3" s="47">
        <v>-0.0883881310118603</v>
      </c>
      <c r="BH3" s="47">
        <v>1.32582522916719</v>
      </c>
      <c r="BI3" s="63">
        <v>0.9</v>
      </c>
      <c r="BJ3" s="47"/>
      <c r="BK3" s="47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>
        <v>0.0</v>
      </c>
      <c r="CA3" s="47">
        <v>0.005</v>
      </c>
      <c r="CB3" s="3">
        <v>0.704358442353</v>
      </c>
      <c r="CC3" s="47">
        <v>0.005</v>
      </c>
      <c r="CD3" s="3">
        <v>0.004782165</v>
      </c>
      <c r="CE3" s="3"/>
      <c r="CF3" s="3" t="s">
        <v>474</v>
      </c>
      <c r="CG3" s="3"/>
      <c r="CH3" s="3"/>
      <c r="CI3" s="3">
        <v>0.0044139</v>
      </c>
      <c r="CJ3" s="3"/>
      <c r="CK3" s="3" t="s">
        <v>16</v>
      </c>
      <c r="CL3" s="3">
        <v>0.001</v>
      </c>
      <c r="CM3" s="47">
        <v>0.753894080996885</v>
      </c>
      <c r="CN3" s="47">
        <v>0.920539730134932</v>
      </c>
      <c r="CO3" s="47">
        <v>0.894561066219869</v>
      </c>
      <c r="CP3" s="47">
        <v>0.893284244592711</v>
      </c>
      <c r="CQ3" s="63">
        <v>0.897502153316107</v>
      </c>
      <c r="CR3" s="47">
        <f t="shared" si="29"/>
        <v>0.8945610662</v>
      </c>
      <c r="CS3" s="47">
        <f t="shared" si="30"/>
        <v>0.002941087096</v>
      </c>
      <c r="CT3" s="47">
        <f t="shared" si="31"/>
        <v>1.184003502</v>
      </c>
      <c r="CU3" s="47">
        <f t="shared" si="32"/>
        <v>0.1178362686</v>
      </c>
      <c r="CV3" s="3"/>
    </row>
    <row r="4" ht="11.25" customHeight="1">
      <c r="A4" s="3" t="s">
        <v>19</v>
      </c>
      <c r="B4" s="18">
        <v>180.0</v>
      </c>
      <c r="C4" s="19">
        <v>21.0</v>
      </c>
      <c r="D4" s="20">
        <v>372.0</v>
      </c>
      <c r="E4" s="21">
        <v>20.0</v>
      </c>
      <c r="F4" s="35">
        <v>165.0</v>
      </c>
      <c r="G4" s="36">
        <v>8.0</v>
      </c>
      <c r="H4" s="47">
        <f t="shared" si="1"/>
        <v>0.8955223881</v>
      </c>
      <c r="I4" s="47">
        <f t="shared" si="2"/>
        <v>0.9489795918</v>
      </c>
      <c r="J4" s="47">
        <f t="shared" si="3"/>
        <v>0.9537572254</v>
      </c>
      <c r="K4" s="47">
        <f t="shared" si="4"/>
        <v>0.9308600337</v>
      </c>
      <c r="L4" s="47">
        <f t="shared" si="5"/>
        <v>0.922459893</v>
      </c>
      <c r="M4" s="47">
        <f t="shared" si="6"/>
        <v>0.9504424779</v>
      </c>
      <c r="N4" s="62">
        <f t="shared" si="7"/>
        <v>1.950248756</v>
      </c>
      <c r="O4" s="62">
        <f t="shared" si="8"/>
        <v>0.8606965174</v>
      </c>
      <c r="P4" s="62">
        <f t="shared" si="9"/>
        <v>0.4413265306</v>
      </c>
      <c r="Q4" s="62">
        <f t="shared" si="10"/>
        <v>0.2917369309</v>
      </c>
      <c r="R4" s="62">
        <f t="shared" si="11"/>
        <v>1.048128342</v>
      </c>
      <c r="S4" s="62">
        <f t="shared" si="12"/>
        <v>0.3557522124</v>
      </c>
      <c r="T4" s="63">
        <f t="shared" si="13"/>
        <v>0.9308600337</v>
      </c>
      <c r="U4" s="63">
        <f t="shared" si="14"/>
        <v>0.922459893</v>
      </c>
      <c r="V4" s="63">
        <f t="shared" si="15"/>
        <v>0.9504424779</v>
      </c>
      <c r="W4" s="63">
        <f t="shared" si="16"/>
        <v>0.9360313316</v>
      </c>
      <c r="X4" s="63">
        <f t="shared" si="17"/>
        <v>0.9360313316</v>
      </c>
      <c r="Y4" s="63">
        <f t="shared" si="18"/>
        <v>0.9360313316</v>
      </c>
      <c r="Z4" s="64">
        <f t="shared" si="19"/>
        <v>0.3372681282</v>
      </c>
      <c r="AA4" s="64">
        <f t="shared" si="20"/>
        <v>0.5026737968</v>
      </c>
      <c r="AB4" s="64">
        <f t="shared" si="21"/>
        <v>0.6725663717</v>
      </c>
      <c r="AC4" s="64">
        <f t="shared" si="22"/>
        <v>0.7310704961</v>
      </c>
      <c r="AD4" s="64">
        <f t="shared" si="23"/>
        <v>0.4765013055</v>
      </c>
      <c r="AE4" s="64">
        <f t="shared" si="24"/>
        <v>0.72845953</v>
      </c>
      <c r="AF4" s="3"/>
      <c r="AG4" s="3" t="s">
        <v>475</v>
      </c>
      <c r="AH4" s="3">
        <v>-0.785398163397448</v>
      </c>
      <c r="AI4" s="3">
        <f t="shared" si="25"/>
        <v>8</v>
      </c>
      <c r="AJ4" s="47">
        <v>0.160839160839161</v>
      </c>
      <c r="AK4" s="47">
        <v>0.378917378917379</v>
      </c>
      <c r="AL4" s="63">
        <v>0.31578947368421</v>
      </c>
      <c r="AM4" s="47">
        <f t="shared" si="26"/>
        <v>0.3816655095</v>
      </c>
      <c r="AN4" s="47">
        <f t="shared" si="27"/>
        <v>0.1542045868</v>
      </c>
      <c r="AO4" s="3"/>
      <c r="AP4" s="3"/>
      <c r="AQ4" s="3"/>
      <c r="AR4" s="3"/>
      <c r="AS4" s="3"/>
      <c r="AT4" s="3"/>
      <c r="AU4" s="3"/>
      <c r="AV4" s="3"/>
      <c r="AW4" s="3"/>
      <c r="AX4" s="3"/>
      <c r="AY4" s="3">
        <v>15.0</v>
      </c>
      <c r="AZ4" s="47">
        <v>0.31</v>
      </c>
      <c r="BA4" s="3">
        <v>0.936231528</v>
      </c>
      <c r="BB4" s="47">
        <v>0.31</v>
      </c>
      <c r="BC4" s="3">
        <v>0.013158516</v>
      </c>
      <c r="BD4" s="3"/>
      <c r="BE4" s="3"/>
      <c r="BF4" s="3">
        <f t="shared" si="28"/>
        <v>-9</v>
      </c>
      <c r="BG4" s="47">
        <v>-0.0883881310118603</v>
      </c>
      <c r="BH4" s="47">
        <v>1.32582522916719</v>
      </c>
      <c r="BI4" s="63">
        <v>0.888888888888889</v>
      </c>
      <c r="BJ4" s="47"/>
      <c r="BK4" s="47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>
        <v>1.0</v>
      </c>
      <c r="CA4" s="47">
        <v>0.015</v>
      </c>
      <c r="CB4" s="3">
        <v>0.7036385165</v>
      </c>
      <c r="CC4" s="47">
        <v>0.015</v>
      </c>
      <c r="CD4" s="3">
        <v>0.010463656945</v>
      </c>
      <c r="CE4" s="3"/>
      <c r="CF4" s="3"/>
      <c r="CG4" s="3"/>
      <c r="CH4" s="3"/>
      <c r="CI4" s="3"/>
      <c r="CJ4" s="3"/>
      <c r="CK4" s="3" t="s">
        <v>475</v>
      </c>
      <c r="CL4" s="3">
        <v>-0.785398163397448</v>
      </c>
      <c r="CM4" s="47">
        <v>0.895522388059701</v>
      </c>
      <c r="CN4" s="47">
        <v>0.948979591836735</v>
      </c>
      <c r="CO4" s="47">
        <v>0.941325276875623</v>
      </c>
      <c r="CP4" s="47">
        <v>0.939603781664556</v>
      </c>
      <c r="CQ4" s="63">
        <v>0.930860033726813</v>
      </c>
      <c r="CR4" s="47">
        <f t="shared" si="29"/>
        <v>0.9413252769</v>
      </c>
      <c r="CS4" s="47">
        <f t="shared" si="30"/>
        <v>-0.01046524315</v>
      </c>
      <c r="CT4" s="47">
        <f t="shared" si="31"/>
        <v>1.304259858</v>
      </c>
      <c r="CU4" s="47">
        <f t="shared" si="32"/>
        <v>0.03779995129</v>
      </c>
      <c r="CV4" s="47"/>
    </row>
    <row r="5" ht="11.25" customHeight="1">
      <c r="A5" s="3" t="s">
        <v>21</v>
      </c>
      <c r="B5" s="18">
        <v>24.0</v>
      </c>
      <c r="C5" s="19">
        <v>7.0</v>
      </c>
      <c r="D5" s="20">
        <v>284.0</v>
      </c>
      <c r="E5" s="21">
        <v>13.0</v>
      </c>
      <c r="F5" s="35">
        <v>123.0</v>
      </c>
      <c r="G5" s="36">
        <v>13.0</v>
      </c>
      <c r="H5" s="47">
        <f t="shared" si="1"/>
        <v>0.7741935484</v>
      </c>
      <c r="I5" s="47">
        <f t="shared" si="2"/>
        <v>0.9562289562</v>
      </c>
      <c r="J5" s="47">
        <f t="shared" si="3"/>
        <v>0.9044117647</v>
      </c>
      <c r="K5" s="47">
        <f t="shared" si="4"/>
        <v>0.9390243902</v>
      </c>
      <c r="L5" s="47">
        <f t="shared" si="5"/>
        <v>0.880239521</v>
      </c>
      <c r="M5" s="47">
        <f t="shared" si="6"/>
        <v>0.9399538106</v>
      </c>
      <c r="N5" s="62">
        <f t="shared" si="7"/>
        <v>9.580645161</v>
      </c>
      <c r="O5" s="62">
        <f t="shared" si="8"/>
        <v>4.387096774</v>
      </c>
      <c r="P5" s="62">
        <f t="shared" si="9"/>
        <v>0.4579124579</v>
      </c>
      <c r="Q5" s="62">
        <f t="shared" si="10"/>
        <v>0.4146341463</v>
      </c>
      <c r="R5" s="62">
        <f t="shared" si="11"/>
        <v>1.778443114</v>
      </c>
      <c r="S5" s="62">
        <f t="shared" si="12"/>
        <v>0.07159353349</v>
      </c>
      <c r="T5" s="63">
        <f t="shared" si="13"/>
        <v>0.9390243902</v>
      </c>
      <c r="U5" s="63">
        <f t="shared" si="14"/>
        <v>0.880239521</v>
      </c>
      <c r="V5" s="63">
        <f t="shared" si="15"/>
        <v>0.9399538106</v>
      </c>
      <c r="W5" s="63">
        <f t="shared" si="16"/>
        <v>0.9288793103</v>
      </c>
      <c r="X5" s="63">
        <f t="shared" si="17"/>
        <v>0.9288793103</v>
      </c>
      <c r="Y5" s="63">
        <f t="shared" si="18"/>
        <v>0.9288793103</v>
      </c>
      <c r="Z5" s="64">
        <f t="shared" si="19"/>
        <v>0.112804878</v>
      </c>
      <c r="AA5" s="64">
        <f t="shared" si="20"/>
        <v>0.2215568862</v>
      </c>
      <c r="AB5" s="64">
        <f t="shared" si="21"/>
        <v>0.6859122402</v>
      </c>
      <c r="AC5" s="64">
        <f t="shared" si="22"/>
        <v>0.6918103448</v>
      </c>
      <c r="AD5" s="64">
        <f t="shared" si="23"/>
        <v>0.3448275862</v>
      </c>
      <c r="AE5" s="64">
        <f t="shared" si="24"/>
        <v>0.8922413793</v>
      </c>
      <c r="AF5" s="3"/>
      <c r="AG5" s="3"/>
      <c r="AH5" s="3"/>
      <c r="AI5" s="3">
        <f t="shared" si="25"/>
        <v>9</v>
      </c>
      <c r="AJ5" s="47">
        <v>0.181818181818182</v>
      </c>
      <c r="AK5" s="47">
        <v>0.339253996447602</v>
      </c>
      <c r="AL5" s="63">
        <v>0.327841845140033</v>
      </c>
      <c r="AM5" s="47">
        <f t="shared" si="26"/>
        <v>0.3684536707</v>
      </c>
      <c r="AN5" s="47">
        <f t="shared" si="27"/>
        <v>0.1113239321</v>
      </c>
      <c r="AO5" s="3"/>
      <c r="AP5" s="3"/>
      <c r="AQ5" s="3"/>
      <c r="AR5" s="3"/>
      <c r="AS5" s="3"/>
      <c r="AT5" s="3"/>
      <c r="AU5" s="3"/>
      <c r="AV5" s="3"/>
      <c r="AW5" s="3"/>
      <c r="AX5" s="3"/>
      <c r="AY5" s="3">
        <v>17.0</v>
      </c>
      <c r="AZ5" s="47">
        <v>0.35</v>
      </c>
      <c r="BA5" s="3">
        <v>0.91222274</v>
      </c>
      <c r="BB5" s="47">
        <v>0.35</v>
      </c>
      <c r="BC5" s="3">
        <v>0.02802837</v>
      </c>
      <c r="BD5" s="3"/>
      <c r="BE5" s="3"/>
      <c r="BF5" s="3">
        <f t="shared" si="28"/>
        <v>-7</v>
      </c>
      <c r="BG5" s="47">
        <v>-0.0620459286397059</v>
      </c>
      <c r="BH5" s="47">
        <v>1.22212481775436</v>
      </c>
      <c r="BI5" s="63">
        <v>0.831395348837209</v>
      </c>
      <c r="BJ5" s="47"/>
      <c r="BK5" s="47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>
        <v>2.0</v>
      </c>
      <c r="CA5" s="47">
        <v>0.025</v>
      </c>
      <c r="CB5" s="3">
        <v>0.695028011706741</v>
      </c>
      <c r="CC5" s="47">
        <v>0.025</v>
      </c>
      <c r="CD5" s="3">
        <v>0.02375522218</v>
      </c>
      <c r="CE5" s="3"/>
      <c r="CF5" s="3"/>
      <c r="CG5" s="3"/>
      <c r="CH5" s="3"/>
      <c r="CI5" s="3"/>
      <c r="CJ5" s="3"/>
      <c r="CK5" s="56" t="s">
        <v>18</v>
      </c>
      <c r="CL5" s="56">
        <f>COS(CL4)</f>
        <v>0.7071067812</v>
      </c>
      <c r="CM5" s="47">
        <v>0.774193548387097</v>
      </c>
      <c r="CN5" s="47">
        <v>0.956228956228956</v>
      </c>
      <c r="CO5" s="47">
        <v>0.92775880735793</v>
      </c>
      <c r="CP5" s="47">
        <v>0.926166313589138</v>
      </c>
      <c r="CQ5" s="63">
        <v>0.939024390243902</v>
      </c>
      <c r="CR5" s="47">
        <f t="shared" si="29"/>
        <v>0.9277588074</v>
      </c>
      <c r="CS5" s="47">
        <f t="shared" si="30"/>
        <v>0.01126558289</v>
      </c>
      <c r="CT5" s="47">
        <f t="shared" si="31"/>
        <v>1.223593487</v>
      </c>
      <c r="CU5" s="47">
        <f t="shared" si="32"/>
        <v>0.1287184713</v>
      </c>
      <c r="CV5" s="3"/>
    </row>
    <row r="6" ht="11.25" customHeight="1">
      <c r="A6" s="3" t="s">
        <v>23</v>
      </c>
      <c r="B6" s="18">
        <v>101.0</v>
      </c>
      <c r="C6" s="19">
        <v>40.0</v>
      </c>
      <c r="D6" s="20">
        <v>1559.0</v>
      </c>
      <c r="E6" s="21">
        <v>167.0</v>
      </c>
      <c r="F6" s="35">
        <v>775.0</v>
      </c>
      <c r="G6" s="36">
        <v>79.0</v>
      </c>
      <c r="H6" s="47">
        <f t="shared" si="1"/>
        <v>0.7163120567</v>
      </c>
      <c r="I6" s="47">
        <f t="shared" si="2"/>
        <v>0.9032444959</v>
      </c>
      <c r="J6" s="47">
        <f t="shared" si="3"/>
        <v>0.9074941452</v>
      </c>
      <c r="K6" s="47">
        <f t="shared" si="4"/>
        <v>0.8891269416</v>
      </c>
      <c r="L6" s="47">
        <f t="shared" si="5"/>
        <v>0.8804020101</v>
      </c>
      <c r="M6" s="47">
        <f t="shared" si="6"/>
        <v>0.9046511628</v>
      </c>
      <c r="N6" s="62">
        <f t="shared" si="7"/>
        <v>12.24113475</v>
      </c>
      <c r="O6" s="62">
        <f t="shared" si="8"/>
        <v>6.056737589</v>
      </c>
      <c r="P6" s="62">
        <f t="shared" si="9"/>
        <v>0.4947856315</v>
      </c>
      <c r="Q6" s="62">
        <f t="shared" si="10"/>
        <v>0.4574183182</v>
      </c>
      <c r="R6" s="62">
        <f t="shared" si="11"/>
        <v>1.734673367</v>
      </c>
      <c r="S6" s="62">
        <f t="shared" si="12"/>
        <v>0.05465116279</v>
      </c>
      <c r="T6" s="63">
        <f t="shared" si="13"/>
        <v>0.8891269416</v>
      </c>
      <c r="U6" s="63">
        <f t="shared" si="14"/>
        <v>0.8804020101</v>
      </c>
      <c r="V6" s="63">
        <f t="shared" si="15"/>
        <v>0.9046511628</v>
      </c>
      <c r="W6" s="63">
        <f t="shared" si="16"/>
        <v>0.894891584</v>
      </c>
      <c r="X6" s="63">
        <f t="shared" si="17"/>
        <v>0.894891584</v>
      </c>
      <c r="Y6" s="63">
        <f t="shared" si="18"/>
        <v>0.894891584</v>
      </c>
      <c r="Z6" s="64">
        <f t="shared" si="19"/>
        <v>0.1435457954</v>
      </c>
      <c r="AA6" s="64">
        <f t="shared" si="20"/>
        <v>0.1809045226</v>
      </c>
      <c r="AB6" s="64">
        <f t="shared" si="21"/>
        <v>0.6348837209</v>
      </c>
      <c r="AC6" s="64">
        <f t="shared" si="22"/>
        <v>0.6391032709</v>
      </c>
      <c r="AD6" s="64">
        <f t="shared" si="23"/>
        <v>0.3833149577</v>
      </c>
      <c r="AE6" s="64">
        <f t="shared" si="24"/>
        <v>0.8724733554</v>
      </c>
      <c r="AF6" s="3"/>
      <c r="AG6" s="3"/>
      <c r="AH6" s="3"/>
      <c r="AI6" s="3">
        <f t="shared" si="25"/>
        <v>9</v>
      </c>
      <c r="AJ6" s="47">
        <v>0.191489361702128</v>
      </c>
      <c r="AK6" s="47">
        <v>0.455938697318008</v>
      </c>
      <c r="AL6" s="63">
        <v>0.415584415584416</v>
      </c>
      <c r="AM6" s="47">
        <f t="shared" si="26"/>
        <v>0.4578007709</v>
      </c>
      <c r="AN6" s="47">
        <f t="shared" si="27"/>
        <v>0.1869939185</v>
      </c>
      <c r="AO6" s="3"/>
      <c r="AP6" s="3"/>
      <c r="AQ6" s="3"/>
      <c r="AR6" s="3"/>
      <c r="AS6" s="3"/>
      <c r="AT6" s="3"/>
      <c r="AU6" s="3"/>
      <c r="AV6" s="3"/>
      <c r="AW6" s="3"/>
      <c r="AX6" s="3"/>
      <c r="AY6" s="3">
        <v>20.0</v>
      </c>
      <c r="AZ6" s="47">
        <v>0.41</v>
      </c>
      <c r="BA6" s="3">
        <v>0.84976408</v>
      </c>
      <c r="BB6" s="47">
        <v>0.41</v>
      </c>
      <c r="BC6" s="3">
        <v>0.064594026</v>
      </c>
      <c r="BD6" s="3"/>
      <c r="BE6" s="3"/>
      <c r="BF6" s="3">
        <f t="shared" si="28"/>
        <v>-5</v>
      </c>
      <c r="BG6" s="47">
        <v>-0.0482116027887931</v>
      </c>
      <c r="BH6" s="47">
        <v>1.36600174426077</v>
      </c>
      <c r="BI6" s="63">
        <v>0.934782608695652</v>
      </c>
      <c r="BJ6" s="47"/>
      <c r="BK6" s="47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>
        <v>3.0</v>
      </c>
      <c r="CA6" s="47">
        <v>0.035</v>
      </c>
      <c r="CB6" s="3">
        <v>0.703894551516111</v>
      </c>
      <c r="CC6" s="47">
        <v>0.035</v>
      </c>
      <c r="CD6" s="3">
        <v>0.0194147615</v>
      </c>
      <c r="CE6" s="3"/>
      <c r="CH6" s="3"/>
      <c r="CI6" s="3"/>
      <c r="CJ6" s="3"/>
      <c r="CK6" s="56" t="s">
        <v>20</v>
      </c>
      <c r="CL6" s="56">
        <f>SIN(CL4)</f>
        <v>-0.7071067812</v>
      </c>
      <c r="CM6" s="47">
        <v>0.716312056737589</v>
      </c>
      <c r="CN6" s="47">
        <v>0.90324449594438</v>
      </c>
      <c r="CO6" s="47">
        <v>0.873981554917907</v>
      </c>
      <c r="CP6" s="47">
        <v>0.872900420653315</v>
      </c>
      <c r="CQ6" s="63">
        <v>0.889126941617568</v>
      </c>
      <c r="CR6" s="47">
        <f t="shared" si="29"/>
        <v>0.8739815549</v>
      </c>
      <c r="CS6" s="47">
        <f t="shared" si="30"/>
        <v>0.0151453867</v>
      </c>
      <c r="CT6" s="47">
        <f t="shared" si="31"/>
        <v>1.145199421</v>
      </c>
      <c r="CU6" s="47">
        <f t="shared" si="32"/>
        <v>0.1321811954</v>
      </c>
      <c r="CV6" s="3"/>
    </row>
    <row r="7" ht="11.25" customHeight="1">
      <c r="A7" s="3" t="s">
        <v>25</v>
      </c>
      <c r="B7" s="18">
        <v>110.0</v>
      </c>
      <c r="C7" s="19">
        <v>14.0</v>
      </c>
      <c r="D7" s="20">
        <v>256.0</v>
      </c>
      <c r="E7" s="21">
        <v>13.0</v>
      </c>
      <c r="F7" s="35">
        <v>108.0</v>
      </c>
      <c r="G7" s="36">
        <v>6.0</v>
      </c>
      <c r="H7" s="47">
        <f t="shared" si="1"/>
        <v>0.8870967742</v>
      </c>
      <c r="I7" s="47">
        <f t="shared" si="2"/>
        <v>0.9516728625</v>
      </c>
      <c r="J7" s="47">
        <f t="shared" si="3"/>
        <v>0.9473684211</v>
      </c>
      <c r="K7" s="47">
        <f t="shared" si="4"/>
        <v>0.9312977099</v>
      </c>
      <c r="L7" s="47">
        <f t="shared" si="5"/>
        <v>0.9159663866</v>
      </c>
      <c r="M7" s="47">
        <f t="shared" si="6"/>
        <v>0.9503916449</v>
      </c>
      <c r="N7" s="62">
        <f t="shared" si="7"/>
        <v>2.169354839</v>
      </c>
      <c r="O7" s="62">
        <f t="shared" si="8"/>
        <v>0.9193548387</v>
      </c>
      <c r="P7" s="62">
        <f t="shared" si="9"/>
        <v>0.4237918216</v>
      </c>
      <c r="Q7" s="62">
        <f t="shared" si="10"/>
        <v>0.2900763359</v>
      </c>
      <c r="R7" s="62">
        <f t="shared" si="11"/>
        <v>1.130252101</v>
      </c>
      <c r="S7" s="62">
        <f t="shared" si="12"/>
        <v>0.3237597911</v>
      </c>
      <c r="T7" s="63">
        <f t="shared" si="13"/>
        <v>0.9312977099</v>
      </c>
      <c r="U7" s="63">
        <f t="shared" si="14"/>
        <v>0.9159663866</v>
      </c>
      <c r="V7" s="63">
        <f t="shared" si="15"/>
        <v>0.9503916449</v>
      </c>
      <c r="W7" s="63">
        <f t="shared" si="16"/>
        <v>0.9349112426</v>
      </c>
      <c r="X7" s="63">
        <f t="shared" si="17"/>
        <v>0.9349112426</v>
      </c>
      <c r="Y7" s="63">
        <f t="shared" si="18"/>
        <v>0.9349112426</v>
      </c>
      <c r="Z7" s="64">
        <f t="shared" si="19"/>
        <v>0.3129770992</v>
      </c>
      <c r="AA7" s="64">
        <f t="shared" si="20"/>
        <v>0.487394958</v>
      </c>
      <c r="AB7" s="64">
        <f t="shared" si="21"/>
        <v>0.684073107</v>
      </c>
      <c r="AC7" s="64">
        <f t="shared" si="22"/>
        <v>0.7337278107</v>
      </c>
      <c r="AD7" s="64">
        <f t="shared" si="23"/>
        <v>0.4556213018</v>
      </c>
      <c r="AE7" s="64">
        <f t="shared" si="24"/>
        <v>0.7455621302</v>
      </c>
      <c r="AF7" s="3"/>
      <c r="AG7" s="3"/>
      <c r="AH7" s="3"/>
      <c r="AI7" s="3">
        <f t="shared" si="25"/>
        <v>9</v>
      </c>
      <c r="AJ7" s="47">
        <v>0.192307692307692</v>
      </c>
      <c r="AK7" s="47">
        <v>0.337047353760446</v>
      </c>
      <c r="AL7" s="63">
        <v>0.318734793187348</v>
      </c>
      <c r="AM7" s="47">
        <f t="shared" si="26"/>
        <v>0.3743105427</v>
      </c>
      <c r="AN7" s="47">
        <f t="shared" si="27"/>
        <v>0.1023463961</v>
      </c>
      <c r="AO7" s="3"/>
      <c r="AP7" s="3"/>
      <c r="AQ7" s="3"/>
      <c r="AR7" s="3"/>
      <c r="AS7" s="3"/>
      <c r="AT7" s="3"/>
      <c r="AU7" s="3"/>
      <c r="AV7" s="3"/>
      <c r="AW7" s="3"/>
      <c r="AX7" s="3"/>
      <c r="AY7" s="3">
        <v>21.0</v>
      </c>
      <c r="AZ7" s="47">
        <v>0.43</v>
      </c>
      <c r="BA7" s="3">
        <v>0.82735256</v>
      </c>
      <c r="BB7" s="47">
        <v>0.43</v>
      </c>
      <c r="BC7" s="3">
        <v>0.0777994313</v>
      </c>
      <c r="BD7" s="3"/>
      <c r="BE7" s="3"/>
      <c r="BF7" s="3">
        <f t="shared" si="28"/>
        <v>-5</v>
      </c>
      <c r="BG7" s="47">
        <v>-0.0446597444615286</v>
      </c>
      <c r="BH7" s="47">
        <v>0.611330791275566</v>
      </c>
      <c r="BI7" s="63">
        <v>0.40625</v>
      </c>
      <c r="BJ7" s="47"/>
      <c r="BK7" s="47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>
        <v>4.0</v>
      </c>
      <c r="CA7" s="47">
        <v>0.045</v>
      </c>
      <c r="CB7" s="3">
        <v>0.700221755384312</v>
      </c>
      <c r="CC7" s="47">
        <v>0.045</v>
      </c>
      <c r="CD7" s="3">
        <v>0.027933496</v>
      </c>
      <c r="CE7" s="3"/>
      <c r="CH7" s="3"/>
      <c r="CI7" s="3"/>
      <c r="CJ7" s="3"/>
      <c r="CK7" s="3"/>
      <c r="CL7" s="3"/>
      <c r="CM7" s="47">
        <v>0.887096774193548</v>
      </c>
      <c r="CN7" s="47">
        <v>0.951672862453531</v>
      </c>
      <c r="CO7" s="47">
        <v>0.942218484609725</v>
      </c>
      <c r="CP7" s="47">
        <v>0.940488496025655</v>
      </c>
      <c r="CQ7" s="63">
        <v>0.931297709923664</v>
      </c>
      <c r="CR7" s="47">
        <f t="shared" si="29"/>
        <v>0.9422184846</v>
      </c>
      <c r="CS7" s="47">
        <f t="shared" si="30"/>
        <v>-0.01092077469</v>
      </c>
      <c r="CT7" s="47">
        <f t="shared" si="31"/>
        <v>1.300206479</v>
      </c>
      <c r="CU7" s="47">
        <f t="shared" si="32"/>
        <v>0.04566218991</v>
      </c>
      <c r="CV7" s="3"/>
    </row>
    <row r="8" ht="11.25" customHeight="1">
      <c r="A8" s="3" t="s">
        <v>26</v>
      </c>
      <c r="B8" s="18">
        <v>131.0</v>
      </c>
      <c r="C8" s="19">
        <v>15.0</v>
      </c>
      <c r="D8" s="20">
        <v>730.0</v>
      </c>
      <c r="E8" s="21">
        <v>55.0</v>
      </c>
      <c r="F8" s="35">
        <v>295.0</v>
      </c>
      <c r="G8" s="36">
        <v>15.0</v>
      </c>
      <c r="H8" s="47">
        <f t="shared" si="1"/>
        <v>0.897260274</v>
      </c>
      <c r="I8" s="47">
        <f t="shared" si="2"/>
        <v>0.9299363057</v>
      </c>
      <c r="J8" s="47">
        <f t="shared" si="3"/>
        <v>0.9516129032</v>
      </c>
      <c r="K8" s="47">
        <f t="shared" si="4"/>
        <v>0.9248120301</v>
      </c>
      <c r="L8" s="47">
        <f t="shared" si="5"/>
        <v>0.9342105263</v>
      </c>
      <c r="M8" s="47">
        <f t="shared" si="6"/>
        <v>0.9360730594</v>
      </c>
      <c r="N8" s="62">
        <f t="shared" si="7"/>
        <v>5.376712329</v>
      </c>
      <c r="O8" s="62">
        <f t="shared" si="8"/>
        <v>2.123287671</v>
      </c>
      <c r="P8" s="62">
        <f t="shared" si="9"/>
        <v>0.3949044586</v>
      </c>
      <c r="Q8" s="62">
        <f t="shared" si="10"/>
        <v>0.3329752954</v>
      </c>
      <c r="R8" s="62">
        <f t="shared" si="11"/>
        <v>1.721491228</v>
      </c>
      <c r="S8" s="62">
        <f t="shared" si="12"/>
        <v>0.1333333333</v>
      </c>
      <c r="T8" s="63">
        <f t="shared" si="13"/>
        <v>0.9248120301</v>
      </c>
      <c r="U8" s="63">
        <f t="shared" si="14"/>
        <v>0.9342105263</v>
      </c>
      <c r="V8" s="63">
        <f t="shared" si="15"/>
        <v>0.9360730594</v>
      </c>
      <c r="W8" s="63">
        <f t="shared" si="16"/>
        <v>0.9315068493</v>
      </c>
      <c r="X8" s="63">
        <f t="shared" si="17"/>
        <v>0.9315068493</v>
      </c>
      <c r="Y8" s="63">
        <f t="shared" si="18"/>
        <v>0.9315068493</v>
      </c>
      <c r="Z8" s="64">
        <f t="shared" si="19"/>
        <v>0.1997851772</v>
      </c>
      <c r="AA8" s="64">
        <f t="shared" si="20"/>
        <v>0.3201754386</v>
      </c>
      <c r="AB8" s="64">
        <f t="shared" si="21"/>
        <v>0.6803652968</v>
      </c>
      <c r="AC8" s="64">
        <f t="shared" si="22"/>
        <v>0.7058823529</v>
      </c>
      <c r="AD8" s="64">
        <f t="shared" si="23"/>
        <v>0.3875906527</v>
      </c>
      <c r="AE8" s="64">
        <f t="shared" si="24"/>
        <v>0.8380338437</v>
      </c>
      <c r="AF8" s="3"/>
      <c r="AG8" s="3"/>
      <c r="AH8" s="3"/>
      <c r="AI8" s="3">
        <f t="shared" si="25"/>
        <v>9</v>
      </c>
      <c r="AJ8" s="47">
        <v>0.194029850746269</v>
      </c>
      <c r="AK8" s="47">
        <v>0.344444444444444</v>
      </c>
      <c r="AL8" s="63">
        <v>0.303643724696356</v>
      </c>
      <c r="AM8" s="47">
        <f t="shared" si="26"/>
        <v>0.3807588256</v>
      </c>
      <c r="AN8" s="47">
        <f t="shared" si="27"/>
        <v>0.1063591792</v>
      </c>
      <c r="AO8" s="3"/>
      <c r="AP8" s="3"/>
      <c r="AQ8" s="3"/>
      <c r="AR8" s="3"/>
      <c r="AS8" s="3"/>
      <c r="AT8" s="3"/>
      <c r="AU8" s="3"/>
      <c r="AV8" s="3"/>
      <c r="AW8" s="3"/>
      <c r="AX8" s="3"/>
      <c r="AY8" s="3">
        <v>22.0</v>
      </c>
      <c r="AZ8" s="47">
        <v>0.45</v>
      </c>
      <c r="BA8" s="3">
        <v>0.85705285</v>
      </c>
      <c r="BB8" s="47">
        <v>0.45</v>
      </c>
      <c r="BC8" s="3">
        <v>0.06361775</v>
      </c>
      <c r="BD8" s="3"/>
      <c r="BE8" s="3"/>
      <c r="BF8" s="3">
        <f t="shared" si="28"/>
        <v>-4</v>
      </c>
      <c r="BG8" s="47">
        <v>-0.0382217633387332</v>
      </c>
      <c r="BH8" s="47">
        <v>1.37599158044621</v>
      </c>
      <c r="BI8" s="63">
        <v>0.966666666666667</v>
      </c>
      <c r="BJ8" s="47"/>
      <c r="BK8" s="47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>
        <v>5.0</v>
      </c>
      <c r="CA8" s="47">
        <v>0.055</v>
      </c>
      <c r="CB8" s="3">
        <v>0.698871632216</v>
      </c>
      <c r="CC8" s="47">
        <v>0.055</v>
      </c>
      <c r="CD8" s="3">
        <v>0.035570497755</v>
      </c>
      <c r="CE8" s="3"/>
      <c r="CH8" s="3"/>
      <c r="CI8" s="3"/>
      <c r="CJ8" s="3"/>
      <c r="CK8" s="3"/>
      <c r="CL8" s="3"/>
      <c r="CM8" s="47">
        <v>0.897260273972603</v>
      </c>
      <c r="CN8" s="47">
        <v>0.929936305732484</v>
      </c>
      <c r="CO8" s="47">
        <v>0.925646304562412</v>
      </c>
      <c r="CP8" s="47">
        <v>0.924073898253151</v>
      </c>
      <c r="CQ8" s="63">
        <v>0.924812030075188</v>
      </c>
      <c r="CR8" s="47">
        <f t="shared" si="29"/>
        <v>0.9256463046</v>
      </c>
      <c r="CS8" s="47">
        <f t="shared" si="30"/>
        <v>-0.0008342744872</v>
      </c>
      <c r="CT8" s="47">
        <f t="shared" si="31"/>
        <v>1.292023092</v>
      </c>
      <c r="CU8" s="47">
        <f t="shared" si="32"/>
        <v>0.02310544364</v>
      </c>
      <c r="CV8" s="3"/>
    </row>
    <row r="9" ht="11.25" customHeight="1">
      <c r="A9" s="3" t="s">
        <v>28</v>
      </c>
      <c r="B9" s="18">
        <v>64.0</v>
      </c>
      <c r="C9" s="19">
        <v>6.0</v>
      </c>
      <c r="D9" s="20">
        <v>212.0</v>
      </c>
      <c r="E9" s="21">
        <v>7.0</v>
      </c>
      <c r="F9" s="35">
        <v>122.0</v>
      </c>
      <c r="G9" s="36">
        <v>3.0</v>
      </c>
      <c r="H9" s="47">
        <f t="shared" si="1"/>
        <v>0.9142857143</v>
      </c>
      <c r="I9" s="47">
        <f t="shared" si="2"/>
        <v>0.9680365297</v>
      </c>
      <c r="J9" s="47">
        <f t="shared" si="3"/>
        <v>0.976</v>
      </c>
      <c r="K9" s="47">
        <f t="shared" si="4"/>
        <v>0.955017301</v>
      </c>
      <c r="L9" s="47">
        <f t="shared" si="5"/>
        <v>0.9538461538</v>
      </c>
      <c r="M9" s="47">
        <f t="shared" si="6"/>
        <v>0.9709302326</v>
      </c>
      <c r="N9" s="62">
        <f t="shared" si="7"/>
        <v>3.128571429</v>
      </c>
      <c r="O9" s="62">
        <f t="shared" si="8"/>
        <v>1.785714286</v>
      </c>
      <c r="P9" s="62">
        <f t="shared" si="9"/>
        <v>0.5707762557</v>
      </c>
      <c r="Q9" s="62">
        <f t="shared" si="10"/>
        <v>0.4325259516</v>
      </c>
      <c r="R9" s="62">
        <f t="shared" si="11"/>
        <v>1.123076923</v>
      </c>
      <c r="S9" s="62">
        <f t="shared" si="12"/>
        <v>0.2034883721</v>
      </c>
      <c r="T9" s="63">
        <f t="shared" si="13"/>
        <v>0.955017301</v>
      </c>
      <c r="U9" s="63">
        <f t="shared" si="14"/>
        <v>0.9538461538</v>
      </c>
      <c r="V9" s="63">
        <f t="shared" si="15"/>
        <v>0.9709302326</v>
      </c>
      <c r="W9" s="63">
        <f t="shared" si="16"/>
        <v>0.961352657</v>
      </c>
      <c r="X9" s="63">
        <f t="shared" si="17"/>
        <v>0.961352657</v>
      </c>
      <c r="Y9" s="63">
        <f t="shared" si="18"/>
        <v>0.961352657</v>
      </c>
      <c r="Z9" s="64">
        <f t="shared" si="19"/>
        <v>0.2456747405</v>
      </c>
      <c r="AA9" s="64">
        <f t="shared" si="20"/>
        <v>0.3435897436</v>
      </c>
      <c r="AB9" s="64">
        <f t="shared" si="21"/>
        <v>0.625</v>
      </c>
      <c r="AC9" s="64">
        <f t="shared" si="22"/>
        <v>0.6739130435</v>
      </c>
      <c r="AD9" s="64">
        <f t="shared" si="23"/>
        <v>0.4661835749</v>
      </c>
      <c r="AE9" s="64">
        <f t="shared" si="24"/>
        <v>0.8212560386</v>
      </c>
      <c r="AF9" s="3"/>
      <c r="AG9" s="3"/>
      <c r="AH9" s="3"/>
      <c r="AI9" s="3">
        <f t="shared" si="25"/>
        <v>9</v>
      </c>
      <c r="AJ9" s="47">
        <v>0.197916666666667</v>
      </c>
      <c r="AK9" s="47">
        <v>0.384097035040431</v>
      </c>
      <c r="AL9" s="63">
        <v>0.362768496420048</v>
      </c>
      <c r="AM9" s="47">
        <f t="shared" si="26"/>
        <v>0.4115458352</v>
      </c>
      <c r="AN9" s="47">
        <f t="shared" si="27"/>
        <v>0.131649401</v>
      </c>
      <c r="AO9" s="3"/>
      <c r="AP9" s="3"/>
      <c r="AQ9" s="3"/>
      <c r="AR9" s="3"/>
      <c r="AS9" s="3"/>
      <c r="AT9" s="3"/>
      <c r="AU9" s="3"/>
      <c r="AV9" s="3"/>
      <c r="AW9" s="3"/>
      <c r="AX9" s="3"/>
      <c r="AY9" s="3">
        <v>23.0</v>
      </c>
      <c r="AZ9" s="47">
        <v>0.47</v>
      </c>
      <c r="BA9" s="3">
        <v>0.891740725</v>
      </c>
      <c r="BB9" s="47">
        <v>0.47</v>
      </c>
      <c r="BC9" s="3">
        <v>0.04659813</v>
      </c>
      <c r="BD9" s="3"/>
      <c r="BE9" s="3"/>
      <c r="BF9" s="3">
        <f t="shared" si="28"/>
        <v>-4</v>
      </c>
      <c r="BG9" s="47">
        <v>-0.0353551137574116</v>
      </c>
      <c r="BH9" s="47">
        <v>1.37885822909072</v>
      </c>
      <c r="BI9" s="63">
        <v>0.974358974358974</v>
      </c>
      <c r="BJ9" s="47"/>
      <c r="BK9" s="47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>
        <v>6.0</v>
      </c>
      <c r="CA9" s="47">
        <v>0.065</v>
      </c>
      <c r="CB9" s="3">
        <v>0.6986882589</v>
      </c>
      <c r="CC9" s="47">
        <v>0.065</v>
      </c>
      <c r="CD9" s="3">
        <v>0.037039676289</v>
      </c>
      <c r="CE9" s="3"/>
      <c r="CF9" s="3"/>
      <c r="CG9" s="3"/>
      <c r="CH9" s="3"/>
      <c r="CI9" s="3"/>
      <c r="CJ9" s="3"/>
      <c r="CK9" s="3"/>
      <c r="CL9" s="3"/>
      <c r="CM9" s="47">
        <v>0.914285714285714</v>
      </c>
      <c r="CN9" s="47">
        <v>0.968036529680365</v>
      </c>
      <c r="CO9" s="47">
        <v>0.960334681230115</v>
      </c>
      <c r="CP9" s="47">
        <v>0.958432428558508</v>
      </c>
      <c r="CQ9" s="63">
        <v>0.955017301038062</v>
      </c>
      <c r="CR9" s="47">
        <f t="shared" si="29"/>
        <v>0.9603346812</v>
      </c>
      <c r="CS9" s="47">
        <f t="shared" si="30"/>
        <v>-0.005317380192</v>
      </c>
      <c r="CT9" s="47">
        <f t="shared" si="31"/>
        <v>1.331002823</v>
      </c>
      <c r="CU9" s="47">
        <f t="shared" si="32"/>
        <v>0.03800756606</v>
      </c>
      <c r="CV9" s="3"/>
    </row>
    <row r="10" ht="11.25" customHeight="1">
      <c r="A10" s="3" t="s">
        <v>30</v>
      </c>
      <c r="B10" s="18">
        <v>217.0</v>
      </c>
      <c r="C10" s="19">
        <v>17.0</v>
      </c>
      <c r="D10" s="20">
        <v>720.0</v>
      </c>
      <c r="E10" s="21">
        <v>42.0</v>
      </c>
      <c r="F10" s="35">
        <v>333.0</v>
      </c>
      <c r="G10" s="36">
        <v>12.0</v>
      </c>
      <c r="H10" s="47">
        <f t="shared" si="1"/>
        <v>0.9273504274</v>
      </c>
      <c r="I10" s="47">
        <f t="shared" si="2"/>
        <v>0.9448818898</v>
      </c>
      <c r="J10" s="47">
        <f t="shared" si="3"/>
        <v>0.9652173913</v>
      </c>
      <c r="K10" s="47">
        <f t="shared" si="4"/>
        <v>0.9407630522</v>
      </c>
      <c r="L10" s="47">
        <f t="shared" si="5"/>
        <v>0.9499136442</v>
      </c>
      <c r="M10" s="47">
        <f t="shared" si="6"/>
        <v>0.9512195122</v>
      </c>
      <c r="N10" s="62">
        <f t="shared" si="7"/>
        <v>3.256410256</v>
      </c>
      <c r="O10" s="62">
        <f t="shared" si="8"/>
        <v>1.474358974</v>
      </c>
      <c r="P10" s="62">
        <f t="shared" si="9"/>
        <v>0.4527559055</v>
      </c>
      <c r="Q10" s="62">
        <f t="shared" si="10"/>
        <v>0.3463855422</v>
      </c>
      <c r="R10" s="62">
        <f t="shared" si="11"/>
        <v>1.316062176</v>
      </c>
      <c r="S10" s="62">
        <f t="shared" si="12"/>
        <v>0.2113821138</v>
      </c>
      <c r="T10" s="63">
        <f t="shared" si="13"/>
        <v>0.9407630522</v>
      </c>
      <c r="U10" s="63">
        <f t="shared" si="14"/>
        <v>0.9499136442</v>
      </c>
      <c r="V10" s="63">
        <f t="shared" si="15"/>
        <v>0.9512195122</v>
      </c>
      <c r="W10" s="63">
        <f t="shared" si="16"/>
        <v>0.947054437</v>
      </c>
      <c r="X10" s="63">
        <f t="shared" si="17"/>
        <v>0.947054437</v>
      </c>
      <c r="Y10" s="63">
        <f t="shared" si="18"/>
        <v>0.947054437</v>
      </c>
      <c r="Z10" s="64">
        <f t="shared" si="19"/>
        <v>0.2600401606</v>
      </c>
      <c r="AA10" s="64">
        <f t="shared" si="20"/>
        <v>0.3955094991</v>
      </c>
      <c r="AB10" s="64">
        <f t="shared" si="21"/>
        <v>0.6612466125</v>
      </c>
      <c r="AC10" s="64">
        <f t="shared" si="22"/>
        <v>0.7076808352</v>
      </c>
      <c r="AD10" s="64">
        <f t="shared" si="23"/>
        <v>0.4414615958</v>
      </c>
      <c r="AE10" s="64">
        <f t="shared" si="24"/>
        <v>0.797912006</v>
      </c>
      <c r="AF10" s="3"/>
      <c r="AG10" s="3"/>
      <c r="AH10" s="3"/>
      <c r="AI10" s="3">
        <f t="shared" si="25"/>
        <v>9</v>
      </c>
      <c r="AJ10" s="47">
        <v>0.199261992619926</v>
      </c>
      <c r="AK10" s="47">
        <v>0.35743519781719</v>
      </c>
      <c r="AL10" s="63">
        <v>0.314741035856574</v>
      </c>
      <c r="AM10" s="47">
        <f t="shared" si="26"/>
        <v>0.3936443584</v>
      </c>
      <c r="AN10" s="47">
        <f t="shared" si="27"/>
        <v>0.111845346</v>
      </c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>
        <v>24.0</v>
      </c>
      <c r="AZ10" s="47">
        <v>0.49</v>
      </c>
      <c r="BA10" s="3">
        <v>0.8110897174</v>
      </c>
      <c r="BB10" s="47">
        <v>0.49</v>
      </c>
      <c r="BC10" s="3">
        <v>0.0965107612</v>
      </c>
      <c r="BD10" s="3"/>
      <c r="BE10" s="3"/>
      <c r="BF10" s="3">
        <f t="shared" si="28"/>
        <v>-3</v>
      </c>
      <c r="BG10" s="47">
        <v>-0.0251042091130209</v>
      </c>
      <c r="BH10" s="47">
        <v>1.0627522077788</v>
      </c>
      <c r="BI10" s="63">
        <v>0.738461538461539</v>
      </c>
      <c r="BJ10" s="47"/>
      <c r="BK10" s="47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>
        <v>7.0</v>
      </c>
      <c r="CA10" s="47">
        <v>0.075</v>
      </c>
      <c r="CB10" s="3">
        <v>0.700988714818991</v>
      </c>
      <c r="CC10" s="47">
        <v>0.075</v>
      </c>
      <c r="CD10" s="3">
        <v>0.04050210396</v>
      </c>
      <c r="CE10" s="3"/>
      <c r="CF10" s="3"/>
      <c r="CG10" s="3"/>
      <c r="CH10" s="3"/>
      <c r="CI10" s="3"/>
      <c r="CJ10" s="3"/>
      <c r="CK10" s="3"/>
      <c r="CL10" s="3"/>
      <c r="CM10" s="47">
        <v>0.927350427350427</v>
      </c>
      <c r="CN10" s="47">
        <v>0.944881889763779</v>
      </c>
      <c r="CO10" s="47">
        <v>0.94304367925642</v>
      </c>
      <c r="CP10" s="47">
        <v>0.941305844025185</v>
      </c>
      <c r="CQ10" s="63">
        <v>0.940763052208835</v>
      </c>
      <c r="CR10" s="47">
        <f t="shared" si="29"/>
        <v>0.9430436793</v>
      </c>
      <c r="CS10" s="47">
        <f t="shared" si="30"/>
        <v>-0.002280627048</v>
      </c>
      <c r="CT10" s="47">
        <f t="shared" si="31"/>
        <v>1.323868167</v>
      </c>
      <c r="CU10" s="47">
        <f t="shared" si="32"/>
        <v>0.01239661596</v>
      </c>
      <c r="CV10" s="3"/>
    </row>
    <row r="11" ht="11.25" customHeight="1">
      <c r="A11" s="3" t="s">
        <v>31</v>
      </c>
      <c r="B11" s="18">
        <v>208.0</v>
      </c>
      <c r="C11" s="19">
        <v>16.0</v>
      </c>
      <c r="D11" s="20">
        <v>220.0</v>
      </c>
      <c r="E11" s="21">
        <v>7.0</v>
      </c>
      <c r="F11" s="35">
        <v>171.0</v>
      </c>
      <c r="G11" s="36">
        <v>4.0</v>
      </c>
      <c r="H11" s="47">
        <f t="shared" si="1"/>
        <v>0.9285714286</v>
      </c>
      <c r="I11" s="47">
        <f t="shared" si="2"/>
        <v>0.9691629956</v>
      </c>
      <c r="J11" s="47">
        <f t="shared" si="3"/>
        <v>0.9771428571</v>
      </c>
      <c r="K11" s="47">
        <f t="shared" si="4"/>
        <v>0.9490022173</v>
      </c>
      <c r="L11" s="47">
        <f t="shared" si="5"/>
        <v>0.9498746867</v>
      </c>
      <c r="M11" s="47">
        <f t="shared" si="6"/>
        <v>0.9726368159</v>
      </c>
      <c r="N11" s="62">
        <f t="shared" si="7"/>
        <v>1.013392857</v>
      </c>
      <c r="O11" s="62">
        <f t="shared" si="8"/>
        <v>0.78125</v>
      </c>
      <c r="P11" s="62">
        <f t="shared" si="9"/>
        <v>0.7709251101</v>
      </c>
      <c r="Q11" s="62">
        <f t="shared" si="10"/>
        <v>0.3880266075</v>
      </c>
      <c r="R11" s="62">
        <f t="shared" si="11"/>
        <v>0.5689223058</v>
      </c>
      <c r="S11" s="62">
        <f t="shared" si="12"/>
        <v>0.5572139303</v>
      </c>
      <c r="T11" s="63">
        <f t="shared" si="13"/>
        <v>0.9490022173</v>
      </c>
      <c r="U11" s="63">
        <f t="shared" si="14"/>
        <v>0.9498746867</v>
      </c>
      <c r="V11" s="63">
        <f t="shared" si="15"/>
        <v>0.9726368159</v>
      </c>
      <c r="W11" s="63">
        <f t="shared" si="16"/>
        <v>0.9568690096</v>
      </c>
      <c r="X11" s="63">
        <f t="shared" si="17"/>
        <v>0.9568690096</v>
      </c>
      <c r="Y11" s="63">
        <f t="shared" si="18"/>
        <v>0.9568690096</v>
      </c>
      <c r="Z11" s="64">
        <f t="shared" si="19"/>
        <v>0.4767184035</v>
      </c>
      <c r="AA11" s="64">
        <f t="shared" si="20"/>
        <v>0.5313283208</v>
      </c>
      <c r="AB11" s="64">
        <f t="shared" si="21"/>
        <v>0.5572139303</v>
      </c>
      <c r="AC11" s="64">
        <f t="shared" si="22"/>
        <v>0.6900958466</v>
      </c>
      <c r="AD11" s="64">
        <f t="shared" si="23"/>
        <v>0.6166134185</v>
      </c>
      <c r="AE11" s="64">
        <f t="shared" si="24"/>
        <v>0.6501597444</v>
      </c>
      <c r="AF11" s="3"/>
      <c r="AG11" s="3"/>
      <c r="AH11" s="3"/>
      <c r="AI11" s="3">
        <f t="shared" si="25"/>
        <v>10</v>
      </c>
      <c r="AJ11" s="47">
        <v>0.2</v>
      </c>
      <c r="AK11" s="47">
        <v>0.28125</v>
      </c>
      <c r="AL11" s="63">
        <v>0.276470588235294</v>
      </c>
      <c r="AM11" s="47">
        <f t="shared" si="26"/>
        <v>0.3402951384</v>
      </c>
      <c r="AN11" s="47">
        <f t="shared" si="27"/>
        <v>0.05745242597</v>
      </c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>
        <v>25.0</v>
      </c>
      <c r="AZ11" s="47">
        <v>0.51</v>
      </c>
      <c r="BA11" s="3">
        <v>0.8963662163</v>
      </c>
      <c r="BB11" s="47">
        <v>0.51</v>
      </c>
      <c r="BC11" s="3">
        <v>0.04847013</v>
      </c>
      <c r="BD11" s="3"/>
      <c r="BE11" s="3"/>
      <c r="BF11" s="3">
        <f t="shared" si="28"/>
        <v>-3</v>
      </c>
      <c r="BG11" s="47">
        <v>-0.0241325614229093</v>
      </c>
      <c r="BH11" s="47">
        <v>1.34214134279862</v>
      </c>
      <c r="BI11" s="63">
        <v>0.941747572815534</v>
      </c>
      <c r="BJ11" s="47"/>
      <c r="BK11" s="47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>
        <v>8.0</v>
      </c>
      <c r="CA11" s="47">
        <v>0.085</v>
      </c>
      <c r="CB11" s="3">
        <v>0.706411515784674</v>
      </c>
      <c r="CC11" s="47">
        <v>0.085</v>
      </c>
      <c r="CD11" s="3">
        <v>0.043123628904742</v>
      </c>
      <c r="CE11" s="3"/>
      <c r="CF11" s="3"/>
      <c r="CG11" s="3"/>
      <c r="CH11" s="3"/>
      <c r="CI11" s="3"/>
      <c r="CJ11" s="3"/>
      <c r="CK11" s="3"/>
      <c r="CL11" s="3"/>
      <c r="CM11" s="47">
        <v>0.928571428571429</v>
      </c>
      <c r="CN11" s="47">
        <v>0.969162995594714</v>
      </c>
      <c r="CO11" s="47">
        <v>0.963591529431803</v>
      </c>
      <c r="CP11" s="47">
        <v>0.961658307898715</v>
      </c>
      <c r="CQ11" s="63">
        <v>0.9490022172949</v>
      </c>
      <c r="CR11" s="47">
        <f t="shared" si="29"/>
        <v>0.9635915294</v>
      </c>
      <c r="CS11" s="47">
        <f t="shared" si="30"/>
        <v>-0.01458931214</v>
      </c>
      <c r="CT11" s="47">
        <f t="shared" si="31"/>
        <v>1.34190088</v>
      </c>
      <c r="CU11" s="47">
        <f t="shared" si="32"/>
        <v>0.0287025723</v>
      </c>
      <c r="CV11" s="3"/>
    </row>
    <row r="12" ht="11.25" customHeight="1">
      <c r="A12" s="3" t="s">
        <v>32</v>
      </c>
      <c r="B12" s="18">
        <v>202.0</v>
      </c>
      <c r="C12" s="19">
        <v>20.0</v>
      </c>
      <c r="D12" s="20">
        <v>137.0</v>
      </c>
      <c r="E12" s="21">
        <v>8.0</v>
      </c>
      <c r="F12" s="35">
        <v>117.0</v>
      </c>
      <c r="G12" s="36">
        <v>5.0</v>
      </c>
      <c r="H12" s="47">
        <f t="shared" si="1"/>
        <v>0.9099099099</v>
      </c>
      <c r="I12" s="47">
        <f t="shared" si="2"/>
        <v>0.9448275862</v>
      </c>
      <c r="J12" s="47">
        <f t="shared" si="3"/>
        <v>0.9590163934</v>
      </c>
      <c r="K12" s="47">
        <f t="shared" si="4"/>
        <v>0.9237057221</v>
      </c>
      <c r="L12" s="47">
        <f t="shared" si="5"/>
        <v>0.9273255814</v>
      </c>
      <c r="M12" s="47">
        <f t="shared" si="6"/>
        <v>0.9513108614</v>
      </c>
      <c r="N12" s="62">
        <f t="shared" si="7"/>
        <v>0.6531531532</v>
      </c>
      <c r="O12" s="62">
        <f t="shared" si="8"/>
        <v>0.5495495495</v>
      </c>
      <c r="P12" s="62">
        <f t="shared" si="9"/>
        <v>0.8413793103</v>
      </c>
      <c r="Q12" s="62">
        <f t="shared" si="10"/>
        <v>0.3324250681</v>
      </c>
      <c r="R12" s="62">
        <f t="shared" si="11"/>
        <v>0.4215116279</v>
      </c>
      <c r="S12" s="62">
        <f t="shared" si="12"/>
        <v>0.8314606742</v>
      </c>
      <c r="T12" s="63">
        <f t="shared" si="13"/>
        <v>0.9237057221</v>
      </c>
      <c r="U12" s="63">
        <f t="shared" si="14"/>
        <v>0.9273255814</v>
      </c>
      <c r="V12" s="63">
        <f t="shared" si="15"/>
        <v>0.9513108614</v>
      </c>
      <c r="W12" s="63">
        <f t="shared" si="16"/>
        <v>0.9325153374</v>
      </c>
      <c r="X12" s="63">
        <f t="shared" si="17"/>
        <v>0.9325153374</v>
      </c>
      <c r="Y12" s="63">
        <f t="shared" si="18"/>
        <v>0.9325153374</v>
      </c>
      <c r="Z12" s="64">
        <f t="shared" si="19"/>
        <v>0.5722070845</v>
      </c>
      <c r="AA12" s="64">
        <f t="shared" si="20"/>
        <v>0.601744186</v>
      </c>
      <c r="AB12" s="64">
        <f t="shared" si="21"/>
        <v>0.531835206</v>
      </c>
      <c r="AC12" s="64">
        <f t="shared" si="22"/>
        <v>0.7034764826</v>
      </c>
      <c r="AD12" s="64">
        <f t="shared" si="23"/>
        <v>0.6687116564</v>
      </c>
      <c r="AE12" s="64">
        <f t="shared" si="24"/>
        <v>0.5603271984</v>
      </c>
      <c r="AF12" s="3"/>
      <c r="AG12" s="3"/>
      <c r="AH12" s="3"/>
      <c r="AI12" s="3">
        <f t="shared" si="25"/>
        <v>10</v>
      </c>
      <c r="AJ12" s="47">
        <v>0.210526315789474</v>
      </c>
      <c r="AK12" s="47">
        <v>0.300613496932515</v>
      </c>
      <c r="AL12" s="63">
        <v>0.291208791208791</v>
      </c>
      <c r="AM12" s="47">
        <f t="shared" si="26"/>
        <v>0.3614304277</v>
      </c>
      <c r="AN12" s="47">
        <f t="shared" si="27"/>
        <v>0.06370125668</v>
      </c>
      <c r="AO12" s="3"/>
      <c r="AP12" s="3"/>
      <c r="AQ12" s="3"/>
      <c r="AR12" s="3"/>
      <c r="AS12" s="3"/>
      <c r="AT12" s="3" t="s">
        <v>467</v>
      </c>
      <c r="AU12" s="3" t="s">
        <v>440</v>
      </c>
      <c r="AV12" s="3" t="s">
        <v>468</v>
      </c>
      <c r="AW12" s="3" t="s">
        <v>469</v>
      </c>
      <c r="AX12" s="3"/>
      <c r="AY12" s="3">
        <v>26.0</v>
      </c>
      <c r="AZ12" s="47">
        <v>0.53</v>
      </c>
      <c r="BA12" s="3">
        <v>0.89488938</v>
      </c>
      <c r="BB12" s="47">
        <v>0.53</v>
      </c>
      <c r="BC12" s="3">
        <v>0.05331853</v>
      </c>
      <c r="BD12" s="3"/>
      <c r="BE12" s="3"/>
      <c r="BF12" s="3">
        <f t="shared" si="28"/>
        <v>-3</v>
      </c>
      <c r="BG12" s="47">
        <v>-0.0209732785697646</v>
      </c>
      <c r="BH12" s="47">
        <v>1.39324005957846</v>
      </c>
      <c r="BI12" s="63">
        <v>0.974452554744526</v>
      </c>
      <c r="BJ12" s="47"/>
      <c r="BK12" s="47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>
        <v>9.0</v>
      </c>
      <c r="CA12" s="47">
        <v>0.095</v>
      </c>
      <c r="CB12" s="3">
        <v>0.70517883581</v>
      </c>
      <c r="CC12" s="47">
        <v>0.095</v>
      </c>
      <c r="CD12" s="3">
        <v>0.049064839</v>
      </c>
      <c r="CE12" s="3"/>
      <c r="CF12" s="3"/>
      <c r="CG12" s="3"/>
      <c r="CH12" s="3"/>
      <c r="CI12" s="3"/>
      <c r="CJ12" s="3"/>
      <c r="CK12" s="3"/>
      <c r="CL12" s="3"/>
      <c r="CM12" s="47">
        <v>0.90990990990991</v>
      </c>
      <c r="CN12" s="47">
        <v>0.944827586206896</v>
      </c>
      <c r="CO12" s="47">
        <v>0.940174679825099</v>
      </c>
      <c r="CP12" s="47">
        <v>0.938464125461892</v>
      </c>
      <c r="CQ12" s="63">
        <v>0.923705722070845</v>
      </c>
      <c r="CR12" s="47">
        <f t="shared" si="29"/>
        <v>0.9401746798</v>
      </c>
      <c r="CS12" s="47">
        <f t="shared" si="30"/>
        <v>-0.01646895775</v>
      </c>
      <c r="CT12" s="47">
        <f t="shared" si="31"/>
        <v>1.311497461</v>
      </c>
      <c r="CU12" s="47">
        <f t="shared" si="32"/>
        <v>0.02469052569</v>
      </c>
      <c r="CV12" s="3"/>
    </row>
    <row r="13" ht="11.25" customHeight="1">
      <c r="A13" s="3" t="s">
        <v>33</v>
      </c>
      <c r="B13" s="18">
        <v>228.0</v>
      </c>
      <c r="C13" s="19">
        <v>20.0</v>
      </c>
      <c r="D13" s="20">
        <v>486.0</v>
      </c>
      <c r="E13" s="21">
        <v>23.0</v>
      </c>
      <c r="F13" s="35">
        <v>207.0</v>
      </c>
      <c r="G13" s="36">
        <v>12.0</v>
      </c>
      <c r="H13" s="47">
        <f t="shared" si="1"/>
        <v>0.9193548387</v>
      </c>
      <c r="I13" s="47">
        <f t="shared" si="2"/>
        <v>0.9548133595</v>
      </c>
      <c r="J13" s="47">
        <f t="shared" si="3"/>
        <v>0.9452054795</v>
      </c>
      <c r="K13" s="47">
        <f t="shared" si="4"/>
        <v>0.9431968296</v>
      </c>
      <c r="L13" s="47">
        <f t="shared" si="5"/>
        <v>0.9314775161</v>
      </c>
      <c r="M13" s="47">
        <f t="shared" si="6"/>
        <v>0.9519230769</v>
      </c>
      <c r="N13" s="62">
        <f t="shared" si="7"/>
        <v>2.052419355</v>
      </c>
      <c r="O13" s="62">
        <f t="shared" si="8"/>
        <v>0.8830645161</v>
      </c>
      <c r="P13" s="62">
        <f t="shared" si="9"/>
        <v>0.4302554028</v>
      </c>
      <c r="Q13" s="62">
        <f t="shared" si="10"/>
        <v>0.2892998679</v>
      </c>
      <c r="R13" s="62">
        <f t="shared" si="11"/>
        <v>1.08993576</v>
      </c>
      <c r="S13" s="62">
        <f t="shared" si="12"/>
        <v>0.3406593407</v>
      </c>
      <c r="T13" s="63">
        <f t="shared" si="13"/>
        <v>0.9431968296</v>
      </c>
      <c r="U13" s="63">
        <f t="shared" si="14"/>
        <v>0.9314775161</v>
      </c>
      <c r="V13" s="63">
        <f t="shared" si="15"/>
        <v>0.9519230769</v>
      </c>
      <c r="W13" s="63">
        <f t="shared" si="16"/>
        <v>0.943647541</v>
      </c>
      <c r="X13" s="63">
        <f t="shared" si="17"/>
        <v>0.943647541</v>
      </c>
      <c r="Y13" s="63">
        <f t="shared" si="18"/>
        <v>0.943647541</v>
      </c>
      <c r="Z13" s="64">
        <f t="shared" si="19"/>
        <v>0.3315719947</v>
      </c>
      <c r="AA13" s="64">
        <f t="shared" si="20"/>
        <v>0.5139186296</v>
      </c>
      <c r="AB13" s="64">
        <f t="shared" si="21"/>
        <v>0.6840659341</v>
      </c>
      <c r="AC13" s="64">
        <f t="shared" si="22"/>
        <v>0.743852459</v>
      </c>
      <c r="AD13" s="64">
        <f t="shared" si="23"/>
        <v>0.4692622951</v>
      </c>
      <c r="AE13" s="64">
        <f t="shared" si="24"/>
        <v>0.7305327869</v>
      </c>
      <c r="AF13" s="3"/>
      <c r="AG13" s="3"/>
      <c r="AH13" s="3"/>
      <c r="AI13" s="3">
        <f t="shared" si="25"/>
        <v>11</v>
      </c>
      <c r="AJ13" s="47">
        <v>0.222222222222222</v>
      </c>
      <c r="AK13" s="47">
        <v>0.497326203208556</v>
      </c>
      <c r="AL13" s="63">
        <v>0.462616822429907</v>
      </c>
      <c r="AM13" s="47">
        <f t="shared" si="26"/>
        <v>0.508797571</v>
      </c>
      <c r="AN13" s="47">
        <f t="shared" si="27"/>
        <v>0.1945278905</v>
      </c>
      <c r="AO13" s="3"/>
      <c r="AP13" s="3"/>
      <c r="AQ13" s="3"/>
      <c r="AR13" s="3"/>
      <c r="AS13" s="3"/>
      <c r="AT13" s="3">
        <v>11.0</v>
      </c>
      <c r="AU13" s="47">
        <f>2*AT13/100+0.01</f>
        <v>0.23</v>
      </c>
      <c r="AV13" s="3">
        <v>0.8141667</v>
      </c>
      <c r="AW13" s="3">
        <v>0.0573305</v>
      </c>
      <c r="AX13" s="3"/>
      <c r="AY13" s="3">
        <v>38.0</v>
      </c>
      <c r="AZ13" s="47">
        <v>0.77</v>
      </c>
      <c r="BA13" s="3">
        <v>0.91186447</v>
      </c>
      <c r="BB13" s="47">
        <v>0.77</v>
      </c>
      <c r="BC13" s="3">
        <v>0.06461064</v>
      </c>
      <c r="BD13" s="3"/>
      <c r="BE13" s="3"/>
      <c r="BF13" s="3">
        <f t="shared" si="28"/>
        <v>-3</v>
      </c>
      <c r="BG13" s="47">
        <v>-0.0204444506728728</v>
      </c>
      <c r="BH13" s="47">
        <v>0.70808969637198</v>
      </c>
      <c r="BI13" s="63">
        <v>0.488888888888889</v>
      </c>
      <c r="BJ13" s="47"/>
      <c r="BK13" s="47"/>
      <c r="BL13" s="3"/>
      <c r="BM13" s="3"/>
      <c r="BN13" s="3"/>
      <c r="BO13" s="3"/>
      <c r="BP13" s="3"/>
      <c r="BQ13" s="3"/>
      <c r="BR13" s="3" t="s">
        <v>467</v>
      </c>
      <c r="BS13" s="3" t="s">
        <v>411</v>
      </c>
      <c r="BT13" s="3" t="s">
        <v>468</v>
      </c>
      <c r="BU13" s="3" t="s">
        <v>469</v>
      </c>
      <c r="BV13" s="3"/>
      <c r="BW13" s="3"/>
      <c r="BX13" s="3"/>
      <c r="BY13" s="3"/>
      <c r="BZ13" s="3">
        <v>10.0</v>
      </c>
      <c r="CA13" s="47">
        <v>0.105</v>
      </c>
      <c r="CB13" s="3">
        <v>0.6869019375</v>
      </c>
      <c r="CC13" s="47">
        <v>0.105</v>
      </c>
      <c r="CD13" s="3">
        <v>0.06425251</v>
      </c>
      <c r="CE13" s="3"/>
      <c r="CF13" s="3"/>
      <c r="CG13" s="3"/>
      <c r="CH13" s="3"/>
      <c r="CI13" s="3"/>
      <c r="CJ13" s="3"/>
      <c r="CK13" s="3"/>
      <c r="CL13" s="3"/>
      <c r="CM13" s="47">
        <v>0.919354838709677</v>
      </c>
      <c r="CN13" s="47">
        <v>0.954813359528487</v>
      </c>
      <c r="CO13" s="47">
        <v>0.950072894529587</v>
      </c>
      <c r="CP13" s="47">
        <v>0.948268219586877</v>
      </c>
      <c r="CQ13" s="63">
        <v>0.943196829590489</v>
      </c>
      <c r="CR13" s="47">
        <f t="shared" si="29"/>
        <v>0.9500728945</v>
      </c>
      <c r="CS13" s="47">
        <f t="shared" si="30"/>
        <v>-0.006876064939</v>
      </c>
      <c r="CT13" s="47">
        <f t="shared" si="31"/>
        <v>1.325237042</v>
      </c>
      <c r="CU13" s="47">
        <f t="shared" si="32"/>
        <v>0.02507296052</v>
      </c>
      <c r="CV13" s="3"/>
    </row>
    <row r="14" ht="11.25" customHeight="1">
      <c r="A14" s="3" t="s">
        <v>34</v>
      </c>
      <c r="B14" s="18">
        <v>156.0</v>
      </c>
      <c r="C14" s="19">
        <v>27.0</v>
      </c>
      <c r="D14" s="20">
        <v>469.0</v>
      </c>
      <c r="E14" s="21">
        <v>26.0</v>
      </c>
      <c r="F14" s="35">
        <v>180.0</v>
      </c>
      <c r="G14" s="36">
        <v>13.0</v>
      </c>
      <c r="H14" s="47">
        <f t="shared" si="1"/>
        <v>0.8524590164</v>
      </c>
      <c r="I14" s="47">
        <f t="shared" si="2"/>
        <v>0.9474747475</v>
      </c>
      <c r="J14" s="47">
        <f t="shared" si="3"/>
        <v>0.932642487</v>
      </c>
      <c r="K14" s="47">
        <f t="shared" si="4"/>
        <v>0.9218289086</v>
      </c>
      <c r="L14" s="47">
        <f t="shared" si="5"/>
        <v>0.8936170213</v>
      </c>
      <c r="M14" s="47">
        <f t="shared" si="6"/>
        <v>0.9433139535</v>
      </c>
      <c r="N14" s="62">
        <f t="shared" si="7"/>
        <v>2.704918033</v>
      </c>
      <c r="O14" s="62">
        <f t="shared" si="8"/>
        <v>1.054644809</v>
      </c>
      <c r="P14" s="62">
        <f t="shared" si="9"/>
        <v>0.3898989899</v>
      </c>
      <c r="Q14" s="62">
        <f t="shared" si="10"/>
        <v>0.284660767</v>
      </c>
      <c r="R14" s="62">
        <f t="shared" si="11"/>
        <v>1.316489362</v>
      </c>
      <c r="S14" s="62">
        <f t="shared" si="12"/>
        <v>0.2659883721</v>
      </c>
      <c r="T14" s="63">
        <f t="shared" si="13"/>
        <v>0.9218289086</v>
      </c>
      <c r="U14" s="63">
        <f t="shared" si="14"/>
        <v>0.8936170213</v>
      </c>
      <c r="V14" s="63">
        <f t="shared" si="15"/>
        <v>0.9433139535</v>
      </c>
      <c r="W14" s="63">
        <f t="shared" si="16"/>
        <v>0.9242250287</v>
      </c>
      <c r="X14" s="63">
        <f t="shared" si="17"/>
        <v>0.9242250287</v>
      </c>
      <c r="Y14" s="63">
        <f t="shared" si="18"/>
        <v>0.9242250287</v>
      </c>
      <c r="Z14" s="64">
        <f t="shared" si="19"/>
        <v>0.2684365782</v>
      </c>
      <c r="AA14" s="64">
        <f t="shared" si="20"/>
        <v>0.4494680851</v>
      </c>
      <c r="AB14" s="64">
        <f t="shared" si="21"/>
        <v>0.7005813953</v>
      </c>
      <c r="AC14" s="64">
        <f t="shared" si="22"/>
        <v>0.7324913892</v>
      </c>
      <c r="AD14" s="64">
        <f t="shared" si="23"/>
        <v>0.4156142365</v>
      </c>
      <c r="AE14" s="64">
        <f t="shared" si="24"/>
        <v>0.776119403</v>
      </c>
      <c r="AF14" s="3"/>
      <c r="AG14" s="3"/>
      <c r="AH14" s="3"/>
      <c r="AI14" s="3">
        <f t="shared" si="25"/>
        <v>11</v>
      </c>
      <c r="AJ14" s="47">
        <v>0.230769230769231</v>
      </c>
      <c r="AK14" s="47">
        <v>0.606334841628959</v>
      </c>
      <c r="AL14" s="63">
        <v>0.55</v>
      </c>
      <c r="AM14" s="47">
        <f t="shared" si="26"/>
        <v>0.5919219662</v>
      </c>
      <c r="AN14" s="47">
        <f t="shared" si="27"/>
        <v>0.2655649902</v>
      </c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>
        <v>40.0</v>
      </c>
      <c r="AZ14" s="47">
        <v>0.81</v>
      </c>
      <c r="BA14" s="3">
        <v>0.9076422921</v>
      </c>
      <c r="BB14" s="47">
        <v>0.81</v>
      </c>
      <c r="BC14" s="3">
        <v>0.0704954136</v>
      </c>
      <c r="BD14" s="3"/>
      <c r="BE14" s="3"/>
      <c r="BF14" s="3">
        <f t="shared" si="28"/>
        <v>-2</v>
      </c>
      <c r="BG14" s="47">
        <v>-0.0190069082939751</v>
      </c>
      <c r="BH14" s="47">
        <v>1.35677671912213</v>
      </c>
      <c r="BI14" s="63">
        <v>0.952638700947226</v>
      </c>
      <c r="BJ14" s="47"/>
      <c r="BK14" s="47"/>
      <c r="BL14" s="3"/>
      <c r="BM14" s="3"/>
      <c r="BN14" s="3"/>
      <c r="BO14" s="3"/>
      <c r="BP14" s="3"/>
      <c r="BQ14" s="3"/>
      <c r="BR14" s="3">
        <v>-2.0</v>
      </c>
      <c r="BS14" s="47">
        <f>BR14/100+0.005</f>
        <v>-0.015</v>
      </c>
      <c r="BT14" s="3">
        <v>0.70959665</v>
      </c>
      <c r="BU14" s="3">
        <v>-0.0093610501</v>
      </c>
      <c r="BV14" s="3"/>
      <c r="BW14" s="3"/>
      <c r="BX14" s="3"/>
      <c r="BY14" s="3"/>
      <c r="BZ14" s="3">
        <v>11.0</v>
      </c>
      <c r="CA14" s="47">
        <v>0.115</v>
      </c>
      <c r="CB14" s="3">
        <v>0.71007947</v>
      </c>
      <c r="CC14" s="47">
        <v>0.115</v>
      </c>
      <c r="CD14" s="3">
        <v>0.0577148932</v>
      </c>
      <c r="CE14" s="3"/>
      <c r="CF14" s="3"/>
      <c r="CG14" s="3"/>
      <c r="CH14" s="3"/>
      <c r="CI14" s="3"/>
      <c r="CJ14" s="3"/>
      <c r="CK14" s="3"/>
      <c r="CL14" s="3"/>
      <c r="CM14" s="47">
        <v>0.852459016393443</v>
      </c>
      <c r="CN14" s="47">
        <v>0.947474747474747</v>
      </c>
      <c r="CO14" s="47">
        <v>0.933092422831138</v>
      </c>
      <c r="CP14" s="47">
        <v>0.931449212544854</v>
      </c>
      <c r="CQ14" s="63">
        <v>0.921828908554572</v>
      </c>
      <c r="CR14" s="47">
        <f t="shared" si="29"/>
        <v>0.9330924228</v>
      </c>
      <c r="CS14" s="47">
        <f t="shared" si="30"/>
        <v>-0.01126351428</v>
      </c>
      <c r="CT14" s="47">
        <f t="shared" si="31"/>
        <v>1.27274537</v>
      </c>
      <c r="CU14" s="47">
        <f t="shared" si="32"/>
        <v>0.06718626777</v>
      </c>
      <c r="CV14" s="3"/>
    </row>
    <row r="15" ht="11.25" customHeight="1">
      <c r="A15" s="3" t="s">
        <v>35</v>
      </c>
      <c r="B15" s="18">
        <v>137.0</v>
      </c>
      <c r="C15" s="19">
        <v>83.0</v>
      </c>
      <c r="D15" s="20">
        <v>1728.0</v>
      </c>
      <c r="E15" s="21">
        <v>410.0</v>
      </c>
      <c r="F15" s="35">
        <v>1087.0</v>
      </c>
      <c r="G15" s="36">
        <v>170.0</v>
      </c>
      <c r="H15" s="47">
        <f t="shared" si="1"/>
        <v>0.6227272727</v>
      </c>
      <c r="I15" s="47">
        <f t="shared" si="2"/>
        <v>0.8082319925</v>
      </c>
      <c r="J15" s="47">
        <f t="shared" si="3"/>
        <v>0.8647573588</v>
      </c>
      <c r="K15" s="47">
        <f t="shared" si="4"/>
        <v>0.7909245123</v>
      </c>
      <c r="L15" s="47">
        <f t="shared" si="5"/>
        <v>0.8287068382</v>
      </c>
      <c r="M15" s="47">
        <f t="shared" si="6"/>
        <v>0.8291605302</v>
      </c>
      <c r="N15" s="62">
        <f t="shared" si="7"/>
        <v>9.718181818</v>
      </c>
      <c r="O15" s="62">
        <f t="shared" si="8"/>
        <v>5.713636364</v>
      </c>
      <c r="P15" s="62">
        <f t="shared" si="9"/>
        <v>0.5879326473</v>
      </c>
      <c r="Q15" s="62">
        <f t="shared" si="10"/>
        <v>0.5330788804</v>
      </c>
      <c r="R15" s="62">
        <f t="shared" si="11"/>
        <v>1.447528775</v>
      </c>
      <c r="S15" s="62">
        <f t="shared" si="12"/>
        <v>0.0648011782</v>
      </c>
      <c r="T15" s="63">
        <f t="shared" si="13"/>
        <v>0.7909245123</v>
      </c>
      <c r="U15" s="63">
        <f t="shared" si="14"/>
        <v>0.8287068382</v>
      </c>
      <c r="V15" s="63">
        <f t="shared" si="15"/>
        <v>0.8291605302</v>
      </c>
      <c r="W15" s="63">
        <f t="shared" si="16"/>
        <v>0.8165975104</v>
      </c>
      <c r="X15" s="63">
        <f t="shared" si="17"/>
        <v>0.8165975104</v>
      </c>
      <c r="Y15" s="63">
        <f t="shared" si="18"/>
        <v>0.8165975104</v>
      </c>
      <c r="Z15" s="64">
        <f t="shared" si="19"/>
        <v>0.2319762511</v>
      </c>
      <c r="AA15" s="64">
        <f t="shared" si="20"/>
        <v>0.2078537576</v>
      </c>
      <c r="AB15" s="64">
        <f t="shared" si="21"/>
        <v>0.5590574374</v>
      </c>
      <c r="AC15" s="64">
        <f t="shared" si="22"/>
        <v>0.5629322268</v>
      </c>
      <c r="AD15" s="64">
        <f t="shared" si="23"/>
        <v>0.4520055325</v>
      </c>
      <c r="AE15" s="64">
        <f t="shared" si="24"/>
        <v>0.801659751</v>
      </c>
      <c r="AF15" s="3"/>
      <c r="AG15" s="3"/>
      <c r="AH15" s="3"/>
      <c r="AI15" s="3">
        <f t="shared" si="25"/>
        <v>11</v>
      </c>
      <c r="AJ15" s="47">
        <v>0.23202614379085</v>
      </c>
      <c r="AK15" s="47">
        <v>0.415960766830138</v>
      </c>
      <c r="AL15" s="63">
        <v>0.393879952922715</v>
      </c>
      <c r="AM15" s="47">
        <f t="shared" si="26"/>
        <v>0.4581959386</v>
      </c>
      <c r="AN15" s="47">
        <f t="shared" si="27"/>
        <v>0.1300614192</v>
      </c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>
        <v>43.0</v>
      </c>
      <c r="AZ15" s="47">
        <v>0.87</v>
      </c>
      <c r="BA15" s="3">
        <v>0.72626585</v>
      </c>
      <c r="BB15" s="47">
        <v>0.87</v>
      </c>
      <c r="BC15" s="3">
        <v>0.24587619</v>
      </c>
      <c r="BD15" s="3"/>
      <c r="BE15" s="3"/>
      <c r="BF15" s="3">
        <f t="shared" si="28"/>
        <v>-2</v>
      </c>
      <c r="BG15" s="47">
        <v>-0.0180654585012077</v>
      </c>
      <c r="BH15" s="47">
        <v>0.734175681069653</v>
      </c>
      <c r="BI15" s="63">
        <v>0.510339123242349</v>
      </c>
      <c r="BJ15" s="47"/>
      <c r="BK15" s="47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>
        <v>12.0</v>
      </c>
      <c r="CA15" s="47">
        <v>0.125</v>
      </c>
      <c r="CB15" s="3">
        <v>0.71589758</v>
      </c>
      <c r="CC15" s="47">
        <v>0.125</v>
      </c>
      <c r="CD15" s="3">
        <v>0.05944756</v>
      </c>
      <c r="CE15" s="3"/>
      <c r="CF15" s="3"/>
      <c r="CG15" s="3"/>
      <c r="CH15" s="3"/>
      <c r="CI15" s="3"/>
      <c r="CJ15" s="3"/>
      <c r="CK15" s="3"/>
      <c r="CL15" s="3"/>
      <c r="CM15" s="47">
        <v>0.622727272727273</v>
      </c>
      <c r="CN15" s="47">
        <v>0.80823199251637</v>
      </c>
      <c r="CO15" s="47">
        <v>0.779200188411468</v>
      </c>
      <c r="CP15" s="47">
        <v>0.779020315375093</v>
      </c>
      <c r="CQ15" s="63">
        <v>0.790924512298558</v>
      </c>
      <c r="CR15" s="47">
        <f t="shared" si="29"/>
        <v>0.7792001884</v>
      </c>
      <c r="CS15" s="47">
        <f t="shared" si="30"/>
        <v>0.01172432389</v>
      </c>
      <c r="CT15" s="47">
        <f t="shared" si="31"/>
        <v>1.011841</v>
      </c>
      <c r="CU15" s="47">
        <f t="shared" si="32"/>
        <v>0.1311716453</v>
      </c>
      <c r="CV15" s="3"/>
    </row>
    <row r="16" ht="11.25" customHeight="1">
      <c r="A16" s="3" t="s">
        <v>36</v>
      </c>
      <c r="B16" s="18">
        <v>25.0</v>
      </c>
      <c r="C16" s="19">
        <v>13.0</v>
      </c>
      <c r="D16" s="20">
        <v>271.0</v>
      </c>
      <c r="E16" s="21">
        <v>67.0</v>
      </c>
      <c r="F16" s="35">
        <v>56.0</v>
      </c>
      <c r="G16" s="36">
        <v>6.0</v>
      </c>
      <c r="H16" s="47">
        <f t="shared" si="1"/>
        <v>0.6578947368</v>
      </c>
      <c r="I16" s="47">
        <f t="shared" si="2"/>
        <v>0.8017751479</v>
      </c>
      <c r="J16" s="47">
        <f t="shared" si="3"/>
        <v>0.9032258065</v>
      </c>
      <c r="K16" s="47">
        <f t="shared" si="4"/>
        <v>0.7872340426</v>
      </c>
      <c r="L16" s="47">
        <f t="shared" si="5"/>
        <v>0.81</v>
      </c>
      <c r="M16" s="47">
        <f t="shared" si="6"/>
        <v>0.8175</v>
      </c>
      <c r="N16" s="62">
        <f t="shared" si="7"/>
        <v>8.894736842</v>
      </c>
      <c r="O16" s="62">
        <f t="shared" si="8"/>
        <v>1.631578947</v>
      </c>
      <c r="P16" s="62">
        <f t="shared" si="9"/>
        <v>0.1834319527</v>
      </c>
      <c r="Q16" s="62">
        <f t="shared" si="10"/>
        <v>0.164893617</v>
      </c>
      <c r="R16" s="62">
        <f t="shared" si="11"/>
        <v>3.38</v>
      </c>
      <c r="S16" s="62">
        <f t="shared" si="12"/>
        <v>0.095</v>
      </c>
      <c r="T16" s="63">
        <f t="shared" si="13"/>
        <v>0.7872340426</v>
      </c>
      <c r="U16" s="63">
        <f t="shared" si="14"/>
        <v>0.81</v>
      </c>
      <c r="V16" s="63">
        <f t="shared" si="15"/>
        <v>0.8175</v>
      </c>
      <c r="W16" s="63">
        <f t="shared" si="16"/>
        <v>0.803652968</v>
      </c>
      <c r="X16" s="63">
        <f t="shared" si="17"/>
        <v>0.803652968</v>
      </c>
      <c r="Y16" s="63">
        <f t="shared" si="18"/>
        <v>0.803652968</v>
      </c>
      <c r="Z16" s="64">
        <f t="shared" si="19"/>
        <v>0.2446808511</v>
      </c>
      <c r="AA16" s="64">
        <f t="shared" si="20"/>
        <v>0.31</v>
      </c>
      <c r="AB16" s="64">
        <f t="shared" si="21"/>
        <v>0.6925</v>
      </c>
      <c r="AC16" s="64">
        <f t="shared" si="22"/>
        <v>0.6894977169</v>
      </c>
      <c r="AD16" s="64">
        <f t="shared" si="23"/>
        <v>0.3378995434</v>
      </c>
      <c r="AE16" s="64">
        <f t="shared" si="24"/>
        <v>0.7762557078</v>
      </c>
      <c r="AF16" s="3"/>
      <c r="AG16" s="3"/>
      <c r="AH16" s="3"/>
      <c r="AI16" s="3">
        <f t="shared" si="25"/>
        <v>11</v>
      </c>
      <c r="AJ16" s="47">
        <v>0.237704918032787</v>
      </c>
      <c r="AK16" s="47">
        <v>0.45989847715736</v>
      </c>
      <c r="AL16" s="63">
        <v>0.435411020776874</v>
      </c>
      <c r="AM16" s="47">
        <f t="shared" si="26"/>
        <v>0.4932800913</v>
      </c>
      <c r="AN16" s="47">
        <f t="shared" si="27"/>
        <v>0.1571145724</v>
      </c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>
        <v>44.0</v>
      </c>
      <c r="AZ16" s="47">
        <v>0.89</v>
      </c>
      <c r="BA16" s="3">
        <v>0.7948060984</v>
      </c>
      <c r="BB16" s="47">
        <v>0.89</v>
      </c>
      <c r="BC16" s="3">
        <v>0.1833879458</v>
      </c>
      <c r="BD16" s="3"/>
      <c r="BE16" s="3"/>
      <c r="BF16" s="3">
        <f t="shared" si="28"/>
        <v>-2</v>
      </c>
      <c r="BG16" s="47">
        <v>-0.0161488770759335</v>
      </c>
      <c r="BH16" s="47">
        <v>1.00393943274156</v>
      </c>
      <c r="BI16" s="63">
        <v>0.702786377708978</v>
      </c>
      <c r="BJ16" s="47"/>
      <c r="BK16" s="47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>
        <v>13.0</v>
      </c>
      <c r="CA16" s="47">
        <v>0.135</v>
      </c>
      <c r="CB16" s="3">
        <v>0.7009131298</v>
      </c>
      <c r="CC16" s="47">
        <v>0.135</v>
      </c>
      <c r="CD16" s="3">
        <v>0.07377233</v>
      </c>
      <c r="CE16" s="3"/>
      <c r="CF16" s="3"/>
      <c r="CG16" s="3"/>
      <c r="CH16" s="3"/>
      <c r="CI16" s="3"/>
      <c r="CJ16" s="3"/>
      <c r="CK16" s="3"/>
      <c r="CL16" s="3"/>
      <c r="CM16" s="47">
        <v>0.657894736842105</v>
      </c>
      <c r="CN16" s="47">
        <v>0.801775147928994</v>
      </c>
      <c r="CO16" s="47">
        <v>0.779482003014909</v>
      </c>
      <c r="CP16" s="47">
        <v>0.779299450247433</v>
      </c>
      <c r="CQ16" s="63">
        <v>0.787234042553192</v>
      </c>
      <c r="CR16" s="47">
        <f t="shared" si="29"/>
        <v>0.779482003</v>
      </c>
      <c r="CS16" s="47">
        <f t="shared" si="30"/>
        <v>0.007752039538</v>
      </c>
      <c r="CT16" s="47">
        <f t="shared" si="31"/>
        <v>1.032142474</v>
      </c>
      <c r="CU16" s="47">
        <f t="shared" si="32"/>
        <v>0.1017388144</v>
      </c>
      <c r="CV16" s="3"/>
    </row>
    <row r="17" ht="11.25" customHeight="1">
      <c r="A17" s="3" t="s">
        <v>37</v>
      </c>
      <c r="B17" s="18">
        <v>165.0</v>
      </c>
      <c r="C17" s="19">
        <v>36.0</v>
      </c>
      <c r="D17" s="20">
        <v>764.0</v>
      </c>
      <c r="E17" s="21">
        <v>96.0</v>
      </c>
      <c r="F17" s="35">
        <v>290.0</v>
      </c>
      <c r="G17" s="36">
        <v>30.0</v>
      </c>
      <c r="H17" s="47">
        <f t="shared" si="1"/>
        <v>0.8208955224</v>
      </c>
      <c r="I17" s="47">
        <f t="shared" si="2"/>
        <v>0.888372093</v>
      </c>
      <c r="J17" s="47">
        <f t="shared" si="3"/>
        <v>0.90625</v>
      </c>
      <c r="K17" s="47">
        <f t="shared" si="4"/>
        <v>0.8755890669</v>
      </c>
      <c r="L17" s="47">
        <f t="shared" si="5"/>
        <v>0.8733205374</v>
      </c>
      <c r="M17" s="47">
        <f t="shared" si="6"/>
        <v>0.893220339</v>
      </c>
      <c r="N17" s="62">
        <f t="shared" si="7"/>
        <v>4.278606965</v>
      </c>
      <c r="O17" s="62">
        <f t="shared" si="8"/>
        <v>1.592039801</v>
      </c>
      <c r="P17" s="62">
        <f t="shared" si="9"/>
        <v>0.3720930233</v>
      </c>
      <c r="Q17" s="62">
        <f t="shared" si="10"/>
        <v>0.301602262</v>
      </c>
      <c r="R17" s="62">
        <f t="shared" si="11"/>
        <v>1.650671785</v>
      </c>
      <c r="S17" s="62">
        <f t="shared" si="12"/>
        <v>0.1703389831</v>
      </c>
      <c r="T17" s="63">
        <f t="shared" si="13"/>
        <v>0.8755890669</v>
      </c>
      <c r="U17" s="63">
        <f t="shared" si="14"/>
        <v>0.8733205374</v>
      </c>
      <c r="V17" s="63">
        <f t="shared" si="15"/>
        <v>0.893220339</v>
      </c>
      <c r="W17" s="63">
        <f t="shared" si="16"/>
        <v>0.8826937002</v>
      </c>
      <c r="X17" s="63">
        <f t="shared" si="17"/>
        <v>0.8826937002</v>
      </c>
      <c r="Y17" s="63">
        <f t="shared" si="18"/>
        <v>0.8826937002</v>
      </c>
      <c r="Z17" s="64">
        <f t="shared" si="19"/>
        <v>0.245994345</v>
      </c>
      <c r="AA17" s="64">
        <f t="shared" si="20"/>
        <v>0.3742802303</v>
      </c>
      <c r="AB17" s="64">
        <f t="shared" si="21"/>
        <v>0.6728813559</v>
      </c>
      <c r="AC17" s="64">
        <f t="shared" si="22"/>
        <v>0.6944243302</v>
      </c>
      <c r="AD17" s="64">
        <f t="shared" si="23"/>
        <v>0.3989862419</v>
      </c>
      <c r="AE17" s="64">
        <f t="shared" si="24"/>
        <v>0.7892831282</v>
      </c>
      <c r="AF17" s="3"/>
      <c r="AG17" s="3"/>
      <c r="AH17" s="3"/>
      <c r="AI17" s="3">
        <f t="shared" si="25"/>
        <v>11</v>
      </c>
      <c r="AJ17" s="47">
        <v>0.238493723849372</v>
      </c>
      <c r="AK17" s="47">
        <v>0.419209039548023</v>
      </c>
      <c r="AL17" s="63">
        <v>0.397710303633649</v>
      </c>
      <c r="AM17" s="47">
        <f t="shared" si="26"/>
        <v>0.465066084</v>
      </c>
      <c r="AN17" s="47">
        <f t="shared" si="27"/>
        <v>0.1277850252</v>
      </c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>
        <v>45.0</v>
      </c>
      <c r="AZ17" s="47">
        <v>0.91</v>
      </c>
      <c r="BA17" s="3">
        <v>0.8231170565</v>
      </c>
      <c r="BB17" s="47">
        <v>0.91</v>
      </c>
      <c r="BC17" s="3">
        <v>0.1577613517</v>
      </c>
      <c r="BD17" s="3"/>
      <c r="BE17" s="3"/>
      <c r="BF17" s="3">
        <f t="shared" si="28"/>
        <v>-2</v>
      </c>
      <c r="BG17" s="47">
        <v>-0.0160703802103394</v>
      </c>
      <c r="BH17" s="47">
        <v>1.39814295633564</v>
      </c>
      <c r="BI17" s="63">
        <v>0.983870967741935</v>
      </c>
      <c r="BJ17" s="47"/>
      <c r="BK17" s="47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>
        <v>14.0</v>
      </c>
      <c r="CA17" s="47">
        <v>0.145</v>
      </c>
      <c r="CB17" s="3">
        <v>0.72838217</v>
      </c>
      <c r="CC17" s="47">
        <v>0.145</v>
      </c>
      <c r="CD17" s="3">
        <v>0.056615009</v>
      </c>
      <c r="CE17" s="3"/>
      <c r="CF17" s="3"/>
      <c r="CG17" s="3"/>
      <c r="CH17" s="3"/>
      <c r="CI17" s="3"/>
      <c r="CJ17" s="3"/>
      <c r="CK17" s="3"/>
      <c r="CL17" s="3"/>
      <c r="CM17" s="47">
        <v>0.82089552238806</v>
      </c>
      <c r="CN17" s="47">
        <v>0.888372093023256</v>
      </c>
      <c r="CO17" s="47">
        <v>0.878448149129587</v>
      </c>
      <c r="CP17" s="47">
        <v>0.877324542717426</v>
      </c>
      <c r="CQ17" s="63">
        <v>0.875589066918002</v>
      </c>
      <c r="CR17" s="47">
        <f t="shared" si="29"/>
        <v>0.8784481491</v>
      </c>
      <c r="CS17" s="47">
        <f t="shared" si="30"/>
        <v>-0.002859082212</v>
      </c>
      <c r="CT17" s="47">
        <f t="shared" si="31"/>
        <v>1.208634722</v>
      </c>
      <c r="CU17" s="47">
        <f t="shared" si="32"/>
        <v>0.04771314067</v>
      </c>
      <c r="CV17" s="3"/>
    </row>
    <row r="18" ht="11.25" customHeight="1">
      <c r="A18" s="3" t="s">
        <v>38</v>
      </c>
      <c r="B18" s="18">
        <v>75.0</v>
      </c>
      <c r="C18" s="19">
        <v>23.0</v>
      </c>
      <c r="D18" s="20">
        <v>689.0</v>
      </c>
      <c r="E18" s="21">
        <v>75.0</v>
      </c>
      <c r="F18" s="35">
        <v>382.0</v>
      </c>
      <c r="G18" s="36">
        <v>31.0</v>
      </c>
      <c r="H18" s="47">
        <f t="shared" si="1"/>
        <v>0.7653061224</v>
      </c>
      <c r="I18" s="47">
        <f t="shared" si="2"/>
        <v>0.9018324607</v>
      </c>
      <c r="J18" s="47">
        <f t="shared" si="3"/>
        <v>0.9249394673</v>
      </c>
      <c r="K18" s="47">
        <f t="shared" si="4"/>
        <v>0.8863109049</v>
      </c>
      <c r="L18" s="47">
        <f t="shared" si="5"/>
        <v>0.8943248532</v>
      </c>
      <c r="M18" s="47">
        <f t="shared" si="6"/>
        <v>0.9099405268</v>
      </c>
      <c r="N18" s="62">
        <f t="shared" si="7"/>
        <v>7.795918367</v>
      </c>
      <c r="O18" s="62">
        <f t="shared" si="8"/>
        <v>4.214285714</v>
      </c>
      <c r="P18" s="62">
        <f t="shared" si="9"/>
        <v>0.5405759162</v>
      </c>
      <c r="Q18" s="62">
        <f t="shared" si="10"/>
        <v>0.4791183295</v>
      </c>
      <c r="R18" s="62">
        <f t="shared" si="11"/>
        <v>1.495107632</v>
      </c>
      <c r="S18" s="62">
        <f t="shared" si="12"/>
        <v>0.08326253186</v>
      </c>
      <c r="T18" s="63">
        <f t="shared" si="13"/>
        <v>0.8863109049</v>
      </c>
      <c r="U18" s="63">
        <f t="shared" si="14"/>
        <v>0.8943248532</v>
      </c>
      <c r="V18" s="63">
        <f t="shared" si="15"/>
        <v>0.9099405268</v>
      </c>
      <c r="W18" s="63">
        <f t="shared" si="16"/>
        <v>0.8988235294</v>
      </c>
      <c r="X18" s="63">
        <f t="shared" si="17"/>
        <v>0.8988235294</v>
      </c>
      <c r="Y18" s="63">
        <f t="shared" si="18"/>
        <v>0.8988235294</v>
      </c>
      <c r="Z18" s="64">
        <f t="shared" si="19"/>
        <v>0.1740139211</v>
      </c>
      <c r="AA18" s="64">
        <f t="shared" si="20"/>
        <v>0.2074363992</v>
      </c>
      <c r="AB18" s="64">
        <f t="shared" si="21"/>
        <v>0.6117247239</v>
      </c>
      <c r="AC18" s="64">
        <f t="shared" si="22"/>
        <v>0.6235294118</v>
      </c>
      <c r="AD18" s="64">
        <f t="shared" si="23"/>
        <v>0.417254902</v>
      </c>
      <c r="AE18" s="64">
        <f t="shared" si="24"/>
        <v>0.8580392157</v>
      </c>
      <c r="AF18" s="3"/>
      <c r="AG18" s="3"/>
      <c r="AH18" s="3"/>
      <c r="AI18" s="3">
        <f t="shared" si="25"/>
        <v>12</v>
      </c>
      <c r="AJ18" s="47">
        <v>0.247126436781609</v>
      </c>
      <c r="AK18" s="47">
        <v>0.362956033676333</v>
      </c>
      <c r="AL18" s="63">
        <v>0.3467417538214</v>
      </c>
      <c r="AM18" s="47">
        <f t="shared" si="26"/>
        <v>0.4313934519</v>
      </c>
      <c r="AN18" s="47">
        <f t="shared" si="27"/>
        <v>0.08190389343</v>
      </c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>
        <v>46.0</v>
      </c>
      <c r="AZ18" s="47">
        <v>0.93</v>
      </c>
      <c r="BA18" s="3">
        <v>0.7147548155</v>
      </c>
      <c r="BB18" s="47">
        <v>0.93</v>
      </c>
      <c r="BC18" s="3">
        <v>0.2662795459</v>
      </c>
      <c r="BD18" s="3"/>
      <c r="BE18" s="3"/>
      <c r="BF18" s="3">
        <f t="shared" si="28"/>
        <v>-2</v>
      </c>
      <c r="BG18" s="47">
        <v>-0.0144142709348761</v>
      </c>
      <c r="BH18" s="47">
        <v>1.32195245967755</v>
      </c>
      <c r="BI18" s="63">
        <v>0.928446771378709</v>
      </c>
      <c r="BJ18" s="47"/>
      <c r="BK18" s="47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>
        <v>15.0</v>
      </c>
      <c r="CA18" s="47">
        <v>0.155</v>
      </c>
      <c r="CB18" s="3">
        <v>0.737220615</v>
      </c>
      <c r="CC18" s="47"/>
      <c r="CD18" s="3"/>
      <c r="CE18" s="3"/>
      <c r="CF18" s="3"/>
      <c r="CG18" s="3"/>
      <c r="CH18" s="3"/>
      <c r="CI18" s="3"/>
      <c r="CJ18" s="3"/>
      <c r="CK18" s="3"/>
      <c r="CL18" s="3"/>
      <c r="CM18" s="47">
        <v>0.76530612244898</v>
      </c>
      <c r="CN18" s="47">
        <v>0.901832460732984</v>
      </c>
      <c r="CO18" s="47">
        <v>0.880729884307078</v>
      </c>
      <c r="CP18" s="47">
        <v>0.879584581231064</v>
      </c>
      <c r="CQ18" s="63">
        <v>0.88631090487239</v>
      </c>
      <c r="CR18" s="47">
        <f t="shared" si="29"/>
        <v>0.8807298843</v>
      </c>
      <c r="CS18" s="47">
        <f t="shared" si="30"/>
        <v>0.005581020565</v>
      </c>
      <c r="CT18" s="47">
        <f t="shared" si="31"/>
        <v>1.178844997</v>
      </c>
      <c r="CU18" s="47">
        <f t="shared" si="32"/>
        <v>0.09653869961</v>
      </c>
      <c r="CV18" s="3"/>
    </row>
    <row r="19" ht="11.25" customHeight="1">
      <c r="A19" s="3" t="s">
        <v>39</v>
      </c>
      <c r="B19" s="18">
        <v>224.0</v>
      </c>
      <c r="C19" s="19">
        <v>92.0</v>
      </c>
      <c r="D19" s="20">
        <v>1879.0</v>
      </c>
      <c r="E19" s="21">
        <v>283.0</v>
      </c>
      <c r="F19" s="35">
        <v>1071.0</v>
      </c>
      <c r="G19" s="36">
        <v>97.0</v>
      </c>
      <c r="H19" s="47">
        <f t="shared" si="1"/>
        <v>0.7088607595</v>
      </c>
      <c r="I19" s="47">
        <f t="shared" si="2"/>
        <v>0.8691026827</v>
      </c>
      <c r="J19" s="47">
        <f t="shared" si="3"/>
        <v>0.9169520548</v>
      </c>
      <c r="K19" s="47">
        <f t="shared" si="4"/>
        <v>0.8486682809</v>
      </c>
      <c r="L19" s="47">
        <f t="shared" si="5"/>
        <v>0.8726415094</v>
      </c>
      <c r="M19" s="47">
        <f t="shared" si="6"/>
        <v>0.8858858859</v>
      </c>
      <c r="N19" s="62">
        <f t="shared" si="7"/>
        <v>6.841772152</v>
      </c>
      <c r="O19" s="62">
        <f t="shared" si="8"/>
        <v>3.696202532</v>
      </c>
      <c r="P19" s="62">
        <f t="shared" si="9"/>
        <v>0.540240518</v>
      </c>
      <c r="Q19" s="62">
        <f t="shared" si="10"/>
        <v>0.4713478612</v>
      </c>
      <c r="R19" s="62">
        <f t="shared" si="11"/>
        <v>1.456873315</v>
      </c>
      <c r="S19" s="62">
        <f t="shared" si="12"/>
        <v>0.09489489489</v>
      </c>
      <c r="T19" s="63">
        <f t="shared" si="13"/>
        <v>0.8486682809</v>
      </c>
      <c r="U19" s="63">
        <f t="shared" si="14"/>
        <v>0.8726415094</v>
      </c>
      <c r="V19" s="63">
        <f t="shared" si="15"/>
        <v>0.8858858859</v>
      </c>
      <c r="W19" s="63">
        <f t="shared" si="16"/>
        <v>0.8705430609</v>
      </c>
      <c r="X19" s="63">
        <f t="shared" si="17"/>
        <v>0.8705430609</v>
      </c>
      <c r="Y19" s="63">
        <f t="shared" si="18"/>
        <v>0.8705430609</v>
      </c>
      <c r="Z19" s="64">
        <f t="shared" si="19"/>
        <v>0.2046004843</v>
      </c>
      <c r="AA19" s="64">
        <f t="shared" si="20"/>
        <v>0.2163072776</v>
      </c>
      <c r="AB19" s="64">
        <f t="shared" si="21"/>
        <v>0.5933933934</v>
      </c>
      <c r="AC19" s="64">
        <f t="shared" si="22"/>
        <v>0.6034009874</v>
      </c>
      <c r="AD19" s="64">
        <f t="shared" si="23"/>
        <v>0.4328030719</v>
      </c>
      <c r="AE19" s="64">
        <f t="shared" si="24"/>
        <v>0.8343390016</v>
      </c>
      <c r="AF19" s="3"/>
      <c r="AG19" s="3"/>
      <c r="AH19" s="3"/>
      <c r="AI19" s="3">
        <f t="shared" si="25"/>
        <v>12</v>
      </c>
      <c r="AJ19" s="47">
        <v>0.25609756097561</v>
      </c>
      <c r="AK19" s="47">
        <v>0.36976506639428</v>
      </c>
      <c r="AL19" s="63">
        <v>0.353455818022747</v>
      </c>
      <c r="AM19" s="47">
        <f t="shared" si="26"/>
        <v>0.4425517079</v>
      </c>
      <c r="AN19" s="47">
        <f t="shared" si="27"/>
        <v>0.08037506388</v>
      </c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>
        <v>47.0</v>
      </c>
      <c r="AZ19" s="47">
        <v>0.95</v>
      </c>
      <c r="BA19" s="3">
        <v>0.8354976249</v>
      </c>
      <c r="BB19" s="47">
        <v>0.95</v>
      </c>
      <c r="BC19" s="3">
        <v>0.15529155</v>
      </c>
      <c r="BD19" s="3"/>
      <c r="BE19" s="3"/>
      <c r="BF19" s="3">
        <f t="shared" si="28"/>
        <v>-2</v>
      </c>
      <c r="BG19" s="47">
        <v>-0.0114048344077495</v>
      </c>
      <c r="BH19" s="47">
        <v>0.695701834966424</v>
      </c>
      <c r="BI19" s="63">
        <v>0.485714285714286</v>
      </c>
      <c r="BJ19" s="47"/>
      <c r="BK19" s="47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>
        <v>16.0</v>
      </c>
      <c r="CA19" s="47">
        <v>0.165</v>
      </c>
      <c r="CB19" s="3">
        <v>0.7023067971</v>
      </c>
      <c r="CC19" s="47">
        <v>0.165</v>
      </c>
      <c r="CD19" s="3">
        <v>0.09013867</v>
      </c>
      <c r="CE19" s="3"/>
      <c r="CF19" s="3"/>
      <c r="CG19" s="3"/>
      <c r="CH19" s="3"/>
      <c r="CI19" s="3"/>
      <c r="CJ19" s="3"/>
      <c r="CK19" s="3"/>
      <c r="CL19" s="3"/>
      <c r="CM19" s="47">
        <v>0.708860759493671</v>
      </c>
      <c r="CN19" s="47">
        <v>0.869102682701203</v>
      </c>
      <c r="CO19" s="47">
        <v>0.844160733339307</v>
      </c>
      <c r="CP19" s="47">
        <v>0.843363160615058</v>
      </c>
      <c r="CQ19" s="63">
        <v>0.848668280871671</v>
      </c>
      <c r="CR19" s="47">
        <f t="shared" si="29"/>
        <v>0.8441607333</v>
      </c>
      <c r="CS19" s="47">
        <f t="shared" si="30"/>
        <v>0.004507547532</v>
      </c>
      <c r="CT19" s="47">
        <f t="shared" si="31"/>
        <v>1.11578865</v>
      </c>
      <c r="CU19" s="47">
        <f t="shared" si="32"/>
        <v>0.1133081505</v>
      </c>
      <c r="CV19" s="3"/>
    </row>
    <row r="20" ht="11.25" customHeight="1">
      <c r="A20" s="3" t="s">
        <v>40</v>
      </c>
      <c r="B20" s="18">
        <v>94.0</v>
      </c>
      <c r="C20" s="19">
        <v>35.0</v>
      </c>
      <c r="D20" s="20">
        <v>892.0</v>
      </c>
      <c r="E20" s="21">
        <v>74.0</v>
      </c>
      <c r="F20" s="35">
        <v>477.0</v>
      </c>
      <c r="G20" s="36">
        <v>34.0</v>
      </c>
      <c r="H20" s="47">
        <f t="shared" si="1"/>
        <v>0.7286821705</v>
      </c>
      <c r="I20" s="47">
        <f t="shared" si="2"/>
        <v>0.9233954451</v>
      </c>
      <c r="J20" s="47">
        <f t="shared" si="3"/>
        <v>0.9334637965</v>
      </c>
      <c r="K20" s="47">
        <f t="shared" si="4"/>
        <v>0.900456621</v>
      </c>
      <c r="L20" s="47">
        <f t="shared" si="5"/>
        <v>0.8921875</v>
      </c>
      <c r="M20" s="47">
        <f t="shared" si="6"/>
        <v>0.9268788084</v>
      </c>
      <c r="N20" s="62">
        <f t="shared" si="7"/>
        <v>7.488372093</v>
      </c>
      <c r="O20" s="62">
        <f t="shared" si="8"/>
        <v>3.96124031</v>
      </c>
      <c r="P20" s="62">
        <f t="shared" si="9"/>
        <v>0.5289855072</v>
      </c>
      <c r="Q20" s="62">
        <f t="shared" si="10"/>
        <v>0.4666666667</v>
      </c>
      <c r="R20" s="62">
        <f t="shared" si="11"/>
        <v>1.509375</v>
      </c>
      <c r="S20" s="62">
        <f t="shared" si="12"/>
        <v>0.08733920108</v>
      </c>
      <c r="T20" s="63">
        <f t="shared" si="13"/>
        <v>0.900456621</v>
      </c>
      <c r="U20" s="63">
        <f t="shared" si="14"/>
        <v>0.8921875</v>
      </c>
      <c r="V20" s="63">
        <f t="shared" si="15"/>
        <v>0.9268788084</v>
      </c>
      <c r="W20" s="63">
        <f t="shared" si="16"/>
        <v>0.9109589041</v>
      </c>
      <c r="X20" s="63">
        <f t="shared" si="17"/>
        <v>0.9109589041</v>
      </c>
      <c r="Y20" s="63">
        <f t="shared" si="18"/>
        <v>0.9109589041</v>
      </c>
      <c r="Z20" s="64">
        <f t="shared" si="19"/>
        <v>0.1534246575</v>
      </c>
      <c r="AA20" s="64">
        <f t="shared" si="20"/>
        <v>0.2</v>
      </c>
      <c r="AB20" s="64">
        <f t="shared" si="21"/>
        <v>0.6269465132</v>
      </c>
      <c r="AC20" s="64">
        <f t="shared" si="22"/>
        <v>0.6351183064</v>
      </c>
      <c r="AD20" s="64">
        <f t="shared" si="23"/>
        <v>0.401618929</v>
      </c>
      <c r="AE20" s="64">
        <f t="shared" si="24"/>
        <v>0.8742216687</v>
      </c>
      <c r="AF20" s="3"/>
      <c r="AG20" s="3"/>
      <c r="AH20" s="3"/>
      <c r="AI20" s="3">
        <f t="shared" si="25"/>
        <v>12</v>
      </c>
      <c r="AJ20" s="47">
        <v>0.257234726688103</v>
      </c>
      <c r="AK20" s="47">
        <v>0.261526232114467</v>
      </c>
      <c r="AL20" s="63">
        <v>0.260675589547482</v>
      </c>
      <c r="AM20" s="47">
        <f t="shared" si="26"/>
        <v>0.3668193918</v>
      </c>
      <c r="AN20" s="47">
        <f t="shared" si="27"/>
        <v>0.003034552588</v>
      </c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>
        <v>48.0</v>
      </c>
      <c r="AZ20" s="47">
        <v>0.97</v>
      </c>
      <c r="BA20" s="3">
        <v>0.6814172979</v>
      </c>
      <c r="BB20" s="47">
        <v>0.97</v>
      </c>
      <c r="BC20" s="3">
        <v>0.30716361</v>
      </c>
      <c r="BD20" s="3"/>
      <c r="BE20" s="3"/>
      <c r="BF20" s="3">
        <f t="shared" si="28"/>
        <v>-1</v>
      </c>
      <c r="BG20" s="47">
        <v>-0.00756403318711429</v>
      </c>
      <c r="BH20" s="47">
        <v>1.37215629249869</v>
      </c>
      <c r="BI20" s="63">
        <v>0.965473145780051</v>
      </c>
      <c r="BJ20" s="47"/>
      <c r="BK20" s="47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66">
        <f>AVERAGE(CB2:CB19)</f>
        <v>0.7060321436</v>
      </c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47">
        <v>0.728682170542636</v>
      </c>
      <c r="CN20" s="47">
        <v>0.923395445134576</v>
      </c>
      <c r="CO20" s="47">
        <v>0.892872846001695</v>
      </c>
      <c r="CP20" s="47">
        <v>0.891612077397229</v>
      </c>
      <c r="CQ20" s="63">
        <v>0.900456621004566</v>
      </c>
      <c r="CR20" s="47">
        <f t="shared" si="29"/>
        <v>0.892872846</v>
      </c>
      <c r="CS20" s="47">
        <f t="shared" si="30"/>
        <v>0.007583775003</v>
      </c>
      <c r="CT20" s="47">
        <f t="shared" si="31"/>
        <v>1.168195285</v>
      </c>
      <c r="CU20" s="47">
        <f t="shared" si="32"/>
        <v>0.1376830769</v>
      </c>
      <c r="CV20" s="3"/>
    </row>
    <row r="21" ht="11.25" customHeight="1">
      <c r="A21" s="3" t="s">
        <v>41</v>
      </c>
      <c r="B21" s="18">
        <v>94.0</v>
      </c>
      <c r="C21" s="19">
        <v>39.0</v>
      </c>
      <c r="D21" s="20">
        <v>1254.0</v>
      </c>
      <c r="E21" s="21">
        <v>163.0</v>
      </c>
      <c r="F21" s="35">
        <v>741.0</v>
      </c>
      <c r="G21" s="36">
        <v>74.0</v>
      </c>
      <c r="H21" s="47">
        <f t="shared" si="1"/>
        <v>0.7067669173</v>
      </c>
      <c r="I21" s="47">
        <f t="shared" si="2"/>
        <v>0.8849682428</v>
      </c>
      <c r="J21" s="47">
        <f t="shared" si="3"/>
        <v>0.909202454</v>
      </c>
      <c r="K21" s="47">
        <f t="shared" si="4"/>
        <v>0.8696774194</v>
      </c>
      <c r="L21" s="47">
        <f t="shared" si="5"/>
        <v>0.8808016878</v>
      </c>
      <c r="M21" s="47">
        <f t="shared" si="6"/>
        <v>0.8938172043</v>
      </c>
      <c r="N21" s="62">
        <f t="shared" si="7"/>
        <v>10.65413534</v>
      </c>
      <c r="O21" s="62">
        <f t="shared" si="8"/>
        <v>6.127819549</v>
      </c>
      <c r="P21" s="62">
        <f t="shared" si="9"/>
        <v>0.5751587862</v>
      </c>
      <c r="Q21" s="62">
        <f t="shared" si="10"/>
        <v>0.5258064516</v>
      </c>
      <c r="R21" s="62">
        <f t="shared" si="11"/>
        <v>1.494725738</v>
      </c>
      <c r="S21" s="62">
        <f t="shared" si="12"/>
        <v>0.05958781362</v>
      </c>
      <c r="T21" s="63">
        <f t="shared" si="13"/>
        <v>0.8696774194</v>
      </c>
      <c r="U21" s="63">
        <f t="shared" si="14"/>
        <v>0.8808016878</v>
      </c>
      <c r="V21" s="63">
        <f t="shared" si="15"/>
        <v>0.8938172043</v>
      </c>
      <c r="W21" s="63">
        <f t="shared" si="16"/>
        <v>0.8832980973</v>
      </c>
      <c r="X21" s="63">
        <f t="shared" si="17"/>
        <v>0.8832980973</v>
      </c>
      <c r="Y21" s="63">
        <f t="shared" si="18"/>
        <v>0.8832980973</v>
      </c>
      <c r="Z21" s="64">
        <f t="shared" si="19"/>
        <v>0.1658064516</v>
      </c>
      <c r="AA21" s="64">
        <f t="shared" si="20"/>
        <v>0.1772151899</v>
      </c>
      <c r="AB21" s="64">
        <f t="shared" si="21"/>
        <v>0.5949820789</v>
      </c>
      <c r="AC21" s="64">
        <f t="shared" si="22"/>
        <v>0.6012684989</v>
      </c>
      <c r="AD21" s="64">
        <f t="shared" si="23"/>
        <v>0.421987315</v>
      </c>
      <c r="AE21" s="64">
        <f t="shared" si="24"/>
        <v>0.8600422833</v>
      </c>
      <c r="AF21" s="3"/>
      <c r="AG21" s="3"/>
      <c r="AH21" s="3"/>
      <c r="AI21" s="3">
        <f t="shared" si="25"/>
        <v>12</v>
      </c>
      <c r="AJ21" s="47">
        <v>0.257861635220126</v>
      </c>
      <c r="AK21" s="47">
        <v>0.394658753709199</v>
      </c>
      <c r="AL21" s="63">
        <v>0.376068376068376</v>
      </c>
      <c r="AM21" s="47">
        <f t="shared" si="26"/>
        <v>0.4614015919</v>
      </c>
      <c r="AN21" s="47">
        <f t="shared" si="27"/>
        <v>0.09673017013</v>
      </c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>
        <v>50.0</v>
      </c>
      <c r="AZ21" s="47">
        <v>1.0</v>
      </c>
      <c r="BA21" s="3">
        <v>0.5146336456</v>
      </c>
      <c r="BB21" s="47">
        <v>1.0</v>
      </c>
      <c r="BC21" s="3">
        <v>0.4757198194</v>
      </c>
      <c r="BD21" s="3"/>
      <c r="BE21" s="3"/>
      <c r="BF21" s="3">
        <f t="shared" si="28"/>
        <v>-1</v>
      </c>
      <c r="BG21" s="47">
        <v>-0.00598063900288293</v>
      </c>
      <c r="BH21" s="47">
        <v>1.31107299972942</v>
      </c>
      <c r="BI21" s="63">
        <v>0.925274725274725</v>
      </c>
      <c r="BJ21" s="47"/>
      <c r="BK21" s="47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47">
        <v>0.706766917293233</v>
      </c>
      <c r="CN21" s="47">
        <v>0.884968242766408</v>
      </c>
      <c r="CO21" s="47">
        <v>0.857118802687855</v>
      </c>
      <c r="CP21" s="47">
        <v>0.85619801370363</v>
      </c>
      <c r="CQ21" s="63">
        <v>0.869677419354839</v>
      </c>
      <c r="CR21" s="47">
        <f t="shared" si="29"/>
        <v>0.8571188027</v>
      </c>
      <c r="CS21" s="47">
        <f t="shared" si="30"/>
        <v>0.01255861667</v>
      </c>
      <c r="CT21" s="47">
        <f t="shared" si="31"/>
        <v>1.125526726</v>
      </c>
      <c r="CU21" s="47">
        <f t="shared" si="32"/>
        <v>0.1260073657</v>
      </c>
      <c r="CV21" s="3"/>
    </row>
    <row r="22" ht="11.25" customHeight="1">
      <c r="A22" s="3" t="s">
        <v>42</v>
      </c>
      <c r="B22" s="18">
        <v>41.0</v>
      </c>
      <c r="C22" s="19">
        <v>17.0</v>
      </c>
      <c r="D22" s="20">
        <v>254.0</v>
      </c>
      <c r="E22" s="21">
        <v>33.0</v>
      </c>
      <c r="F22" s="35">
        <v>135.0</v>
      </c>
      <c r="G22" s="36">
        <v>11.0</v>
      </c>
      <c r="H22" s="47">
        <f t="shared" si="1"/>
        <v>0.7068965517</v>
      </c>
      <c r="I22" s="47">
        <f t="shared" si="2"/>
        <v>0.8850174216</v>
      </c>
      <c r="J22" s="47">
        <f t="shared" si="3"/>
        <v>0.9246575342</v>
      </c>
      <c r="K22" s="47">
        <f t="shared" si="4"/>
        <v>0.8550724638</v>
      </c>
      <c r="L22" s="47">
        <f t="shared" si="5"/>
        <v>0.862745098</v>
      </c>
      <c r="M22" s="47">
        <f t="shared" si="6"/>
        <v>0.8983833718</v>
      </c>
      <c r="N22" s="62">
        <f t="shared" si="7"/>
        <v>4.948275862</v>
      </c>
      <c r="O22" s="62">
        <f t="shared" si="8"/>
        <v>2.517241379</v>
      </c>
      <c r="P22" s="62">
        <f t="shared" si="9"/>
        <v>0.5087108014</v>
      </c>
      <c r="Q22" s="62">
        <f t="shared" si="10"/>
        <v>0.4231884058</v>
      </c>
      <c r="R22" s="62">
        <f t="shared" si="11"/>
        <v>1.406862745</v>
      </c>
      <c r="S22" s="62">
        <f t="shared" si="12"/>
        <v>0.1339491917</v>
      </c>
      <c r="T22" s="63">
        <f t="shared" si="13"/>
        <v>0.8550724638</v>
      </c>
      <c r="U22" s="63">
        <f t="shared" si="14"/>
        <v>0.862745098</v>
      </c>
      <c r="V22" s="63">
        <f t="shared" si="15"/>
        <v>0.8983833718</v>
      </c>
      <c r="W22" s="63">
        <f t="shared" si="16"/>
        <v>0.8757637475</v>
      </c>
      <c r="X22" s="63">
        <f t="shared" si="17"/>
        <v>0.8757637475</v>
      </c>
      <c r="Y22" s="63">
        <f t="shared" si="18"/>
        <v>0.8757637475</v>
      </c>
      <c r="Z22" s="64">
        <f t="shared" si="19"/>
        <v>0.2144927536</v>
      </c>
      <c r="AA22" s="64">
        <f t="shared" si="20"/>
        <v>0.2549019608</v>
      </c>
      <c r="AB22" s="64">
        <f t="shared" si="21"/>
        <v>0.6120092379</v>
      </c>
      <c r="AC22" s="64">
        <f t="shared" si="22"/>
        <v>0.6232179226</v>
      </c>
      <c r="AD22" s="64">
        <f t="shared" si="23"/>
        <v>0.4256619145</v>
      </c>
      <c r="AE22" s="64">
        <f t="shared" si="24"/>
        <v>0.8268839104</v>
      </c>
      <c r="AF22" s="3"/>
      <c r="AG22" s="3"/>
      <c r="AH22" s="3"/>
      <c r="AI22" s="3">
        <f t="shared" si="25"/>
        <v>13</v>
      </c>
      <c r="AJ22" s="47">
        <v>0.261194029850746</v>
      </c>
      <c r="AK22" s="47">
        <v>0.344649446494465</v>
      </c>
      <c r="AL22" s="63">
        <v>0.337139019476158</v>
      </c>
      <c r="AM22" s="47">
        <f t="shared" si="26"/>
        <v>0.4283960305</v>
      </c>
      <c r="AN22" s="47">
        <f t="shared" si="27"/>
        <v>0.05901189104</v>
      </c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>
        <f t="shared" si="28"/>
        <v>-1</v>
      </c>
      <c r="BG22" s="47">
        <v>-0.00353809003773253</v>
      </c>
      <c r="BH22" s="47">
        <v>0.944206970834025</v>
      </c>
      <c r="BI22" s="63">
        <v>0.666044776119403</v>
      </c>
      <c r="BJ22" s="47"/>
      <c r="BK22" s="47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47">
        <v>0.706896551724138</v>
      </c>
      <c r="CN22" s="47">
        <v>0.885017421602787</v>
      </c>
      <c r="CO22" s="47">
        <v>0.857181006673442</v>
      </c>
      <c r="CP22" s="47">
        <v>0.856259626201222</v>
      </c>
      <c r="CQ22" s="63">
        <v>0.855072463768116</v>
      </c>
      <c r="CR22" s="47">
        <f t="shared" si="29"/>
        <v>0.8571810067</v>
      </c>
      <c r="CS22" s="47">
        <f t="shared" si="30"/>
        <v>-0.002108542905</v>
      </c>
      <c r="CT22" s="47">
        <f t="shared" si="31"/>
        <v>1.125653166</v>
      </c>
      <c r="CU22" s="47">
        <f t="shared" si="32"/>
        <v>0.125950475</v>
      </c>
      <c r="CV22" s="3"/>
    </row>
    <row r="23" ht="11.25" customHeight="1">
      <c r="A23" s="3" t="s">
        <v>43</v>
      </c>
      <c r="B23" s="18">
        <v>163.0</v>
      </c>
      <c r="C23" s="19">
        <v>82.0</v>
      </c>
      <c r="D23" s="20">
        <v>1610.0</v>
      </c>
      <c r="E23" s="21">
        <v>193.0</v>
      </c>
      <c r="F23" s="35">
        <v>745.0</v>
      </c>
      <c r="G23" s="36">
        <v>74.0</v>
      </c>
      <c r="H23" s="47">
        <f t="shared" si="1"/>
        <v>0.6653061224</v>
      </c>
      <c r="I23" s="47">
        <f t="shared" si="2"/>
        <v>0.8929561841</v>
      </c>
      <c r="J23" s="47">
        <f t="shared" si="3"/>
        <v>0.9096459096</v>
      </c>
      <c r="K23" s="47">
        <f t="shared" si="4"/>
        <v>0.8657226563</v>
      </c>
      <c r="L23" s="47">
        <f t="shared" si="5"/>
        <v>0.8533834586</v>
      </c>
      <c r="M23" s="47">
        <f t="shared" si="6"/>
        <v>0.8981693364</v>
      </c>
      <c r="N23" s="62">
        <f t="shared" si="7"/>
        <v>7.359183673</v>
      </c>
      <c r="O23" s="62">
        <f t="shared" si="8"/>
        <v>3.342857143</v>
      </c>
      <c r="P23" s="62">
        <f t="shared" si="9"/>
        <v>0.4542429285</v>
      </c>
      <c r="Q23" s="62">
        <f t="shared" si="10"/>
        <v>0.3999023438</v>
      </c>
      <c r="R23" s="62">
        <f t="shared" si="11"/>
        <v>1.694548872</v>
      </c>
      <c r="S23" s="62">
        <f t="shared" si="12"/>
        <v>0.09344012204</v>
      </c>
      <c r="T23" s="63">
        <f t="shared" si="13"/>
        <v>0.8657226563</v>
      </c>
      <c r="U23" s="63">
        <f t="shared" si="14"/>
        <v>0.8533834586</v>
      </c>
      <c r="V23" s="63">
        <f t="shared" si="15"/>
        <v>0.8981693364</v>
      </c>
      <c r="W23" s="63">
        <f t="shared" si="16"/>
        <v>0.8782699686</v>
      </c>
      <c r="X23" s="63">
        <f t="shared" si="17"/>
        <v>0.8782699686</v>
      </c>
      <c r="Y23" s="63">
        <f t="shared" si="18"/>
        <v>0.8782699686</v>
      </c>
      <c r="Z23" s="64">
        <f t="shared" si="19"/>
        <v>0.173828125</v>
      </c>
      <c r="AA23" s="64">
        <f t="shared" si="20"/>
        <v>0.2227443609</v>
      </c>
      <c r="AB23" s="64">
        <f t="shared" si="21"/>
        <v>0.6422578185</v>
      </c>
      <c r="AC23" s="64">
        <f t="shared" si="22"/>
        <v>0.6442274154</v>
      </c>
      <c r="AD23" s="64">
        <f t="shared" si="23"/>
        <v>0.3840251134</v>
      </c>
      <c r="AE23" s="64">
        <f t="shared" si="24"/>
        <v>0.8500174398</v>
      </c>
      <c r="AF23" s="3"/>
      <c r="AG23" s="3"/>
      <c r="AH23" s="3"/>
      <c r="AI23" s="3">
        <f t="shared" si="25"/>
        <v>13</v>
      </c>
      <c r="AJ23" s="47">
        <v>0.262295081967213</v>
      </c>
      <c r="AK23" s="47">
        <v>0.511261261261261</v>
      </c>
      <c r="AL23" s="63">
        <v>0.481188118811881</v>
      </c>
      <c r="AM23" s="47">
        <f t="shared" si="26"/>
        <v>0.5469869359</v>
      </c>
      <c r="AN23" s="47">
        <f t="shared" si="27"/>
        <v>0.1760456737</v>
      </c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>
        <f t="shared" si="28"/>
        <v>-1</v>
      </c>
      <c r="BG23" s="47">
        <v>-0.00302850994142678</v>
      </c>
      <c r="BH23" s="47">
        <v>1.32799580285464</v>
      </c>
      <c r="BI23" s="63">
        <v>0.938311688311688</v>
      </c>
      <c r="BJ23" s="47"/>
      <c r="BK23" s="47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47">
        <v>0.66530612244898</v>
      </c>
      <c r="CN23" s="47">
        <v>0.892956184137548</v>
      </c>
      <c r="CO23" s="47">
        <v>0.857101369527587</v>
      </c>
      <c r="CP23" s="47">
        <v>0.856180746312563</v>
      </c>
      <c r="CQ23" s="63">
        <v>0.86572265625</v>
      </c>
      <c r="CR23" s="47">
        <f t="shared" si="29"/>
        <v>0.8571013695</v>
      </c>
      <c r="CS23" s="47">
        <f t="shared" si="30"/>
        <v>0.008621286722</v>
      </c>
      <c r="CT23" s="47">
        <f t="shared" si="31"/>
        <v>1.101857844</v>
      </c>
      <c r="CU23" s="47">
        <f t="shared" si="32"/>
        <v>0.1609729024</v>
      </c>
      <c r="CV23" s="3"/>
    </row>
    <row r="24" ht="11.25" customHeight="1">
      <c r="A24" s="3" t="s">
        <v>44</v>
      </c>
      <c r="B24" s="18">
        <v>86.0</v>
      </c>
      <c r="C24" s="19">
        <v>33.0</v>
      </c>
      <c r="D24" s="20">
        <v>887.0</v>
      </c>
      <c r="E24" s="21">
        <v>82.0</v>
      </c>
      <c r="F24" s="35">
        <v>428.0</v>
      </c>
      <c r="G24" s="36">
        <v>46.0</v>
      </c>
      <c r="H24" s="47">
        <f t="shared" si="1"/>
        <v>0.7226890756</v>
      </c>
      <c r="I24" s="47">
        <f t="shared" si="2"/>
        <v>0.915376677</v>
      </c>
      <c r="J24" s="47">
        <f t="shared" si="3"/>
        <v>0.9029535865</v>
      </c>
      <c r="K24" s="47">
        <f t="shared" si="4"/>
        <v>0.8943014706</v>
      </c>
      <c r="L24" s="47">
        <f t="shared" si="5"/>
        <v>0.8667790894</v>
      </c>
      <c r="M24" s="47">
        <f t="shared" si="6"/>
        <v>0.9112959113</v>
      </c>
      <c r="N24" s="62">
        <f t="shared" si="7"/>
        <v>8.142857143</v>
      </c>
      <c r="O24" s="62">
        <f t="shared" si="8"/>
        <v>3.983193277</v>
      </c>
      <c r="P24" s="62">
        <f t="shared" si="9"/>
        <v>0.4891640867</v>
      </c>
      <c r="Q24" s="62">
        <f t="shared" si="10"/>
        <v>0.4356617647</v>
      </c>
      <c r="R24" s="62">
        <f t="shared" si="11"/>
        <v>1.634064081</v>
      </c>
      <c r="S24" s="62">
        <f t="shared" si="12"/>
        <v>0.08246708247</v>
      </c>
      <c r="T24" s="63">
        <f t="shared" si="13"/>
        <v>0.8943014706</v>
      </c>
      <c r="U24" s="63">
        <f t="shared" si="14"/>
        <v>0.8667790894</v>
      </c>
      <c r="V24" s="63">
        <f t="shared" si="15"/>
        <v>0.9112959113</v>
      </c>
      <c r="W24" s="63">
        <f t="shared" si="16"/>
        <v>0.8969270166</v>
      </c>
      <c r="X24" s="63">
        <f t="shared" si="17"/>
        <v>0.8969270166</v>
      </c>
      <c r="Y24" s="63">
        <f t="shared" si="18"/>
        <v>0.8969270166</v>
      </c>
      <c r="Z24" s="64">
        <f t="shared" si="19"/>
        <v>0.1544117647</v>
      </c>
      <c r="AA24" s="64">
        <f t="shared" si="20"/>
        <v>0.2225969646</v>
      </c>
      <c r="AB24" s="64">
        <f t="shared" si="21"/>
        <v>0.6465696466</v>
      </c>
      <c r="AC24" s="64">
        <f t="shared" si="22"/>
        <v>0.652368758</v>
      </c>
      <c r="AD24" s="64">
        <f t="shared" si="23"/>
        <v>0.3815620999</v>
      </c>
      <c r="AE24" s="64">
        <f t="shared" si="24"/>
        <v>0.8629961588</v>
      </c>
      <c r="AF24" s="3"/>
      <c r="AG24" s="3"/>
      <c r="AH24" s="3"/>
      <c r="AI24" s="3">
        <f t="shared" si="25"/>
        <v>13</v>
      </c>
      <c r="AJ24" s="47">
        <v>0.263345195729537</v>
      </c>
      <c r="AK24" s="47">
        <v>0.379393939393939</v>
      </c>
      <c r="AL24" s="63">
        <v>0.362506473329881</v>
      </c>
      <c r="AM24" s="47">
        <f t="shared" si="26"/>
        <v>0.454485201</v>
      </c>
      <c r="AN24" s="47">
        <f t="shared" si="27"/>
        <v>0.08205885359</v>
      </c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>
        <f t="shared" si="28"/>
        <v>0</v>
      </c>
      <c r="BG24" s="47">
        <v>2.3107888746932E-7</v>
      </c>
      <c r="BH24" s="47">
        <v>1.41421356237308</v>
      </c>
      <c r="BI24" s="63">
        <v>1.0</v>
      </c>
      <c r="BJ24" s="47"/>
      <c r="BK24" s="47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47">
        <v>0.722689075630252</v>
      </c>
      <c r="CN24" s="47">
        <v>0.915376676986584</v>
      </c>
      <c r="CO24" s="47">
        <v>0.885182018953323</v>
      </c>
      <c r="CP24" s="47">
        <v>0.883994381223491</v>
      </c>
      <c r="CQ24" s="63">
        <v>0.894301470588235</v>
      </c>
      <c r="CR24" s="47">
        <f t="shared" si="29"/>
        <v>0.885182019</v>
      </c>
      <c r="CS24" s="47">
        <f t="shared" si="30"/>
        <v>0.009119451635</v>
      </c>
      <c r="CT24" s="47">
        <f t="shared" si="31"/>
        <v>1.158287402</v>
      </c>
      <c r="CU24" s="47">
        <f t="shared" si="32"/>
        <v>0.1362507096</v>
      </c>
      <c r="CV24" s="3"/>
    </row>
    <row r="25" ht="11.25" customHeight="1">
      <c r="A25" s="3" t="s">
        <v>45</v>
      </c>
      <c r="B25" s="18">
        <v>43.0</v>
      </c>
      <c r="C25" s="19">
        <v>25.0</v>
      </c>
      <c r="D25" s="20">
        <v>583.0</v>
      </c>
      <c r="E25" s="21">
        <v>92.0</v>
      </c>
      <c r="F25" s="35">
        <v>298.0</v>
      </c>
      <c r="G25" s="36">
        <v>18.0</v>
      </c>
      <c r="H25" s="47">
        <f t="shared" si="1"/>
        <v>0.6323529412</v>
      </c>
      <c r="I25" s="47">
        <f t="shared" si="2"/>
        <v>0.8637037037</v>
      </c>
      <c r="J25" s="47">
        <f t="shared" si="3"/>
        <v>0.9430379747</v>
      </c>
      <c r="K25" s="47">
        <f t="shared" si="4"/>
        <v>0.8425302826</v>
      </c>
      <c r="L25" s="47">
        <f t="shared" si="5"/>
        <v>0.8880208333</v>
      </c>
      <c r="M25" s="47">
        <f t="shared" si="6"/>
        <v>0.8890010091</v>
      </c>
      <c r="N25" s="62">
        <f t="shared" si="7"/>
        <v>9.926470588</v>
      </c>
      <c r="O25" s="62">
        <f t="shared" si="8"/>
        <v>4.647058824</v>
      </c>
      <c r="P25" s="62">
        <f t="shared" si="9"/>
        <v>0.4681481481</v>
      </c>
      <c r="Q25" s="62">
        <f t="shared" si="10"/>
        <v>0.4253028264</v>
      </c>
      <c r="R25" s="62">
        <f t="shared" si="11"/>
        <v>1.7578125</v>
      </c>
      <c r="S25" s="62">
        <f t="shared" si="12"/>
        <v>0.06861755802</v>
      </c>
      <c r="T25" s="63">
        <f t="shared" si="13"/>
        <v>0.8425302826</v>
      </c>
      <c r="U25" s="63">
        <f t="shared" si="14"/>
        <v>0.8880208333</v>
      </c>
      <c r="V25" s="63">
        <f t="shared" si="15"/>
        <v>0.8890010091</v>
      </c>
      <c r="W25" s="63">
        <f t="shared" si="16"/>
        <v>0.8725212465</v>
      </c>
      <c r="X25" s="63">
        <f t="shared" si="17"/>
        <v>0.8725212465</v>
      </c>
      <c r="Y25" s="63">
        <f t="shared" si="18"/>
        <v>0.8725212465</v>
      </c>
      <c r="Z25" s="64">
        <f t="shared" si="19"/>
        <v>0.1816958277</v>
      </c>
      <c r="AA25" s="64">
        <f t="shared" si="20"/>
        <v>0.1588541667</v>
      </c>
      <c r="AB25" s="64">
        <f t="shared" si="21"/>
        <v>0.6064581231</v>
      </c>
      <c r="AC25" s="64">
        <f t="shared" si="22"/>
        <v>0.6081208687</v>
      </c>
      <c r="AD25" s="64">
        <f t="shared" si="23"/>
        <v>0.4088762984</v>
      </c>
      <c r="AE25" s="64">
        <f t="shared" si="24"/>
        <v>0.8555240793</v>
      </c>
      <c r="AF25" s="3"/>
      <c r="AG25" s="3"/>
      <c r="AH25" s="3"/>
      <c r="AI25" s="3">
        <f t="shared" si="25"/>
        <v>13</v>
      </c>
      <c r="AJ25" s="47">
        <v>0.266666666666667</v>
      </c>
      <c r="AK25" s="47">
        <v>0.423647932131495</v>
      </c>
      <c r="AL25" s="63">
        <v>0.397611676249447</v>
      </c>
      <c r="AM25" s="47">
        <f t="shared" si="26"/>
        <v>0.488126134</v>
      </c>
      <c r="AN25" s="47">
        <f t="shared" si="27"/>
        <v>0.1110025173</v>
      </c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>
        <f t="shared" si="28"/>
        <v>0</v>
      </c>
      <c r="BG25" s="47">
        <v>2.3107888746932E-7</v>
      </c>
      <c r="BH25" s="47">
        <v>1.41421356237308</v>
      </c>
      <c r="BI25" s="63">
        <v>1.0</v>
      </c>
      <c r="BJ25" s="47"/>
      <c r="BK25" s="47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47">
        <v>0.632352941176471</v>
      </c>
      <c r="CN25" s="47">
        <v>0.863703703703704</v>
      </c>
      <c r="CO25" s="47">
        <v>0.827249773757141</v>
      </c>
      <c r="CP25" s="47">
        <v>0.826613004709449</v>
      </c>
      <c r="CQ25" s="63">
        <v>0.842530282637954</v>
      </c>
      <c r="CR25" s="47">
        <f t="shared" si="29"/>
        <v>0.8272497738</v>
      </c>
      <c r="CS25" s="47">
        <f t="shared" si="30"/>
        <v>0.01528050888</v>
      </c>
      <c r="CT25" s="47">
        <f t="shared" si="31"/>
        <v>1.057871799</v>
      </c>
      <c r="CU25" s="47">
        <f t="shared" si="32"/>
        <v>0.163589693</v>
      </c>
      <c r="CV25" s="3"/>
    </row>
    <row r="26" ht="11.25" customHeight="1">
      <c r="A26" s="3" t="s">
        <v>46</v>
      </c>
      <c r="B26" s="18">
        <v>167.0</v>
      </c>
      <c r="C26" s="19">
        <v>98.0</v>
      </c>
      <c r="D26" s="20">
        <v>1989.0</v>
      </c>
      <c r="E26" s="21">
        <v>375.0</v>
      </c>
      <c r="F26" s="35">
        <v>1273.0</v>
      </c>
      <c r="G26" s="36">
        <v>190.0</v>
      </c>
      <c r="H26" s="47">
        <f t="shared" si="1"/>
        <v>0.6301886792</v>
      </c>
      <c r="I26" s="47">
        <f t="shared" si="2"/>
        <v>0.8413705584</v>
      </c>
      <c r="J26" s="47">
        <f t="shared" si="3"/>
        <v>0.8701298701</v>
      </c>
      <c r="K26" s="47">
        <f t="shared" si="4"/>
        <v>0.820083682</v>
      </c>
      <c r="L26" s="47">
        <f t="shared" si="5"/>
        <v>0.8333333333</v>
      </c>
      <c r="M26" s="47">
        <f t="shared" si="6"/>
        <v>0.8523647766</v>
      </c>
      <c r="N26" s="62">
        <f t="shared" si="7"/>
        <v>8.920754717</v>
      </c>
      <c r="O26" s="62">
        <f t="shared" si="8"/>
        <v>5.520754717</v>
      </c>
      <c r="P26" s="62">
        <f t="shared" si="9"/>
        <v>0.6188663283</v>
      </c>
      <c r="Q26" s="62">
        <f t="shared" si="10"/>
        <v>0.5564853556</v>
      </c>
      <c r="R26" s="62">
        <f t="shared" si="11"/>
        <v>1.368055556</v>
      </c>
      <c r="S26" s="62">
        <f t="shared" si="12"/>
        <v>0.0692448393</v>
      </c>
      <c r="T26" s="63">
        <f t="shared" si="13"/>
        <v>0.820083682</v>
      </c>
      <c r="U26" s="63">
        <f t="shared" si="14"/>
        <v>0.8333333333</v>
      </c>
      <c r="V26" s="63">
        <f t="shared" si="15"/>
        <v>0.8523647766</v>
      </c>
      <c r="W26" s="63">
        <f t="shared" si="16"/>
        <v>0.8379765396</v>
      </c>
      <c r="X26" s="63">
        <f t="shared" si="17"/>
        <v>0.8379765396</v>
      </c>
      <c r="Y26" s="63">
        <f t="shared" si="18"/>
        <v>0.8379765396</v>
      </c>
      <c r="Z26" s="64">
        <f t="shared" si="19"/>
        <v>0.2061620388</v>
      </c>
      <c r="AA26" s="64">
        <f t="shared" si="20"/>
        <v>0.2065972222</v>
      </c>
      <c r="AB26" s="64">
        <f t="shared" si="21"/>
        <v>0.5693754899</v>
      </c>
      <c r="AC26" s="64">
        <f t="shared" si="22"/>
        <v>0.573313783</v>
      </c>
      <c r="AD26" s="64">
        <f t="shared" si="23"/>
        <v>0.4435483871</v>
      </c>
      <c r="AE26" s="64">
        <f t="shared" si="24"/>
        <v>0.8211143695</v>
      </c>
      <c r="AF26" s="3"/>
      <c r="AG26" s="3"/>
      <c r="AH26" s="3"/>
      <c r="AI26" s="3">
        <f t="shared" si="25"/>
        <v>13</v>
      </c>
      <c r="AJ26" s="47">
        <v>0.272727272727273</v>
      </c>
      <c r="AK26" s="47">
        <v>0.333333333333333</v>
      </c>
      <c r="AL26" s="63">
        <v>0.324384787472036</v>
      </c>
      <c r="AM26" s="47">
        <f t="shared" si="26"/>
        <v>0.4285495644</v>
      </c>
      <c r="AN26" s="47">
        <f t="shared" si="27"/>
        <v>0.04285495644</v>
      </c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>
        <f t="shared" si="28"/>
        <v>0</v>
      </c>
      <c r="BG26" s="47">
        <v>2.3107888746932E-7</v>
      </c>
      <c r="BH26" s="47">
        <v>1.41421356237308</v>
      </c>
      <c r="BI26" s="63">
        <v>1.0</v>
      </c>
      <c r="BJ26" s="47"/>
      <c r="BK26" s="47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47">
        <v>0.630188679245283</v>
      </c>
      <c r="CN26" s="47">
        <v>0.841370558375635</v>
      </c>
      <c r="CO26" s="47">
        <v>0.808181817346521</v>
      </c>
      <c r="CP26" s="47">
        <v>0.807726362521736</v>
      </c>
      <c r="CQ26" s="63">
        <v>0.820083682008368</v>
      </c>
      <c r="CR26" s="47">
        <f t="shared" si="29"/>
        <v>0.8081818173</v>
      </c>
      <c r="CS26" s="47">
        <f t="shared" si="30"/>
        <v>0.01190186466</v>
      </c>
      <c r="CT26" s="47">
        <f t="shared" si="31"/>
        <v>1.040549516</v>
      </c>
      <c r="CU26" s="47">
        <f t="shared" si="32"/>
        <v>0.1493281388</v>
      </c>
      <c r="CV26" s="3"/>
    </row>
    <row r="27" ht="11.25" customHeight="1">
      <c r="A27" s="3" t="s">
        <v>47</v>
      </c>
      <c r="B27" s="18">
        <v>72.0</v>
      </c>
      <c r="C27" s="19">
        <v>24.0</v>
      </c>
      <c r="D27" s="20">
        <v>552.0</v>
      </c>
      <c r="E27" s="21">
        <v>79.0</v>
      </c>
      <c r="F27" s="35">
        <v>96.0</v>
      </c>
      <c r="G27" s="36">
        <v>9.0</v>
      </c>
      <c r="H27" s="47">
        <f t="shared" si="1"/>
        <v>0.75</v>
      </c>
      <c r="I27" s="47">
        <f t="shared" si="2"/>
        <v>0.8748019017</v>
      </c>
      <c r="J27" s="47">
        <f t="shared" si="3"/>
        <v>0.9142857143</v>
      </c>
      <c r="K27" s="47">
        <f t="shared" si="4"/>
        <v>0.8583218707</v>
      </c>
      <c r="L27" s="47">
        <f t="shared" si="5"/>
        <v>0.8358208955</v>
      </c>
      <c r="M27" s="47">
        <f t="shared" si="6"/>
        <v>0.8804347826</v>
      </c>
      <c r="N27" s="62">
        <f t="shared" si="7"/>
        <v>6.572916667</v>
      </c>
      <c r="O27" s="62">
        <f t="shared" si="8"/>
        <v>1.09375</v>
      </c>
      <c r="P27" s="62">
        <f t="shared" si="9"/>
        <v>0.1664025357</v>
      </c>
      <c r="Q27" s="62">
        <f t="shared" si="10"/>
        <v>0.1444291609</v>
      </c>
      <c r="R27" s="62">
        <f t="shared" si="11"/>
        <v>3.139303483</v>
      </c>
      <c r="S27" s="62">
        <f t="shared" si="12"/>
        <v>0.1304347826</v>
      </c>
      <c r="T27" s="63">
        <f t="shared" si="13"/>
        <v>0.8583218707</v>
      </c>
      <c r="U27" s="63">
        <f t="shared" si="14"/>
        <v>0.8358208955</v>
      </c>
      <c r="V27" s="63">
        <f t="shared" si="15"/>
        <v>0.8804347826</v>
      </c>
      <c r="W27" s="63">
        <f t="shared" si="16"/>
        <v>0.8653846154</v>
      </c>
      <c r="X27" s="63">
        <f t="shared" si="17"/>
        <v>0.8653846154</v>
      </c>
      <c r="Y27" s="63">
        <f t="shared" si="18"/>
        <v>0.8653846154</v>
      </c>
      <c r="Z27" s="64">
        <f t="shared" si="19"/>
        <v>0.2077028886</v>
      </c>
      <c r="AA27" s="64">
        <f t="shared" si="20"/>
        <v>0.4029850746</v>
      </c>
      <c r="AB27" s="64">
        <f t="shared" si="21"/>
        <v>0.7622282609</v>
      </c>
      <c r="AC27" s="64">
        <f t="shared" si="22"/>
        <v>0.7608173077</v>
      </c>
      <c r="AD27" s="64">
        <f t="shared" si="23"/>
        <v>0.296875</v>
      </c>
      <c r="AE27" s="64">
        <f t="shared" si="24"/>
        <v>0.8076923077</v>
      </c>
      <c r="AF27" s="3"/>
      <c r="AG27" s="3"/>
      <c r="AH27" s="3"/>
      <c r="AI27" s="3">
        <f t="shared" si="25"/>
        <v>13</v>
      </c>
      <c r="AJ27" s="47">
        <v>0.274509803921569</v>
      </c>
      <c r="AK27" s="47">
        <v>0.514469453376206</v>
      </c>
      <c r="AL27" s="63">
        <v>0.480662983425414</v>
      </c>
      <c r="AM27" s="47">
        <f t="shared" si="26"/>
        <v>0.5578925831</v>
      </c>
      <c r="AN27" s="47">
        <f t="shared" si="27"/>
        <v>0.1696770953</v>
      </c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>
        <f t="shared" si="28"/>
        <v>0</v>
      </c>
      <c r="BG27" s="47">
        <v>2.3107888746932E-7</v>
      </c>
      <c r="BH27" s="47">
        <v>1.41421356237308</v>
      </c>
      <c r="BI27" s="63">
        <v>1.0</v>
      </c>
      <c r="BJ27" s="47"/>
      <c r="BK27" s="47"/>
      <c r="BL27" s="3"/>
      <c r="BM27" s="3"/>
      <c r="BN27" s="3"/>
      <c r="BO27" s="3"/>
      <c r="BP27" s="3"/>
      <c r="BQ27" s="3"/>
      <c r="BR27" s="3" t="s">
        <v>467</v>
      </c>
      <c r="BS27" s="3" t="s">
        <v>411</v>
      </c>
      <c r="BT27" s="3" t="s">
        <v>468</v>
      </c>
      <c r="BU27" s="3" t="s">
        <v>469</v>
      </c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47">
        <v>0.75</v>
      </c>
      <c r="CN27" s="47">
        <v>0.874801901743265</v>
      </c>
      <c r="CO27" s="47">
        <v>0.855597422475383</v>
      </c>
      <c r="CP27" s="47">
        <v>0.854691100058263</v>
      </c>
      <c r="CQ27" s="63">
        <v>0.858321870701513</v>
      </c>
      <c r="CR27" s="47">
        <f t="shared" si="29"/>
        <v>0.8555974225</v>
      </c>
      <c r="CS27" s="47">
        <f t="shared" si="30"/>
        <v>0.002724448226</v>
      </c>
      <c r="CT27" s="47">
        <f t="shared" si="31"/>
        <v>1.148908443</v>
      </c>
      <c r="CU27" s="47">
        <f t="shared" si="32"/>
        <v>0.08824827103</v>
      </c>
      <c r="CV27" s="3"/>
    </row>
    <row r="28" ht="11.25" customHeight="1">
      <c r="A28" s="3" t="s">
        <v>48</v>
      </c>
      <c r="B28" s="18">
        <v>105.0</v>
      </c>
      <c r="C28" s="19">
        <v>44.0</v>
      </c>
      <c r="D28" s="20">
        <v>829.0</v>
      </c>
      <c r="E28" s="21">
        <v>140.0</v>
      </c>
      <c r="F28" s="35">
        <v>375.0</v>
      </c>
      <c r="G28" s="36">
        <v>36.0</v>
      </c>
      <c r="H28" s="47">
        <f t="shared" si="1"/>
        <v>0.7046979866</v>
      </c>
      <c r="I28" s="47">
        <f t="shared" si="2"/>
        <v>0.8555211558</v>
      </c>
      <c r="J28" s="47">
        <f t="shared" si="3"/>
        <v>0.9124087591</v>
      </c>
      <c r="K28" s="47">
        <f t="shared" si="4"/>
        <v>0.8354203936</v>
      </c>
      <c r="L28" s="47">
        <f t="shared" si="5"/>
        <v>0.8571428571</v>
      </c>
      <c r="M28" s="47">
        <f t="shared" si="6"/>
        <v>0.8724637681</v>
      </c>
      <c r="N28" s="62">
        <f t="shared" si="7"/>
        <v>6.503355705</v>
      </c>
      <c r="O28" s="62">
        <f t="shared" si="8"/>
        <v>2.758389262</v>
      </c>
      <c r="P28" s="62">
        <f t="shared" si="9"/>
        <v>0.4241486068</v>
      </c>
      <c r="Q28" s="62">
        <f t="shared" si="10"/>
        <v>0.3676207513</v>
      </c>
      <c r="R28" s="62">
        <f t="shared" si="11"/>
        <v>1.730357143</v>
      </c>
      <c r="S28" s="62">
        <f t="shared" si="12"/>
        <v>0.1079710145</v>
      </c>
      <c r="T28" s="63">
        <f t="shared" si="13"/>
        <v>0.8354203936</v>
      </c>
      <c r="U28" s="63">
        <f t="shared" si="14"/>
        <v>0.8571428571</v>
      </c>
      <c r="V28" s="63">
        <f t="shared" si="15"/>
        <v>0.8724637681</v>
      </c>
      <c r="W28" s="63">
        <f t="shared" si="16"/>
        <v>0.8561151079</v>
      </c>
      <c r="X28" s="63">
        <f t="shared" si="17"/>
        <v>0.8561151079</v>
      </c>
      <c r="Y28" s="63">
        <f t="shared" si="18"/>
        <v>0.8561151079</v>
      </c>
      <c r="Z28" s="64">
        <f t="shared" si="19"/>
        <v>0.2191413238</v>
      </c>
      <c r="AA28" s="64">
        <f t="shared" si="20"/>
        <v>0.2517857143</v>
      </c>
      <c r="AB28" s="64">
        <f t="shared" si="21"/>
        <v>0.6268115942</v>
      </c>
      <c r="AC28" s="64">
        <f t="shared" si="22"/>
        <v>0.6344015697</v>
      </c>
      <c r="AD28" s="64">
        <f t="shared" si="23"/>
        <v>0.4054937868</v>
      </c>
      <c r="AE28" s="64">
        <f t="shared" si="24"/>
        <v>0.8162197515</v>
      </c>
      <c r="AF28" s="3"/>
      <c r="AG28" s="3"/>
      <c r="AH28" s="3"/>
      <c r="AI28" s="3">
        <f t="shared" si="25"/>
        <v>13</v>
      </c>
      <c r="AJ28" s="47">
        <v>0.279255319148936</v>
      </c>
      <c r="AK28" s="47">
        <v>0.477954144620811</v>
      </c>
      <c r="AL28" s="63">
        <v>0.449697428139183</v>
      </c>
      <c r="AM28" s="47">
        <f t="shared" si="26"/>
        <v>0.5354279466</v>
      </c>
      <c r="AN28" s="47">
        <f t="shared" si="27"/>
        <v>0.1405012869</v>
      </c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>
        <f t="shared" si="28"/>
        <v>0</v>
      </c>
      <c r="BG28" s="47">
        <v>2.3107888746932E-7</v>
      </c>
      <c r="BH28" s="47">
        <v>1.41421356237308</v>
      </c>
      <c r="BI28" s="63">
        <v>1.0</v>
      </c>
      <c r="BJ28" s="47"/>
      <c r="BK28" s="47"/>
      <c r="BL28" s="3"/>
      <c r="BM28" s="3"/>
      <c r="BN28" s="3"/>
      <c r="BO28" s="3"/>
      <c r="BP28" s="3"/>
      <c r="BQ28" s="3"/>
      <c r="BR28" s="3">
        <v>-2.0</v>
      </c>
      <c r="BS28" s="47">
        <f t="shared" ref="BS28:BS29" si="33">BR28/100+0.005</f>
        <v>-0.015</v>
      </c>
      <c r="BT28" s="3">
        <v>0.70959665</v>
      </c>
      <c r="BU28" s="3">
        <v>-0.0093610501</v>
      </c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47">
        <v>0.704697986577181</v>
      </c>
      <c r="CN28" s="47">
        <v>0.855521155830753</v>
      </c>
      <c r="CO28" s="47">
        <v>0.832104031141671</v>
      </c>
      <c r="CP28" s="47">
        <v>0.831421103717773</v>
      </c>
      <c r="CQ28" s="63">
        <v>0.835420393559928</v>
      </c>
      <c r="CR28" s="47">
        <f t="shared" si="29"/>
        <v>0.8321040311</v>
      </c>
      <c r="CS28" s="47">
        <f t="shared" si="30"/>
        <v>0.003316362418</v>
      </c>
      <c r="CT28" s="47">
        <f t="shared" si="31"/>
        <v>1.103241536</v>
      </c>
      <c r="CU28" s="47">
        <f t="shared" si="32"/>
        <v>0.1066480857</v>
      </c>
      <c r="CV28" s="3"/>
    </row>
    <row r="29" ht="11.25" customHeight="1">
      <c r="A29" s="3" t="s">
        <v>49</v>
      </c>
      <c r="B29" s="18">
        <v>37.0</v>
      </c>
      <c r="C29" s="19">
        <v>14.0</v>
      </c>
      <c r="D29" s="20">
        <v>281.0</v>
      </c>
      <c r="E29" s="21">
        <v>17.0</v>
      </c>
      <c r="F29" s="35">
        <v>132.0</v>
      </c>
      <c r="G29" s="36">
        <v>12.0</v>
      </c>
      <c r="H29" s="47">
        <f t="shared" si="1"/>
        <v>0.7254901961</v>
      </c>
      <c r="I29" s="47">
        <f t="shared" si="2"/>
        <v>0.9429530201</v>
      </c>
      <c r="J29" s="47">
        <f t="shared" si="3"/>
        <v>0.9166666667</v>
      </c>
      <c r="K29" s="47">
        <f t="shared" si="4"/>
        <v>0.9111747851</v>
      </c>
      <c r="L29" s="47">
        <f t="shared" si="5"/>
        <v>0.8666666667</v>
      </c>
      <c r="M29" s="47">
        <f t="shared" si="6"/>
        <v>0.9343891403</v>
      </c>
      <c r="N29" s="62">
        <f t="shared" si="7"/>
        <v>5.843137255</v>
      </c>
      <c r="O29" s="62">
        <f t="shared" si="8"/>
        <v>2.823529412</v>
      </c>
      <c r="P29" s="62">
        <f t="shared" si="9"/>
        <v>0.4832214765</v>
      </c>
      <c r="Q29" s="62">
        <f t="shared" si="10"/>
        <v>0.4126074499</v>
      </c>
      <c r="R29" s="62">
        <f t="shared" si="11"/>
        <v>1.528205128</v>
      </c>
      <c r="S29" s="62">
        <f t="shared" si="12"/>
        <v>0.1153846154</v>
      </c>
      <c r="T29" s="63">
        <f t="shared" si="13"/>
        <v>0.9111747851</v>
      </c>
      <c r="U29" s="63">
        <f t="shared" si="14"/>
        <v>0.8666666667</v>
      </c>
      <c r="V29" s="63">
        <f t="shared" si="15"/>
        <v>0.9343891403</v>
      </c>
      <c r="W29" s="63">
        <f t="shared" si="16"/>
        <v>0.9127789047</v>
      </c>
      <c r="X29" s="63">
        <f t="shared" si="17"/>
        <v>0.9127789047</v>
      </c>
      <c r="Y29" s="63">
        <f t="shared" si="18"/>
        <v>0.9127789047</v>
      </c>
      <c r="Z29" s="64">
        <f t="shared" si="19"/>
        <v>0.1547277937</v>
      </c>
      <c r="AA29" s="64">
        <f t="shared" si="20"/>
        <v>0.2512820513</v>
      </c>
      <c r="AB29" s="64">
        <f t="shared" si="21"/>
        <v>0.6628959276</v>
      </c>
      <c r="AC29" s="64">
        <f t="shared" si="22"/>
        <v>0.6693711968</v>
      </c>
      <c r="AD29" s="64">
        <f t="shared" si="23"/>
        <v>0.3772819473</v>
      </c>
      <c r="AE29" s="64">
        <f t="shared" si="24"/>
        <v>0.8661257606</v>
      </c>
      <c r="AF29" s="3"/>
      <c r="AG29" s="3"/>
      <c r="AH29" s="3"/>
      <c r="AI29" s="3">
        <f t="shared" si="25"/>
        <v>14</v>
      </c>
      <c r="AJ29" s="47">
        <v>0.280172413793103</v>
      </c>
      <c r="AK29" s="47">
        <v>0.457286432160804</v>
      </c>
      <c r="AL29" s="63">
        <v>0.432</v>
      </c>
      <c r="AM29" s="47">
        <f t="shared" si="26"/>
        <v>0.5214621508</v>
      </c>
      <c r="AN29" s="47">
        <f t="shared" si="27"/>
        <v>0.1252385234</v>
      </c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>
        <f t="shared" si="28"/>
        <v>0</v>
      </c>
      <c r="BG29" s="47">
        <v>4.21119238219081E-4</v>
      </c>
      <c r="BH29" s="47">
        <v>1.36075965682175</v>
      </c>
      <c r="BI29" s="63">
        <v>0.962264150943396</v>
      </c>
      <c r="BJ29" s="47"/>
      <c r="BK29" s="47"/>
      <c r="BL29" s="3"/>
      <c r="BM29" s="3"/>
      <c r="BN29" s="3"/>
      <c r="BO29" s="3"/>
      <c r="BP29" s="3"/>
      <c r="BQ29" s="3"/>
      <c r="BR29" s="3">
        <v>0.0</v>
      </c>
      <c r="BS29" s="47">
        <f t="shared" si="33"/>
        <v>0.005</v>
      </c>
      <c r="BT29" s="3">
        <v>0.704358442353</v>
      </c>
      <c r="BU29" s="3">
        <v>0.004782165</v>
      </c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47">
        <v>0.725490196078431</v>
      </c>
      <c r="CN29" s="47">
        <v>0.942953020134228</v>
      </c>
      <c r="CO29" s="47">
        <v>0.908747441863404</v>
      </c>
      <c r="CP29" s="47">
        <v>0.907335724203326</v>
      </c>
      <c r="CQ29" s="63">
        <v>0.911174785100286</v>
      </c>
      <c r="CR29" s="47">
        <f t="shared" si="29"/>
        <v>0.9087474419</v>
      </c>
      <c r="CS29" s="47">
        <f t="shared" si="30"/>
        <v>0.002427343237</v>
      </c>
      <c r="CT29" s="47">
        <f t="shared" si="31"/>
        <v>1.179767512</v>
      </c>
      <c r="CU29" s="47">
        <f t="shared" si="32"/>
        <v>0.1537694375</v>
      </c>
      <c r="CV29" s="3"/>
    </row>
    <row r="30" ht="11.25" customHeight="1">
      <c r="A30" s="3" t="s">
        <v>50</v>
      </c>
      <c r="B30" s="18">
        <v>48.0</v>
      </c>
      <c r="C30" s="19">
        <v>22.0</v>
      </c>
      <c r="D30" s="20">
        <v>374.0</v>
      </c>
      <c r="E30" s="21">
        <v>61.0</v>
      </c>
      <c r="F30" s="35">
        <v>122.0</v>
      </c>
      <c r="G30" s="36">
        <v>21.0</v>
      </c>
      <c r="H30" s="47">
        <f t="shared" si="1"/>
        <v>0.6857142857</v>
      </c>
      <c r="I30" s="47">
        <f t="shared" si="2"/>
        <v>0.8597701149</v>
      </c>
      <c r="J30" s="47">
        <f t="shared" si="3"/>
        <v>0.8531468531</v>
      </c>
      <c r="K30" s="47">
        <f t="shared" si="4"/>
        <v>0.8356435644</v>
      </c>
      <c r="L30" s="47">
        <f t="shared" si="5"/>
        <v>0.7981220657</v>
      </c>
      <c r="M30" s="47">
        <f t="shared" si="6"/>
        <v>0.8581314879</v>
      </c>
      <c r="N30" s="62">
        <f t="shared" si="7"/>
        <v>6.214285714</v>
      </c>
      <c r="O30" s="62">
        <f t="shared" si="8"/>
        <v>2.042857143</v>
      </c>
      <c r="P30" s="62">
        <f t="shared" si="9"/>
        <v>0.3287356322</v>
      </c>
      <c r="Q30" s="62">
        <f t="shared" si="10"/>
        <v>0.2831683168</v>
      </c>
      <c r="R30" s="62">
        <f t="shared" si="11"/>
        <v>2.042253521</v>
      </c>
      <c r="S30" s="62">
        <f t="shared" si="12"/>
        <v>0.1211072664</v>
      </c>
      <c r="T30" s="63">
        <f t="shared" si="13"/>
        <v>0.8356435644</v>
      </c>
      <c r="U30" s="63">
        <f t="shared" si="14"/>
        <v>0.7981220657</v>
      </c>
      <c r="V30" s="63">
        <f t="shared" si="15"/>
        <v>0.8581314879</v>
      </c>
      <c r="W30" s="63">
        <f t="shared" si="16"/>
        <v>0.8395061728</v>
      </c>
      <c r="X30" s="63">
        <f t="shared" si="17"/>
        <v>0.8395061728</v>
      </c>
      <c r="Y30" s="63">
        <f t="shared" si="18"/>
        <v>0.8395061728</v>
      </c>
      <c r="Z30" s="64">
        <f t="shared" si="19"/>
        <v>0.2158415842</v>
      </c>
      <c r="AA30" s="64">
        <f t="shared" si="20"/>
        <v>0.323943662</v>
      </c>
      <c r="AB30" s="64">
        <f t="shared" si="21"/>
        <v>0.6833910035</v>
      </c>
      <c r="AC30" s="64">
        <f t="shared" si="22"/>
        <v>0.6836419753</v>
      </c>
      <c r="AD30" s="64">
        <f t="shared" si="23"/>
        <v>0.3564814815</v>
      </c>
      <c r="AE30" s="64">
        <f t="shared" si="24"/>
        <v>0.799382716</v>
      </c>
      <c r="AF30" s="3"/>
      <c r="AG30" s="3"/>
      <c r="AH30" s="3"/>
      <c r="AI30" s="3">
        <f t="shared" si="25"/>
        <v>14</v>
      </c>
      <c r="AJ30" s="47">
        <v>0.285714285714286</v>
      </c>
      <c r="AK30" s="47">
        <v>0.338219895287958</v>
      </c>
      <c r="AL30" s="63">
        <v>0.329815303430079</v>
      </c>
      <c r="AM30" s="47">
        <f t="shared" si="26"/>
        <v>0.4411880904</v>
      </c>
      <c r="AN30" s="47">
        <f t="shared" si="27"/>
        <v>0.03712707258</v>
      </c>
      <c r="AO30" s="3"/>
      <c r="AP30" s="3"/>
      <c r="AQ30" s="3"/>
      <c r="AR30" s="3"/>
      <c r="AS30" s="3" t="s">
        <v>467</v>
      </c>
      <c r="AT30" s="3" t="s">
        <v>440</v>
      </c>
      <c r="AU30" s="3" t="s">
        <v>468</v>
      </c>
      <c r="AV30" s="3" t="s">
        <v>469</v>
      </c>
      <c r="AW30" s="3"/>
      <c r="AX30" s="3"/>
      <c r="AY30" s="3"/>
      <c r="AZ30" s="3"/>
      <c r="BA30" s="3"/>
      <c r="BB30" s="3"/>
      <c r="BC30" s="3"/>
      <c r="BD30" s="3"/>
      <c r="BE30" s="3"/>
      <c r="BF30" s="3">
        <f t="shared" si="28"/>
        <v>0</v>
      </c>
      <c r="BG30" s="47">
        <v>0.00132065135857207</v>
      </c>
      <c r="BH30" s="47">
        <v>1.16596692375756</v>
      </c>
      <c r="BI30" s="63">
        <v>0.825</v>
      </c>
      <c r="BJ30" s="47"/>
      <c r="BK30" s="47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47">
        <v>0.685714285714286</v>
      </c>
      <c r="CN30" s="47">
        <v>0.859770114942529</v>
      </c>
      <c r="CO30" s="47">
        <v>0.832591799195944</v>
      </c>
      <c r="CP30" s="47">
        <v>0.831904233661711</v>
      </c>
      <c r="CQ30" s="63">
        <v>0.835643564356436</v>
      </c>
      <c r="CR30" s="47">
        <f t="shared" si="29"/>
        <v>0.8325917992</v>
      </c>
      <c r="CS30" s="47">
        <f t="shared" si="30"/>
        <v>0.00305176516</v>
      </c>
      <c r="CT30" s="47">
        <f t="shared" si="31"/>
        <v>1.0928225</v>
      </c>
      <c r="CU30" s="47">
        <f t="shared" si="32"/>
        <v>0.1230760572</v>
      </c>
      <c r="CV30" s="3"/>
    </row>
    <row r="31" ht="11.25" customHeight="1">
      <c r="A31" s="3" t="s">
        <v>51</v>
      </c>
      <c r="B31" s="18">
        <v>146.0</v>
      </c>
      <c r="C31" s="19">
        <v>10.0</v>
      </c>
      <c r="D31" s="20">
        <v>387.0</v>
      </c>
      <c r="E31" s="21">
        <v>20.0</v>
      </c>
      <c r="F31" s="35">
        <v>227.0</v>
      </c>
      <c r="G31" s="36">
        <v>8.0</v>
      </c>
      <c r="H31" s="47">
        <f t="shared" si="1"/>
        <v>0.9358974359</v>
      </c>
      <c r="I31" s="47">
        <f t="shared" si="2"/>
        <v>0.9508599509</v>
      </c>
      <c r="J31" s="47">
        <f t="shared" si="3"/>
        <v>0.9659574468</v>
      </c>
      <c r="K31" s="47">
        <f t="shared" si="4"/>
        <v>0.946714032</v>
      </c>
      <c r="L31" s="47">
        <f t="shared" si="5"/>
        <v>0.9539641944</v>
      </c>
      <c r="M31" s="47">
        <f t="shared" si="6"/>
        <v>0.9563862928</v>
      </c>
      <c r="N31" s="62">
        <f t="shared" si="7"/>
        <v>2.608974359</v>
      </c>
      <c r="O31" s="62">
        <f t="shared" si="8"/>
        <v>1.506410256</v>
      </c>
      <c r="P31" s="62">
        <f t="shared" si="9"/>
        <v>0.5773955774</v>
      </c>
      <c r="Q31" s="62">
        <f t="shared" si="10"/>
        <v>0.4174067496</v>
      </c>
      <c r="R31" s="62">
        <f t="shared" si="11"/>
        <v>1.040920716</v>
      </c>
      <c r="S31" s="62">
        <f t="shared" si="12"/>
        <v>0.2429906542</v>
      </c>
      <c r="T31" s="63">
        <f t="shared" si="13"/>
        <v>0.946714032</v>
      </c>
      <c r="U31" s="63">
        <f t="shared" si="14"/>
        <v>0.9539641944</v>
      </c>
      <c r="V31" s="63">
        <f t="shared" si="15"/>
        <v>0.9563862928</v>
      </c>
      <c r="W31" s="63">
        <f t="shared" si="16"/>
        <v>0.9523809524</v>
      </c>
      <c r="X31" s="63">
        <f t="shared" si="17"/>
        <v>0.9523809524</v>
      </c>
      <c r="Y31" s="63">
        <f t="shared" si="18"/>
        <v>0.9523809524</v>
      </c>
      <c r="Z31" s="64">
        <f t="shared" si="19"/>
        <v>0.2948490231</v>
      </c>
      <c r="AA31" s="64">
        <f t="shared" si="20"/>
        <v>0.3938618926</v>
      </c>
      <c r="AB31" s="64">
        <f t="shared" si="21"/>
        <v>0.6152647975</v>
      </c>
      <c r="AC31" s="64">
        <f t="shared" si="22"/>
        <v>0.6779448622</v>
      </c>
      <c r="AD31" s="64">
        <f t="shared" si="23"/>
        <v>0.492481203</v>
      </c>
      <c r="AE31" s="64">
        <f t="shared" si="24"/>
        <v>0.7819548872</v>
      </c>
      <c r="AF31" s="3"/>
      <c r="AG31" s="3"/>
      <c r="AH31" s="3"/>
      <c r="AI31" s="3">
        <f t="shared" si="25"/>
        <v>14</v>
      </c>
      <c r="AJ31" s="47">
        <v>0.290076335877863</v>
      </c>
      <c r="AK31" s="47">
        <v>0.52896174863388</v>
      </c>
      <c r="AL31" s="63">
        <v>0.499043977055449</v>
      </c>
      <c r="AM31" s="47">
        <f t="shared" si="26"/>
        <v>0.5791473836</v>
      </c>
      <c r="AN31" s="47">
        <f t="shared" si="27"/>
        <v>0.1689174953</v>
      </c>
      <c r="AO31" s="3"/>
      <c r="AP31" s="3"/>
      <c r="AQ31" s="3"/>
      <c r="AR31" s="3"/>
      <c r="AS31" s="3">
        <v>11.0</v>
      </c>
      <c r="AT31" s="47">
        <f t="shared" ref="AT31:AT32" si="34">2*AS31/100+0.01</f>
        <v>0.23</v>
      </c>
      <c r="AU31" s="3">
        <v>0.8141667</v>
      </c>
      <c r="AV31" s="3">
        <v>0.0573305</v>
      </c>
      <c r="AW31" s="3"/>
      <c r="AX31" s="3"/>
      <c r="AY31" s="3"/>
      <c r="AZ31" s="3"/>
      <c r="BA31" s="3"/>
      <c r="BB31" s="3"/>
      <c r="BC31" s="3"/>
      <c r="BD31" s="3"/>
      <c r="BE31" s="3"/>
      <c r="BF31" s="3">
        <f t="shared" si="28"/>
        <v>0</v>
      </c>
      <c r="BG31" s="47">
        <v>0.00210178290125984</v>
      </c>
      <c r="BH31" s="47">
        <v>1.3297306238376</v>
      </c>
      <c r="BI31" s="63">
        <v>0.941031941031941</v>
      </c>
      <c r="BJ31" s="47"/>
      <c r="BK31" s="47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47">
        <v>0.935897435897436</v>
      </c>
      <c r="CN31" s="47">
        <v>0.950859950859951</v>
      </c>
      <c r="CO31" s="47">
        <v>0.949437633418207</v>
      </c>
      <c r="CP31" s="47">
        <v>0.947638999074305</v>
      </c>
      <c r="CQ31" s="63">
        <v>0.946714031971581</v>
      </c>
      <c r="CR31" s="47">
        <f t="shared" si="29"/>
        <v>0.9494376334</v>
      </c>
      <c r="CS31" s="47">
        <f t="shared" si="30"/>
        <v>-0.002723601447</v>
      </c>
      <c r="CT31" s="47">
        <f t="shared" si="31"/>
        <v>1.334138943</v>
      </c>
      <c r="CU31" s="47">
        <f t="shared" si="32"/>
        <v>0.01058009579</v>
      </c>
      <c r="CV31" s="3"/>
    </row>
    <row r="32" ht="11.25" customHeight="1">
      <c r="A32" s="3" t="s">
        <v>52</v>
      </c>
      <c r="B32" s="18">
        <v>52.0</v>
      </c>
      <c r="C32" s="19">
        <v>4.0</v>
      </c>
      <c r="D32" s="20">
        <v>101.0</v>
      </c>
      <c r="E32" s="21">
        <v>6.0</v>
      </c>
      <c r="F32" s="35">
        <v>60.0</v>
      </c>
      <c r="G32" s="36">
        <v>6.0</v>
      </c>
      <c r="H32" s="47">
        <f t="shared" si="1"/>
        <v>0.9285714286</v>
      </c>
      <c r="I32" s="47">
        <f t="shared" si="2"/>
        <v>0.9439252336</v>
      </c>
      <c r="J32" s="47">
        <f t="shared" si="3"/>
        <v>0.9090909091</v>
      </c>
      <c r="K32" s="47">
        <f t="shared" si="4"/>
        <v>0.9386503067</v>
      </c>
      <c r="L32" s="47">
        <f t="shared" si="5"/>
        <v>0.9180327869</v>
      </c>
      <c r="M32" s="47">
        <f t="shared" si="6"/>
        <v>0.9306358382</v>
      </c>
      <c r="N32" s="62">
        <f t="shared" si="7"/>
        <v>1.910714286</v>
      </c>
      <c r="O32" s="62">
        <f t="shared" si="8"/>
        <v>1.178571429</v>
      </c>
      <c r="P32" s="62">
        <f t="shared" si="9"/>
        <v>0.6168224299</v>
      </c>
      <c r="Q32" s="62">
        <f t="shared" si="10"/>
        <v>0.4049079755</v>
      </c>
      <c r="R32" s="62">
        <f t="shared" si="11"/>
        <v>0.8770491803</v>
      </c>
      <c r="S32" s="62">
        <f t="shared" si="12"/>
        <v>0.323699422</v>
      </c>
      <c r="T32" s="63">
        <f t="shared" si="13"/>
        <v>0.9386503067</v>
      </c>
      <c r="U32" s="63">
        <f t="shared" si="14"/>
        <v>0.9180327869</v>
      </c>
      <c r="V32" s="63">
        <f t="shared" si="15"/>
        <v>0.9306358382</v>
      </c>
      <c r="W32" s="63">
        <f t="shared" si="16"/>
        <v>0.9301310044</v>
      </c>
      <c r="X32" s="63">
        <f t="shared" si="17"/>
        <v>0.9301310044</v>
      </c>
      <c r="Y32" s="63">
        <f t="shared" si="18"/>
        <v>0.9301310044</v>
      </c>
      <c r="Z32" s="64">
        <f t="shared" si="19"/>
        <v>0.3558282209</v>
      </c>
      <c r="AA32" s="64">
        <f t="shared" si="20"/>
        <v>0.4754098361</v>
      </c>
      <c r="AB32" s="64">
        <f t="shared" si="21"/>
        <v>0.6184971098</v>
      </c>
      <c r="AC32" s="64">
        <f t="shared" si="22"/>
        <v>0.6943231441</v>
      </c>
      <c r="AD32" s="64">
        <f t="shared" si="23"/>
        <v>0.5152838428</v>
      </c>
      <c r="AE32" s="64">
        <f t="shared" si="24"/>
        <v>0.7205240175</v>
      </c>
      <c r="AF32" s="3"/>
      <c r="AG32" s="3"/>
      <c r="AH32" s="3"/>
      <c r="AI32" s="3">
        <f t="shared" si="25"/>
        <v>14</v>
      </c>
      <c r="AJ32" s="47">
        <v>0.291666666666667</v>
      </c>
      <c r="AK32" s="47">
        <v>0.441821247892074</v>
      </c>
      <c r="AL32" s="63">
        <v>0.425563909774436</v>
      </c>
      <c r="AM32" s="47">
        <f t="shared" si="26"/>
        <v>0.5186542783</v>
      </c>
      <c r="AN32" s="47">
        <f t="shared" si="27"/>
        <v>0.1061753226</v>
      </c>
      <c r="AO32" s="3"/>
      <c r="AP32" s="3"/>
      <c r="AQ32" s="3"/>
      <c r="AR32" s="3"/>
      <c r="AS32" s="3">
        <v>14.0</v>
      </c>
      <c r="AT32" s="47">
        <f t="shared" si="34"/>
        <v>0.29</v>
      </c>
      <c r="AU32" s="3">
        <v>0.91110122</v>
      </c>
      <c r="AV32" s="3">
        <v>0.0175366</v>
      </c>
      <c r="AW32" s="3"/>
      <c r="AX32" s="3"/>
      <c r="AY32" s="3"/>
      <c r="AZ32" s="3"/>
      <c r="BA32" s="3"/>
      <c r="BB32" s="3"/>
      <c r="BC32" s="3"/>
      <c r="BD32" s="3"/>
      <c r="BE32" s="3"/>
      <c r="BF32" s="3">
        <f t="shared" si="28"/>
        <v>0</v>
      </c>
      <c r="BG32" s="47">
        <v>0.00303455258848137</v>
      </c>
      <c r="BH32" s="47">
        <v>0.366819391784133</v>
      </c>
      <c r="BI32" s="63">
        <v>0.260675589547482</v>
      </c>
      <c r="BJ32" s="47"/>
      <c r="BK32" s="47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47">
        <v>0.928571428571429</v>
      </c>
      <c r="CN32" s="47">
        <v>0.94392523364486</v>
      </c>
      <c r="CO32" s="47">
        <v>0.942439569308371</v>
      </c>
      <c r="CP32" s="47">
        <v>0.940707478464391</v>
      </c>
      <c r="CQ32" s="63">
        <v>0.938650306748466</v>
      </c>
      <c r="CR32" s="47">
        <f t="shared" si="29"/>
        <v>0.9424395693</v>
      </c>
      <c r="CS32" s="47">
        <f t="shared" si="30"/>
        <v>-0.00378926256</v>
      </c>
      <c r="CT32" s="47">
        <f t="shared" si="31"/>
        <v>1.324055088</v>
      </c>
      <c r="CU32" s="47">
        <f t="shared" si="32"/>
        <v>0.01085677968</v>
      </c>
      <c r="CV32" s="3"/>
    </row>
    <row r="33" ht="11.25" customHeight="1">
      <c r="A33" s="3" t="s">
        <v>53</v>
      </c>
      <c r="B33" s="18">
        <v>147.0</v>
      </c>
      <c r="C33" s="19">
        <v>8.0</v>
      </c>
      <c r="D33" s="20">
        <v>344.0</v>
      </c>
      <c r="E33" s="21">
        <v>9.0</v>
      </c>
      <c r="F33" s="35">
        <v>230.0</v>
      </c>
      <c r="G33" s="36">
        <v>9.0</v>
      </c>
      <c r="H33" s="47">
        <f t="shared" si="1"/>
        <v>0.9483870968</v>
      </c>
      <c r="I33" s="47">
        <f t="shared" si="2"/>
        <v>0.9745042493</v>
      </c>
      <c r="J33" s="47">
        <f t="shared" si="3"/>
        <v>0.9623430962</v>
      </c>
      <c r="K33" s="47">
        <f t="shared" si="4"/>
        <v>0.9665354331</v>
      </c>
      <c r="L33" s="47">
        <f t="shared" si="5"/>
        <v>0.9568527919</v>
      </c>
      <c r="M33" s="47">
        <f t="shared" si="6"/>
        <v>0.9695945946</v>
      </c>
      <c r="N33" s="62">
        <f t="shared" si="7"/>
        <v>2.277419355</v>
      </c>
      <c r="O33" s="62">
        <f t="shared" si="8"/>
        <v>1.541935484</v>
      </c>
      <c r="P33" s="62">
        <f t="shared" si="9"/>
        <v>0.6770538244</v>
      </c>
      <c r="Q33" s="62">
        <f t="shared" si="10"/>
        <v>0.4704724409</v>
      </c>
      <c r="R33" s="62">
        <f t="shared" si="11"/>
        <v>0.8959390863</v>
      </c>
      <c r="S33" s="62">
        <f t="shared" si="12"/>
        <v>0.2618243243</v>
      </c>
      <c r="T33" s="63">
        <f t="shared" si="13"/>
        <v>0.9665354331</v>
      </c>
      <c r="U33" s="63">
        <f t="shared" si="14"/>
        <v>0.9568527919</v>
      </c>
      <c r="V33" s="63">
        <f t="shared" si="15"/>
        <v>0.9695945946</v>
      </c>
      <c r="W33" s="63">
        <f t="shared" si="16"/>
        <v>0.9651941098</v>
      </c>
      <c r="X33" s="63">
        <f t="shared" si="17"/>
        <v>0.9651941098</v>
      </c>
      <c r="Y33" s="63">
        <f t="shared" si="18"/>
        <v>0.9651941098</v>
      </c>
      <c r="Z33" s="64">
        <f t="shared" si="19"/>
        <v>0.3070866142</v>
      </c>
      <c r="AA33" s="64">
        <f t="shared" si="20"/>
        <v>0.3959390863</v>
      </c>
      <c r="AB33" s="64">
        <f t="shared" si="21"/>
        <v>0.5962837838</v>
      </c>
      <c r="AC33" s="64">
        <f t="shared" si="22"/>
        <v>0.6693440428</v>
      </c>
      <c r="AD33" s="64">
        <f t="shared" si="23"/>
        <v>0.5167336011</v>
      </c>
      <c r="AE33" s="64">
        <f t="shared" si="24"/>
        <v>0.7791164659</v>
      </c>
      <c r="AF33" s="3"/>
      <c r="AG33" s="3"/>
      <c r="AH33" s="3"/>
      <c r="AI33" s="3">
        <f t="shared" si="25"/>
        <v>14</v>
      </c>
      <c r="AJ33" s="47">
        <v>0.291666666666667</v>
      </c>
      <c r="AK33" s="47">
        <v>0.384615384615385</v>
      </c>
      <c r="AL33" s="63">
        <v>0.359550561797753</v>
      </c>
      <c r="AM33" s="47">
        <f t="shared" si="26"/>
        <v>0.4782036245</v>
      </c>
      <c r="AN33" s="47">
        <f t="shared" si="27"/>
        <v>0.06572466876</v>
      </c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>
        <f t="shared" si="28"/>
        <v>0</v>
      </c>
      <c r="BG33" s="47">
        <v>0.00348269049124861</v>
      </c>
      <c r="BH33" s="47">
        <v>1.36330320021299</v>
      </c>
      <c r="BI33" s="63">
        <v>0.965277777777778</v>
      </c>
      <c r="BJ33" s="47"/>
      <c r="BK33" s="47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47">
        <v>0.948387096774193</v>
      </c>
      <c r="CN33" s="47">
        <v>0.974504249291785</v>
      </c>
      <c r="CO33" s="47">
        <v>0.97127608081673</v>
      </c>
      <c r="CP33" s="47">
        <v>0.969269788083312</v>
      </c>
      <c r="CQ33" s="63">
        <v>0.966535433070866</v>
      </c>
      <c r="CR33" s="47">
        <f t="shared" si="29"/>
        <v>0.9712760808</v>
      </c>
      <c r="CS33" s="47">
        <f t="shared" si="30"/>
        <v>-0.004740647746</v>
      </c>
      <c r="CT33" s="47">
        <f t="shared" si="31"/>
        <v>1.35968951</v>
      </c>
      <c r="CU33" s="47">
        <f t="shared" si="32"/>
        <v>0.01846761565</v>
      </c>
      <c r="CV33" s="3"/>
    </row>
    <row r="34" ht="11.25" customHeight="1">
      <c r="A34" s="3" t="s">
        <v>54</v>
      </c>
      <c r="B34" s="18">
        <v>85.0</v>
      </c>
      <c r="C34" s="19">
        <v>9.0</v>
      </c>
      <c r="D34" s="20">
        <v>222.0</v>
      </c>
      <c r="E34" s="21">
        <v>10.0</v>
      </c>
      <c r="F34" s="35">
        <v>105.0</v>
      </c>
      <c r="G34" s="36">
        <v>9.0</v>
      </c>
      <c r="H34" s="47">
        <f t="shared" si="1"/>
        <v>0.9042553191</v>
      </c>
      <c r="I34" s="47">
        <f t="shared" si="2"/>
        <v>0.9568965517</v>
      </c>
      <c r="J34" s="47">
        <f t="shared" si="3"/>
        <v>0.9210526316</v>
      </c>
      <c r="K34" s="47">
        <f t="shared" si="4"/>
        <v>0.9417177914</v>
      </c>
      <c r="L34" s="47">
        <f t="shared" si="5"/>
        <v>0.9134615385</v>
      </c>
      <c r="M34" s="47">
        <f t="shared" si="6"/>
        <v>0.9450867052</v>
      </c>
      <c r="N34" s="62">
        <f t="shared" si="7"/>
        <v>2.468085106</v>
      </c>
      <c r="O34" s="62">
        <f t="shared" si="8"/>
        <v>1.212765957</v>
      </c>
      <c r="P34" s="62">
        <f t="shared" si="9"/>
        <v>0.4913793103</v>
      </c>
      <c r="Q34" s="62">
        <f t="shared" si="10"/>
        <v>0.3496932515</v>
      </c>
      <c r="R34" s="62">
        <f t="shared" si="11"/>
        <v>1.115384615</v>
      </c>
      <c r="S34" s="62">
        <f t="shared" si="12"/>
        <v>0.2716763006</v>
      </c>
      <c r="T34" s="63">
        <f t="shared" si="13"/>
        <v>0.9417177914</v>
      </c>
      <c r="U34" s="63">
        <f t="shared" si="14"/>
        <v>0.9134615385</v>
      </c>
      <c r="V34" s="63">
        <f t="shared" si="15"/>
        <v>0.9450867052</v>
      </c>
      <c r="W34" s="63">
        <f t="shared" si="16"/>
        <v>0.9363636364</v>
      </c>
      <c r="X34" s="63">
        <f t="shared" si="17"/>
        <v>0.9363636364</v>
      </c>
      <c r="Y34" s="63">
        <f t="shared" si="18"/>
        <v>0.9363636364</v>
      </c>
      <c r="Z34" s="64">
        <f t="shared" si="19"/>
        <v>0.2914110429</v>
      </c>
      <c r="AA34" s="64">
        <f t="shared" si="20"/>
        <v>0.4519230769</v>
      </c>
      <c r="AB34" s="64">
        <f t="shared" si="21"/>
        <v>0.6676300578</v>
      </c>
      <c r="AC34" s="64">
        <f t="shared" si="22"/>
        <v>0.7181818182</v>
      </c>
      <c r="AD34" s="64">
        <f t="shared" si="23"/>
        <v>0.4545454545</v>
      </c>
      <c r="AE34" s="64">
        <f t="shared" si="24"/>
        <v>0.7636363636</v>
      </c>
      <c r="AF34" s="3"/>
      <c r="AG34" s="3"/>
      <c r="AH34" s="3"/>
      <c r="AI34" s="3">
        <f t="shared" si="25"/>
        <v>14</v>
      </c>
      <c r="AJ34" s="47">
        <v>0.29940119760479</v>
      </c>
      <c r="AK34" s="47">
        <v>0.454282964388835</v>
      </c>
      <c r="AL34" s="63">
        <v>0.432835820895522</v>
      </c>
      <c r="AM34" s="47">
        <f t="shared" si="26"/>
        <v>0.5329351818</v>
      </c>
      <c r="AN34" s="47">
        <f t="shared" si="27"/>
        <v>0.1095179476</v>
      </c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>
        <f t="shared" si="28"/>
        <v>0</v>
      </c>
      <c r="BG34" s="47">
        <v>0.00566638081783127</v>
      </c>
      <c r="BH34" s="47">
        <v>0.905620317062437</v>
      </c>
      <c r="BI34" s="63">
        <v>0.643229166666667</v>
      </c>
      <c r="BJ34" s="47"/>
      <c r="BK34" s="47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47">
        <v>0.904255319148936</v>
      </c>
      <c r="CN34" s="47">
        <v>0.956896551724138</v>
      </c>
      <c r="CO34" s="47">
        <v>0.949374336298372</v>
      </c>
      <c r="CP34" s="47">
        <v>0.947576303836907</v>
      </c>
      <c r="CQ34" s="63">
        <v>0.941717791411043</v>
      </c>
      <c r="CR34" s="47">
        <f t="shared" si="29"/>
        <v>0.9493743363</v>
      </c>
      <c r="CS34" s="47">
        <f t="shared" si="30"/>
        <v>-0.007656544887</v>
      </c>
      <c r="CT34" s="47">
        <f t="shared" si="31"/>
        <v>1.316033109</v>
      </c>
      <c r="CU34" s="47">
        <f t="shared" si="32"/>
        <v>0.03722297252</v>
      </c>
      <c r="CV34" s="3"/>
    </row>
    <row r="35" ht="11.25" customHeight="1">
      <c r="A35" s="3" t="s">
        <v>55</v>
      </c>
      <c r="B35" s="18">
        <v>282.0</v>
      </c>
      <c r="C35" s="19">
        <v>33.0</v>
      </c>
      <c r="D35" s="20">
        <v>483.0</v>
      </c>
      <c r="E35" s="21">
        <v>23.0</v>
      </c>
      <c r="F35" s="35">
        <v>219.0</v>
      </c>
      <c r="G35" s="36">
        <v>9.0</v>
      </c>
      <c r="H35" s="47">
        <f t="shared" si="1"/>
        <v>0.8952380952</v>
      </c>
      <c r="I35" s="47">
        <f t="shared" si="2"/>
        <v>0.9545454545</v>
      </c>
      <c r="J35" s="47">
        <f t="shared" si="3"/>
        <v>0.9605263158</v>
      </c>
      <c r="K35" s="47">
        <f t="shared" si="4"/>
        <v>0.9317904994</v>
      </c>
      <c r="L35" s="47">
        <f t="shared" si="5"/>
        <v>0.9226519337</v>
      </c>
      <c r="M35" s="47">
        <f t="shared" si="6"/>
        <v>0.9564032698</v>
      </c>
      <c r="N35" s="62">
        <f t="shared" si="7"/>
        <v>1.606349206</v>
      </c>
      <c r="O35" s="62">
        <f t="shared" si="8"/>
        <v>0.7238095238</v>
      </c>
      <c r="P35" s="62">
        <f t="shared" si="9"/>
        <v>0.4505928854</v>
      </c>
      <c r="Q35" s="62">
        <f t="shared" si="10"/>
        <v>0.2777101096</v>
      </c>
      <c r="R35" s="62">
        <f t="shared" si="11"/>
        <v>0.9318600368</v>
      </c>
      <c r="S35" s="62">
        <f t="shared" si="12"/>
        <v>0.4291553134</v>
      </c>
      <c r="T35" s="63">
        <f t="shared" si="13"/>
        <v>0.9317904994</v>
      </c>
      <c r="U35" s="63">
        <f t="shared" si="14"/>
        <v>0.9226519337</v>
      </c>
      <c r="V35" s="63">
        <f t="shared" si="15"/>
        <v>0.9564032698</v>
      </c>
      <c r="W35" s="63">
        <f t="shared" si="16"/>
        <v>0.938036225</v>
      </c>
      <c r="X35" s="63">
        <f t="shared" si="17"/>
        <v>0.938036225</v>
      </c>
      <c r="Y35" s="63">
        <f t="shared" si="18"/>
        <v>0.938036225</v>
      </c>
      <c r="Z35" s="64">
        <f t="shared" si="19"/>
        <v>0.371498173</v>
      </c>
      <c r="AA35" s="64">
        <f t="shared" si="20"/>
        <v>0.5359116022</v>
      </c>
      <c r="AB35" s="64">
        <f t="shared" si="21"/>
        <v>0.6702997275</v>
      </c>
      <c r="AC35" s="64">
        <f t="shared" si="22"/>
        <v>0.7378455672</v>
      </c>
      <c r="AD35" s="64">
        <f t="shared" si="23"/>
        <v>0.4995233556</v>
      </c>
      <c r="AE35" s="64">
        <f t="shared" si="24"/>
        <v>0.7006673022</v>
      </c>
      <c r="AF35" s="3"/>
      <c r="AG35" s="3"/>
      <c r="AH35" s="3"/>
      <c r="AI35" s="3">
        <f t="shared" si="25"/>
        <v>15</v>
      </c>
      <c r="AJ35" s="47">
        <v>0.303964757709251</v>
      </c>
      <c r="AK35" s="47">
        <v>0.416436464088398</v>
      </c>
      <c r="AL35" s="63">
        <v>0.401194029850746</v>
      </c>
      <c r="AM35" s="47">
        <f t="shared" si="26"/>
        <v>0.5094005891</v>
      </c>
      <c r="AN35" s="47">
        <f t="shared" si="27"/>
        <v>0.07952950627</v>
      </c>
      <c r="AO35" s="3"/>
      <c r="AP35" s="3"/>
      <c r="AQ35" s="3"/>
      <c r="AR35" s="3"/>
      <c r="AS35" s="3" t="s">
        <v>467</v>
      </c>
      <c r="AT35" s="3" t="s">
        <v>440</v>
      </c>
      <c r="AU35" s="3" t="s">
        <v>468</v>
      </c>
      <c r="AV35" s="3" t="s">
        <v>469</v>
      </c>
      <c r="AW35" s="3"/>
      <c r="AX35" s="3"/>
      <c r="AY35" s="3"/>
      <c r="AZ35" s="3"/>
      <c r="BA35" s="3"/>
      <c r="BB35" s="3"/>
      <c r="BC35" s="3"/>
      <c r="BD35" s="3"/>
      <c r="BE35" s="3"/>
      <c r="BF35" s="3">
        <f t="shared" si="28"/>
        <v>0</v>
      </c>
      <c r="BG35" s="47">
        <v>0.0057141666701841</v>
      </c>
      <c r="BH35" s="47">
        <v>1.31950998144898</v>
      </c>
      <c r="BI35" s="63">
        <v>0.935270805812417</v>
      </c>
      <c r="BJ35" s="47"/>
      <c r="BK35" s="47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47">
        <v>0.895238095238095</v>
      </c>
      <c r="CN35" s="47">
        <v>0.954545454545455</v>
      </c>
      <c r="CO35" s="47">
        <v>0.945944043871254</v>
      </c>
      <c r="CP35" s="47">
        <v>0.944178629525353</v>
      </c>
      <c r="CQ35" s="63">
        <v>0.931790499390987</v>
      </c>
      <c r="CR35" s="47">
        <f t="shared" si="29"/>
        <v>0.9459440439</v>
      </c>
      <c r="CS35" s="47">
        <f t="shared" si="30"/>
        <v>-0.01415354448</v>
      </c>
      <c r="CT35" s="47">
        <f t="shared" si="31"/>
        <v>1.307994492</v>
      </c>
      <c r="CU35" s="47">
        <f t="shared" si="32"/>
        <v>0.04193663594</v>
      </c>
      <c r="CV35" s="3"/>
    </row>
    <row r="36" ht="11.25" customHeight="1">
      <c r="A36" s="3" t="s">
        <v>56</v>
      </c>
      <c r="B36" s="18">
        <v>113.0</v>
      </c>
      <c r="C36" s="19">
        <v>44.0</v>
      </c>
      <c r="D36" s="20">
        <v>779.0</v>
      </c>
      <c r="E36" s="21">
        <v>155.0</v>
      </c>
      <c r="F36" s="35">
        <v>358.0</v>
      </c>
      <c r="G36" s="36">
        <v>42.0</v>
      </c>
      <c r="H36" s="47">
        <f t="shared" si="1"/>
        <v>0.7197452229</v>
      </c>
      <c r="I36" s="47">
        <f t="shared" si="2"/>
        <v>0.8340471092</v>
      </c>
      <c r="J36" s="47">
        <f t="shared" si="3"/>
        <v>0.895</v>
      </c>
      <c r="K36" s="47">
        <f t="shared" si="4"/>
        <v>0.8175985335</v>
      </c>
      <c r="L36" s="47">
        <f t="shared" si="5"/>
        <v>0.8456014363</v>
      </c>
      <c r="M36" s="47">
        <f t="shared" si="6"/>
        <v>0.8523238381</v>
      </c>
      <c r="N36" s="62">
        <f t="shared" si="7"/>
        <v>5.949044586</v>
      </c>
      <c r="O36" s="62">
        <f t="shared" si="8"/>
        <v>2.547770701</v>
      </c>
      <c r="P36" s="62">
        <f t="shared" si="9"/>
        <v>0.4282655246</v>
      </c>
      <c r="Q36" s="62">
        <f t="shared" si="10"/>
        <v>0.3666361137</v>
      </c>
      <c r="R36" s="62">
        <f t="shared" si="11"/>
        <v>1.676840215</v>
      </c>
      <c r="S36" s="62">
        <f t="shared" si="12"/>
        <v>0.1176911544</v>
      </c>
      <c r="T36" s="63">
        <f t="shared" si="13"/>
        <v>0.8175985335</v>
      </c>
      <c r="U36" s="63">
        <f t="shared" si="14"/>
        <v>0.8456014363</v>
      </c>
      <c r="V36" s="63">
        <f t="shared" si="15"/>
        <v>0.8523238381</v>
      </c>
      <c r="W36" s="63">
        <f t="shared" si="16"/>
        <v>0.8383635144</v>
      </c>
      <c r="X36" s="63">
        <f t="shared" si="17"/>
        <v>0.8383635144</v>
      </c>
      <c r="Y36" s="63">
        <f t="shared" si="18"/>
        <v>0.8383635144</v>
      </c>
      <c r="Z36" s="64">
        <f t="shared" si="19"/>
        <v>0.2456461962</v>
      </c>
      <c r="AA36" s="64">
        <f t="shared" si="20"/>
        <v>0.2782764811</v>
      </c>
      <c r="AB36" s="64">
        <f t="shared" si="21"/>
        <v>0.6154422789</v>
      </c>
      <c r="AC36" s="64">
        <f t="shared" si="22"/>
        <v>0.626425218</v>
      </c>
      <c r="AD36" s="64">
        <f t="shared" si="23"/>
        <v>0.419852448</v>
      </c>
      <c r="AE36" s="64">
        <f t="shared" si="24"/>
        <v>0.7920858484</v>
      </c>
      <c r="AF36" s="3"/>
      <c r="AG36" s="3"/>
      <c r="AH36" s="3"/>
      <c r="AI36" s="3">
        <f t="shared" si="25"/>
        <v>15</v>
      </c>
      <c r="AJ36" s="47">
        <v>0.305555555555556</v>
      </c>
      <c r="AK36" s="47">
        <v>0.469733656174334</v>
      </c>
      <c r="AL36" s="63">
        <v>0.456570155902004</v>
      </c>
      <c r="AM36" s="47">
        <f t="shared" si="26"/>
        <v>0.548212259</v>
      </c>
      <c r="AN36" s="47">
        <f t="shared" si="27"/>
        <v>0.1160914483</v>
      </c>
      <c r="AO36" s="3"/>
      <c r="AP36" s="3"/>
      <c r="AQ36" s="3"/>
      <c r="AR36" s="3"/>
      <c r="AS36" s="3">
        <v>11.0</v>
      </c>
      <c r="AT36" s="47">
        <f t="shared" ref="AT36:AT38" si="35">2*AS36/100+0.01</f>
        <v>0.23</v>
      </c>
      <c r="AU36" s="3">
        <v>0.8141667</v>
      </c>
      <c r="AV36" s="3">
        <v>0.0573305</v>
      </c>
      <c r="AW36" s="3"/>
      <c r="AX36" s="3"/>
      <c r="AY36" s="3"/>
      <c r="AZ36" s="3"/>
      <c r="BA36" s="3"/>
      <c r="BB36" s="3"/>
      <c r="BC36" s="3"/>
      <c r="BD36" s="3"/>
      <c r="BE36" s="3"/>
      <c r="BF36" s="3">
        <f t="shared" si="28"/>
        <v>0</v>
      </c>
      <c r="BG36" s="47">
        <v>0.00662878768438968</v>
      </c>
      <c r="BH36" s="47">
        <v>1.15761262814084</v>
      </c>
      <c r="BI36" s="63">
        <v>0.821741671537113</v>
      </c>
      <c r="BJ36" s="47"/>
      <c r="BK36" s="47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47">
        <v>0.719745222929936</v>
      </c>
      <c r="CN36" s="47">
        <v>0.834047109207709</v>
      </c>
      <c r="CO36" s="47">
        <v>0.816542502632644</v>
      </c>
      <c r="CP36" s="47">
        <v>0.816007547355741</v>
      </c>
      <c r="CQ36" s="63">
        <v>0.817598533455545</v>
      </c>
      <c r="CR36" s="47">
        <f t="shared" si="29"/>
        <v>0.8165425026</v>
      </c>
      <c r="CS36" s="47">
        <f t="shared" si="30"/>
        <v>0.001056030823</v>
      </c>
      <c r="CT36" s="47">
        <f t="shared" si="31"/>
        <v>1.098697095</v>
      </c>
      <c r="CU36" s="47">
        <f t="shared" si="32"/>
        <v>0.08082363889</v>
      </c>
      <c r="CV36" s="3"/>
    </row>
    <row r="37" ht="11.25" customHeight="1">
      <c r="A37" s="3" t="s">
        <v>57</v>
      </c>
      <c r="B37" s="18">
        <v>77.0</v>
      </c>
      <c r="C37" s="19">
        <v>6.0</v>
      </c>
      <c r="D37" s="20">
        <v>147.0</v>
      </c>
      <c r="E37" s="21">
        <v>6.0</v>
      </c>
      <c r="F37" s="35">
        <v>43.0</v>
      </c>
      <c r="G37" s="36">
        <v>2.0</v>
      </c>
      <c r="H37" s="47">
        <f t="shared" si="1"/>
        <v>0.9277108434</v>
      </c>
      <c r="I37" s="47">
        <f t="shared" si="2"/>
        <v>0.9607843137</v>
      </c>
      <c r="J37" s="47">
        <f t="shared" si="3"/>
        <v>0.9555555556</v>
      </c>
      <c r="K37" s="47">
        <f t="shared" si="4"/>
        <v>0.9491525424</v>
      </c>
      <c r="L37" s="47">
        <f t="shared" si="5"/>
        <v>0.9375</v>
      </c>
      <c r="M37" s="47">
        <f t="shared" si="6"/>
        <v>0.9595959596</v>
      </c>
      <c r="N37" s="62">
        <f t="shared" si="7"/>
        <v>1.843373494</v>
      </c>
      <c r="O37" s="62">
        <f t="shared" si="8"/>
        <v>0.5421686747</v>
      </c>
      <c r="P37" s="62">
        <f t="shared" si="9"/>
        <v>0.2941176471</v>
      </c>
      <c r="Q37" s="62">
        <f t="shared" si="10"/>
        <v>0.1906779661</v>
      </c>
      <c r="R37" s="62">
        <f t="shared" si="11"/>
        <v>1.1953125</v>
      </c>
      <c r="S37" s="62">
        <f t="shared" si="12"/>
        <v>0.4191919192</v>
      </c>
      <c r="T37" s="63">
        <f t="shared" si="13"/>
        <v>0.9491525424</v>
      </c>
      <c r="U37" s="63">
        <f t="shared" si="14"/>
        <v>0.9375</v>
      </c>
      <c r="V37" s="63">
        <f t="shared" si="15"/>
        <v>0.9595959596</v>
      </c>
      <c r="W37" s="63">
        <f t="shared" si="16"/>
        <v>0.9501779359</v>
      </c>
      <c r="X37" s="63">
        <f t="shared" si="17"/>
        <v>0.9501779359</v>
      </c>
      <c r="Y37" s="63">
        <f t="shared" si="18"/>
        <v>0.9501779359</v>
      </c>
      <c r="Z37" s="64">
        <f t="shared" si="19"/>
        <v>0.3516949153</v>
      </c>
      <c r="AA37" s="64">
        <f t="shared" si="20"/>
        <v>0.6171875</v>
      </c>
      <c r="AB37" s="64">
        <f t="shared" si="21"/>
        <v>0.7525252525</v>
      </c>
      <c r="AC37" s="64">
        <f t="shared" si="22"/>
        <v>0.8042704626</v>
      </c>
      <c r="AD37" s="64">
        <f t="shared" si="23"/>
        <v>0.4483985765</v>
      </c>
      <c r="AE37" s="64">
        <f t="shared" si="24"/>
        <v>0.6975088968</v>
      </c>
      <c r="AF37" s="3"/>
      <c r="AG37" s="3"/>
      <c r="AH37" s="3"/>
      <c r="AI37" s="3">
        <f t="shared" si="25"/>
        <v>15</v>
      </c>
      <c r="AJ37" s="47">
        <v>0.307692307692308</v>
      </c>
      <c r="AK37" s="47">
        <v>0.662068965517241</v>
      </c>
      <c r="AL37" s="63">
        <v>0.632911392405063</v>
      </c>
      <c r="AM37" s="47">
        <f t="shared" si="26"/>
        <v>0.6857247724</v>
      </c>
      <c r="AN37" s="47">
        <f t="shared" si="27"/>
        <v>0.2505821378</v>
      </c>
      <c r="AO37" s="3"/>
      <c r="AP37" s="3"/>
      <c r="AQ37" s="3"/>
      <c r="AR37" s="3"/>
      <c r="AS37" s="3">
        <v>14.0</v>
      </c>
      <c r="AT37" s="47">
        <f t="shared" si="35"/>
        <v>0.29</v>
      </c>
      <c r="AU37" s="3">
        <v>0.91110122</v>
      </c>
      <c r="AV37" s="3">
        <v>0.0175366</v>
      </c>
      <c r="AW37" s="3"/>
      <c r="AX37" s="3"/>
      <c r="AY37" s="3"/>
      <c r="AZ37" s="3"/>
      <c r="BA37" s="3"/>
      <c r="BB37" s="3"/>
      <c r="BC37" s="3"/>
      <c r="BD37" s="3"/>
      <c r="BE37" s="3"/>
      <c r="BF37" s="3">
        <f t="shared" si="28"/>
        <v>0</v>
      </c>
      <c r="BG37" s="47">
        <v>0.00764282143683137</v>
      </c>
      <c r="BH37" s="47">
        <v>1.34609472177127</v>
      </c>
      <c r="BI37" s="63">
        <v>0.955555555555556</v>
      </c>
      <c r="BJ37" s="47"/>
      <c r="BK37" s="47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47">
        <v>0.927710843373494</v>
      </c>
      <c r="CN37" s="47">
        <v>0.96078431372549</v>
      </c>
      <c r="CO37" s="47">
        <v>0.956429970268302</v>
      </c>
      <c r="CP37" s="47">
        <v>0.954564846884096</v>
      </c>
      <c r="CQ37" s="63">
        <v>0.949152542372881</v>
      </c>
      <c r="CR37" s="47">
        <f t="shared" si="29"/>
        <v>0.9564299703</v>
      </c>
      <c r="CS37" s="47">
        <f t="shared" si="30"/>
        <v>-0.007277427895</v>
      </c>
      <c r="CT37" s="47">
        <f t="shared" si="31"/>
        <v>1.335367732</v>
      </c>
      <c r="CU37" s="47">
        <f t="shared" si="32"/>
        <v>0.02338647516</v>
      </c>
      <c r="CV37" s="3"/>
    </row>
    <row r="38" ht="11.25" customHeight="1">
      <c r="A38" s="3" t="s">
        <v>58</v>
      </c>
      <c r="B38" s="18">
        <v>77.0</v>
      </c>
      <c r="C38" s="19">
        <v>14.0</v>
      </c>
      <c r="D38" s="20">
        <v>213.0</v>
      </c>
      <c r="E38" s="21">
        <v>15.0</v>
      </c>
      <c r="F38" s="35">
        <v>97.0</v>
      </c>
      <c r="G38" s="36">
        <v>4.0</v>
      </c>
      <c r="H38" s="47">
        <f t="shared" si="1"/>
        <v>0.8461538462</v>
      </c>
      <c r="I38" s="47">
        <f t="shared" si="2"/>
        <v>0.9342105263</v>
      </c>
      <c r="J38" s="47">
        <f t="shared" si="3"/>
        <v>0.9603960396</v>
      </c>
      <c r="K38" s="47">
        <f t="shared" si="4"/>
        <v>0.9090909091</v>
      </c>
      <c r="L38" s="47">
        <f t="shared" si="5"/>
        <v>0.90625</v>
      </c>
      <c r="M38" s="47">
        <f t="shared" si="6"/>
        <v>0.9422492401</v>
      </c>
      <c r="N38" s="62">
        <f t="shared" si="7"/>
        <v>2.505494505</v>
      </c>
      <c r="O38" s="62">
        <f t="shared" si="8"/>
        <v>1.10989011</v>
      </c>
      <c r="P38" s="62">
        <f t="shared" si="9"/>
        <v>0.4429824561</v>
      </c>
      <c r="Q38" s="62">
        <f t="shared" si="10"/>
        <v>0.3166144201</v>
      </c>
      <c r="R38" s="62">
        <f t="shared" si="11"/>
        <v>1.1875</v>
      </c>
      <c r="S38" s="62">
        <f t="shared" si="12"/>
        <v>0.2765957447</v>
      </c>
      <c r="T38" s="63">
        <f t="shared" si="13"/>
        <v>0.9090909091</v>
      </c>
      <c r="U38" s="63">
        <f t="shared" si="14"/>
        <v>0.90625</v>
      </c>
      <c r="V38" s="63">
        <f t="shared" si="15"/>
        <v>0.9422492401</v>
      </c>
      <c r="W38" s="63">
        <f t="shared" si="16"/>
        <v>0.9214285714</v>
      </c>
      <c r="X38" s="63">
        <f t="shared" si="17"/>
        <v>0.9214285714</v>
      </c>
      <c r="Y38" s="63">
        <f t="shared" si="18"/>
        <v>0.9214285714</v>
      </c>
      <c r="Z38" s="64">
        <f t="shared" si="19"/>
        <v>0.2884012539</v>
      </c>
      <c r="AA38" s="64">
        <f t="shared" si="20"/>
        <v>0.421875</v>
      </c>
      <c r="AB38" s="64">
        <f t="shared" si="21"/>
        <v>0.6595744681</v>
      </c>
      <c r="AC38" s="64">
        <f t="shared" si="22"/>
        <v>0.7</v>
      </c>
      <c r="AD38" s="64">
        <f t="shared" si="23"/>
        <v>0.45</v>
      </c>
      <c r="AE38" s="64">
        <f t="shared" si="24"/>
        <v>0.7714285714</v>
      </c>
      <c r="AF38" s="3"/>
      <c r="AG38" s="3"/>
      <c r="AH38" s="3"/>
      <c r="AI38" s="3">
        <f t="shared" si="25"/>
        <v>15</v>
      </c>
      <c r="AJ38" s="47">
        <v>0.313167259786477</v>
      </c>
      <c r="AK38" s="47">
        <v>0.408055329536208</v>
      </c>
      <c r="AL38" s="63">
        <v>0.398320554947061</v>
      </c>
      <c r="AM38" s="47">
        <f t="shared" si="26"/>
        <v>0.5099813837</v>
      </c>
      <c r="AN38" s="47">
        <f t="shared" si="27"/>
        <v>0.06709599757</v>
      </c>
      <c r="AO38" s="3"/>
      <c r="AP38" s="3"/>
      <c r="AQ38" s="3"/>
      <c r="AR38" s="3"/>
      <c r="AS38" s="3">
        <v>15.0</v>
      </c>
      <c r="AT38" s="47">
        <f t="shared" si="35"/>
        <v>0.31</v>
      </c>
      <c r="AU38" s="3">
        <v>0.936231528</v>
      </c>
      <c r="AV38" s="3">
        <v>0.013158516</v>
      </c>
      <c r="AW38" s="3"/>
      <c r="AX38" s="3"/>
      <c r="AY38" s="3"/>
      <c r="AZ38" s="3"/>
      <c r="BA38" s="3"/>
      <c r="BB38" s="3"/>
      <c r="BC38" s="3"/>
      <c r="BD38" s="3"/>
      <c r="BE38" s="3"/>
      <c r="BF38" s="3">
        <f t="shared" si="28"/>
        <v>0</v>
      </c>
      <c r="BG38" s="47">
        <v>0.0088579427613053</v>
      </c>
      <c r="BH38" s="47">
        <v>0.901550740351327</v>
      </c>
      <c r="BI38" s="63">
        <v>0.640929535232384</v>
      </c>
      <c r="BJ38" s="47"/>
      <c r="BK38" s="47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47">
        <v>0.846153846153846</v>
      </c>
      <c r="CN38" s="47">
        <v>0.934210526315789</v>
      </c>
      <c r="CO38" s="47">
        <v>0.920954819119994</v>
      </c>
      <c r="CP38" s="47">
        <v>0.919427023413934</v>
      </c>
      <c r="CQ38" s="63">
        <v>0.909090909090909</v>
      </c>
      <c r="CR38" s="47">
        <f t="shared" si="29"/>
        <v>0.9209548191</v>
      </c>
      <c r="CS38" s="47">
        <f t="shared" si="30"/>
        <v>-0.01186391003</v>
      </c>
      <c r="CT38" s="47">
        <f t="shared" si="31"/>
        <v>1.258907721</v>
      </c>
      <c r="CU38" s="47">
        <f t="shared" si="32"/>
        <v>0.06226547567</v>
      </c>
      <c r="CV38" s="3"/>
    </row>
    <row r="39" ht="11.25" customHeight="1">
      <c r="A39" s="3" t="s">
        <v>59</v>
      </c>
      <c r="B39" s="18">
        <v>95.0</v>
      </c>
      <c r="C39" s="19">
        <v>25.0</v>
      </c>
      <c r="D39" s="20">
        <v>332.0</v>
      </c>
      <c r="E39" s="21">
        <v>44.0</v>
      </c>
      <c r="F39" s="35">
        <v>115.0</v>
      </c>
      <c r="G39" s="36">
        <v>13.0</v>
      </c>
      <c r="H39" s="47">
        <f t="shared" si="1"/>
        <v>0.7916666667</v>
      </c>
      <c r="I39" s="47">
        <f t="shared" si="2"/>
        <v>0.8829787234</v>
      </c>
      <c r="J39" s="47">
        <f t="shared" si="3"/>
        <v>0.8984375</v>
      </c>
      <c r="K39" s="47">
        <f t="shared" si="4"/>
        <v>0.8608870968</v>
      </c>
      <c r="L39" s="47">
        <f t="shared" si="5"/>
        <v>0.8467741935</v>
      </c>
      <c r="M39" s="47">
        <f t="shared" si="6"/>
        <v>0.8869047619</v>
      </c>
      <c r="N39" s="62">
        <f t="shared" si="7"/>
        <v>3.133333333</v>
      </c>
      <c r="O39" s="62">
        <f t="shared" si="8"/>
        <v>1.066666667</v>
      </c>
      <c r="P39" s="62">
        <f t="shared" si="9"/>
        <v>0.3404255319</v>
      </c>
      <c r="Q39" s="62">
        <f t="shared" si="10"/>
        <v>0.2580645161</v>
      </c>
      <c r="R39" s="62">
        <f t="shared" si="11"/>
        <v>1.516129032</v>
      </c>
      <c r="S39" s="62">
        <f t="shared" si="12"/>
        <v>0.2380952381</v>
      </c>
      <c r="T39" s="63">
        <f t="shared" si="13"/>
        <v>0.8608870968</v>
      </c>
      <c r="U39" s="63">
        <f t="shared" si="14"/>
        <v>0.8467741935</v>
      </c>
      <c r="V39" s="63">
        <f t="shared" si="15"/>
        <v>0.8869047619</v>
      </c>
      <c r="W39" s="63">
        <f t="shared" si="16"/>
        <v>0.8685897436</v>
      </c>
      <c r="X39" s="63">
        <f t="shared" si="17"/>
        <v>0.8685897436</v>
      </c>
      <c r="Y39" s="63">
        <f t="shared" si="18"/>
        <v>0.8685897436</v>
      </c>
      <c r="Z39" s="64">
        <f t="shared" si="19"/>
        <v>0.2802419355</v>
      </c>
      <c r="AA39" s="64">
        <f t="shared" si="20"/>
        <v>0.435483871</v>
      </c>
      <c r="AB39" s="64">
        <f t="shared" si="21"/>
        <v>0.6845238095</v>
      </c>
      <c r="AC39" s="64">
        <f t="shared" si="22"/>
        <v>0.7051282051</v>
      </c>
      <c r="AD39" s="64">
        <f t="shared" si="23"/>
        <v>0.4070512821</v>
      </c>
      <c r="AE39" s="64">
        <f t="shared" si="24"/>
        <v>0.7564102564</v>
      </c>
      <c r="AF39" s="3"/>
      <c r="AG39" s="3"/>
      <c r="AH39" s="3"/>
      <c r="AI39" s="3">
        <f t="shared" si="25"/>
        <v>15</v>
      </c>
      <c r="AJ39" s="47">
        <v>0.316037735849057</v>
      </c>
      <c r="AK39" s="47">
        <v>0.411264612114772</v>
      </c>
      <c r="AL39" s="63">
        <v>0.393755420641804</v>
      </c>
      <c r="AM39" s="47">
        <f t="shared" si="26"/>
        <v>0.5142804222</v>
      </c>
      <c r="AN39" s="47">
        <f t="shared" si="27"/>
        <v>0.06733556996</v>
      </c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>
        <f t="shared" si="28"/>
        <v>0</v>
      </c>
      <c r="BG39" s="47">
        <v>0.0094314206051711</v>
      </c>
      <c r="BH39" s="47">
        <v>0.759393032603323</v>
      </c>
      <c r="BI39" s="63">
        <v>0.541755888650964</v>
      </c>
      <c r="BJ39" s="47"/>
      <c r="BK39" s="47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47">
        <v>0.791666666666667</v>
      </c>
      <c r="CN39" s="47">
        <v>0.882978723404255</v>
      </c>
      <c r="CO39" s="47">
        <v>0.869195995485113</v>
      </c>
      <c r="CP39" s="47">
        <v>0.868160366358621</v>
      </c>
      <c r="CQ39" s="63">
        <v>0.860887096774193</v>
      </c>
      <c r="CR39" s="47">
        <f t="shared" si="29"/>
        <v>0.8691959955</v>
      </c>
      <c r="CS39" s="47">
        <f t="shared" si="30"/>
        <v>-0.008308898711</v>
      </c>
      <c r="CT39" s="47">
        <f t="shared" si="31"/>
        <v>1.184153111</v>
      </c>
      <c r="CU39" s="47">
        <f t="shared" si="32"/>
        <v>0.06456737452</v>
      </c>
      <c r="CV39" s="3"/>
    </row>
    <row r="40" ht="11.25" customHeight="1">
      <c r="A40" s="3" t="s">
        <v>60</v>
      </c>
      <c r="B40" s="18">
        <v>66.0</v>
      </c>
      <c r="C40" s="19">
        <v>10.0</v>
      </c>
      <c r="D40" s="20">
        <v>98.0</v>
      </c>
      <c r="E40" s="21">
        <v>3.0</v>
      </c>
      <c r="F40" s="35">
        <v>42.0</v>
      </c>
      <c r="G40" s="36">
        <v>3.0</v>
      </c>
      <c r="H40" s="47">
        <f t="shared" si="1"/>
        <v>0.8684210526</v>
      </c>
      <c r="I40" s="47">
        <f t="shared" si="2"/>
        <v>0.9702970297</v>
      </c>
      <c r="J40" s="47">
        <f t="shared" si="3"/>
        <v>0.9333333333</v>
      </c>
      <c r="K40" s="47">
        <f t="shared" si="4"/>
        <v>0.9265536723</v>
      </c>
      <c r="L40" s="47">
        <f t="shared" si="5"/>
        <v>0.8925619835</v>
      </c>
      <c r="M40" s="47">
        <f t="shared" si="6"/>
        <v>0.9589041096</v>
      </c>
      <c r="N40" s="62">
        <f t="shared" si="7"/>
        <v>1.328947368</v>
      </c>
      <c r="O40" s="62">
        <f t="shared" si="8"/>
        <v>0.5921052632</v>
      </c>
      <c r="P40" s="62">
        <f t="shared" si="9"/>
        <v>0.4455445545</v>
      </c>
      <c r="Q40" s="62">
        <f t="shared" si="10"/>
        <v>0.2542372881</v>
      </c>
      <c r="R40" s="62">
        <f t="shared" si="11"/>
        <v>0.8347107438</v>
      </c>
      <c r="S40" s="62">
        <f t="shared" si="12"/>
        <v>0.5205479452</v>
      </c>
      <c r="T40" s="63">
        <f t="shared" si="13"/>
        <v>0.9265536723</v>
      </c>
      <c r="U40" s="63">
        <f t="shared" si="14"/>
        <v>0.8925619835</v>
      </c>
      <c r="V40" s="63">
        <f t="shared" si="15"/>
        <v>0.9589041096</v>
      </c>
      <c r="W40" s="63">
        <f t="shared" si="16"/>
        <v>0.9279279279</v>
      </c>
      <c r="X40" s="63">
        <f t="shared" si="17"/>
        <v>0.9279279279</v>
      </c>
      <c r="Y40" s="63">
        <f t="shared" si="18"/>
        <v>0.9279279279</v>
      </c>
      <c r="Z40" s="64">
        <f t="shared" si="19"/>
        <v>0.3898305085</v>
      </c>
      <c r="AA40" s="64">
        <f t="shared" si="20"/>
        <v>0.5702479339</v>
      </c>
      <c r="AB40" s="64">
        <f t="shared" si="21"/>
        <v>0.6917808219</v>
      </c>
      <c r="AC40" s="64">
        <f t="shared" si="22"/>
        <v>0.7522522523</v>
      </c>
      <c r="AD40" s="64">
        <f t="shared" si="23"/>
        <v>0.5</v>
      </c>
      <c r="AE40" s="64">
        <f t="shared" si="24"/>
        <v>0.6756756757</v>
      </c>
      <c r="AF40" s="3"/>
      <c r="AG40" s="3"/>
      <c r="AH40" s="3"/>
      <c r="AI40" s="3">
        <f t="shared" si="25"/>
        <v>15</v>
      </c>
      <c r="AJ40" s="47">
        <v>0.318181818181818</v>
      </c>
      <c r="AK40" s="47">
        <v>0.46742671009772</v>
      </c>
      <c r="AL40" s="63">
        <v>0.452941176470588</v>
      </c>
      <c r="AM40" s="47">
        <f t="shared" si="26"/>
        <v>0.5555091177</v>
      </c>
      <c r="AN40" s="47">
        <f t="shared" si="27"/>
        <v>0.1055320751</v>
      </c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>
        <f t="shared" si="28"/>
        <v>1</v>
      </c>
      <c r="BG40" s="47">
        <v>0.0103678137624431</v>
      </c>
      <c r="BH40" s="47">
        <v>1.33962839738587</v>
      </c>
      <c r="BI40" s="63">
        <v>0.951334379905808</v>
      </c>
      <c r="BJ40" s="47"/>
      <c r="BK40" s="47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47">
        <v>0.868421052631579</v>
      </c>
      <c r="CN40" s="47">
        <v>0.97029702970297</v>
      </c>
      <c r="CO40" s="47">
        <v>0.954804083378575</v>
      </c>
      <c r="CP40" s="47">
        <v>0.952954420299166</v>
      </c>
      <c r="CQ40" s="63">
        <v>0.926553672316384</v>
      </c>
      <c r="CR40" s="47">
        <f t="shared" si="29"/>
        <v>0.9548040834</v>
      </c>
      <c r="CS40" s="47">
        <f t="shared" si="30"/>
        <v>-0.02825041106</v>
      </c>
      <c r="CT40" s="47">
        <f t="shared" si="31"/>
        <v>1.300170025</v>
      </c>
      <c r="CU40" s="47">
        <f t="shared" si="32"/>
        <v>0.07203719423</v>
      </c>
      <c r="CV40" s="3"/>
    </row>
    <row r="41" ht="11.25" customHeight="1">
      <c r="A41" s="3" t="s">
        <v>61</v>
      </c>
      <c r="B41" s="18">
        <v>135.0</v>
      </c>
      <c r="C41" s="19">
        <v>50.0</v>
      </c>
      <c r="D41" s="20">
        <v>232.0</v>
      </c>
      <c r="E41" s="21">
        <v>33.0</v>
      </c>
      <c r="F41" s="35">
        <v>86.0</v>
      </c>
      <c r="G41" s="36">
        <v>5.0</v>
      </c>
      <c r="H41" s="47">
        <f t="shared" si="1"/>
        <v>0.7297297297</v>
      </c>
      <c r="I41" s="47">
        <f t="shared" si="2"/>
        <v>0.8754716981</v>
      </c>
      <c r="J41" s="47">
        <f t="shared" si="3"/>
        <v>0.9450549451</v>
      </c>
      <c r="K41" s="47">
        <f t="shared" si="4"/>
        <v>0.8155555556</v>
      </c>
      <c r="L41" s="47">
        <f t="shared" si="5"/>
        <v>0.8007246377</v>
      </c>
      <c r="M41" s="47">
        <f t="shared" si="6"/>
        <v>0.893258427</v>
      </c>
      <c r="N41" s="62">
        <f t="shared" si="7"/>
        <v>1.432432432</v>
      </c>
      <c r="O41" s="62">
        <f t="shared" si="8"/>
        <v>0.4918918919</v>
      </c>
      <c r="P41" s="62">
        <f t="shared" si="9"/>
        <v>0.3433962264</v>
      </c>
      <c r="Q41" s="62">
        <f t="shared" si="10"/>
        <v>0.2022222222</v>
      </c>
      <c r="R41" s="62">
        <f t="shared" si="11"/>
        <v>0.9601449275</v>
      </c>
      <c r="S41" s="62">
        <f t="shared" si="12"/>
        <v>0.5196629213</v>
      </c>
      <c r="T41" s="63">
        <f t="shared" si="13"/>
        <v>0.8155555556</v>
      </c>
      <c r="U41" s="63">
        <f t="shared" si="14"/>
        <v>0.8007246377</v>
      </c>
      <c r="V41" s="63">
        <f t="shared" si="15"/>
        <v>0.893258427</v>
      </c>
      <c r="W41" s="63">
        <f t="shared" si="16"/>
        <v>0.8373382625</v>
      </c>
      <c r="X41" s="63">
        <f t="shared" si="17"/>
        <v>0.8373382625</v>
      </c>
      <c r="Y41" s="63">
        <f t="shared" si="18"/>
        <v>0.8373382625</v>
      </c>
      <c r="Z41" s="64">
        <f t="shared" si="19"/>
        <v>0.3733333333</v>
      </c>
      <c r="AA41" s="64">
        <f t="shared" si="20"/>
        <v>0.5072463768</v>
      </c>
      <c r="AB41" s="64">
        <f t="shared" si="21"/>
        <v>0.6657303371</v>
      </c>
      <c r="AC41" s="64">
        <f t="shared" si="22"/>
        <v>0.6876155268</v>
      </c>
      <c r="AD41" s="64">
        <f t="shared" si="23"/>
        <v>0.4695009242</v>
      </c>
      <c r="AE41" s="64">
        <f t="shared" si="24"/>
        <v>0.6802218115</v>
      </c>
      <c r="AF41" s="3"/>
      <c r="AG41" s="3"/>
      <c r="AH41" s="3"/>
      <c r="AI41" s="3">
        <f t="shared" si="25"/>
        <v>15</v>
      </c>
      <c r="AJ41" s="47">
        <v>0.319526627218935</v>
      </c>
      <c r="AK41" s="47">
        <v>0.409090909090909</v>
      </c>
      <c r="AL41" s="63">
        <v>0.397163120567376</v>
      </c>
      <c r="AM41" s="47">
        <f t="shared" si="26"/>
        <v>0.5152104008</v>
      </c>
      <c r="AN41" s="47">
        <f t="shared" si="27"/>
        <v>0.06333151106</v>
      </c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>
        <f t="shared" si="28"/>
        <v>1</v>
      </c>
      <c r="BG41" s="47">
        <v>0.0105803137884983</v>
      </c>
      <c r="BH41" s="47">
        <v>1.33413894090118</v>
      </c>
      <c r="BI41" s="63">
        <v>0.946714031971581</v>
      </c>
      <c r="BJ41" s="47"/>
      <c r="BK41" s="47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47">
        <v>0.72972972972973</v>
      </c>
      <c r="CN41" s="47">
        <v>0.875471698113208</v>
      </c>
      <c r="CO41" s="47">
        <v>0.852877181222578</v>
      </c>
      <c r="CP41" s="47">
        <v>0.851996725155173</v>
      </c>
      <c r="CQ41" s="63">
        <v>0.815555555555556</v>
      </c>
      <c r="CR41" s="47">
        <f t="shared" si="29"/>
        <v>0.8528771812</v>
      </c>
      <c r="CS41" s="47">
        <f t="shared" si="30"/>
        <v>-0.03732162567</v>
      </c>
      <c r="CT41" s="47">
        <f t="shared" si="31"/>
        <v>1.135048815</v>
      </c>
      <c r="CU41" s="47">
        <f t="shared" si="32"/>
        <v>0.1030551341</v>
      </c>
      <c r="CV41" s="3"/>
    </row>
    <row r="42" ht="11.25" customHeight="1">
      <c r="A42" s="3" t="s">
        <v>62</v>
      </c>
      <c r="B42" s="18">
        <v>228.0</v>
      </c>
      <c r="C42" s="19">
        <v>16.0</v>
      </c>
      <c r="D42" s="20">
        <v>461.0</v>
      </c>
      <c r="E42" s="21">
        <v>24.0</v>
      </c>
      <c r="F42" s="35">
        <v>160.0</v>
      </c>
      <c r="G42" s="36">
        <v>6.0</v>
      </c>
      <c r="H42" s="47">
        <f t="shared" si="1"/>
        <v>0.9344262295</v>
      </c>
      <c r="I42" s="47">
        <f t="shared" si="2"/>
        <v>0.9505154639</v>
      </c>
      <c r="J42" s="47">
        <f t="shared" si="3"/>
        <v>0.9638554217</v>
      </c>
      <c r="K42" s="47">
        <f t="shared" si="4"/>
        <v>0.9451303155</v>
      </c>
      <c r="L42" s="47">
        <f t="shared" si="5"/>
        <v>0.9463414634</v>
      </c>
      <c r="M42" s="47">
        <f t="shared" si="6"/>
        <v>0.9539170507</v>
      </c>
      <c r="N42" s="62">
        <f t="shared" si="7"/>
        <v>1.987704918</v>
      </c>
      <c r="O42" s="62">
        <f t="shared" si="8"/>
        <v>0.6803278689</v>
      </c>
      <c r="P42" s="62">
        <f t="shared" si="9"/>
        <v>0.3422680412</v>
      </c>
      <c r="Q42" s="62">
        <f t="shared" si="10"/>
        <v>0.2277091907</v>
      </c>
      <c r="R42" s="62">
        <f t="shared" si="11"/>
        <v>1.182926829</v>
      </c>
      <c r="S42" s="62">
        <f t="shared" si="12"/>
        <v>0.3748079877</v>
      </c>
      <c r="T42" s="63">
        <f t="shared" si="13"/>
        <v>0.9451303155</v>
      </c>
      <c r="U42" s="63">
        <f t="shared" si="14"/>
        <v>0.9463414634</v>
      </c>
      <c r="V42" s="63">
        <f t="shared" si="15"/>
        <v>0.9539170507</v>
      </c>
      <c r="W42" s="63">
        <f t="shared" si="16"/>
        <v>0.948603352</v>
      </c>
      <c r="X42" s="63">
        <f t="shared" si="17"/>
        <v>0.948603352</v>
      </c>
      <c r="Y42" s="63">
        <f t="shared" si="18"/>
        <v>0.948603352</v>
      </c>
      <c r="Z42" s="64">
        <f t="shared" si="19"/>
        <v>0.3456790123</v>
      </c>
      <c r="AA42" s="64">
        <f t="shared" si="20"/>
        <v>0.5707317073</v>
      </c>
      <c r="AB42" s="64">
        <f t="shared" si="21"/>
        <v>0.7173579109</v>
      </c>
      <c r="AC42" s="64">
        <f t="shared" si="22"/>
        <v>0.7765363128</v>
      </c>
      <c r="AD42" s="64">
        <f t="shared" si="23"/>
        <v>0.4603351955</v>
      </c>
      <c r="AE42" s="64">
        <f t="shared" si="24"/>
        <v>0.7117318436</v>
      </c>
      <c r="AF42" s="3"/>
      <c r="AG42" s="3"/>
      <c r="AH42" s="3"/>
      <c r="AI42" s="3">
        <f t="shared" si="25"/>
        <v>15</v>
      </c>
      <c r="AJ42" s="47">
        <v>0.319587628865979</v>
      </c>
      <c r="AK42" s="47">
        <v>0.492570579494799</v>
      </c>
      <c r="AL42" s="63">
        <v>0.470779220779221</v>
      </c>
      <c r="AM42" s="47">
        <f t="shared" si="26"/>
        <v>0.5742825765</v>
      </c>
      <c r="AN42" s="47">
        <f t="shared" si="27"/>
        <v>0.1223174174</v>
      </c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>
        <f t="shared" si="28"/>
        <v>1</v>
      </c>
      <c r="BG42" s="47">
        <v>0.0108569960316621</v>
      </c>
      <c r="BH42" s="47">
        <v>1.32405508582833</v>
      </c>
      <c r="BI42" s="63">
        <v>0.938650306748466</v>
      </c>
      <c r="BJ42" s="47"/>
      <c r="BK42" s="47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47">
        <v>0.934426229508197</v>
      </c>
      <c r="CN42" s="47">
        <v>0.950515463917526</v>
      </c>
      <c r="CO42" s="47">
        <v>0.948910739161584</v>
      </c>
      <c r="CP42" s="47">
        <v>0.947117114972972</v>
      </c>
      <c r="CQ42" s="63">
        <v>0.945130315500686</v>
      </c>
      <c r="CR42" s="47">
        <f t="shared" si="29"/>
        <v>0.9489107392</v>
      </c>
      <c r="CS42" s="47">
        <f t="shared" si="30"/>
        <v>-0.003780423661</v>
      </c>
      <c r="CT42" s="47">
        <f t="shared" si="31"/>
        <v>1.332855054</v>
      </c>
      <c r="CU42" s="47">
        <f t="shared" si="32"/>
        <v>0.01137680675</v>
      </c>
      <c r="CV42" s="3"/>
    </row>
    <row r="43" ht="11.25" customHeight="1">
      <c r="A43" s="3" t="s">
        <v>63</v>
      </c>
      <c r="B43" s="18">
        <v>224.0</v>
      </c>
      <c r="C43" s="19">
        <v>79.0</v>
      </c>
      <c r="D43" s="20">
        <v>1346.0</v>
      </c>
      <c r="E43" s="21">
        <v>170.0</v>
      </c>
      <c r="F43" s="35">
        <v>533.0</v>
      </c>
      <c r="G43" s="36">
        <v>62.0</v>
      </c>
      <c r="H43" s="47">
        <f t="shared" si="1"/>
        <v>0.7392739274</v>
      </c>
      <c r="I43" s="47">
        <f t="shared" si="2"/>
        <v>0.8878627968</v>
      </c>
      <c r="J43" s="47">
        <f t="shared" si="3"/>
        <v>0.8957983193</v>
      </c>
      <c r="K43" s="47">
        <f t="shared" si="4"/>
        <v>0.8631115998</v>
      </c>
      <c r="L43" s="47">
        <f t="shared" si="5"/>
        <v>0.8429844098</v>
      </c>
      <c r="M43" s="47">
        <f t="shared" si="6"/>
        <v>0.8900994789</v>
      </c>
      <c r="N43" s="62">
        <f t="shared" si="7"/>
        <v>5.00330033</v>
      </c>
      <c r="O43" s="62">
        <f t="shared" si="8"/>
        <v>1.96369637</v>
      </c>
      <c r="P43" s="62">
        <f t="shared" si="9"/>
        <v>0.3924802111</v>
      </c>
      <c r="Q43" s="62">
        <f t="shared" si="10"/>
        <v>0.3271028037</v>
      </c>
      <c r="R43" s="62">
        <f t="shared" si="11"/>
        <v>1.688195991</v>
      </c>
      <c r="S43" s="62">
        <f t="shared" si="12"/>
        <v>0.1435338702</v>
      </c>
      <c r="T43" s="63">
        <f t="shared" si="13"/>
        <v>0.8631115998</v>
      </c>
      <c r="U43" s="63">
        <f t="shared" si="14"/>
        <v>0.8429844098</v>
      </c>
      <c r="V43" s="63">
        <f t="shared" si="15"/>
        <v>0.8900994789</v>
      </c>
      <c r="W43" s="63">
        <f t="shared" si="16"/>
        <v>0.8711681856</v>
      </c>
      <c r="X43" s="63">
        <f t="shared" si="17"/>
        <v>0.8711681856</v>
      </c>
      <c r="Y43" s="63">
        <f t="shared" si="18"/>
        <v>0.8711681856</v>
      </c>
      <c r="Z43" s="64">
        <f t="shared" si="19"/>
        <v>0.2166025289</v>
      </c>
      <c r="AA43" s="64">
        <f t="shared" si="20"/>
        <v>0.3184855234</v>
      </c>
      <c r="AB43" s="64">
        <f t="shared" si="21"/>
        <v>0.6669824728</v>
      </c>
      <c r="AC43" s="64">
        <f t="shared" si="22"/>
        <v>0.676056338</v>
      </c>
      <c r="AD43" s="64">
        <f t="shared" si="23"/>
        <v>0.384009942</v>
      </c>
      <c r="AE43" s="64">
        <f t="shared" si="24"/>
        <v>0.8111019056</v>
      </c>
      <c r="AF43" s="3"/>
      <c r="AG43" s="3"/>
      <c r="AH43" s="3"/>
      <c r="AI43" s="3">
        <f t="shared" si="25"/>
        <v>16</v>
      </c>
      <c r="AJ43" s="47">
        <v>0.32</v>
      </c>
      <c r="AK43" s="47">
        <v>0.596439169139466</v>
      </c>
      <c r="AL43" s="63">
        <v>0.560723514211886</v>
      </c>
      <c r="AM43" s="47">
        <f t="shared" si="26"/>
        <v>0.648020351</v>
      </c>
      <c r="AN43" s="47">
        <f t="shared" si="27"/>
        <v>0.1954720111</v>
      </c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>
        <f t="shared" si="28"/>
        <v>1</v>
      </c>
      <c r="BG43" s="47">
        <v>0.0110803969956659</v>
      </c>
      <c r="BH43" s="47">
        <v>1.33255842425618</v>
      </c>
      <c r="BI43" s="63">
        <v>0.947122861586314</v>
      </c>
      <c r="BJ43" s="47"/>
      <c r="BK43" s="47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47">
        <v>0.739273927392739</v>
      </c>
      <c r="CN43" s="47">
        <v>0.887862796833773</v>
      </c>
      <c r="CO43" s="47">
        <v>0.864807388301336</v>
      </c>
      <c r="CP43" s="47">
        <v>0.863813489755932</v>
      </c>
      <c r="CQ43" s="63">
        <v>0.863111599780099</v>
      </c>
      <c r="CR43" s="47">
        <f t="shared" si="29"/>
        <v>0.8648073883</v>
      </c>
      <c r="CS43" s="47">
        <f t="shared" si="30"/>
        <v>-0.001695788521</v>
      </c>
      <c r="CT43" s="47">
        <f t="shared" si="31"/>
        <v>1.150559412</v>
      </c>
      <c r="CU43" s="47">
        <f t="shared" si="32"/>
        <v>0.1050681972</v>
      </c>
      <c r="CV43" s="3"/>
    </row>
    <row r="44" ht="11.25" customHeight="1">
      <c r="A44" s="3" t="s">
        <v>64</v>
      </c>
      <c r="B44" s="18">
        <v>94.0</v>
      </c>
      <c r="C44" s="19">
        <v>11.0</v>
      </c>
      <c r="D44" s="20">
        <v>210.0</v>
      </c>
      <c r="E44" s="21">
        <v>4.0</v>
      </c>
      <c r="F44" s="35">
        <v>104.0</v>
      </c>
      <c r="G44" s="36">
        <v>5.0</v>
      </c>
      <c r="H44" s="47">
        <f t="shared" si="1"/>
        <v>0.8952380952</v>
      </c>
      <c r="I44" s="47">
        <f t="shared" si="2"/>
        <v>0.9813084112</v>
      </c>
      <c r="J44" s="47">
        <f t="shared" si="3"/>
        <v>0.9541284404</v>
      </c>
      <c r="K44" s="47">
        <f t="shared" si="4"/>
        <v>0.9529780564</v>
      </c>
      <c r="L44" s="47">
        <f t="shared" si="5"/>
        <v>0.9252336449</v>
      </c>
      <c r="M44" s="47">
        <f t="shared" si="6"/>
        <v>0.9721362229</v>
      </c>
      <c r="N44" s="62">
        <f t="shared" si="7"/>
        <v>2.038095238</v>
      </c>
      <c r="O44" s="62">
        <f t="shared" si="8"/>
        <v>1.038095238</v>
      </c>
      <c r="P44" s="62">
        <f t="shared" si="9"/>
        <v>0.5093457944</v>
      </c>
      <c r="Q44" s="62">
        <f t="shared" si="10"/>
        <v>0.34169279</v>
      </c>
      <c r="R44" s="62">
        <f t="shared" si="11"/>
        <v>1</v>
      </c>
      <c r="S44" s="62">
        <f t="shared" si="12"/>
        <v>0.3250773994</v>
      </c>
      <c r="T44" s="63">
        <f t="shared" si="13"/>
        <v>0.9529780564</v>
      </c>
      <c r="U44" s="63">
        <f t="shared" si="14"/>
        <v>0.9252336449</v>
      </c>
      <c r="V44" s="63">
        <f t="shared" si="15"/>
        <v>0.9721362229</v>
      </c>
      <c r="W44" s="63">
        <f t="shared" si="16"/>
        <v>0.953271028</v>
      </c>
      <c r="X44" s="63">
        <f t="shared" si="17"/>
        <v>0.953271028</v>
      </c>
      <c r="Y44" s="63">
        <f t="shared" si="18"/>
        <v>0.953271028</v>
      </c>
      <c r="Z44" s="64">
        <f t="shared" si="19"/>
        <v>0.3072100313</v>
      </c>
      <c r="AA44" s="64">
        <f t="shared" si="20"/>
        <v>0.4626168224</v>
      </c>
      <c r="AB44" s="64">
        <f t="shared" si="21"/>
        <v>0.6656346749</v>
      </c>
      <c r="AC44" s="64">
        <f t="shared" si="22"/>
        <v>0.7219626168</v>
      </c>
      <c r="AD44" s="64">
        <f t="shared" si="23"/>
        <v>0.4719626168</v>
      </c>
      <c r="AE44" s="64">
        <f t="shared" si="24"/>
        <v>0.7593457944</v>
      </c>
      <c r="AF44" s="3"/>
      <c r="AG44" s="3"/>
      <c r="AH44" s="3"/>
      <c r="AI44" s="3">
        <f t="shared" si="25"/>
        <v>16</v>
      </c>
      <c r="AJ44" s="47">
        <v>0.320224719101124</v>
      </c>
      <c r="AK44" s="47">
        <v>0.476297968397291</v>
      </c>
      <c r="AL44" s="63">
        <v>0.462051282051282</v>
      </c>
      <c r="AM44" s="47">
        <f t="shared" si="26"/>
        <v>0.5632265937</v>
      </c>
      <c r="AN44" s="47">
        <f t="shared" si="27"/>
        <v>0.1103604529</v>
      </c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>
        <f t="shared" si="28"/>
        <v>1</v>
      </c>
      <c r="BG44" s="47">
        <v>0.011332001271377</v>
      </c>
      <c r="BH44" s="47">
        <v>0.990402765387243</v>
      </c>
      <c r="BI44" s="63">
        <v>0.702702702702703</v>
      </c>
      <c r="BJ44" s="47"/>
      <c r="BK44" s="47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47">
        <v>0.895238095238095</v>
      </c>
      <c r="CN44" s="47">
        <v>0.981308411214953</v>
      </c>
      <c r="CO44" s="47">
        <v>0.968374281282288</v>
      </c>
      <c r="CP44" s="47">
        <v>0.966395581307962</v>
      </c>
      <c r="CQ44" s="63">
        <v>0.952978056426332</v>
      </c>
      <c r="CR44" s="47">
        <f t="shared" si="29"/>
        <v>0.9683742813</v>
      </c>
      <c r="CS44" s="47">
        <f t="shared" si="30"/>
        <v>-0.01539622486</v>
      </c>
      <c r="CT44" s="47">
        <f t="shared" si="31"/>
        <v>1.32691876</v>
      </c>
      <c r="CU44" s="47">
        <f t="shared" si="32"/>
        <v>0.06086090409</v>
      </c>
      <c r="CV44" s="3"/>
    </row>
    <row r="45" ht="11.25" customHeight="1">
      <c r="A45" s="3" t="s">
        <v>65</v>
      </c>
      <c r="B45" s="18">
        <v>142.0</v>
      </c>
      <c r="C45" s="19">
        <v>14.0</v>
      </c>
      <c r="D45" s="20">
        <v>501.0</v>
      </c>
      <c r="E45" s="21">
        <v>24.0</v>
      </c>
      <c r="F45" s="35">
        <v>132.0</v>
      </c>
      <c r="G45" s="36">
        <v>6.0</v>
      </c>
      <c r="H45" s="47">
        <f t="shared" si="1"/>
        <v>0.9102564103</v>
      </c>
      <c r="I45" s="47">
        <f t="shared" si="2"/>
        <v>0.9542857143</v>
      </c>
      <c r="J45" s="47">
        <f t="shared" si="3"/>
        <v>0.9565217391</v>
      </c>
      <c r="K45" s="47">
        <f t="shared" si="4"/>
        <v>0.9441997063</v>
      </c>
      <c r="L45" s="47">
        <f t="shared" si="5"/>
        <v>0.9319727891</v>
      </c>
      <c r="M45" s="47">
        <f t="shared" si="6"/>
        <v>0.9547511312</v>
      </c>
      <c r="N45" s="62">
        <f t="shared" si="7"/>
        <v>3.365384615</v>
      </c>
      <c r="O45" s="62">
        <f t="shared" si="8"/>
        <v>0.8846153846</v>
      </c>
      <c r="P45" s="62">
        <f t="shared" si="9"/>
        <v>0.2628571429</v>
      </c>
      <c r="Q45" s="62">
        <f t="shared" si="10"/>
        <v>0.2026431718</v>
      </c>
      <c r="R45" s="62">
        <f t="shared" si="11"/>
        <v>1.785714286</v>
      </c>
      <c r="S45" s="62">
        <f t="shared" si="12"/>
        <v>0.2352941176</v>
      </c>
      <c r="T45" s="63">
        <f t="shared" si="13"/>
        <v>0.9441997063</v>
      </c>
      <c r="U45" s="63">
        <f t="shared" si="14"/>
        <v>0.9319727891</v>
      </c>
      <c r="V45" s="63">
        <f t="shared" si="15"/>
        <v>0.9547511312</v>
      </c>
      <c r="W45" s="63">
        <f t="shared" si="16"/>
        <v>0.9462759463</v>
      </c>
      <c r="X45" s="63">
        <f t="shared" si="17"/>
        <v>0.9462759463</v>
      </c>
      <c r="Y45" s="63">
        <f t="shared" si="18"/>
        <v>0.9462759463</v>
      </c>
      <c r="Z45" s="64">
        <f t="shared" si="19"/>
        <v>0.2437591777</v>
      </c>
      <c r="AA45" s="64">
        <f t="shared" si="20"/>
        <v>0.5034013605</v>
      </c>
      <c r="AB45" s="64">
        <f t="shared" si="21"/>
        <v>0.7647058824</v>
      </c>
      <c r="AC45" s="64">
        <f t="shared" si="22"/>
        <v>0.7924297924</v>
      </c>
      <c r="AD45" s="64">
        <f t="shared" si="23"/>
        <v>0.3638583639</v>
      </c>
      <c r="AE45" s="64">
        <f t="shared" si="24"/>
        <v>0.78998779</v>
      </c>
      <c r="AF45" s="3"/>
      <c r="AG45" s="3"/>
      <c r="AH45" s="3"/>
      <c r="AI45" s="3">
        <f t="shared" si="25"/>
        <v>16</v>
      </c>
      <c r="AJ45" s="47">
        <v>0.320987654320988</v>
      </c>
      <c r="AK45" s="47">
        <v>0.364461738002594</v>
      </c>
      <c r="AL45" s="63">
        <v>0.360328638497653</v>
      </c>
      <c r="AM45" s="47">
        <f t="shared" si="26"/>
        <v>0.4846859135</v>
      </c>
      <c r="AN45" s="47">
        <f t="shared" si="27"/>
        <v>0.03074081938</v>
      </c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>
        <f t="shared" si="28"/>
        <v>1</v>
      </c>
      <c r="BG45" s="47">
        <v>0.011377024540051</v>
      </c>
      <c r="BH45" s="47">
        <v>1.33285505170362</v>
      </c>
      <c r="BI45" s="63">
        <v>0.945130315500686</v>
      </c>
      <c r="BJ45" s="47"/>
      <c r="BK45" s="47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47">
        <v>0.91025641025641</v>
      </c>
      <c r="CN45" s="47">
        <v>0.954285714285714</v>
      </c>
      <c r="CO45" s="47">
        <v>0.948157704631909</v>
      </c>
      <c r="CP45" s="47">
        <v>0.946371240931166</v>
      </c>
      <c r="CQ45" s="63">
        <v>0.944199706314244</v>
      </c>
      <c r="CR45" s="47">
        <f t="shared" si="29"/>
        <v>0.9481577046</v>
      </c>
      <c r="CS45" s="47">
        <f t="shared" si="30"/>
        <v>-0.003957998318</v>
      </c>
      <c r="CT45" s="47">
        <f t="shared" si="31"/>
        <v>1.31843038</v>
      </c>
      <c r="CU45" s="47">
        <f t="shared" si="32"/>
        <v>0.03113341945</v>
      </c>
      <c r="CV45" s="3"/>
    </row>
    <row r="46" ht="11.25" customHeight="1">
      <c r="A46" s="3" t="s">
        <v>66</v>
      </c>
      <c r="B46" s="18">
        <v>100.0</v>
      </c>
      <c r="C46" s="19">
        <v>4.0</v>
      </c>
      <c r="D46" s="20">
        <v>317.0</v>
      </c>
      <c r="E46" s="21">
        <v>11.0</v>
      </c>
      <c r="F46" s="35">
        <v>163.0</v>
      </c>
      <c r="G46" s="36">
        <v>5.0</v>
      </c>
      <c r="H46" s="47">
        <f t="shared" si="1"/>
        <v>0.9615384615</v>
      </c>
      <c r="I46" s="47">
        <f t="shared" si="2"/>
        <v>0.9664634146</v>
      </c>
      <c r="J46" s="47">
        <f t="shared" si="3"/>
        <v>0.9702380952</v>
      </c>
      <c r="K46" s="47">
        <f t="shared" si="4"/>
        <v>0.9652777778</v>
      </c>
      <c r="L46" s="47">
        <f t="shared" si="5"/>
        <v>0.9669117647</v>
      </c>
      <c r="M46" s="47">
        <f t="shared" si="6"/>
        <v>0.9677419355</v>
      </c>
      <c r="N46" s="62">
        <f t="shared" si="7"/>
        <v>3.153846154</v>
      </c>
      <c r="O46" s="62">
        <f t="shared" si="8"/>
        <v>1.615384615</v>
      </c>
      <c r="P46" s="62">
        <f t="shared" si="9"/>
        <v>0.512195122</v>
      </c>
      <c r="Q46" s="62">
        <f t="shared" si="10"/>
        <v>0.3888888889</v>
      </c>
      <c r="R46" s="62">
        <f t="shared" si="11"/>
        <v>1.205882353</v>
      </c>
      <c r="S46" s="62">
        <f t="shared" si="12"/>
        <v>0.2096774194</v>
      </c>
      <c r="T46" s="63">
        <f t="shared" si="13"/>
        <v>0.9652777778</v>
      </c>
      <c r="U46" s="63">
        <f t="shared" si="14"/>
        <v>0.9669117647</v>
      </c>
      <c r="V46" s="63">
        <f t="shared" si="15"/>
        <v>0.9677419355</v>
      </c>
      <c r="W46" s="63">
        <f t="shared" si="16"/>
        <v>0.9666666667</v>
      </c>
      <c r="X46" s="63">
        <f t="shared" si="17"/>
        <v>0.9666666667</v>
      </c>
      <c r="Y46" s="63">
        <f t="shared" si="18"/>
        <v>0.9666666667</v>
      </c>
      <c r="Z46" s="64">
        <f t="shared" si="19"/>
        <v>0.2569444444</v>
      </c>
      <c r="AA46" s="64">
        <f t="shared" si="20"/>
        <v>0.3860294118</v>
      </c>
      <c r="AB46" s="64">
        <f t="shared" si="21"/>
        <v>0.6491935484</v>
      </c>
      <c r="AC46" s="64">
        <f t="shared" si="22"/>
        <v>0.7033333333</v>
      </c>
      <c r="AD46" s="64">
        <f t="shared" si="23"/>
        <v>0.4566666667</v>
      </c>
      <c r="AE46" s="64">
        <f t="shared" si="24"/>
        <v>0.8066666667</v>
      </c>
      <c r="AF46" s="3"/>
      <c r="AG46" s="3"/>
      <c r="AH46" s="3"/>
      <c r="AI46" s="3">
        <f t="shared" si="25"/>
        <v>16</v>
      </c>
      <c r="AJ46" s="47">
        <v>0.325358851674641</v>
      </c>
      <c r="AK46" s="47">
        <v>0.437380801017165</v>
      </c>
      <c r="AL46" s="63">
        <v>0.424242424242424</v>
      </c>
      <c r="AM46" s="47">
        <f t="shared" si="26"/>
        <v>0.5393383807</v>
      </c>
      <c r="AN46" s="47">
        <f t="shared" si="27"/>
        <v>0.07921148002</v>
      </c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>
        <f t="shared" si="28"/>
        <v>1</v>
      </c>
      <c r="BG46" s="47">
        <v>0.0118542528433028</v>
      </c>
      <c r="BH46" s="47">
        <v>1.35273800012247</v>
      </c>
      <c r="BI46" s="63">
        <v>0.961702127659574</v>
      </c>
      <c r="BJ46" s="47"/>
      <c r="BK46" s="47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47">
        <v>0.961538461538462</v>
      </c>
      <c r="CN46" s="47">
        <v>0.966463414634146</v>
      </c>
      <c r="CO46" s="47">
        <v>0.966666102162725</v>
      </c>
      <c r="CP46" s="47">
        <v>0.964703644997172</v>
      </c>
      <c r="CQ46" s="63">
        <v>0.965277777777778</v>
      </c>
      <c r="CR46" s="47">
        <f t="shared" si="29"/>
        <v>0.9666661022</v>
      </c>
      <c r="CS46" s="47">
        <f t="shared" si="30"/>
        <v>-0.001388324385</v>
      </c>
      <c r="CT46" s="47">
        <f t="shared" si="31"/>
        <v>1.363303201</v>
      </c>
      <c r="CU46" s="47">
        <f t="shared" si="32"/>
        <v>0.003482467731</v>
      </c>
      <c r="CV46" s="3"/>
    </row>
    <row r="47" ht="11.25" customHeight="1">
      <c r="A47" s="3" t="s">
        <v>67</v>
      </c>
      <c r="B47" s="18">
        <v>117.0</v>
      </c>
      <c r="C47" s="19">
        <v>9.0</v>
      </c>
      <c r="D47" s="20">
        <v>419.0</v>
      </c>
      <c r="E47" s="21">
        <v>17.0</v>
      </c>
      <c r="F47" s="35">
        <v>222.0</v>
      </c>
      <c r="G47" s="36">
        <v>7.0</v>
      </c>
      <c r="H47" s="47">
        <f t="shared" si="1"/>
        <v>0.9285714286</v>
      </c>
      <c r="I47" s="47">
        <f t="shared" si="2"/>
        <v>0.9610091743</v>
      </c>
      <c r="J47" s="47">
        <f t="shared" si="3"/>
        <v>0.9694323144</v>
      </c>
      <c r="K47" s="47">
        <f t="shared" si="4"/>
        <v>0.9537366548</v>
      </c>
      <c r="L47" s="47">
        <f t="shared" si="5"/>
        <v>0.9549295775</v>
      </c>
      <c r="M47" s="47">
        <f t="shared" si="6"/>
        <v>0.9639097744</v>
      </c>
      <c r="N47" s="62">
        <f t="shared" si="7"/>
        <v>3.46031746</v>
      </c>
      <c r="O47" s="62">
        <f t="shared" si="8"/>
        <v>1.817460317</v>
      </c>
      <c r="P47" s="62">
        <f t="shared" si="9"/>
        <v>0.5252293578</v>
      </c>
      <c r="Q47" s="62">
        <f t="shared" si="10"/>
        <v>0.4074733096</v>
      </c>
      <c r="R47" s="62">
        <f t="shared" si="11"/>
        <v>1.228169014</v>
      </c>
      <c r="S47" s="62">
        <f t="shared" si="12"/>
        <v>0.1894736842</v>
      </c>
      <c r="T47" s="63">
        <f t="shared" si="13"/>
        <v>0.9537366548</v>
      </c>
      <c r="U47" s="63">
        <f t="shared" si="14"/>
        <v>0.9549295775</v>
      </c>
      <c r="V47" s="63">
        <f t="shared" si="15"/>
        <v>0.9639097744</v>
      </c>
      <c r="W47" s="63">
        <f t="shared" si="16"/>
        <v>0.9582806574</v>
      </c>
      <c r="X47" s="63">
        <f t="shared" si="17"/>
        <v>0.9582806574</v>
      </c>
      <c r="Y47" s="63">
        <f t="shared" si="18"/>
        <v>0.9582806574</v>
      </c>
      <c r="Z47" s="64">
        <f t="shared" si="19"/>
        <v>0.2384341637</v>
      </c>
      <c r="AA47" s="64">
        <f t="shared" si="20"/>
        <v>0.3492957746</v>
      </c>
      <c r="AB47" s="64">
        <f t="shared" si="21"/>
        <v>0.6406015038</v>
      </c>
      <c r="AC47" s="64">
        <f t="shared" si="22"/>
        <v>0.6864728192</v>
      </c>
      <c r="AD47" s="64">
        <f t="shared" si="23"/>
        <v>0.4500632111</v>
      </c>
      <c r="AE47" s="64">
        <f t="shared" si="24"/>
        <v>0.8217446271</v>
      </c>
      <c r="AF47" s="3"/>
      <c r="AG47" s="3"/>
      <c r="AH47" s="3"/>
      <c r="AI47" s="3">
        <f t="shared" si="25"/>
        <v>16</v>
      </c>
      <c r="AJ47" s="47">
        <v>0.329032258064516</v>
      </c>
      <c r="AK47" s="47">
        <v>0.433052792654935</v>
      </c>
      <c r="AL47" s="63">
        <v>0.42202462380301</v>
      </c>
      <c r="AM47" s="47">
        <f t="shared" si="26"/>
        <v>0.5388755072</v>
      </c>
      <c r="AN47" s="47">
        <f t="shared" si="27"/>
        <v>0.07355362539</v>
      </c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>
        <f t="shared" si="28"/>
        <v>1</v>
      </c>
      <c r="BG47" s="47">
        <v>0.0120071995188382</v>
      </c>
      <c r="BH47" s="47">
        <v>1.33642920426735</v>
      </c>
      <c r="BI47" s="63">
        <v>0.94991652754591</v>
      </c>
      <c r="BJ47" s="47"/>
      <c r="BK47" s="47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47">
        <v>0.928571428571429</v>
      </c>
      <c r="CN47" s="47">
        <v>0.961009174311926</v>
      </c>
      <c r="CO47" s="47">
        <v>0.956757749837171</v>
      </c>
      <c r="CP47" s="47">
        <v>0.954889509648178</v>
      </c>
      <c r="CQ47" s="63">
        <v>0.953736654804271</v>
      </c>
      <c r="CR47" s="47">
        <f t="shared" si="29"/>
        <v>0.9567577498</v>
      </c>
      <c r="CS47" s="47">
        <f t="shared" si="30"/>
        <v>-0.003021095033</v>
      </c>
      <c r="CT47" s="47">
        <f t="shared" si="31"/>
        <v>1.336135258</v>
      </c>
      <c r="CU47" s="47">
        <f t="shared" si="32"/>
        <v>0.02293694998</v>
      </c>
      <c r="CV47" s="3"/>
    </row>
    <row r="48" ht="11.25" customHeight="1">
      <c r="A48" s="3" t="s">
        <v>68</v>
      </c>
      <c r="B48" s="18">
        <v>10.0</v>
      </c>
      <c r="C48" s="19">
        <v>1.0</v>
      </c>
      <c r="D48" s="20">
        <v>28.0</v>
      </c>
      <c r="E48" s="21">
        <v>0.0</v>
      </c>
      <c r="F48" s="35">
        <v>12.0</v>
      </c>
      <c r="G48" s="36">
        <v>0.0</v>
      </c>
      <c r="H48" s="47">
        <f t="shared" si="1"/>
        <v>0.9090909091</v>
      </c>
      <c r="I48" s="47">
        <f t="shared" si="2"/>
        <v>1</v>
      </c>
      <c r="J48" s="47">
        <f t="shared" si="3"/>
        <v>1</v>
      </c>
      <c r="K48" s="47">
        <f t="shared" si="4"/>
        <v>0.9743589744</v>
      </c>
      <c r="L48" s="47">
        <f t="shared" si="5"/>
        <v>0.9565217391</v>
      </c>
      <c r="M48" s="47">
        <f t="shared" si="6"/>
        <v>1</v>
      </c>
      <c r="N48" s="62">
        <f t="shared" si="7"/>
        <v>2.545454545</v>
      </c>
      <c r="O48" s="62">
        <f t="shared" si="8"/>
        <v>1.090909091</v>
      </c>
      <c r="P48" s="62">
        <f t="shared" si="9"/>
        <v>0.4285714286</v>
      </c>
      <c r="Q48" s="62">
        <f t="shared" si="10"/>
        <v>0.3076923077</v>
      </c>
      <c r="R48" s="62">
        <f t="shared" si="11"/>
        <v>1.217391304</v>
      </c>
      <c r="S48" s="62">
        <f t="shared" si="12"/>
        <v>0.275</v>
      </c>
      <c r="T48" s="63">
        <f t="shared" si="13"/>
        <v>0.9743589744</v>
      </c>
      <c r="U48" s="63">
        <f t="shared" si="14"/>
        <v>0.9565217391</v>
      </c>
      <c r="V48" s="63">
        <f t="shared" si="15"/>
        <v>1</v>
      </c>
      <c r="W48" s="63">
        <f t="shared" si="16"/>
        <v>0.9803921569</v>
      </c>
      <c r="X48" s="63">
        <f t="shared" si="17"/>
        <v>0.9803921569</v>
      </c>
      <c r="Y48" s="63">
        <f t="shared" si="18"/>
        <v>0.9803921569</v>
      </c>
      <c r="Z48" s="64">
        <f t="shared" si="19"/>
        <v>0.2564102564</v>
      </c>
      <c r="AA48" s="64">
        <f t="shared" si="20"/>
        <v>0.4347826087</v>
      </c>
      <c r="AB48" s="64">
        <f t="shared" si="21"/>
        <v>0.7</v>
      </c>
      <c r="AC48" s="64">
        <f t="shared" si="22"/>
        <v>0.7450980392</v>
      </c>
      <c r="AD48" s="64">
        <f t="shared" si="23"/>
        <v>0.431372549</v>
      </c>
      <c r="AE48" s="64">
        <f t="shared" si="24"/>
        <v>0.8039215686</v>
      </c>
      <c r="AF48" s="3"/>
      <c r="AG48" s="3"/>
      <c r="AH48" s="3"/>
      <c r="AI48" s="3">
        <f t="shared" si="25"/>
        <v>16</v>
      </c>
      <c r="AJ48" s="47">
        <v>0.338461538461538</v>
      </c>
      <c r="AK48" s="47">
        <v>0.570032573289902</v>
      </c>
      <c r="AL48" s="63">
        <v>0.547864506627393</v>
      </c>
      <c r="AM48" s="47">
        <f t="shared" si="26"/>
        <v>0.6424023471</v>
      </c>
      <c r="AN48" s="47">
        <f t="shared" si="27"/>
        <v>0.1637454491</v>
      </c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>
        <f t="shared" si="28"/>
        <v>1</v>
      </c>
      <c r="BG48" s="47">
        <v>0.0122203486909007</v>
      </c>
      <c r="BH48" s="47">
        <v>1.36281854344205</v>
      </c>
      <c r="BI48" s="63">
        <v>0.967359050445104</v>
      </c>
      <c r="BJ48" s="47"/>
      <c r="BK48" s="47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47">
        <v>0.909090909090909</v>
      </c>
      <c r="CN48" s="47">
        <v>1.0</v>
      </c>
      <c r="CO48" s="47">
        <v>0.986282509185532</v>
      </c>
      <c r="CP48" s="47">
        <v>0.984133522665758</v>
      </c>
      <c r="CQ48" s="63">
        <v>0.974358974358974</v>
      </c>
      <c r="CR48" s="47">
        <f t="shared" si="29"/>
        <v>0.9862825092</v>
      </c>
      <c r="CS48" s="47">
        <f t="shared" si="30"/>
        <v>-0.01192353483</v>
      </c>
      <c r="CT48" s="47">
        <f t="shared" si="31"/>
        <v>1.349931128</v>
      </c>
      <c r="CU48" s="47">
        <f t="shared" si="32"/>
        <v>0.06428243465</v>
      </c>
      <c r="CV48" s="3"/>
    </row>
    <row r="49" ht="11.25" customHeight="1">
      <c r="A49" s="3" t="s">
        <v>69</v>
      </c>
      <c r="B49" s="18">
        <v>153.0</v>
      </c>
      <c r="C49" s="19">
        <v>11.0</v>
      </c>
      <c r="D49" s="20">
        <v>452.0</v>
      </c>
      <c r="E49" s="21">
        <v>18.0</v>
      </c>
      <c r="F49" s="35">
        <v>202.0</v>
      </c>
      <c r="G49" s="36">
        <v>4.0</v>
      </c>
      <c r="H49" s="47">
        <f t="shared" si="1"/>
        <v>0.9329268293</v>
      </c>
      <c r="I49" s="47">
        <f t="shared" si="2"/>
        <v>0.9617021277</v>
      </c>
      <c r="J49" s="47">
        <f t="shared" si="3"/>
        <v>0.9805825243</v>
      </c>
      <c r="K49" s="47">
        <f t="shared" si="4"/>
        <v>0.9542586751</v>
      </c>
      <c r="L49" s="47">
        <f t="shared" si="5"/>
        <v>0.9594594595</v>
      </c>
      <c r="M49" s="47">
        <f t="shared" si="6"/>
        <v>0.9674556213</v>
      </c>
      <c r="N49" s="62">
        <f t="shared" si="7"/>
        <v>2.865853659</v>
      </c>
      <c r="O49" s="62">
        <f t="shared" si="8"/>
        <v>1.256097561</v>
      </c>
      <c r="P49" s="62">
        <f t="shared" si="9"/>
        <v>0.4382978723</v>
      </c>
      <c r="Q49" s="62">
        <f t="shared" si="10"/>
        <v>0.3249211356</v>
      </c>
      <c r="R49" s="62">
        <f t="shared" si="11"/>
        <v>1.27027027</v>
      </c>
      <c r="S49" s="62">
        <f t="shared" si="12"/>
        <v>0.2426035503</v>
      </c>
      <c r="T49" s="63">
        <f t="shared" si="13"/>
        <v>0.9542586751</v>
      </c>
      <c r="U49" s="63">
        <f t="shared" si="14"/>
        <v>0.9594594595</v>
      </c>
      <c r="V49" s="63">
        <f t="shared" si="15"/>
        <v>0.9674556213</v>
      </c>
      <c r="W49" s="63">
        <f t="shared" si="16"/>
        <v>0.9607142857</v>
      </c>
      <c r="X49" s="63">
        <f t="shared" si="17"/>
        <v>0.9607142857</v>
      </c>
      <c r="Y49" s="63">
        <f t="shared" si="18"/>
        <v>0.9607142857</v>
      </c>
      <c r="Z49" s="64">
        <f t="shared" si="19"/>
        <v>0.2697160883</v>
      </c>
      <c r="AA49" s="64">
        <f t="shared" si="20"/>
        <v>0.4243243243</v>
      </c>
      <c r="AB49" s="64">
        <f t="shared" si="21"/>
        <v>0.674556213</v>
      </c>
      <c r="AC49" s="64">
        <f t="shared" si="22"/>
        <v>0.725</v>
      </c>
      <c r="AD49" s="64">
        <f t="shared" si="23"/>
        <v>0.444047619</v>
      </c>
      <c r="AE49" s="64">
        <f t="shared" si="24"/>
        <v>0.7916666667</v>
      </c>
      <c r="AF49" s="3"/>
      <c r="AG49" s="3"/>
      <c r="AH49" s="3"/>
      <c r="AI49" s="3">
        <f t="shared" si="25"/>
        <v>17</v>
      </c>
      <c r="AJ49" s="47">
        <v>0.340740740740741</v>
      </c>
      <c r="AK49" s="47">
        <v>0.362354892205638</v>
      </c>
      <c r="AL49" s="63">
        <v>0.360178970917226</v>
      </c>
      <c r="AM49" s="47">
        <f t="shared" si="26"/>
        <v>0.4971636899</v>
      </c>
      <c r="AN49" s="47">
        <f t="shared" si="27"/>
        <v>0.01528351307</v>
      </c>
      <c r="AO49" s="3"/>
      <c r="AP49" s="3"/>
      <c r="AQ49" s="3"/>
      <c r="AR49" s="3"/>
      <c r="AS49" s="3" t="s">
        <v>467</v>
      </c>
      <c r="AT49" s="3" t="s">
        <v>440</v>
      </c>
      <c r="AU49" s="3" t="s">
        <v>468</v>
      </c>
      <c r="AV49" s="3" t="s">
        <v>469</v>
      </c>
      <c r="AW49" s="3"/>
      <c r="AX49" s="3"/>
      <c r="AY49" s="3"/>
      <c r="AZ49" s="3"/>
      <c r="BA49" s="3"/>
      <c r="BB49" s="3"/>
      <c r="BC49" s="3"/>
      <c r="BD49" s="3"/>
      <c r="BE49" s="3"/>
      <c r="BF49" s="3">
        <f t="shared" si="28"/>
        <v>1</v>
      </c>
      <c r="BG49" s="47">
        <v>0.0123968322732786</v>
      </c>
      <c r="BH49" s="47">
        <v>1.32386816536247</v>
      </c>
      <c r="BI49" s="63">
        <v>0.940763052208835</v>
      </c>
      <c r="BJ49" s="47"/>
      <c r="BK49" s="47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47">
        <v>0.932926829268293</v>
      </c>
      <c r="CN49" s="47">
        <v>0.961702127659574</v>
      </c>
      <c r="CO49" s="47">
        <v>0.958043625572245</v>
      </c>
      <c r="CP49" s="47">
        <v>0.956163158191484</v>
      </c>
      <c r="CQ49" s="63">
        <v>0.954258675078864</v>
      </c>
      <c r="CR49" s="47">
        <f t="shared" si="29"/>
        <v>0.9580436256</v>
      </c>
      <c r="CS49" s="47">
        <f t="shared" si="30"/>
        <v>-0.003784950493</v>
      </c>
      <c r="CT49" s="47">
        <f t="shared" si="31"/>
        <v>1.339704983</v>
      </c>
      <c r="CU49" s="47">
        <f t="shared" si="32"/>
        <v>0.02034720862</v>
      </c>
      <c r="CV49" s="3"/>
    </row>
    <row r="50" ht="11.25" customHeight="1">
      <c r="A50" s="3" t="s">
        <v>70</v>
      </c>
      <c r="B50" s="18">
        <v>175.0</v>
      </c>
      <c r="C50" s="19">
        <v>31.0</v>
      </c>
      <c r="D50" s="20">
        <v>756.0</v>
      </c>
      <c r="E50" s="21">
        <v>69.0</v>
      </c>
      <c r="F50" s="35">
        <v>205.0</v>
      </c>
      <c r="G50" s="36">
        <v>13.0</v>
      </c>
      <c r="H50" s="47">
        <f t="shared" si="1"/>
        <v>0.8495145631</v>
      </c>
      <c r="I50" s="47">
        <f t="shared" si="2"/>
        <v>0.9163636364</v>
      </c>
      <c r="J50" s="47">
        <f t="shared" si="3"/>
        <v>0.9403669725</v>
      </c>
      <c r="K50" s="47">
        <f t="shared" si="4"/>
        <v>0.9030067895</v>
      </c>
      <c r="L50" s="47">
        <f t="shared" si="5"/>
        <v>0.8962264151</v>
      </c>
      <c r="M50" s="47">
        <f t="shared" si="6"/>
        <v>0.9213806328</v>
      </c>
      <c r="N50" s="62">
        <f t="shared" si="7"/>
        <v>4.004854369</v>
      </c>
      <c r="O50" s="62">
        <f t="shared" si="8"/>
        <v>1.058252427</v>
      </c>
      <c r="P50" s="62">
        <f t="shared" si="9"/>
        <v>0.2642424242</v>
      </c>
      <c r="Q50" s="62">
        <f t="shared" si="10"/>
        <v>0.2114451988</v>
      </c>
      <c r="R50" s="62">
        <f t="shared" si="11"/>
        <v>1.945754717</v>
      </c>
      <c r="S50" s="62">
        <f t="shared" si="12"/>
        <v>0.1975071908</v>
      </c>
      <c r="T50" s="63">
        <f t="shared" si="13"/>
        <v>0.9030067895</v>
      </c>
      <c r="U50" s="63">
        <f t="shared" si="14"/>
        <v>0.8962264151</v>
      </c>
      <c r="V50" s="63">
        <f t="shared" si="15"/>
        <v>0.9213806328</v>
      </c>
      <c r="W50" s="63">
        <f t="shared" si="16"/>
        <v>0.9095276221</v>
      </c>
      <c r="X50" s="63">
        <f t="shared" si="17"/>
        <v>0.9095276221</v>
      </c>
      <c r="Y50" s="63">
        <f t="shared" si="18"/>
        <v>0.9095276221</v>
      </c>
      <c r="Z50" s="64">
        <f t="shared" si="19"/>
        <v>0.2366634336</v>
      </c>
      <c r="AA50" s="64">
        <f t="shared" si="20"/>
        <v>0.4433962264</v>
      </c>
      <c r="AB50" s="64">
        <f t="shared" si="21"/>
        <v>0.7372962608</v>
      </c>
      <c r="AC50" s="64">
        <f t="shared" si="22"/>
        <v>0.7558046437</v>
      </c>
      <c r="AD50" s="64">
        <f t="shared" si="23"/>
        <v>0.3594875901</v>
      </c>
      <c r="AE50" s="64">
        <f t="shared" si="24"/>
        <v>0.7942353883</v>
      </c>
      <c r="AF50" s="3"/>
      <c r="AG50" s="3"/>
      <c r="AH50" s="3"/>
      <c r="AI50" s="3">
        <f t="shared" si="25"/>
        <v>17</v>
      </c>
      <c r="AJ50" s="47">
        <v>0.347517730496454</v>
      </c>
      <c r="AK50" s="47">
        <v>0.539701492537313</v>
      </c>
      <c r="AL50" s="63">
        <v>0.524779735682819</v>
      </c>
      <c r="AM50" s="47">
        <f t="shared" si="26"/>
        <v>0.627358729</v>
      </c>
      <c r="AN50" s="47">
        <f t="shared" si="27"/>
        <v>0.1358944414</v>
      </c>
      <c r="AO50" s="3"/>
      <c r="AP50" s="3"/>
      <c r="AQ50" s="3"/>
      <c r="AR50" s="3"/>
      <c r="AS50" s="3">
        <v>11.0</v>
      </c>
      <c r="AT50" s="47">
        <f t="shared" ref="AT50:AT53" si="36">2*AS50/100+0.01</f>
        <v>0.23</v>
      </c>
      <c r="AU50" s="3">
        <v>0.8141667</v>
      </c>
      <c r="AV50" s="3">
        <v>0.0573305</v>
      </c>
      <c r="AW50" s="3"/>
      <c r="AX50" s="3"/>
      <c r="AY50" s="3"/>
      <c r="AZ50" s="3"/>
      <c r="BA50" s="3"/>
      <c r="BB50" s="3"/>
      <c r="BC50" s="3"/>
      <c r="BD50" s="3"/>
      <c r="BE50" s="3"/>
      <c r="BF50" s="3">
        <f t="shared" si="28"/>
        <v>1</v>
      </c>
      <c r="BG50" s="47">
        <v>0.0129101394582835</v>
      </c>
      <c r="BH50" s="47">
        <v>0.510872661420641</v>
      </c>
      <c r="BI50" s="63">
        <v>0.368150684931507</v>
      </c>
      <c r="BJ50" s="47"/>
      <c r="BK50" s="47"/>
      <c r="BL50" s="3"/>
      <c r="BM50" s="3"/>
      <c r="BN50" s="3"/>
      <c r="BO50" s="3"/>
      <c r="BP50" s="3"/>
      <c r="BQ50" s="3"/>
      <c r="BR50" s="3"/>
      <c r="BS50" s="3"/>
      <c r="BT50" s="3" t="s">
        <v>467</v>
      </c>
      <c r="BU50" s="3" t="s">
        <v>411</v>
      </c>
      <c r="BV50" s="3" t="s">
        <v>468</v>
      </c>
      <c r="BW50" s="3" t="s">
        <v>469</v>
      </c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47">
        <v>0.849514563106796</v>
      </c>
      <c r="CN50" s="47">
        <v>0.916363636363636</v>
      </c>
      <c r="CO50" s="47">
        <v>0.906541279525891</v>
      </c>
      <c r="CP50" s="47">
        <v>0.905150539919319</v>
      </c>
      <c r="CQ50" s="63">
        <v>0.903006789524733</v>
      </c>
      <c r="CR50" s="47">
        <f t="shared" si="29"/>
        <v>0.9065412795</v>
      </c>
      <c r="CS50" s="47">
        <f t="shared" si="30"/>
        <v>-0.003534490001</v>
      </c>
      <c r="CT50" s="47">
        <f t="shared" si="31"/>
        <v>1.24866445</v>
      </c>
      <c r="CU50" s="47">
        <f t="shared" si="32"/>
        <v>0.04726943302</v>
      </c>
      <c r="CV50" s="3"/>
    </row>
    <row r="51" ht="11.25" customHeight="1">
      <c r="A51" s="3" t="s">
        <v>71</v>
      </c>
      <c r="B51" s="18">
        <v>113.0</v>
      </c>
      <c r="C51" s="19">
        <v>8.0</v>
      </c>
      <c r="D51" s="20">
        <v>196.0</v>
      </c>
      <c r="E51" s="21">
        <v>5.0</v>
      </c>
      <c r="F51" s="35">
        <v>79.0</v>
      </c>
      <c r="G51" s="36">
        <v>5.0</v>
      </c>
      <c r="H51" s="47">
        <f t="shared" si="1"/>
        <v>0.9338842975</v>
      </c>
      <c r="I51" s="47">
        <f t="shared" si="2"/>
        <v>0.9751243781</v>
      </c>
      <c r="J51" s="47">
        <f t="shared" si="3"/>
        <v>0.9404761905</v>
      </c>
      <c r="K51" s="47">
        <f t="shared" si="4"/>
        <v>0.9596273292</v>
      </c>
      <c r="L51" s="47">
        <f t="shared" si="5"/>
        <v>0.9365853659</v>
      </c>
      <c r="M51" s="47">
        <f t="shared" si="6"/>
        <v>0.9649122807</v>
      </c>
      <c r="N51" s="62">
        <f t="shared" si="7"/>
        <v>1.661157025</v>
      </c>
      <c r="O51" s="62">
        <f t="shared" si="8"/>
        <v>0.694214876</v>
      </c>
      <c r="P51" s="62">
        <f t="shared" si="9"/>
        <v>0.4179104478</v>
      </c>
      <c r="Q51" s="62">
        <f t="shared" si="10"/>
        <v>0.2608695652</v>
      </c>
      <c r="R51" s="62">
        <f t="shared" si="11"/>
        <v>0.9804878049</v>
      </c>
      <c r="S51" s="62">
        <f t="shared" si="12"/>
        <v>0.4245614035</v>
      </c>
      <c r="T51" s="63">
        <f t="shared" si="13"/>
        <v>0.9596273292</v>
      </c>
      <c r="U51" s="63">
        <f t="shared" si="14"/>
        <v>0.9365853659</v>
      </c>
      <c r="V51" s="63">
        <f t="shared" si="15"/>
        <v>0.9649122807</v>
      </c>
      <c r="W51" s="63">
        <f t="shared" si="16"/>
        <v>0.9556650246</v>
      </c>
      <c r="X51" s="63">
        <f t="shared" si="17"/>
        <v>0.9556650246</v>
      </c>
      <c r="Y51" s="63">
        <f t="shared" si="18"/>
        <v>0.9556650246</v>
      </c>
      <c r="Z51" s="64">
        <f t="shared" si="19"/>
        <v>0.3664596273</v>
      </c>
      <c r="AA51" s="64">
        <f t="shared" si="20"/>
        <v>0.5756097561</v>
      </c>
      <c r="AB51" s="64">
        <f t="shared" si="21"/>
        <v>0.7052631579</v>
      </c>
      <c r="AC51" s="64">
        <f t="shared" si="22"/>
        <v>0.7733990148</v>
      </c>
      <c r="AD51" s="64">
        <f t="shared" si="23"/>
        <v>0.4852216749</v>
      </c>
      <c r="AE51" s="64">
        <f t="shared" si="24"/>
        <v>0.697044335</v>
      </c>
      <c r="AF51" s="3"/>
      <c r="AG51" s="3"/>
      <c r="AH51" s="3"/>
      <c r="AI51" s="3">
        <f t="shared" si="25"/>
        <v>17</v>
      </c>
      <c r="AJ51" s="47">
        <v>0.352112676056338</v>
      </c>
      <c r="AK51" s="47">
        <v>0.37037037037037</v>
      </c>
      <c r="AL51" s="63">
        <v>0.368150684931507</v>
      </c>
      <c r="AM51" s="47">
        <f t="shared" si="26"/>
        <v>0.5108726614</v>
      </c>
      <c r="AN51" s="47">
        <f t="shared" si="27"/>
        <v>0.01291013946</v>
      </c>
      <c r="AO51" s="3"/>
      <c r="AP51" s="3"/>
      <c r="AQ51" s="3"/>
      <c r="AR51" s="3"/>
      <c r="AS51" s="3">
        <v>14.0</v>
      </c>
      <c r="AT51" s="47">
        <f t="shared" si="36"/>
        <v>0.29</v>
      </c>
      <c r="AU51" s="3">
        <v>0.91110122</v>
      </c>
      <c r="AV51" s="3">
        <v>0.0175366</v>
      </c>
      <c r="AW51" s="3"/>
      <c r="AX51" s="3"/>
      <c r="AY51" s="3"/>
      <c r="AZ51" s="3"/>
      <c r="BA51" s="3"/>
      <c r="BB51" s="3"/>
      <c r="BC51" s="3"/>
      <c r="BD51" s="3"/>
      <c r="BE51" s="3"/>
      <c r="BF51" s="3">
        <f t="shared" si="28"/>
        <v>1</v>
      </c>
      <c r="BG51" s="47">
        <v>0.0132889352543797</v>
      </c>
      <c r="BH51" s="47">
        <v>1.36172489795964</v>
      </c>
      <c r="BI51" s="63">
        <v>0.970703125</v>
      </c>
      <c r="BJ51" s="47"/>
      <c r="BK51" s="47"/>
      <c r="BL51" s="3"/>
      <c r="BM51" s="3"/>
      <c r="BN51" s="3"/>
      <c r="BO51" s="3"/>
      <c r="BP51" s="3"/>
      <c r="BQ51" s="3"/>
      <c r="BR51" s="3"/>
      <c r="BS51" s="3"/>
      <c r="BT51" s="3">
        <v>-2.0</v>
      </c>
      <c r="BU51" s="47">
        <f t="shared" ref="BU51:BU53" si="37">BT51/100+0.005</f>
        <v>-0.015</v>
      </c>
      <c r="BV51" s="3">
        <v>0.70959665</v>
      </c>
      <c r="BW51" s="3">
        <v>-0.0093610501</v>
      </c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47">
        <v>0.933884297520661</v>
      </c>
      <c r="CN51" s="47">
        <v>0.975124378109453</v>
      </c>
      <c r="CO51" s="47">
        <v>0.969447922529665</v>
      </c>
      <c r="CP51" s="47">
        <v>0.967459013468206</v>
      </c>
      <c r="CQ51" s="63">
        <v>0.959627329192547</v>
      </c>
      <c r="CR51" s="47">
        <f t="shared" si="29"/>
        <v>0.9694479225</v>
      </c>
      <c r="CS51" s="47">
        <f t="shared" si="30"/>
        <v>-0.009820593337</v>
      </c>
      <c r="CT51" s="47">
        <f t="shared" si="31"/>
        <v>1.34987298</v>
      </c>
      <c r="CU51" s="47">
        <f t="shared" si="32"/>
        <v>0.02916114064</v>
      </c>
      <c r="CV51" s="3"/>
    </row>
    <row r="52" ht="11.25" customHeight="1">
      <c r="A52" s="3" t="s">
        <v>72</v>
      </c>
      <c r="B52" s="18">
        <v>74.0</v>
      </c>
      <c r="C52" s="19">
        <v>13.0</v>
      </c>
      <c r="D52" s="20">
        <v>455.0</v>
      </c>
      <c r="E52" s="21">
        <v>35.0</v>
      </c>
      <c r="F52" s="35">
        <v>234.0</v>
      </c>
      <c r="G52" s="36">
        <v>22.0</v>
      </c>
      <c r="H52" s="47">
        <f t="shared" si="1"/>
        <v>0.8505747126</v>
      </c>
      <c r="I52" s="47">
        <f t="shared" si="2"/>
        <v>0.9285714286</v>
      </c>
      <c r="J52" s="47">
        <f t="shared" si="3"/>
        <v>0.9140625</v>
      </c>
      <c r="K52" s="47">
        <f t="shared" si="4"/>
        <v>0.9168110919</v>
      </c>
      <c r="L52" s="47">
        <f t="shared" si="5"/>
        <v>0.8979591837</v>
      </c>
      <c r="M52" s="47">
        <f t="shared" si="6"/>
        <v>0.9235924933</v>
      </c>
      <c r="N52" s="62">
        <f t="shared" si="7"/>
        <v>5.632183908</v>
      </c>
      <c r="O52" s="62">
        <f t="shared" si="8"/>
        <v>2.942528736</v>
      </c>
      <c r="P52" s="62">
        <f t="shared" si="9"/>
        <v>0.5224489796</v>
      </c>
      <c r="Q52" s="62">
        <f t="shared" si="10"/>
        <v>0.4436741768</v>
      </c>
      <c r="R52" s="62">
        <f t="shared" si="11"/>
        <v>1.428571429</v>
      </c>
      <c r="S52" s="62">
        <f t="shared" si="12"/>
        <v>0.1166219839</v>
      </c>
      <c r="T52" s="63">
        <f t="shared" si="13"/>
        <v>0.9168110919</v>
      </c>
      <c r="U52" s="63">
        <f t="shared" si="14"/>
        <v>0.8979591837</v>
      </c>
      <c r="V52" s="63">
        <f t="shared" si="15"/>
        <v>0.9235924933</v>
      </c>
      <c r="W52" s="63">
        <f t="shared" si="16"/>
        <v>0.9159663866</v>
      </c>
      <c r="X52" s="63">
        <f t="shared" si="17"/>
        <v>0.9159663866</v>
      </c>
      <c r="Y52" s="63">
        <f t="shared" si="18"/>
        <v>0.9159663866</v>
      </c>
      <c r="Z52" s="64">
        <f t="shared" si="19"/>
        <v>0.1889081456</v>
      </c>
      <c r="AA52" s="64">
        <f t="shared" si="20"/>
        <v>0.2798833819</v>
      </c>
      <c r="AB52" s="64">
        <f t="shared" si="21"/>
        <v>0.6394101877</v>
      </c>
      <c r="AC52" s="64">
        <f t="shared" si="22"/>
        <v>0.6614645858</v>
      </c>
      <c r="AD52" s="64">
        <f t="shared" si="23"/>
        <v>0.4117647059</v>
      </c>
      <c r="AE52" s="64">
        <f t="shared" si="24"/>
        <v>0.8427370948</v>
      </c>
      <c r="AF52" s="3"/>
      <c r="AG52" s="3"/>
      <c r="AH52" s="3"/>
      <c r="AI52" s="3">
        <f t="shared" si="25"/>
        <v>17</v>
      </c>
      <c r="AJ52" s="47">
        <v>0.355329949238579</v>
      </c>
      <c r="AK52" s="47">
        <v>0.434743474347435</v>
      </c>
      <c r="AL52" s="63">
        <v>0.422782874617737</v>
      </c>
      <c r="AM52" s="47">
        <f t="shared" si="26"/>
        <v>0.5586662755</v>
      </c>
      <c r="AN52" s="47">
        <f t="shared" si="27"/>
        <v>0.05615384212</v>
      </c>
      <c r="AO52" s="3"/>
      <c r="AP52" s="3"/>
      <c r="AQ52" s="3"/>
      <c r="AR52" s="3"/>
      <c r="AS52" s="3">
        <v>15.0</v>
      </c>
      <c r="AT52" s="47">
        <f t="shared" si="36"/>
        <v>0.31</v>
      </c>
      <c r="AU52" s="3">
        <v>0.936231528</v>
      </c>
      <c r="AV52" s="3">
        <v>0.013158516</v>
      </c>
      <c r="AW52" s="3"/>
      <c r="AX52" s="3"/>
      <c r="AY52" s="3"/>
      <c r="AZ52" s="3"/>
      <c r="BA52" s="3"/>
      <c r="BB52" s="3"/>
      <c r="BC52" s="3"/>
      <c r="BD52" s="3"/>
      <c r="BE52" s="3"/>
      <c r="BF52" s="3">
        <f t="shared" si="28"/>
        <v>1</v>
      </c>
      <c r="BG52" s="47">
        <v>0.0133895350399876</v>
      </c>
      <c r="BH52" s="47">
        <v>0.780675487004862</v>
      </c>
      <c r="BI52" s="63">
        <v>0.558988764044944</v>
      </c>
      <c r="BJ52" s="47"/>
      <c r="BK52" s="47"/>
      <c r="BL52" s="3"/>
      <c r="BM52" s="3"/>
      <c r="BN52" s="3"/>
      <c r="BO52" s="3"/>
      <c r="BP52" s="3"/>
      <c r="BQ52" s="3"/>
      <c r="BR52" s="3"/>
      <c r="BS52" s="3"/>
      <c r="BT52" s="3">
        <v>0.0</v>
      </c>
      <c r="BU52" s="47">
        <f t="shared" si="37"/>
        <v>0.005</v>
      </c>
      <c r="BV52" s="3">
        <v>0.704358442353</v>
      </c>
      <c r="BW52" s="3">
        <v>0.004782165</v>
      </c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47">
        <v>0.850574712643678</v>
      </c>
      <c r="CN52" s="47">
        <v>0.928571428571429</v>
      </c>
      <c r="CO52" s="47">
        <v>0.91694435311895</v>
      </c>
      <c r="CP52" s="47">
        <v>0.915454692308461</v>
      </c>
      <c r="CQ52" s="63">
        <v>0.916811091854419</v>
      </c>
      <c r="CR52" s="47">
        <f t="shared" si="29"/>
        <v>0.9169443531</v>
      </c>
      <c r="CS52" s="47">
        <f t="shared" si="30"/>
        <v>-0.0001332612645</v>
      </c>
      <c r="CT52" s="47">
        <f t="shared" si="31"/>
        <v>1.258046301</v>
      </c>
      <c r="CU52" s="47">
        <f t="shared" si="32"/>
        <v>0.05515200674</v>
      </c>
      <c r="CV52" s="3"/>
    </row>
    <row r="53" ht="11.25" customHeight="1">
      <c r="A53" s="3" t="s">
        <v>73</v>
      </c>
      <c r="B53" s="18">
        <v>43.0</v>
      </c>
      <c r="C53" s="19">
        <v>5.0</v>
      </c>
      <c r="D53" s="20">
        <v>109.0</v>
      </c>
      <c r="E53" s="21">
        <v>2.0</v>
      </c>
      <c r="F53" s="35">
        <v>19.0</v>
      </c>
      <c r="G53" s="36">
        <v>2.0</v>
      </c>
      <c r="H53" s="47">
        <f t="shared" si="1"/>
        <v>0.8958333333</v>
      </c>
      <c r="I53" s="47">
        <f t="shared" si="2"/>
        <v>0.981981982</v>
      </c>
      <c r="J53" s="47">
        <f t="shared" si="3"/>
        <v>0.9047619048</v>
      </c>
      <c r="K53" s="47">
        <f t="shared" si="4"/>
        <v>0.9559748428</v>
      </c>
      <c r="L53" s="47">
        <f t="shared" si="5"/>
        <v>0.8985507246</v>
      </c>
      <c r="M53" s="47">
        <f t="shared" si="6"/>
        <v>0.9696969697</v>
      </c>
      <c r="N53" s="62">
        <f t="shared" si="7"/>
        <v>2.3125</v>
      </c>
      <c r="O53" s="62">
        <f t="shared" si="8"/>
        <v>0.4375</v>
      </c>
      <c r="P53" s="62">
        <f t="shared" si="9"/>
        <v>0.1891891892</v>
      </c>
      <c r="Q53" s="62">
        <f t="shared" si="10"/>
        <v>0.1320754717</v>
      </c>
      <c r="R53" s="62">
        <f t="shared" si="11"/>
        <v>1.608695652</v>
      </c>
      <c r="S53" s="62">
        <f t="shared" si="12"/>
        <v>0.3636363636</v>
      </c>
      <c r="T53" s="63">
        <f t="shared" si="13"/>
        <v>0.9559748428</v>
      </c>
      <c r="U53" s="63">
        <f t="shared" si="14"/>
        <v>0.8985507246</v>
      </c>
      <c r="V53" s="63">
        <f t="shared" si="15"/>
        <v>0.9696969697</v>
      </c>
      <c r="W53" s="63">
        <f t="shared" si="16"/>
        <v>0.95</v>
      </c>
      <c r="X53" s="63">
        <f t="shared" si="17"/>
        <v>0.95</v>
      </c>
      <c r="Y53" s="63">
        <f t="shared" si="18"/>
        <v>0.95</v>
      </c>
      <c r="Z53" s="64">
        <f t="shared" si="19"/>
        <v>0.2830188679</v>
      </c>
      <c r="AA53" s="64">
        <f t="shared" si="20"/>
        <v>0.652173913</v>
      </c>
      <c r="AB53" s="64">
        <f t="shared" si="21"/>
        <v>0.8409090909</v>
      </c>
      <c r="AC53" s="64">
        <f t="shared" si="22"/>
        <v>0.8555555556</v>
      </c>
      <c r="AD53" s="64">
        <f t="shared" si="23"/>
        <v>0.3555555556</v>
      </c>
      <c r="AE53" s="64">
        <f t="shared" si="24"/>
        <v>0.7388888889</v>
      </c>
      <c r="AF53" s="3"/>
      <c r="AG53" s="3"/>
      <c r="AH53" s="3"/>
      <c r="AI53" s="3">
        <f t="shared" si="25"/>
        <v>17</v>
      </c>
      <c r="AJ53" s="47">
        <v>0.356234096692112</v>
      </c>
      <c r="AK53" s="47">
        <v>0.473210265646105</v>
      </c>
      <c r="AL53" s="63">
        <v>0.455623565416985</v>
      </c>
      <c r="AM53" s="47">
        <f t="shared" si="26"/>
        <v>0.5865057332</v>
      </c>
      <c r="AN53" s="47">
        <f t="shared" si="27"/>
        <v>0.0827146423</v>
      </c>
      <c r="AO53" s="3"/>
      <c r="AP53" s="3"/>
      <c r="AQ53" s="3"/>
      <c r="AR53" s="3"/>
      <c r="AS53" s="3">
        <v>17.0</v>
      </c>
      <c r="AT53" s="47">
        <f t="shared" si="36"/>
        <v>0.35</v>
      </c>
      <c r="AU53" s="3">
        <v>0.91222274</v>
      </c>
      <c r="AV53" s="3">
        <v>0.02802837</v>
      </c>
      <c r="AW53" s="3"/>
      <c r="AX53" s="3"/>
      <c r="AY53" s="3"/>
      <c r="AZ53" s="3"/>
      <c r="BA53" s="3"/>
      <c r="BB53" s="3"/>
      <c r="BC53" s="3"/>
      <c r="BD53" s="3"/>
      <c r="BE53" s="3"/>
      <c r="BF53" s="3">
        <f t="shared" si="28"/>
        <v>1</v>
      </c>
      <c r="BG53" s="47">
        <v>0.0139623606635824</v>
      </c>
      <c r="BH53" s="47">
        <v>1.36447238418357</v>
      </c>
      <c r="BI53" s="63">
        <v>0.97334159950403</v>
      </c>
      <c r="BJ53" s="47"/>
      <c r="BK53" s="47"/>
      <c r="BL53" s="3"/>
      <c r="BM53" s="3"/>
      <c r="BN53" s="3"/>
      <c r="BO53" s="3"/>
      <c r="BP53" s="3"/>
      <c r="BQ53" s="3"/>
      <c r="BR53" s="3"/>
      <c r="BS53" s="3"/>
      <c r="BT53" s="3">
        <v>1.0</v>
      </c>
      <c r="BU53" s="47">
        <f t="shared" si="37"/>
        <v>0.015</v>
      </c>
      <c r="BV53" s="3">
        <v>0.7036385165</v>
      </c>
      <c r="BW53" s="3">
        <v>0.010463656945</v>
      </c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47">
        <v>0.895833333333333</v>
      </c>
      <c r="CN53" s="47">
        <v>0.981981981981982</v>
      </c>
      <c r="CO53" s="47">
        <v>0.969035170585163</v>
      </c>
      <c r="CP53" s="47">
        <v>0.967050186317556</v>
      </c>
      <c r="CQ53" s="63">
        <v>0.955974842767296</v>
      </c>
      <c r="CR53" s="47">
        <f t="shared" si="29"/>
        <v>0.9690351706</v>
      </c>
      <c r="CS53" s="47">
        <f t="shared" si="30"/>
        <v>-0.01306032782</v>
      </c>
      <c r="CT53" s="47">
        <f t="shared" si="31"/>
        <v>1.327815943</v>
      </c>
      <c r="CU53" s="47">
        <f t="shared" si="32"/>
        <v>0.06091629365</v>
      </c>
      <c r="CV53" s="3"/>
    </row>
    <row r="54" ht="11.25" customHeight="1">
      <c r="A54" s="3" t="s">
        <v>74</v>
      </c>
      <c r="B54" s="18">
        <v>184.0</v>
      </c>
      <c r="C54" s="19">
        <v>22.0</v>
      </c>
      <c r="D54" s="20">
        <v>717.0</v>
      </c>
      <c r="E54" s="21">
        <v>27.0</v>
      </c>
      <c r="F54" s="35">
        <v>359.0</v>
      </c>
      <c r="G54" s="36">
        <v>16.0</v>
      </c>
      <c r="H54" s="47">
        <f t="shared" si="1"/>
        <v>0.8932038835</v>
      </c>
      <c r="I54" s="47">
        <f t="shared" si="2"/>
        <v>0.9637096774</v>
      </c>
      <c r="J54" s="47">
        <f t="shared" si="3"/>
        <v>0.9573333333</v>
      </c>
      <c r="K54" s="47">
        <f t="shared" si="4"/>
        <v>0.9484210526</v>
      </c>
      <c r="L54" s="47">
        <f t="shared" si="5"/>
        <v>0.934595525</v>
      </c>
      <c r="M54" s="47">
        <f t="shared" si="6"/>
        <v>0.9615728329</v>
      </c>
      <c r="N54" s="62">
        <f t="shared" si="7"/>
        <v>3.611650485</v>
      </c>
      <c r="O54" s="62">
        <f t="shared" si="8"/>
        <v>1.82038835</v>
      </c>
      <c r="P54" s="62">
        <f t="shared" si="9"/>
        <v>0.5040322581</v>
      </c>
      <c r="Q54" s="62">
        <f t="shared" si="10"/>
        <v>0.3947368421</v>
      </c>
      <c r="R54" s="62">
        <f t="shared" si="11"/>
        <v>1.280550775</v>
      </c>
      <c r="S54" s="62">
        <f t="shared" si="12"/>
        <v>0.1840929401</v>
      </c>
      <c r="T54" s="63">
        <f t="shared" si="13"/>
        <v>0.9484210526</v>
      </c>
      <c r="U54" s="63">
        <f t="shared" si="14"/>
        <v>0.934595525</v>
      </c>
      <c r="V54" s="63">
        <f t="shared" si="15"/>
        <v>0.9615728329</v>
      </c>
      <c r="W54" s="63">
        <f t="shared" si="16"/>
        <v>0.9509433962</v>
      </c>
      <c r="X54" s="63">
        <f t="shared" si="17"/>
        <v>0.9509433962</v>
      </c>
      <c r="Y54" s="63">
        <f t="shared" si="18"/>
        <v>0.9509433962</v>
      </c>
      <c r="Z54" s="64">
        <f t="shared" si="19"/>
        <v>0.2221052632</v>
      </c>
      <c r="AA54" s="64">
        <f t="shared" si="20"/>
        <v>0.3442340792</v>
      </c>
      <c r="AB54" s="64">
        <f t="shared" si="21"/>
        <v>0.655049151</v>
      </c>
      <c r="AC54" s="64">
        <f t="shared" si="22"/>
        <v>0.6920754717</v>
      </c>
      <c r="AD54" s="64">
        <f t="shared" si="23"/>
        <v>0.4301886792</v>
      </c>
      <c r="AE54" s="64">
        <f t="shared" si="24"/>
        <v>0.8286792453</v>
      </c>
      <c r="AF54" s="3"/>
      <c r="AG54" s="3"/>
      <c r="AH54" s="3"/>
      <c r="AI54" s="3">
        <f t="shared" si="25"/>
        <v>17</v>
      </c>
      <c r="AJ54" s="47">
        <v>0.356435643564356</v>
      </c>
      <c r="AK54" s="47">
        <v>0.526096033402923</v>
      </c>
      <c r="AL54" s="63">
        <v>0.509915014164306</v>
      </c>
      <c r="AM54" s="47">
        <f t="shared" si="26"/>
        <v>0.6240441334</v>
      </c>
      <c r="AN54" s="47">
        <f t="shared" si="27"/>
        <v>0.1199680122</v>
      </c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>
        <f t="shared" si="28"/>
        <v>1</v>
      </c>
      <c r="BG54" s="47">
        <v>0.0141372352418805</v>
      </c>
      <c r="BH54" s="47">
        <v>1.29464311968471</v>
      </c>
      <c r="BI54" s="63">
        <v>0.921155347384856</v>
      </c>
      <c r="BJ54" s="47"/>
      <c r="BK54" s="47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47">
        <v>0.893203883495146</v>
      </c>
      <c r="CN54" s="47">
        <v>0.963709677419355</v>
      </c>
      <c r="CO54" s="47">
        <v>0.953295325300445</v>
      </c>
      <c r="CP54" s="47">
        <v>0.951460008766234</v>
      </c>
      <c r="CQ54" s="63">
        <v>0.948421052631579</v>
      </c>
      <c r="CR54" s="47">
        <f t="shared" si="29"/>
        <v>0.9532953253</v>
      </c>
      <c r="CS54" s="47">
        <f t="shared" si="30"/>
        <v>-0.004874272669</v>
      </c>
      <c r="CT54" s="47">
        <f t="shared" si="31"/>
        <v>1.313036171</v>
      </c>
      <c r="CU54" s="47">
        <f t="shared" si="32"/>
        <v>0.049855125</v>
      </c>
      <c r="CV54" s="3"/>
    </row>
    <row r="55" ht="11.25" customHeight="1">
      <c r="A55" s="3" t="s">
        <v>75</v>
      </c>
      <c r="B55" s="18">
        <v>154.0</v>
      </c>
      <c r="C55" s="19">
        <v>23.0</v>
      </c>
      <c r="D55" s="20">
        <v>568.0</v>
      </c>
      <c r="E55" s="21">
        <v>22.0</v>
      </c>
      <c r="F55" s="35">
        <v>201.0</v>
      </c>
      <c r="G55" s="36">
        <v>15.0</v>
      </c>
      <c r="H55" s="47">
        <f t="shared" si="1"/>
        <v>0.8700564972</v>
      </c>
      <c r="I55" s="47">
        <f t="shared" si="2"/>
        <v>0.9627118644</v>
      </c>
      <c r="J55" s="47">
        <f t="shared" si="3"/>
        <v>0.9305555556</v>
      </c>
      <c r="K55" s="47">
        <f t="shared" si="4"/>
        <v>0.9413298566</v>
      </c>
      <c r="L55" s="47">
        <f t="shared" si="5"/>
        <v>0.903307888</v>
      </c>
      <c r="M55" s="47">
        <f t="shared" si="6"/>
        <v>0.9540942928</v>
      </c>
      <c r="N55" s="62">
        <f t="shared" si="7"/>
        <v>3.333333333</v>
      </c>
      <c r="O55" s="62">
        <f t="shared" si="8"/>
        <v>1.220338983</v>
      </c>
      <c r="P55" s="62">
        <f t="shared" si="9"/>
        <v>0.3661016949</v>
      </c>
      <c r="Q55" s="62">
        <f t="shared" si="10"/>
        <v>0.2816166884</v>
      </c>
      <c r="R55" s="62">
        <f t="shared" si="11"/>
        <v>1.501272265</v>
      </c>
      <c r="S55" s="62">
        <f t="shared" si="12"/>
        <v>0.2196029777</v>
      </c>
      <c r="T55" s="63">
        <f t="shared" si="13"/>
        <v>0.9413298566</v>
      </c>
      <c r="U55" s="63">
        <f t="shared" si="14"/>
        <v>0.903307888</v>
      </c>
      <c r="V55" s="63">
        <f t="shared" si="15"/>
        <v>0.9540942928</v>
      </c>
      <c r="W55" s="63">
        <f t="shared" si="16"/>
        <v>0.9389623601</v>
      </c>
      <c r="X55" s="63">
        <f t="shared" si="17"/>
        <v>0.9389623601</v>
      </c>
      <c r="Y55" s="63">
        <f t="shared" si="18"/>
        <v>0.9389623601</v>
      </c>
      <c r="Z55" s="64">
        <f t="shared" si="19"/>
        <v>0.2294654498</v>
      </c>
      <c r="AA55" s="64">
        <f t="shared" si="20"/>
        <v>0.4300254453</v>
      </c>
      <c r="AB55" s="64">
        <f t="shared" si="21"/>
        <v>0.723325062</v>
      </c>
      <c r="AC55" s="64">
        <f t="shared" si="22"/>
        <v>0.7497456765</v>
      </c>
      <c r="AD55" s="64">
        <f t="shared" si="23"/>
        <v>0.3835198372</v>
      </c>
      <c r="AE55" s="64">
        <f t="shared" si="24"/>
        <v>0.8056968464</v>
      </c>
      <c r="AF55" s="3"/>
      <c r="AG55" s="3"/>
      <c r="AH55" s="3"/>
      <c r="AI55" s="3">
        <f t="shared" si="25"/>
        <v>17</v>
      </c>
      <c r="AJ55" s="47">
        <v>0.357575757575758</v>
      </c>
      <c r="AK55" s="47">
        <v>0.486628211851075</v>
      </c>
      <c r="AL55" s="63">
        <v>0.467590523021904</v>
      </c>
      <c r="AM55" s="47">
        <f t="shared" si="26"/>
        <v>0.5969423515</v>
      </c>
      <c r="AN55" s="47">
        <f t="shared" si="27"/>
        <v>0.09125386555</v>
      </c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>
        <f t="shared" si="28"/>
        <v>1</v>
      </c>
      <c r="BG55" s="47">
        <v>0.0141969372835962</v>
      </c>
      <c r="BH55" s="47">
        <v>1.34706170948339</v>
      </c>
      <c r="BI55" s="63">
        <v>0.955882352941176</v>
      </c>
      <c r="BJ55" s="47"/>
      <c r="BK55" s="47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47">
        <v>0.870056497175141</v>
      </c>
      <c r="CN55" s="47">
        <v>0.96271186440678</v>
      </c>
      <c r="CO55" s="47">
        <v>0.948711664729209</v>
      </c>
      <c r="CP55" s="47">
        <v>0.946919933508318</v>
      </c>
      <c r="CQ55" s="63">
        <v>0.941329856584094</v>
      </c>
      <c r="CR55" s="47">
        <f t="shared" si="29"/>
        <v>0.9487116647</v>
      </c>
      <c r="CS55" s="47">
        <f t="shared" si="30"/>
        <v>-0.007381808145</v>
      </c>
      <c r="CT55" s="47">
        <f t="shared" si="31"/>
        <v>1.295962937</v>
      </c>
      <c r="CU55" s="47">
        <f t="shared" si="32"/>
        <v>0.06551723848</v>
      </c>
      <c r="CV55" s="3"/>
    </row>
    <row r="56" ht="11.25" customHeight="1">
      <c r="A56" s="3" t="s">
        <v>76</v>
      </c>
      <c r="B56" s="18">
        <v>101.0</v>
      </c>
      <c r="C56" s="19">
        <v>4.0</v>
      </c>
      <c r="D56" s="20">
        <v>154.0</v>
      </c>
      <c r="E56" s="21">
        <v>6.0</v>
      </c>
      <c r="F56" s="35">
        <v>68.0</v>
      </c>
      <c r="G56" s="36">
        <v>5.0</v>
      </c>
      <c r="H56" s="47">
        <f t="shared" si="1"/>
        <v>0.9619047619</v>
      </c>
      <c r="I56" s="47">
        <f t="shared" si="2"/>
        <v>0.9625</v>
      </c>
      <c r="J56" s="47">
        <f t="shared" si="3"/>
        <v>0.9315068493</v>
      </c>
      <c r="K56" s="47">
        <f t="shared" si="4"/>
        <v>0.9622641509</v>
      </c>
      <c r="L56" s="47">
        <f t="shared" si="5"/>
        <v>0.9494382022</v>
      </c>
      <c r="M56" s="47">
        <f t="shared" si="6"/>
        <v>0.9527896996</v>
      </c>
      <c r="N56" s="62">
        <f t="shared" si="7"/>
        <v>1.523809524</v>
      </c>
      <c r="O56" s="62">
        <f t="shared" si="8"/>
        <v>0.6952380952</v>
      </c>
      <c r="P56" s="62">
        <f t="shared" si="9"/>
        <v>0.45625</v>
      </c>
      <c r="Q56" s="62">
        <f t="shared" si="10"/>
        <v>0.2754716981</v>
      </c>
      <c r="R56" s="62">
        <f t="shared" si="11"/>
        <v>0.8988764045</v>
      </c>
      <c r="S56" s="62">
        <f t="shared" si="12"/>
        <v>0.4506437768</v>
      </c>
      <c r="T56" s="63">
        <f t="shared" si="13"/>
        <v>0.9622641509</v>
      </c>
      <c r="U56" s="63">
        <f t="shared" si="14"/>
        <v>0.9494382022</v>
      </c>
      <c r="V56" s="63">
        <f t="shared" si="15"/>
        <v>0.9527896996</v>
      </c>
      <c r="W56" s="63">
        <f t="shared" si="16"/>
        <v>0.9556213018</v>
      </c>
      <c r="X56" s="63">
        <f t="shared" si="17"/>
        <v>0.9556213018</v>
      </c>
      <c r="Y56" s="63">
        <f t="shared" si="18"/>
        <v>0.9556213018</v>
      </c>
      <c r="Z56" s="64">
        <f t="shared" si="19"/>
        <v>0.4037735849</v>
      </c>
      <c r="AA56" s="64">
        <f t="shared" si="20"/>
        <v>0.595505618</v>
      </c>
      <c r="AB56" s="64">
        <f t="shared" si="21"/>
        <v>0.6824034335</v>
      </c>
      <c r="AC56" s="64">
        <f t="shared" si="22"/>
        <v>0.7692307692</v>
      </c>
      <c r="AD56" s="64">
        <f t="shared" si="23"/>
        <v>0.5177514793</v>
      </c>
      <c r="AE56" s="64">
        <f t="shared" si="24"/>
        <v>0.6686390533</v>
      </c>
      <c r="AF56" s="3"/>
      <c r="AG56" s="3"/>
      <c r="AH56" s="3"/>
      <c r="AI56" s="3">
        <f t="shared" si="25"/>
        <v>18</v>
      </c>
      <c r="AJ56" s="47">
        <v>0.370106761565836</v>
      </c>
      <c r="AK56" s="47">
        <v>0.447115384615385</v>
      </c>
      <c r="AL56" s="63">
        <v>0.43598971722365</v>
      </c>
      <c r="AM56" s="47">
        <f t="shared" si="26"/>
        <v>0.5778633213</v>
      </c>
      <c r="AN56" s="47">
        <f t="shared" si="27"/>
        <v>0.05445331957</v>
      </c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>
        <f t="shared" si="28"/>
        <v>1</v>
      </c>
      <c r="BG56" s="47">
        <v>0.014232142492463</v>
      </c>
      <c r="BH56" s="47">
        <v>1.34646208761143</v>
      </c>
      <c r="BI56" s="63">
        <v>0.959405940594059</v>
      </c>
      <c r="BJ56" s="47"/>
      <c r="BK56" s="47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47">
        <v>0.961904761904762</v>
      </c>
      <c r="CN56" s="47">
        <v>0.9625</v>
      </c>
      <c r="CO56" s="47">
        <v>0.96340363547681</v>
      </c>
      <c r="CP56" s="47">
        <v>0.961472200598029</v>
      </c>
      <c r="CQ56" s="63">
        <v>0.962264150943396</v>
      </c>
      <c r="CR56" s="47">
        <f t="shared" si="29"/>
        <v>0.9634036355</v>
      </c>
      <c r="CS56" s="47">
        <f t="shared" si="30"/>
        <v>-0.001139484533</v>
      </c>
      <c r="CT56" s="47">
        <f t="shared" si="31"/>
        <v>1.360759657</v>
      </c>
      <c r="CU56" s="47">
        <f t="shared" si="32"/>
        <v>0.0004208968936</v>
      </c>
      <c r="CV56" s="3"/>
    </row>
    <row r="57" ht="11.25" customHeight="1">
      <c r="A57" s="3" t="s">
        <v>77</v>
      </c>
      <c r="B57" s="18">
        <v>262.0</v>
      </c>
      <c r="C57" s="19">
        <v>20.0</v>
      </c>
      <c r="D57" s="20">
        <v>620.0</v>
      </c>
      <c r="E57" s="21">
        <v>16.0</v>
      </c>
      <c r="F57" s="35">
        <v>310.0</v>
      </c>
      <c r="G57" s="36">
        <v>10.0</v>
      </c>
      <c r="H57" s="47">
        <f t="shared" si="1"/>
        <v>0.9290780142</v>
      </c>
      <c r="I57" s="47">
        <f t="shared" si="2"/>
        <v>0.9748427673</v>
      </c>
      <c r="J57" s="47">
        <f t="shared" si="3"/>
        <v>0.96875</v>
      </c>
      <c r="K57" s="47">
        <f t="shared" si="4"/>
        <v>0.9607843137</v>
      </c>
      <c r="L57" s="47">
        <f t="shared" si="5"/>
        <v>0.950166113</v>
      </c>
      <c r="M57" s="47">
        <f t="shared" si="6"/>
        <v>0.9728033473</v>
      </c>
      <c r="N57" s="62">
        <f t="shared" si="7"/>
        <v>2.255319149</v>
      </c>
      <c r="O57" s="62">
        <f t="shared" si="8"/>
        <v>1.134751773</v>
      </c>
      <c r="P57" s="62">
        <f t="shared" si="9"/>
        <v>0.5031446541</v>
      </c>
      <c r="Q57" s="62">
        <f t="shared" si="10"/>
        <v>0.348583878</v>
      </c>
      <c r="R57" s="62">
        <f t="shared" si="11"/>
        <v>1.056478405</v>
      </c>
      <c r="S57" s="62">
        <f t="shared" si="12"/>
        <v>0.2949790795</v>
      </c>
      <c r="T57" s="63">
        <f t="shared" si="13"/>
        <v>0.9607843137</v>
      </c>
      <c r="U57" s="63">
        <f t="shared" si="14"/>
        <v>0.950166113</v>
      </c>
      <c r="V57" s="63">
        <f t="shared" si="15"/>
        <v>0.9728033473</v>
      </c>
      <c r="W57" s="63">
        <f t="shared" si="16"/>
        <v>0.9628432956</v>
      </c>
      <c r="X57" s="63">
        <f t="shared" si="17"/>
        <v>0.9628432956</v>
      </c>
      <c r="Y57" s="63">
        <f t="shared" si="18"/>
        <v>0.9628432956</v>
      </c>
      <c r="Z57" s="64">
        <f t="shared" si="19"/>
        <v>0.302832244</v>
      </c>
      <c r="AA57" s="64">
        <f t="shared" si="20"/>
        <v>0.4518272425</v>
      </c>
      <c r="AB57" s="64">
        <f t="shared" si="21"/>
        <v>0.6589958159</v>
      </c>
      <c r="AC57" s="64">
        <f t="shared" si="22"/>
        <v>0.7205169628</v>
      </c>
      <c r="AD57" s="64">
        <f t="shared" si="23"/>
        <v>0.4749596123</v>
      </c>
      <c r="AE57" s="64">
        <f t="shared" si="24"/>
        <v>0.7673667205</v>
      </c>
      <c r="AF57" s="3"/>
      <c r="AG57" s="3"/>
      <c r="AH57" s="3"/>
      <c r="AI57" s="3">
        <f t="shared" si="25"/>
        <v>18</v>
      </c>
      <c r="AJ57" s="47">
        <v>0.37603305785124</v>
      </c>
      <c r="AK57" s="47">
        <v>0.560975609756098</v>
      </c>
      <c r="AL57" s="63">
        <v>0.534287418008348</v>
      </c>
      <c r="AM57" s="47">
        <f t="shared" si="26"/>
        <v>0.6625651829</v>
      </c>
      <c r="AN57" s="47">
        <f t="shared" si="27"/>
        <v>0.1307741326</v>
      </c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>
        <f t="shared" si="28"/>
        <v>1</v>
      </c>
      <c r="BG57" s="47">
        <v>0.0142469506474526</v>
      </c>
      <c r="BH57" s="47">
        <v>1.31654411437771</v>
      </c>
      <c r="BI57" s="63">
        <v>0.935353535353535</v>
      </c>
      <c r="BJ57" s="47"/>
      <c r="BK57" s="47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47">
        <v>0.929078014184397</v>
      </c>
      <c r="CN57" s="47">
        <v>0.974842767295598</v>
      </c>
      <c r="CO57" s="47">
        <v>0.968433801626652</v>
      </c>
      <c r="CP57" s="47">
        <v>0.966454535682658</v>
      </c>
      <c r="CQ57" s="63">
        <v>0.96078431372549</v>
      </c>
      <c r="CR57" s="47">
        <f t="shared" si="29"/>
        <v>0.9684338016</v>
      </c>
      <c r="CS57" s="47">
        <f t="shared" si="30"/>
        <v>-0.007649487901</v>
      </c>
      <c r="CT57" s="47">
        <f t="shared" si="31"/>
        <v>1.346275295</v>
      </c>
      <c r="CU57" s="47">
        <f t="shared" si="32"/>
        <v>0.03236056726</v>
      </c>
      <c r="CV57" s="3"/>
    </row>
    <row r="58" ht="11.25" customHeight="1">
      <c r="A58" s="3" t="s">
        <v>78</v>
      </c>
      <c r="B58" s="18">
        <v>128.0</v>
      </c>
      <c r="C58" s="19">
        <v>11.0</v>
      </c>
      <c r="D58" s="20">
        <v>335.0</v>
      </c>
      <c r="E58" s="21">
        <v>21.0</v>
      </c>
      <c r="F58" s="35">
        <v>161.0</v>
      </c>
      <c r="G58" s="36">
        <v>5.0</v>
      </c>
      <c r="H58" s="47">
        <f t="shared" si="1"/>
        <v>0.9208633094</v>
      </c>
      <c r="I58" s="47">
        <f t="shared" si="2"/>
        <v>0.941011236</v>
      </c>
      <c r="J58" s="47">
        <f t="shared" si="3"/>
        <v>0.9698795181</v>
      </c>
      <c r="K58" s="47">
        <f t="shared" si="4"/>
        <v>0.9353535354</v>
      </c>
      <c r="L58" s="47">
        <f t="shared" si="5"/>
        <v>0.9475409836</v>
      </c>
      <c r="M58" s="47">
        <f t="shared" si="6"/>
        <v>0.9501915709</v>
      </c>
      <c r="N58" s="62">
        <f t="shared" si="7"/>
        <v>2.561151079</v>
      </c>
      <c r="O58" s="62">
        <f t="shared" si="8"/>
        <v>1.194244604</v>
      </c>
      <c r="P58" s="62">
        <f t="shared" si="9"/>
        <v>0.4662921348</v>
      </c>
      <c r="Q58" s="62">
        <f t="shared" si="10"/>
        <v>0.3353535354</v>
      </c>
      <c r="R58" s="62">
        <f t="shared" si="11"/>
        <v>1.167213115</v>
      </c>
      <c r="S58" s="62">
        <f t="shared" si="12"/>
        <v>0.2662835249</v>
      </c>
      <c r="T58" s="63">
        <f t="shared" si="13"/>
        <v>0.9353535354</v>
      </c>
      <c r="U58" s="63">
        <f t="shared" si="14"/>
        <v>0.9475409836</v>
      </c>
      <c r="V58" s="63">
        <f t="shared" si="15"/>
        <v>0.9501915709</v>
      </c>
      <c r="W58" s="63">
        <f t="shared" si="16"/>
        <v>0.9440242057</v>
      </c>
      <c r="X58" s="63">
        <f t="shared" si="17"/>
        <v>0.9440242057</v>
      </c>
      <c r="Y58" s="63">
        <f t="shared" si="18"/>
        <v>0.9440242057</v>
      </c>
      <c r="Z58" s="64">
        <f t="shared" si="19"/>
        <v>0.301010101</v>
      </c>
      <c r="AA58" s="64">
        <f t="shared" si="20"/>
        <v>0.4360655738</v>
      </c>
      <c r="AB58" s="64">
        <f t="shared" si="21"/>
        <v>0.6513409962</v>
      </c>
      <c r="AC58" s="64">
        <f t="shared" si="22"/>
        <v>0.7080181543</v>
      </c>
      <c r="AD58" s="64">
        <f t="shared" si="23"/>
        <v>0.4689863843</v>
      </c>
      <c r="AE58" s="64">
        <f t="shared" si="24"/>
        <v>0.7670196672</v>
      </c>
      <c r="AF58" s="3"/>
      <c r="AG58" s="3"/>
      <c r="AH58" s="3"/>
      <c r="AI58" s="3">
        <f t="shared" si="25"/>
        <v>18</v>
      </c>
      <c r="AJ58" s="47">
        <v>0.37914691943128</v>
      </c>
      <c r="AK58" s="47">
        <v>0.490283176013326</v>
      </c>
      <c r="AL58" s="63">
        <v>0.478628230616302</v>
      </c>
      <c r="AM58" s="47">
        <f t="shared" si="26"/>
        <v>0.6147799163</v>
      </c>
      <c r="AN58" s="47">
        <f t="shared" si="27"/>
        <v>0.07858520066</v>
      </c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>
        <f t="shared" si="28"/>
        <v>1</v>
      </c>
      <c r="BG58" s="47">
        <v>0.0147894071404933</v>
      </c>
      <c r="BH58" s="47">
        <v>1.34851904808084</v>
      </c>
      <c r="BI58" s="63">
        <v>0.959471365638767</v>
      </c>
      <c r="BJ58" s="47"/>
      <c r="BK58" s="47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47">
        <v>0.920863309352518</v>
      </c>
      <c r="CN58" s="47">
        <v>0.941011235955056</v>
      </c>
      <c r="CO58" s="47">
        <v>0.938749439783319</v>
      </c>
      <c r="CP58" s="47">
        <v>0.937052437805332</v>
      </c>
      <c r="CQ58" s="63">
        <v>0.935353535353535</v>
      </c>
      <c r="CR58" s="47">
        <f t="shared" si="29"/>
        <v>0.9387494398</v>
      </c>
      <c r="CS58" s="47">
        <f t="shared" si="30"/>
        <v>-0.00339590443</v>
      </c>
      <c r="CT58" s="47">
        <f t="shared" si="31"/>
        <v>1.316544117</v>
      </c>
      <c r="CU58" s="47">
        <f t="shared" si="32"/>
        <v>0.01424673553</v>
      </c>
      <c r="CV58" s="3"/>
    </row>
    <row r="59" ht="11.25" customHeight="1">
      <c r="A59" s="3" t="s">
        <v>79</v>
      </c>
      <c r="B59" s="18">
        <v>349.0</v>
      </c>
      <c r="C59" s="19">
        <v>37.0</v>
      </c>
      <c r="D59" s="20">
        <v>699.0</v>
      </c>
      <c r="E59" s="21">
        <v>21.0</v>
      </c>
      <c r="F59" s="35">
        <v>237.0</v>
      </c>
      <c r="G59" s="36">
        <v>10.0</v>
      </c>
      <c r="H59" s="47">
        <f t="shared" si="1"/>
        <v>0.9041450777</v>
      </c>
      <c r="I59" s="47">
        <f t="shared" si="2"/>
        <v>0.9708333333</v>
      </c>
      <c r="J59" s="47">
        <f t="shared" si="3"/>
        <v>0.95951417</v>
      </c>
      <c r="K59" s="47">
        <f t="shared" si="4"/>
        <v>0.9475587703</v>
      </c>
      <c r="L59" s="47">
        <f t="shared" si="5"/>
        <v>0.9257503949</v>
      </c>
      <c r="M59" s="47">
        <f t="shared" si="6"/>
        <v>0.9679420889</v>
      </c>
      <c r="N59" s="62">
        <f t="shared" si="7"/>
        <v>1.865284974</v>
      </c>
      <c r="O59" s="62">
        <f t="shared" si="8"/>
        <v>0.6398963731</v>
      </c>
      <c r="P59" s="62">
        <f t="shared" si="9"/>
        <v>0.3430555556</v>
      </c>
      <c r="Q59" s="62">
        <f t="shared" si="10"/>
        <v>0.2233273056</v>
      </c>
      <c r="R59" s="62">
        <f t="shared" si="11"/>
        <v>1.137440758</v>
      </c>
      <c r="S59" s="62">
        <f t="shared" si="12"/>
        <v>0.3991726991</v>
      </c>
      <c r="T59" s="63">
        <f t="shared" si="13"/>
        <v>0.9475587703</v>
      </c>
      <c r="U59" s="63">
        <f t="shared" si="14"/>
        <v>0.9257503949</v>
      </c>
      <c r="V59" s="63">
        <f t="shared" si="15"/>
        <v>0.9679420889</v>
      </c>
      <c r="W59" s="63">
        <f t="shared" si="16"/>
        <v>0.9497413156</v>
      </c>
      <c r="X59" s="63">
        <f t="shared" si="17"/>
        <v>0.9497413156</v>
      </c>
      <c r="Y59" s="63">
        <f t="shared" si="18"/>
        <v>0.9497413156</v>
      </c>
      <c r="Z59" s="64">
        <f t="shared" si="19"/>
        <v>0.3345388788</v>
      </c>
      <c r="AA59" s="64">
        <f t="shared" si="20"/>
        <v>0.5671406003</v>
      </c>
      <c r="AB59" s="64">
        <f t="shared" si="21"/>
        <v>0.7331954498</v>
      </c>
      <c r="AC59" s="64">
        <f t="shared" si="22"/>
        <v>0.7819660015</v>
      </c>
      <c r="AD59" s="64">
        <f t="shared" si="23"/>
        <v>0.4486326681</v>
      </c>
      <c r="AE59" s="64">
        <f t="shared" si="24"/>
        <v>0.719142646</v>
      </c>
      <c r="AF59" s="3"/>
      <c r="AG59" s="3"/>
      <c r="AH59" s="3"/>
      <c r="AI59" s="3">
        <f t="shared" si="25"/>
        <v>18</v>
      </c>
      <c r="AJ59" s="47">
        <v>0.379807692307692</v>
      </c>
      <c r="AK59" s="47">
        <v>0.467018469656992</v>
      </c>
      <c r="AL59" s="63">
        <v>0.453531598513011</v>
      </c>
      <c r="AM59" s="47">
        <f t="shared" si="26"/>
        <v>0.5987965216</v>
      </c>
      <c r="AN59" s="47">
        <f t="shared" si="27"/>
        <v>0.06166733206</v>
      </c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>
        <f t="shared" si="28"/>
        <v>1</v>
      </c>
      <c r="BG59" s="47">
        <v>0.0151760970837647</v>
      </c>
      <c r="BH59" s="47">
        <v>1.34315690321769</v>
      </c>
      <c r="BI59" s="63">
        <v>0.956204379562044</v>
      </c>
      <c r="BJ59" s="47"/>
      <c r="BK59" s="47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47">
        <v>0.904145077720207</v>
      </c>
      <c r="CN59" s="47">
        <v>0.970833333333333</v>
      </c>
      <c r="CO59" s="47">
        <v>0.961037011649724</v>
      </c>
      <c r="CP59" s="47">
        <v>0.95912808062772</v>
      </c>
      <c r="CQ59" s="63">
        <v>0.947558770343581</v>
      </c>
      <c r="CR59" s="47">
        <f t="shared" si="29"/>
        <v>0.9610370116</v>
      </c>
      <c r="CS59" s="47">
        <f t="shared" si="30"/>
        <v>-0.01347824131</v>
      </c>
      <c r="CT59" s="47">
        <f t="shared" si="31"/>
        <v>1.325809949</v>
      </c>
      <c r="CU59" s="47">
        <f t="shared" si="32"/>
        <v>0.04715571777</v>
      </c>
      <c r="CV59" s="3"/>
    </row>
    <row r="60" ht="11.25" customHeight="1">
      <c r="A60" s="3" t="s">
        <v>80</v>
      </c>
      <c r="B60" s="18">
        <v>57.0</v>
      </c>
      <c r="C60" s="19">
        <v>0.0</v>
      </c>
      <c r="D60" s="20">
        <v>134.0</v>
      </c>
      <c r="E60" s="21">
        <v>0.0</v>
      </c>
      <c r="F60" s="35">
        <v>28.0</v>
      </c>
      <c r="G60" s="36">
        <v>1.0</v>
      </c>
      <c r="H60" s="47">
        <f t="shared" si="1"/>
        <v>1</v>
      </c>
      <c r="I60" s="47">
        <f t="shared" si="2"/>
        <v>1</v>
      </c>
      <c r="J60" s="47">
        <f t="shared" si="3"/>
        <v>0.9655172414</v>
      </c>
      <c r="K60" s="47">
        <f t="shared" si="4"/>
        <v>1</v>
      </c>
      <c r="L60" s="47">
        <f t="shared" si="5"/>
        <v>0.988372093</v>
      </c>
      <c r="M60" s="47">
        <f t="shared" si="6"/>
        <v>0.9938650307</v>
      </c>
      <c r="N60" s="62">
        <f t="shared" si="7"/>
        <v>2.350877193</v>
      </c>
      <c r="O60" s="62">
        <f t="shared" si="8"/>
        <v>0.5087719298</v>
      </c>
      <c r="P60" s="62">
        <f t="shared" si="9"/>
        <v>0.2164179104</v>
      </c>
      <c r="Q60" s="62">
        <f t="shared" si="10"/>
        <v>0.1518324607</v>
      </c>
      <c r="R60" s="62">
        <f t="shared" si="11"/>
        <v>1.558139535</v>
      </c>
      <c r="S60" s="62">
        <f t="shared" si="12"/>
        <v>0.3496932515</v>
      </c>
      <c r="T60" s="63">
        <f t="shared" si="13"/>
        <v>1</v>
      </c>
      <c r="U60" s="63">
        <f t="shared" si="14"/>
        <v>0.988372093</v>
      </c>
      <c r="V60" s="63">
        <f t="shared" si="15"/>
        <v>0.9938650307</v>
      </c>
      <c r="W60" s="63">
        <f t="shared" si="16"/>
        <v>0.9954545455</v>
      </c>
      <c r="X60" s="63">
        <f t="shared" si="17"/>
        <v>0.9954545455</v>
      </c>
      <c r="Y60" s="63">
        <f t="shared" si="18"/>
        <v>0.9954545455</v>
      </c>
      <c r="Z60" s="64">
        <f t="shared" si="19"/>
        <v>0.2984293194</v>
      </c>
      <c r="AA60" s="64">
        <f t="shared" si="20"/>
        <v>0.6744186047</v>
      </c>
      <c r="AB60" s="64">
        <f t="shared" si="21"/>
        <v>0.8282208589</v>
      </c>
      <c r="AC60" s="64">
        <f t="shared" si="22"/>
        <v>0.8727272727</v>
      </c>
      <c r="AD60" s="64">
        <f t="shared" si="23"/>
        <v>0.3863636364</v>
      </c>
      <c r="AE60" s="64">
        <f t="shared" si="24"/>
        <v>0.7363636364</v>
      </c>
      <c r="AF60" s="3"/>
      <c r="AG60" s="3"/>
      <c r="AH60" s="3"/>
      <c r="AI60" s="3">
        <f t="shared" si="25"/>
        <v>19</v>
      </c>
      <c r="AJ60" s="47">
        <v>0.382978723404255</v>
      </c>
      <c r="AK60" s="47">
        <v>0.711815561959654</v>
      </c>
      <c r="AL60" s="63">
        <v>0.67258883248731</v>
      </c>
      <c r="AM60" s="47">
        <f t="shared" si="26"/>
        <v>0.7741364632</v>
      </c>
      <c r="AN60" s="47">
        <f t="shared" si="27"/>
        <v>0.2325227584</v>
      </c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>
        <f t="shared" si="28"/>
        <v>1</v>
      </c>
      <c r="BG60" s="47">
        <v>0.0152729493940612</v>
      </c>
      <c r="BH60" s="47">
        <v>1.34809270267307</v>
      </c>
      <c r="BI60" s="63">
        <v>0.958904109589041</v>
      </c>
      <c r="BJ60" s="47"/>
      <c r="BK60" s="47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47">
        <v>1.0</v>
      </c>
      <c r="CN60" s="47">
        <v>1.0</v>
      </c>
      <c r="CO60" s="47">
        <v>1.001</v>
      </c>
      <c r="CP60" s="47">
        <v>0.998711067156</v>
      </c>
      <c r="CQ60" s="63">
        <v>1.0</v>
      </c>
      <c r="CR60" s="47">
        <f t="shared" si="29"/>
        <v>1.001</v>
      </c>
      <c r="CS60" s="47">
        <f t="shared" si="30"/>
        <v>-0.001</v>
      </c>
      <c r="CT60" s="47">
        <f t="shared" si="31"/>
        <v>1.414213562</v>
      </c>
      <c r="CU60" s="47">
        <f t="shared" si="32"/>
        <v>0</v>
      </c>
      <c r="CV60" s="3"/>
    </row>
    <row r="61" ht="11.25" customHeight="1">
      <c r="A61" s="3" t="s">
        <v>81</v>
      </c>
      <c r="B61" s="18">
        <v>153.0</v>
      </c>
      <c r="C61" s="19">
        <v>20.0</v>
      </c>
      <c r="D61" s="20">
        <v>607.0</v>
      </c>
      <c r="E61" s="21">
        <v>30.0</v>
      </c>
      <c r="F61" s="35">
        <v>273.0</v>
      </c>
      <c r="G61" s="36">
        <v>11.0</v>
      </c>
      <c r="H61" s="47">
        <f t="shared" si="1"/>
        <v>0.8843930636</v>
      </c>
      <c r="I61" s="47">
        <f t="shared" si="2"/>
        <v>0.9529042386</v>
      </c>
      <c r="J61" s="47">
        <f t="shared" si="3"/>
        <v>0.9612676056</v>
      </c>
      <c r="K61" s="47">
        <f t="shared" si="4"/>
        <v>0.9382716049</v>
      </c>
      <c r="L61" s="47">
        <f t="shared" si="5"/>
        <v>0.932166302</v>
      </c>
      <c r="M61" s="47">
        <f t="shared" si="6"/>
        <v>0.9554831705</v>
      </c>
      <c r="N61" s="62">
        <f t="shared" si="7"/>
        <v>3.682080925</v>
      </c>
      <c r="O61" s="62">
        <f t="shared" si="8"/>
        <v>1.641618497</v>
      </c>
      <c r="P61" s="62">
        <f t="shared" si="9"/>
        <v>0.4458398744</v>
      </c>
      <c r="Q61" s="62">
        <f t="shared" si="10"/>
        <v>0.350617284</v>
      </c>
      <c r="R61" s="62">
        <f t="shared" si="11"/>
        <v>1.393873085</v>
      </c>
      <c r="S61" s="62">
        <f t="shared" si="12"/>
        <v>0.1878393051</v>
      </c>
      <c r="T61" s="63">
        <f t="shared" si="13"/>
        <v>0.9382716049</v>
      </c>
      <c r="U61" s="63">
        <f t="shared" si="14"/>
        <v>0.932166302</v>
      </c>
      <c r="V61" s="63">
        <f t="shared" si="15"/>
        <v>0.9554831705</v>
      </c>
      <c r="W61" s="63">
        <f t="shared" si="16"/>
        <v>0.9442413163</v>
      </c>
      <c r="X61" s="63">
        <f t="shared" si="17"/>
        <v>0.9442413163</v>
      </c>
      <c r="Y61" s="63">
        <f t="shared" si="18"/>
        <v>0.9442413163</v>
      </c>
      <c r="Z61" s="64">
        <f t="shared" si="19"/>
        <v>0.2259259259</v>
      </c>
      <c r="AA61" s="64">
        <f t="shared" si="20"/>
        <v>0.3588621444</v>
      </c>
      <c r="AB61" s="64">
        <f t="shared" si="21"/>
        <v>0.671009772</v>
      </c>
      <c r="AC61" s="64">
        <f t="shared" si="22"/>
        <v>0.7047531993</v>
      </c>
      <c r="AD61" s="64">
        <f t="shared" si="23"/>
        <v>0.4168190128</v>
      </c>
      <c r="AE61" s="64">
        <f t="shared" si="24"/>
        <v>0.8226691042</v>
      </c>
      <c r="AF61" s="3"/>
      <c r="AG61" s="3"/>
      <c r="AH61" s="3"/>
      <c r="AI61" s="3">
        <f t="shared" si="25"/>
        <v>19</v>
      </c>
      <c r="AJ61" s="47">
        <v>0.383333333333333</v>
      </c>
      <c r="AK61" s="47">
        <v>0.432084309133489</v>
      </c>
      <c r="AL61" s="63">
        <v>0.426078028747433</v>
      </c>
      <c r="AM61" s="47">
        <f t="shared" si="26"/>
        <v>0.5765873445</v>
      </c>
      <c r="AN61" s="47">
        <f t="shared" si="27"/>
        <v>0.03447214558</v>
      </c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>
        <f t="shared" si="28"/>
        <v>1</v>
      </c>
      <c r="BG61" s="47">
        <v>0.0152835130704225</v>
      </c>
      <c r="BH61" s="47">
        <v>0.497163689879032</v>
      </c>
      <c r="BI61" s="63">
        <v>0.360178970917226</v>
      </c>
      <c r="BJ61" s="47"/>
      <c r="BK61" s="47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47">
        <v>0.884393063583815</v>
      </c>
      <c r="CN61" s="47">
        <v>0.952904238618524</v>
      </c>
      <c r="CO61" s="47">
        <v>0.942812800136645</v>
      </c>
      <c r="CP61" s="47">
        <v>0.941077160298943</v>
      </c>
      <c r="CQ61" s="63">
        <v>0.938271604938272</v>
      </c>
      <c r="CR61" s="47">
        <f t="shared" si="29"/>
        <v>0.9428128001</v>
      </c>
      <c r="CS61" s="47">
        <f t="shared" si="30"/>
        <v>-0.004541195198</v>
      </c>
      <c r="CT61" s="47">
        <f t="shared" si="31"/>
        <v>1.299165381</v>
      </c>
      <c r="CU61" s="47">
        <f t="shared" si="32"/>
        <v>0.04844471645</v>
      </c>
      <c r="CV61" s="3"/>
    </row>
    <row r="62" ht="11.25" customHeight="1">
      <c r="A62" s="3" t="s">
        <v>82</v>
      </c>
      <c r="B62" s="18">
        <v>53.0</v>
      </c>
      <c r="C62" s="19">
        <v>9.0</v>
      </c>
      <c r="D62" s="20">
        <v>227.0</v>
      </c>
      <c r="E62" s="21">
        <v>19.0</v>
      </c>
      <c r="F62" s="35">
        <v>100.0</v>
      </c>
      <c r="G62" s="36">
        <v>2.0</v>
      </c>
      <c r="H62" s="47">
        <f t="shared" si="1"/>
        <v>0.8548387097</v>
      </c>
      <c r="I62" s="47">
        <f t="shared" si="2"/>
        <v>0.9227642276</v>
      </c>
      <c r="J62" s="47">
        <f t="shared" si="3"/>
        <v>0.9803921569</v>
      </c>
      <c r="K62" s="47">
        <f t="shared" si="4"/>
        <v>0.9090909091</v>
      </c>
      <c r="L62" s="47">
        <f t="shared" si="5"/>
        <v>0.9329268293</v>
      </c>
      <c r="M62" s="47">
        <f t="shared" si="6"/>
        <v>0.9396551724</v>
      </c>
      <c r="N62" s="62">
        <f t="shared" si="7"/>
        <v>3.967741935</v>
      </c>
      <c r="O62" s="62">
        <f t="shared" si="8"/>
        <v>1.64516129</v>
      </c>
      <c r="P62" s="62">
        <f t="shared" si="9"/>
        <v>0.4146341463</v>
      </c>
      <c r="Q62" s="62">
        <f t="shared" si="10"/>
        <v>0.3311688312</v>
      </c>
      <c r="R62" s="62">
        <f t="shared" si="11"/>
        <v>1.5</v>
      </c>
      <c r="S62" s="62">
        <f t="shared" si="12"/>
        <v>0.1781609195</v>
      </c>
      <c r="T62" s="63">
        <f t="shared" si="13"/>
        <v>0.9090909091</v>
      </c>
      <c r="U62" s="63">
        <f t="shared" si="14"/>
        <v>0.9329268293</v>
      </c>
      <c r="V62" s="63">
        <f t="shared" si="15"/>
        <v>0.9396551724</v>
      </c>
      <c r="W62" s="63">
        <f t="shared" si="16"/>
        <v>0.9268292683</v>
      </c>
      <c r="X62" s="63">
        <f t="shared" si="17"/>
        <v>0.9268292683</v>
      </c>
      <c r="Y62" s="63">
        <f t="shared" si="18"/>
        <v>0.9268292683</v>
      </c>
      <c r="Z62" s="64">
        <f t="shared" si="19"/>
        <v>0.2337662338</v>
      </c>
      <c r="AA62" s="64">
        <f t="shared" si="20"/>
        <v>0.3353658537</v>
      </c>
      <c r="AB62" s="64">
        <f t="shared" si="21"/>
        <v>0.658045977</v>
      </c>
      <c r="AC62" s="64">
        <f t="shared" si="22"/>
        <v>0.687804878</v>
      </c>
      <c r="AD62" s="64">
        <f t="shared" si="23"/>
        <v>0.4195121951</v>
      </c>
      <c r="AE62" s="64">
        <f t="shared" si="24"/>
        <v>0.8195121951</v>
      </c>
      <c r="AF62" s="3"/>
      <c r="AG62" s="3"/>
      <c r="AH62" s="3"/>
      <c r="AI62" s="3">
        <f t="shared" si="25"/>
        <v>19</v>
      </c>
      <c r="AJ62" s="47">
        <v>0.386503067484663</v>
      </c>
      <c r="AK62" s="47">
        <v>0.573784722222222</v>
      </c>
      <c r="AL62" s="63">
        <v>0.550570342205323</v>
      </c>
      <c r="AM62" s="47">
        <f t="shared" si="26"/>
        <v>0.679026008</v>
      </c>
      <c r="AN62" s="47">
        <f t="shared" si="27"/>
        <v>0.1324281281</v>
      </c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>
        <f t="shared" si="28"/>
        <v>1</v>
      </c>
      <c r="BG62" s="47">
        <v>0.0157300626490607</v>
      </c>
      <c r="BH62" s="47">
        <v>1.31380026497672</v>
      </c>
      <c r="BI62" s="63">
        <v>0.93631100082713</v>
      </c>
      <c r="BJ62" s="47"/>
      <c r="BK62" s="47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47">
        <v>0.854838709677419</v>
      </c>
      <c r="CN62" s="47">
        <v>0.922764227642276</v>
      </c>
      <c r="CO62" s="47">
        <v>0.912767602588403</v>
      </c>
      <c r="CP62" s="47">
        <v>0.911317657847136</v>
      </c>
      <c r="CQ62" s="63">
        <v>0.909090909090909</v>
      </c>
      <c r="CR62" s="47">
        <f t="shared" si="29"/>
        <v>0.9127676026</v>
      </c>
      <c r="CS62" s="47">
        <f t="shared" si="30"/>
        <v>-0.003676693497</v>
      </c>
      <c r="CT62" s="47">
        <f t="shared" si="31"/>
        <v>1.256955091</v>
      </c>
      <c r="CU62" s="47">
        <f t="shared" si="32"/>
        <v>0.04803059437</v>
      </c>
      <c r="CV62" s="3"/>
    </row>
    <row r="63" ht="11.25" customHeight="1">
      <c r="A63" s="3" t="s">
        <v>83</v>
      </c>
      <c r="B63" s="18">
        <v>104.0</v>
      </c>
      <c r="C63" s="19">
        <v>46.0</v>
      </c>
      <c r="D63" s="20">
        <v>1239.0</v>
      </c>
      <c r="E63" s="21">
        <v>124.0</v>
      </c>
      <c r="F63" s="35">
        <v>628.0</v>
      </c>
      <c r="G63" s="36">
        <v>38.0</v>
      </c>
      <c r="H63" s="47">
        <f t="shared" si="1"/>
        <v>0.6933333333</v>
      </c>
      <c r="I63" s="47">
        <f t="shared" si="2"/>
        <v>0.9090242113</v>
      </c>
      <c r="J63" s="47">
        <f t="shared" si="3"/>
        <v>0.9429429429</v>
      </c>
      <c r="K63" s="47">
        <f t="shared" si="4"/>
        <v>0.8876404494</v>
      </c>
      <c r="L63" s="47">
        <f t="shared" si="5"/>
        <v>0.8970588235</v>
      </c>
      <c r="M63" s="47">
        <f t="shared" si="6"/>
        <v>0.9201577132</v>
      </c>
      <c r="N63" s="62">
        <f t="shared" si="7"/>
        <v>9.086666667</v>
      </c>
      <c r="O63" s="62">
        <f t="shared" si="8"/>
        <v>4.44</v>
      </c>
      <c r="P63" s="62">
        <f t="shared" si="9"/>
        <v>0.4886280264</v>
      </c>
      <c r="Q63" s="62">
        <f t="shared" si="10"/>
        <v>0.4401850628</v>
      </c>
      <c r="R63" s="62">
        <f t="shared" si="11"/>
        <v>1.670343137</v>
      </c>
      <c r="S63" s="62">
        <f t="shared" si="12"/>
        <v>0.07392804337</v>
      </c>
      <c r="T63" s="63">
        <f t="shared" si="13"/>
        <v>0.8876404494</v>
      </c>
      <c r="U63" s="63">
        <f t="shared" si="14"/>
        <v>0.8970588235</v>
      </c>
      <c r="V63" s="63">
        <f t="shared" si="15"/>
        <v>0.9201577132</v>
      </c>
      <c r="W63" s="63">
        <f t="shared" si="16"/>
        <v>0.9045433685</v>
      </c>
      <c r="X63" s="63">
        <f t="shared" si="17"/>
        <v>0.9045433685</v>
      </c>
      <c r="Y63" s="63">
        <f t="shared" si="18"/>
        <v>0.9045433685</v>
      </c>
      <c r="Z63" s="64">
        <f t="shared" si="19"/>
        <v>0.1506939855</v>
      </c>
      <c r="AA63" s="64">
        <f t="shared" si="20"/>
        <v>0.1740196078</v>
      </c>
      <c r="AB63" s="64">
        <f t="shared" si="21"/>
        <v>0.6293740759</v>
      </c>
      <c r="AC63" s="64">
        <f t="shared" si="22"/>
        <v>0.6337769619</v>
      </c>
      <c r="AD63" s="64">
        <f t="shared" si="23"/>
        <v>0.3928407526</v>
      </c>
      <c r="AE63" s="64">
        <f t="shared" si="24"/>
        <v>0.877925654</v>
      </c>
      <c r="AF63" s="3"/>
      <c r="AG63" s="3"/>
      <c r="AH63" s="3"/>
      <c r="AI63" s="3">
        <f t="shared" si="25"/>
        <v>19</v>
      </c>
      <c r="AJ63" s="47">
        <v>0.390334572490706</v>
      </c>
      <c r="AK63" s="47">
        <v>0.483529411764706</v>
      </c>
      <c r="AL63" s="63">
        <v>0.470797359065516</v>
      </c>
      <c r="AM63" s="47">
        <f t="shared" si="26"/>
        <v>0.6179151491</v>
      </c>
      <c r="AN63" s="47">
        <f t="shared" si="27"/>
        <v>0.06589870282</v>
      </c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>
        <f t="shared" si="28"/>
        <v>1</v>
      </c>
      <c r="BG63" s="47">
        <v>0.0158452434195945</v>
      </c>
      <c r="BH63" s="47">
        <v>1.31609266005413</v>
      </c>
      <c r="BI63" s="63">
        <v>0.936655405405405</v>
      </c>
      <c r="BJ63" s="47"/>
      <c r="BK63" s="47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47">
        <v>0.693333333333333</v>
      </c>
      <c r="CN63" s="47">
        <v>0.909024211298606</v>
      </c>
      <c r="CO63" s="47">
        <v>0.875105497631203</v>
      </c>
      <c r="CP63" s="47">
        <v>0.874013675970685</v>
      </c>
      <c r="CQ63" s="63">
        <v>0.887640449438202</v>
      </c>
      <c r="CR63" s="47">
        <f t="shared" si="29"/>
        <v>0.8751054976</v>
      </c>
      <c r="CS63" s="47">
        <f t="shared" si="30"/>
        <v>0.01253495181</v>
      </c>
      <c r="CT63" s="47">
        <f t="shared" si="31"/>
        <v>1.133037886</v>
      </c>
      <c r="CU63" s="47">
        <f t="shared" si="32"/>
        <v>0.1525164824</v>
      </c>
      <c r="CV63" s="3"/>
    </row>
    <row r="64" ht="11.25" customHeight="1">
      <c r="A64" s="3" t="s">
        <v>84</v>
      </c>
      <c r="B64" s="18">
        <v>127.0</v>
      </c>
      <c r="C64" s="19">
        <v>37.0</v>
      </c>
      <c r="D64" s="20">
        <v>1421.0</v>
      </c>
      <c r="E64" s="21">
        <v>133.0</v>
      </c>
      <c r="F64" s="35">
        <v>627.0</v>
      </c>
      <c r="G64" s="36">
        <v>44.0</v>
      </c>
      <c r="H64" s="47">
        <f t="shared" si="1"/>
        <v>0.7743902439</v>
      </c>
      <c r="I64" s="47">
        <f t="shared" si="2"/>
        <v>0.9144144144</v>
      </c>
      <c r="J64" s="47">
        <f t="shared" si="3"/>
        <v>0.9344262295</v>
      </c>
      <c r="K64" s="47">
        <f t="shared" si="4"/>
        <v>0.9010477299</v>
      </c>
      <c r="L64" s="47">
        <f t="shared" si="5"/>
        <v>0.902994012</v>
      </c>
      <c r="M64" s="47">
        <f t="shared" si="6"/>
        <v>0.9204494382</v>
      </c>
      <c r="N64" s="62">
        <f t="shared" si="7"/>
        <v>9.475609756</v>
      </c>
      <c r="O64" s="62">
        <f t="shared" si="8"/>
        <v>4.091463415</v>
      </c>
      <c r="P64" s="62">
        <f t="shared" si="9"/>
        <v>0.4317889318</v>
      </c>
      <c r="Q64" s="62">
        <f t="shared" si="10"/>
        <v>0.3905704307</v>
      </c>
      <c r="R64" s="62">
        <f t="shared" si="11"/>
        <v>1.861077844</v>
      </c>
      <c r="S64" s="62">
        <f t="shared" si="12"/>
        <v>0.07370786517</v>
      </c>
      <c r="T64" s="63">
        <f t="shared" si="13"/>
        <v>0.9010477299</v>
      </c>
      <c r="U64" s="63">
        <f t="shared" si="14"/>
        <v>0.902994012</v>
      </c>
      <c r="V64" s="63">
        <f t="shared" si="15"/>
        <v>0.9204494382</v>
      </c>
      <c r="W64" s="63">
        <f t="shared" si="16"/>
        <v>0.910422771</v>
      </c>
      <c r="X64" s="63">
        <f t="shared" si="17"/>
        <v>0.910422771</v>
      </c>
      <c r="Y64" s="63">
        <f t="shared" si="18"/>
        <v>0.910422771</v>
      </c>
      <c r="Z64" s="64">
        <f t="shared" si="19"/>
        <v>0.151338766</v>
      </c>
      <c r="AA64" s="64">
        <f t="shared" si="20"/>
        <v>0.2047904192</v>
      </c>
      <c r="AB64" s="64">
        <f t="shared" si="21"/>
        <v>0.6584269663</v>
      </c>
      <c r="AC64" s="64">
        <f t="shared" si="22"/>
        <v>0.6663876099</v>
      </c>
      <c r="AD64" s="64">
        <f t="shared" si="23"/>
        <v>0.3712850565</v>
      </c>
      <c r="AE64" s="64">
        <f t="shared" si="24"/>
        <v>0.8727501046</v>
      </c>
      <c r="AF64" s="3"/>
      <c r="AG64" s="3"/>
      <c r="AH64" s="3"/>
      <c r="AI64" s="3">
        <f t="shared" si="25"/>
        <v>19</v>
      </c>
      <c r="AJ64" s="47">
        <v>0.391304347826087</v>
      </c>
      <c r="AK64" s="47">
        <v>0.776923076923077</v>
      </c>
      <c r="AL64" s="63">
        <v>0.718954248366013</v>
      </c>
      <c r="AM64" s="47">
        <f t="shared" si="26"/>
        <v>0.826061534</v>
      </c>
      <c r="AN64" s="47">
        <f t="shared" si="27"/>
        <v>0.2726736183</v>
      </c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>
        <f t="shared" si="28"/>
        <v>1</v>
      </c>
      <c r="BG64" s="47">
        <v>0.0167585099705295</v>
      </c>
      <c r="BH64" s="47">
        <v>1.33973226602728</v>
      </c>
      <c r="BI64" s="63">
        <v>0.953488372093023</v>
      </c>
      <c r="BJ64" s="47"/>
      <c r="BK64" s="47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47">
        <v>0.774390243902439</v>
      </c>
      <c r="CN64" s="47">
        <v>0.914414414414414</v>
      </c>
      <c r="CO64" s="47">
        <v>0.892745565537966</v>
      </c>
      <c r="CP64" s="47">
        <v>0.891486007223574</v>
      </c>
      <c r="CQ64" s="63">
        <v>0.90104772991851</v>
      </c>
      <c r="CR64" s="47">
        <f t="shared" si="29"/>
        <v>0.8927455655</v>
      </c>
      <c r="CS64" s="47">
        <f t="shared" si="30"/>
        <v>0.008302164381</v>
      </c>
      <c r="CT64" s="47">
        <f t="shared" si="31"/>
        <v>1.194165226</v>
      </c>
      <c r="CU64" s="47">
        <f t="shared" si="32"/>
        <v>0.0990120405</v>
      </c>
      <c r="CV64" s="3"/>
    </row>
    <row r="65" ht="11.25" customHeight="1">
      <c r="A65" s="3" t="s">
        <v>85</v>
      </c>
      <c r="B65" s="18">
        <v>163.0</v>
      </c>
      <c r="C65" s="19">
        <v>24.0</v>
      </c>
      <c r="D65" s="20">
        <v>621.0</v>
      </c>
      <c r="E65" s="21">
        <v>27.0</v>
      </c>
      <c r="F65" s="35">
        <v>269.0</v>
      </c>
      <c r="G65" s="36">
        <v>16.0</v>
      </c>
      <c r="H65" s="47">
        <f t="shared" si="1"/>
        <v>0.871657754</v>
      </c>
      <c r="I65" s="47">
        <f t="shared" si="2"/>
        <v>0.9583333333</v>
      </c>
      <c r="J65" s="47">
        <f t="shared" si="3"/>
        <v>0.9438596491</v>
      </c>
      <c r="K65" s="47">
        <f t="shared" si="4"/>
        <v>0.9389221557</v>
      </c>
      <c r="L65" s="47">
        <f t="shared" si="5"/>
        <v>0.9152542373</v>
      </c>
      <c r="M65" s="47">
        <f t="shared" si="6"/>
        <v>0.9539121115</v>
      </c>
      <c r="N65" s="62">
        <f t="shared" si="7"/>
        <v>3.465240642</v>
      </c>
      <c r="O65" s="62">
        <f t="shared" si="8"/>
        <v>1.524064171</v>
      </c>
      <c r="P65" s="62">
        <f t="shared" si="9"/>
        <v>0.4398148148</v>
      </c>
      <c r="Q65" s="62">
        <f t="shared" si="10"/>
        <v>0.3413173653</v>
      </c>
      <c r="R65" s="62">
        <f t="shared" si="11"/>
        <v>1.372881356</v>
      </c>
      <c r="S65" s="62">
        <f t="shared" si="12"/>
        <v>0.2004287245</v>
      </c>
      <c r="T65" s="63">
        <f t="shared" si="13"/>
        <v>0.9389221557</v>
      </c>
      <c r="U65" s="63">
        <f t="shared" si="14"/>
        <v>0.9152542373</v>
      </c>
      <c r="V65" s="63">
        <f t="shared" si="15"/>
        <v>0.9539121115</v>
      </c>
      <c r="W65" s="63">
        <f t="shared" si="16"/>
        <v>0.9401785714</v>
      </c>
      <c r="X65" s="63">
        <f t="shared" si="17"/>
        <v>0.9401785714</v>
      </c>
      <c r="Y65" s="63">
        <f t="shared" si="18"/>
        <v>0.9401785714</v>
      </c>
      <c r="Z65" s="64">
        <f t="shared" si="19"/>
        <v>0.2275449102</v>
      </c>
      <c r="AA65" s="64">
        <f t="shared" si="20"/>
        <v>0.3792372881</v>
      </c>
      <c r="AB65" s="64">
        <f t="shared" si="21"/>
        <v>0.6827438371</v>
      </c>
      <c r="AC65" s="64">
        <f t="shared" si="22"/>
        <v>0.7142857143</v>
      </c>
      <c r="AD65" s="64">
        <f t="shared" si="23"/>
        <v>0.4098214286</v>
      </c>
      <c r="AE65" s="64">
        <f t="shared" si="24"/>
        <v>0.8160714286</v>
      </c>
      <c r="AF65" s="3"/>
      <c r="AG65" s="3"/>
      <c r="AH65" s="3"/>
      <c r="AI65" s="3">
        <f t="shared" si="25"/>
        <v>19</v>
      </c>
      <c r="AJ65" s="47">
        <v>0.395833333333333</v>
      </c>
      <c r="AK65" s="47">
        <v>0.558938329430133</v>
      </c>
      <c r="AL65" s="63">
        <v>0.537678207739307</v>
      </c>
      <c r="AM65" s="47">
        <f t="shared" si="26"/>
        <v>0.6751255172</v>
      </c>
      <c r="AN65" s="47">
        <f t="shared" si="27"/>
        <v>0.1153326488</v>
      </c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>
        <f t="shared" si="28"/>
        <v>1</v>
      </c>
      <c r="BG65" s="47">
        <v>0.0178428533065795</v>
      </c>
      <c r="BH65" s="47">
        <v>1.33777529001694</v>
      </c>
      <c r="BI65" s="63">
        <v>0.952708512467756</v>
      </c>
      <c r="BJ65" s="47"/>
      <c r="BK65" s="47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47">
        <v>0.871657754010695</v>
      </c>
      <c r="CN65" s="47">
        <v>0.958333333333333</v>
      </c>
      <c r="CO65" s="47">
        <v>0.945301215865618</v>
      </c>
      <c r="CP65" s="47">
        <v>0.943541914070941</v>
      </c>
      <c r="CQ65" s="63">
        <v>0.938922155688623</v>
      </c>
      <c r="CR65" s="47">
        <f t="shared" si="29"/>
        <v>0.9453012159</v>
      </c>
      <c r="CS65" s="47">
        <f t="shared" si="30"/>
        <v>-0.006379060177</v>
      </c>
      <c r="CT65" s="47">
        <f t="shared" si="31"/>
        <v>1.293999107</v>
      </c>
      <c r="CU65" s="47">
        <f t="shared" si="32"/>
        <v>0.0612888899</v>
      </c>
      <c r="CV65" s="3"/>
    </row>
    <row r="66" ht="11.25" customHeight="1">
      <c r="A66" s="3" t="s">
        <v>86</v>
      </c>
      <c r="B66" s="18">
        <v>4.0</v>
      </c>
      <c r="C66" s="19">
        <v>1.0</v>
      </c>
      <c r="D66" s="20">
        <v>26.0</v>
      </c>
      <c r="E66" s="21">
        <v>3.0</v>
      </c>
      <c r="F66" s="35">
        <v>8.0</v>
      </c>
      <c r="G66" s="36">
        <v>1.0</v>
      </c>
      <c r="H66" s="47">
        <f t="shared" si="1"/>
        <v>0.8</v>
      </c>
      <c r="I66" s="47">
        <f t="shared" si="2"/>
        <v>0.8965517241</v>
      </c>
      <c r="J66" s="47">
        <f t="shared" si="3"/>
        <v>0.8888888889</v>
      </c>
      <c r="K66" s="47">
        <f t="shared" si="4"/>
        <v>0.8823529412</v>
      </c>
      <c r="L66" s="47">
        <f t="shared" si="5"/>
        <v>0.8571428571</v>
      </c>
      <c r="M66" s="47">
        <f t="shared" si="6"/>
        <v>0.8947368421</v>
      </c>
      <c r="N66" s="62">
        <f t="shared" si="7"/>
        <v>5.8</v>
      </c>
      <c r="O66" s="62">
        <f t="shared" si="8"/>
        <v>1.8</v>
      </c>
      <c r="P66" s="62">
        <f t="shared" si="9"/>
        <v>0.3103448276</v>
      </c>
      <c r="Q66" s="62">
        <f t="shared" si="10"/>
        <v>0.2647058824</v>
      </c>
      <c r="R66" s="62">
        <f t="shared" si="11"/>
        <v>2.071428571</v>
      </c>
      <c r="S66" s="62">
        <f t="shared" si="12"/>
        <v>0.1315789474</v>
      </c>
      <c r="T66" s="63">
        <f t="shared" si="13"/>
        <v>0.8823529412</v>
      </c>
      <c r="U66" s="63">
        <f t="shared" si="14"/>
        <v>0.8571428571</v>
      </c>
      <c r="V66" s="63">
        <f t="shared" si="15"/>
        <v>0.8947368421</v>
      </c>
      <c r="W66" s="63">
        <f t="shared" si="16"/>
        <v>0.8837209302</v>
      </c>
      <c r="X66" s="63">
        <f t="shared" si="17"/>
        <v>0.8837209302</v>
      </c>
      <c r="Y66" s="63">
        <f t="shared" si="18"/>
        <v>0.8837209302</v>
      </c>
      <c r="Z66" s="64">
        <f t="shared" si="19"/>
        <v>0.2058823529</v>
      </c>
      <c r="AA66" s="64">
        <f t="shared" si="20"/>
        <v>0.3571428571</v>
      </c>
      <c r="AB66" s="64">
        <f t="shared" si="21"/>
        <v>0.7105263158</v>
      </c>
      <c r="AC66" s="64">
        <f t="shared" si="22"/>
        <v>0.7209302326</v>
      </c>
      <c r="AD66" s="64">
        <f t="shared" si="23"/>
        <v>0.3488372093</v>
      </c>
      <c r="AE66" s="64">
        <f t="shared" si="24"/>
        <v>0.8139534884</v>
      </c>
      <c r="AF66" s="3"/>
      <c r="AG66" s="3"/>
      <c r="AH66" s="3"/>
      <c r="AI66" s="3">
        <f t="shared" si="25"/>
        <v>19</v>
      </c>
      <c r="AJ66" s="47">
        <v>0.39622641509434</v>
      </c>
      <c r="AK66" s="47">
        <v>0.423539518900344</v>
      </c>
      <c r="AL66" s="63">
        <v>0.420256991685563</v>
      </c>
      <c r="AM66" s="47">
        <f t="shared" si="26"/>
        <v>0.5796620509</v>
      </c>
      <c r="AN66" s="47">
        <f t="shared" si="27"/>
        <v>0.01931328092</v>
      </c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>
        <f t="shared" si="28"/>
        <v>1</v>
      </c>
      <c r="BG66" s="47">
        <v>0.0179734954178178</v>
      </c>
      <c r="BH66" s="47">
        <v>1.30164405179589</v>
      </c>
      <c r="BI66" s="63">
        <v>0.928571428571429</v>
      </c>
      <c r="BJ66" s="47"/>
      <c r="BK66" s="47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47">
        <v>0.8</v>
      </c>
      <c r="CN66" s="47">
        <v>0.896551724137931</v>
      </c>
      <c r="CO66" s="47">
        <v>0.881920733893599</v>
      </c>
      <c r="CP66" s="47">
        <v>0.88076410721464</v>
      </c>
      <c r="CQ66" s="63">
        <v>0.882352941176471</v>
      </c>
      <c r="CR66" s="47">
        <f t="shared" si="29"/>
        <v>0.8819207339</v>
      </c>
      <c r="CS66" s="47">
        <f t="shared" si="30"/>
        <v>0.0004322072829</v>
      </c>
      <c r="CT66" s="47">
        <f t="shared" si="31"/>
        <v>1.199643229</v>
      </c>
      <c r="CU66" s="47">
        <f t="shared" si="32"/>
        <v>0.06827237887</v>
      </c>
      <c r="CV66" s="3"/>
    </row>
    <row r="67" ht="11.25" customHeight="1">
      <c r="A67" s="3" t="s">
        <v>87</v>
      </c>
      <c r="B67" s="18">
        <v>19.0</v>
      </c>
      <c r="C67" s="19">
        <v>4.0</v>
      </c>
      <c r="D67" s="20">
        <v>56.0</v>
      </c>
      <c r="E67" s="21">
        <v>2.0</v>
      </c>
      <c r="F67" s="35">
        <v>8.0</v>
      </c>
      <c r="G67" s="36">
        <v>0.0</v>
      </c>
      <c r="H67" s="47">
        <f t="shared" si="1"/>
        <v>0.8260869565</v>
      </c>
      <c r="I67" s="47">
        <f t="shared" si="2"/>
        <v>0.9655172414</v>
      </c>
      <c r="J67" s="47">
        <f t="shared" si="3"/>
        <v>1</v>
      </c>
      <c r="K67" s="47">
        <f t="shared" si="4"/>
        <v>0.9259259259</v>
      </c>
      <c r="L67" s="47">
        <f t="shared" si="5"/>
        <v>0.8709677419</v>
      </c>
      <c r="M67" s="47">
        <f t="shared" si="6"/>
        <v>0.9696969697</v>
      </c>
      <c r="N67" s="62">
        <f t="shared" si="7"/>
        <v>2.52173913</v>
      </c>
      <c r="O67" s="62">
        <f t="shared" si="8"/>
        <v>0.347826087</v>
      </c>
      <c r="P67" s="62">
        <f t="shared" si="9"/>
        <v>0.1379310345</v>
      </c>
      <c r="Q67" s="62">
        <f t="shared" si="10"/>
        <v>0.0987654321</v>
      </c>
      <c r="R67" s="62">
        <f t="shared" si="11"/>
        <v>1.870967742</v>
      </c>
      <c r="S67" s="62">
        <f t="shared" si="12"/>
        <v>0.3484848485</v>
      </c>
      <c r="T67" s="63">
        <f t="shared" si="13"/>
        <v>0.9259259259</v>
      </c>
      <c r="U67" s="63">
        <f t="shared" si="14"/>
        <v>0.8709677419</v>
      </c>
      <c r="V67" s="63">
        <f t="shared" si="15"/>
        <v>0.9696969697</v>
      </c>
      <c r="W67" s="63">
        <f t="shared" si="16"/>
        <v>0.9325842697</v>
      </c>
      <c r="X67" s="63">
        <f t="shared" si="17"/>
        <v>0.9325842697</v>
      </c>
      <c r="Y67" s="63">
        <f t="shared" si="18"/>
        <v>0.9325842697</v>
      </c>
      <c r="Z67" s="64">
        <f t="shared" si="19"/>
        <v>0.2592592593</v>
      </c>
      <c r="AA67" s="64">
        <f t="shared" si="20"/>
        <v>0.6129032258</v>
      </c>
      <c r="AB67" s="64">
        <f t="shared" si="21"/>
        <v>0.8484848485</v>
      </c>
      <c r="AC67" s="64">
        <f t="shared" si="22"/>
        <v>0.8426966292</v>
      </c>
      <c r="AD67" s="64">
        <f t="shared" si="23"/>
        <v>0.3258426966</v>
      </c>
      <c r="AE67" s="64">
        <f t="shared" si="24"/>
        <v>0.7640449438</v>
      </c>
      <c r="AF67" s="3"/>
      <c r="AG67" s="3"/>
      <c r="AH67" s="3"/>
      <c r="AI67" s="3">
        <f t="shared" si="25"/>
        <v>19</v>
      </c>
      <c r="AJ67" s="47">
        <v>0.396610169491525</v>
      </c>
      <c r="AK67" s="47">
        <v>0.498229043683589</v>
      </c>
      <c r="AL67" s="63">
        <v>0.487658674188999</v>
      </c>
      <c r="AM67" s="47">
        <f t="shared" si="26"/>
        <v>0.6327468757</v>
      </c>
      <c r="AN67" s="47">
        <f t="shared" si="27"/>
        <v>0.07185539504</v>
      </c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>
        <f t="shared" si="28"/>
        <v>1</v>
      </c>
      <c r="BG67" s="47">
        <v>0.0180185577036398</v>
      </c>
      <c r="BH67" s="47">
        <v>1.35187885292236</v>
      </c>
      <c r="BI67" s="63">
        <v>0.966751918158568</v>
      </c>
      <c r="BJ67" s="47"/>
      <c r="BK67" s="47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47">
        <v>0.826086956521739</v>
      </c>
      <c r="CN67" s="47">
        <v>0.96551724137931</v>
      </c>
      <c r="CO67" s="47">
        <v>0.94394453807616</v>
      </c>
      <c r="CP67" s="47">
        <v>0.942198136718942</v>
      </c>
      <c r="CQ67" s="63">
        <v>0.925925925925926</v>
      </c>
      <c r="CR67" s="47">
        <f t="shared" si="29"/>
        <v>0.9439445381</v>
      </c>
      <c r="CS67" s="47">
        <f t="shared" si="30"/>
        <v>-0.01801861215</v>
      </c>
      <c r="CT67" s="47">
        <f t="shared" si="31"/>
        <v>1.266855478</v>
      </c>
      <c r="CU67" s="47">
        <f t="shared" si="32"/>
        <v>0.09859209993</v>
      </c>
      <c r="CV67" s="3"/>
    </row>
    <row r="68" ht="11.25" customHeight="1">
      <c r="A68" s="3" t="s">
        <v>88</v>
      </c>
      <c r="B68" s="18">
        <v>20.0</v>
      </c>
      <c r="C68" s="19">
        <v>5.0</v>
      </c>
      <c r="D68" s="20">
        <v>85.0</v>
      </c>
      <c r="E68" s="21">
        <v>7.0</v>
      </c>
      <c r="F68" s="35">
        <v>25.0</v>
      </c>
      <c r="G68" s="36">
        <v>0.0</v>
      </c>
      <c r="H68" s="47">
        <f t="shared" si="1"/>
        <v>0.8</v>
      </c>
      <c r="I68" s="47">
        <f t="shared" si="2"/>
        <v>0.9239130435</v>
      </c>
      <c r="J68" s="47">
        <f t="shared" si="3"/>
        <v>1</v>
      </c>
      <c r="K68" s="47">
        <f t="shared" si="4"/>
        <v>0.8974358974</v>
      </c>
      <c r="L68" s="47">
        <f t="shared" si="5"/>
        <v>0.9</v>
      </c>
      <c r="M68" s="47">
        <f t="shared" si="6"/>
        <v>0.9401709402</v>
      </c>
      <c r="N68" s="62">
        <f t="shared" si="7"/>
        <v>3.68</v>
      </c>
      <c r="O68" s="62">
        <f t="shared" si="8"/>
        <v>1</v>
      </c>
      <c r="P68" s="62">
        <f t="shared" si="9"/>
        <v>0.2717391304</v>
      </c>
      <c r="Q68" s="62">
        <f t="shared" si="10"/>
        <v>0.2136752137</v>
      </c>
      <c r="R68" s="62">
        <f t="shared" si="11"/>
        <v>1.84</v>
      </c>
      <c r="S68" s="62">
        <f t="shared" si="12"/>
        <v>0.2136752137</v>
      </c>
      <c r="T68" s="63">
        <f t="shared" si="13"/>
        <v>0.8974358974</v>
      </c>
      <c r="U68" s="63">
        <f t="shared" si="14"/>
        <v>0.9</v>
      </c>
      <c r="V68" s="63">
        <f t="shared" si="15"/>
        <v>0.9401709402</v>
      </c>
      <c r="W68" s="63">
        <f t="shared" si="16"/>
        <v>0.9154929577</v>
      </c>
      <c r="X68" s="63">
        <f t="shared" si="17"/>
        <v>0.9154929577</v>
      </c>
      <c r="Y68" s="63">
        <f t="shared" si="18"/>
        <v>0.9154929577</v>
      </c>
      <c r="Z68" s="64">
        <f t="shared" si="19"/>
        <v>0.2307692308</v>
      </c>
      <c r="AA68" s="64">
        <f t="shared" si="20"/>
        <v>0.4</v>
      </c>
      <c r="AB68" s="64">
        <f t="shared" si="21"/>
        <v>0.7264957265</v>
      </c>
      <c r="AC68" s="64">
        <f t="shared" si="22"/>
        <v>0.7394366197</v>
      </c>
      <c r="AD68" s="64">
        <f t="shared" si="23"/>
        <v>0.3661971831</v>
      </c>
      <c r="AE68" s="64">
        <f t="shared" si="24"/>
        <v>0.8098591549</v>
      </c>
      <c r="AF68" s="3"/>
      <c r="AG68" s="3"/>
      <c r="AH68" s="3"/>
      <c r="AI68" s="3">
        <f t="shared" si="25"/>
        <v>19</v>
      </c>
      <c r="AJ68" s="47">
        <v>0.396739130434783</v>
      </c>
      <c r="AK68" s="47">
        <v>0.513879485443467</v>
      </c>
      <c r="AL68" s="63">
        <v>0.500903070439494</v>
      </c>
      <c r="AM68" s="47">
        <f t="shared" si="26"/>
        <v>0.6439045984</v>
      </c>
      <c r="AN68" s="47">
        <f t="shared" si="27"/>
        <v>0.08283073938</v>
      </c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>
        <f t="shared" si="28"/>
        <v>1</v>
      </c>
      <c r="BG68" s="47">
        <v>0.0181749582966659</v>
      </c>
      <c r="BH68" s="47">
        <v>1.32443306752211</v>
      </c>
      <c r="BI68" s="63">
        <v>0.941834451901566</v>
      </c>
      <c r="BJ68" s="47"/>
      <c r="BK68" s="47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47">
        <v>0.8</v>
      </c>
      <c r="CN68" s="47">
        <v>0.923913043478261</v>
      </c>
      <c r="CO68" s="47">
        <v>0.904852463607236</v>
      </c>
      <c r="CP68" s="47">
        <v>0.903477782687779</v>
      </c>
      <c r="CQ68" s="63">
        <v>0.897435897435897</v>
      </c>
      <c r="CR68" s="47">
        <f t="shared" si="29"/>
        <v>0.9048524636</v>
      </c>
      <c r="CS68" s="47">
        <f t="shared" si="30"/>
        <v>-0.007416566171</v>
      </c>
      <c r="CT68" s="47">
        <f t="shared" si="31"/>
        <v>1.218990603</v>
      </c>
      <c r="CU68" s="47">
        <f t="shared" si="32"/>
        <v>0.08761975332</v>
      </c>
      <c r="CV68" s="3"/>
    </row>
    <row r="69" ht="11.25" customHeight="1">
      <c r="A69" s="3" t="s">
        <v>89</v>
      </c>
      <c r="B69" s="18">
        <v>33.0</v>
      </c>
      <c r="C69" s="19">
        <v>9.0</v>
      </c>
      <c r="D69" s="20">
        <v>262.0</v>
      </c>
      <c r="E69" s="21">
        <v>27.0</v>
      </c>
      <c r="F69" s="35">
        <v>126.0</v>
      </c>
      <c r="G69" s="36">
        <v>12.0</v>
      </c>
      <c r="H69" s="47">
        <f t="shared" si="1"/>
        <v>0.7857142857</v>
      </c>
      <c r="I69" s="47">
        <f t="shared" si="2"/>
        <v>0.9065743945</v>
      </c>
      <c r="J69" s="47">
        <f t="shared" si="3"/>
        <v>0.9130434783</v>
      </c>
      <c r="K69" s="47">
        <f t="shared" si="4"/>
        <v>0.8912386707</v>
      </c>
      <c r="L69" s="47">
        <f t="shared" si="5"/>
        <v>0.8833333333</v>
      </c>
      <c r="M69" s="47">
        <f t="shared" si="6"/>
        <v>0.9086651054</v>
      </c>
      <c r="N69" s="62">
        <f t="shared" si="7"/>
        <v>6.880952381</v>
      </c>
      <c r="O69" s="62">
        <f t="shared" si="8"/>
        <v>3.285714286</v>
      </c>
      <c r="P69" s="62">
        <f t="shared" si="9"/>
        <v>0.4775086505</v>
      </c>
      <c r="Q69" s="62">
        <f t="shared" si="10"/>
        <v>0.416918429</v>
      </c>
      <c r="R69" s="62">
        <f t="shared" si="11"/>
        <v>1.605555556</v>
      </c>
      <c r="S69" s="62">
        <f t="shared" si="12"/>
        <v>0.09836065574</v>
      </c>
      <c r="T69" s="63">
        <f t="shared" si="13"/>
        <v>0.8912386707</v>
      </c>
      <c r="U69" s="63">
        <f t="shared" si="14"/>
        <v>0.8833333333</v>
      </c>
      <c r="V69" s="63">
        <f t="shared" si="15"/>
        <v>0.9086651054</v>
      </c>
      <c r="W69" s="63">
        <f t="shared" si="16"/>
        <v>0.8976545842</v>
      </c>
      <c r="X69" s="63">
        <f t="shared" si="17"/>
        <v>0.8976545842</v>
      </c>
      <c r="Y69" s="63">
        <f t="shared" si="18"/>
        <v>0.8976545842</v>
      </c>
      <c r="Z69" s="64">
        <f t="shared" si="19"/>
        <v>0.1812688822</v>
      </c>
      <c r="AA69" s="64">
        <f t="shared" si="20"/>
        <v>0.25</v>
      </c>
      <c r="AB69" s="64">
        <f t="shared" si="21"/>
        <v>0.6416861827</v>
      </c>
      <c r="AC69" s="64">
        <f t="shared" si="22"/>
        <v>0.6545842217</v>
      </c>
      <c r="AD69" s="64">
        <f t="shared" si="23"/>
        <v>0.3965884861</v>
      </c>
      <c r="AE69" s="64">
        <f t="shared" si="24"/>
        <v>0.8464818763</v>
      </c>
      <c r="AF69" s="3"/>
      <c r="AG69" s="3"/>
      <c r="AH69" s="3"/>
      <c r="AI69" s="3">
        <f t="shared" si="25"/>
        <v>20</v>
      </c>
      <c r="AJ69" s="47">
        <v>0.404109589041096</v>
      </c>
      <c r="AK69" s="47">
        <v>0.581685744016649</v>
      </c>
      <c r="AL69" s="63">
        <v>0.558265582655827</v>
      </c>
      <c r="AM69" s="47">
        <f t="shared" si="26"/>
        <v>0.6970625649</v>
      </c>
      <c r="AN69" s="47">
        <f t="shared" si="27"/>
        <v>0.1255653034</v>
      </c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>
        <f t="shared" si="28"/>
        <v>1</v>
      </c>
      <c r="BG69" s="47">
        <v>0.0181821940667585</v>
      </c>
      <c r="BH69" s="47">
        <v>1.34212658337912</v>
      </c>
      <c r="BI69" s="63">
        <v>0.958715596330275</v>
      </c>
      <c r="BJ69" s="47"/>
      <c r="BK69" s="47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47">
        <v>0.785714285714286</v>
      </c>
      <c r="CN69" s="47">
        <v>0.906574394463668</v>
      </c>
      <c r="CO69" s="47">
        <v>0.888008061519767</v>
      </c>
      <c r="CP69" s="47">
        <v>0.886793551392033</v>
      </c>
      <c r="CQ69" s="63">
        <v>0.891238670694864</v>
      </c>
      <c r="CR69" s="47">
        <f t="shared" si="29"/>
        <v>0.8880080615</v>
      </c>
      <c r="CS69" s="47">
        <f t="shared" si="30"/>
        <v>0.003230609175</v>
      </c>
      <c r="CT69" s="47">
        <f t="shared" si="31"/>
        <v>1.196628801</v>
      </c>
      <c r="CU69" s="47">
        <f t="shared" si="32"/>
        <v>0.08546100247</v>
      </c>
      <c r="CV69" s="3"/>
    </row>
    <row r="70" ht="11.25" customHeight="1">
      <c r="A70" s="3" t="s">
        <v>90</v>
      </c>
      <c r="B70" s="18">
        <v>135.0</v>
      </c>
      <c r="C70" s="19">
        <v>25.0</v>
      </c>
      <c r="D70" s="20">
        <v>694.0</v>
      </c>
      <c r="E70" s="21">
        <v>68.0</v>
      </c>
      <c r="F70" s="35">
        <v>265.0</v>
      </c>
      <c r="G70" s="36">
        <v>24.0</v>
      </c>
      <c r="H70" s="47">
        <f t="shared" si="1"/>
        <v>0.84375</v>
      </c>
      <c r="I70" s="47">
        <f t="shared" si="2"/>
        <v>0.9107611549</v>
      </c>
      <c r="J70" s="47">
        <f t="shared" si="3"/>
        <v>0.9169550173</v>
      </c>
      <c r="K70" s="47">
        <f t="shared" si="4"/>
        <v>0.899132321</v>
      </c>
      <c r="L70" s="47">
        <f t="shared" si="5"/>
        <v>0.8908685969</v>
      </c>
      <c r="M70" s="47">
        <f t="shared" si="6"/>
        <v>0.9124643197</v>
      </c>
      <c r="N70" s="62">
        <f t="shared" si="7"/>
        <v>4.7625</v>
      </c>
      <c r="O70" s="62">
        <f t="shared" si="8"/>
        <v>1.80625</v>
      </c>
      <c r="P70" s="62">
        <f t="shared" si="9"/>
        <v>0.3792650919</v>
      </c>
      <c r="Q70" s="62">
        <f t="shared" si="10"/>
        <v>0.3134490239</v>
      </c>
      <c r="R70" s="62">
        <f t="shared" si="11"/>
        <v>1.697104677</v>
      </c>
      <c r="S70" s="62">
        <f t="shared" si="12"/>
        <v>0.1522359657</v>
      </c>
      <c r="T70" s="63">
        <f t="shared" si="13"/>
        <v>0.899132321</v>
      </c>
      <c r="U70" s="63">
        <f t="shared" si="14"/>
        <v>0.8908685969</v>
      </c>
      <c r="V70" s="63">
        <f t="shared" si="15"/>
        <v>0.9124643197</v>
      </c>
      <c r="W70" s="63">
        <f t="shared" si="16"/>
        <v>0.9033856317</v>
      </c>
      <c r="X70" s="63">
        <f t="shared" si="17"/>
        <v>0.9033856317</v>
      </c>
      <c r="Y70" s="63">
        <f t="shared" si="18"/>
        <v>0.9033856317</v>
      </c>
      <c r="Z70" s="64">
        <f t="shared" si="19"/>
        <v>0.2201735358</v>
      </c>
      <c r="AA70" s="64">
        <f t="shared" si="20"/>
        <v>0.3541202673</v>
      </c>
      <c r="AB70" s="64">
        <f t="shared" si="21"/>
        <v>0.6831588963</v>
      </c>
      <c r="AC70" s="64">
        <f t="shared" si="22"/>
        <v>0.7043765483</v>
      </c>
      <c r="AD70" s="64">
        <f t="shared" si="23"/>
        <v>0.3864574732</v>
      </c>
      <c r="AE70" s="64">
        <f t="shared" si="24"/>
        <v>0.8125516102</v>
      </c>
      <c r="AF70" s="3"/>
      <c r="AG70" s="3"/>
      <c r="AH70" s="3"/>
      <c r="AI70" s="3">
        <f t="shared" si="25"/>
        <v>20</v>
      </c>
      <c r="AJ70" s="47">
        <v>0.407142857142857</v>
      </c>
      <c r="AK70" s="47">
        <v>0.447707736389685</v>
      </c>
      <c r="AL70" s="63">
        <v>0.444010416666667</v>
      </c>
      <c r="AM70" s="47">
        <f t="shared" si="26"/>
        <v>0.6044706516</v>
      </c>
      <c r="AN70" s="47">
        <f t="shared" si="27"/>
        <v>0.02868370119</v>
      </c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>
        <f t="shared" si="28"/>
        <v>1</v>
      </c>
      <c r="BG70" s="47">
        <v>0.0183901686565555</v>
      </c>
      <c r="BH70" s="47">
        <v>1.29791651000822</v>
      </c>
      <c r="BI70" s="63">
        <v>0.927152317880795</v>
      </c>
      <c r="BJ70" s="47"/>
      <c r="BK70" s="47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47">
        <v>0.84375</v>
      </c>
      <c r="CN70" s="47">
        <v>0.910761154855643</v>
      </c>
      <c r="CO70" s="47">
        <v>0.90091255823904</v>
      </c>
      <c r="CP70" s="47">
        <v>0.899575341265104</v>
      </c>
      <c r="CQ70" s="63">
        <v>0.899132321041215</v>
      </c>
      <c r="CR70" s="47">
        <f t="shared" si="29"/>
        <v>0.9009125582</v>
      </c>
      <c r="CS70" s="47">
        <f t="shared" si="30"/>
        <v>-0.001780237198</v>
      </c>
      <c r="CT70" s="47">
        <f t="shared" si="31"/>
        <v>1.240626735</v>
      </c>
      <c r="CU70" s="47">
        <f t="shared" si="32"/>
        <v>0.04738404201</v>
      </c>
      <c r="CV70" s="3"/>
    </row>
    <row r="71" ht="11.25" customHeight="1">
      <c r="A71" s="3" t="s">
        <v>91</v>
      </c>
      <c r="B71" s="18">
        <v>65.0</v>
      </c>
      <c r="C71" s="19">
        <v>51.0</v>
      </c>
      <c r="D71" s="20">
        <v>757.0</v>
      </c>
      <c r="E71" s="21">
        <v>129.0</v>
      </c>
      <c r="F71" s="35">
        <v>404.0</v>
      </c>
      <c r="G71" s="36">
        <v>42.0</v>
      </c>
      <c r="H71" s="47">
        <f t="shared" si="1"/>
        <v>0.5603448276</v>
      </c>
      <c r="I71" s="47">
        <f t="shared" si="2"/>
        <v>0.8544018059</v>
      </c>
      <c r="J71" s="47">
        <f t="shared" si="3"/>
        <v>0.9058295964</v>
      </c>
      <c r="K71" s="47">
        <f t="shared" si="4"/>
        <v>0.8203592814</v>
      </c>
      <c r="L71" s="47">
        <f t="shared" si="5"/>
        <v>0.834519573</v>
      </c>
      <c r="M71" s="47">
        <f t="shared" si="6"/>
        <v>0.8716216216</v>
      </c>
      <c r="N71" s="62">
        <f t="shared" si="7"/>
        <v>7.637931034</v>
      </c>
      <c r="O71" s="62">
        <f t="shared" si="8"/>
        <v>3.844827586</v>
      </c>
      <c r="P71" s="62">
        <f t="shared" si="9"/>
        <v>0.5033860045</v>
      </c>
      <c r="Q71" s="62">
        <f t="shared" si="10"/>
        <v>0.4451097804</v>
      </c>
      <c r="R71" s="62">
        <f t="shared" si="11"/>
        <v>1.576512456</v>
      </c>
      <c r="S71" s="62">
        <f t="shared" si="12"/>
        <v>0.08708708709</v>
      </c>
      <c r="T71" s="63">
        <f t="shared" si="13"/>
        <v>0.8203592814</v>
      </c>
      <c r="U71" s="63">
        <f t="shared" si="14"/>
        <v>0.834519573</v>
      </c>
      <c r="V71" s="63">
        <f t="shared" si="15"/>
        <v>0.8716216216</v>
      </c>
      <c r="W71" s="63">
        <f t="shared" si="16"/>
        <v>0.8466850829</v>
      </c>
      <c r="X71" s="63">
        <f t="shared" si="17"/>
        <v>0.8466850829</v>
      </c>
      <c r="Y71" s="63">
        <f t="shared" si="18"/>
        <v>0.8466850829</v>
      </c>
      <c r="Z71" s="64">
        <f t="shared" si="19"/>
        <v>0.1936127745</v>
      </c>
      <c r="AA71" s="64">
        <f t="shared" si="20"/>
        <v>0.1903914591</v>
      </c>
      <c r="AB71" s="64">
        <f t="shared" si="21"/>
        <v>0.5998498498</v>
      </c>
      <c r="AC71" s="64">
        <f t="shared" si="22"/>
        <v>0.5966850829</v>
      </c>
      <c r="AD71" s="64">
        <f t="shared" si="23"/>
        <v>0.4129834254</v>
      </c>
      <c r="AE71" s="64">
        <f t="shared" si="24"/>
        <v>0.8370165746</v>
      </c>
      <c r="AF71" s="3"/>
      <c r="AG71" s="3"/>
      <c r="AH71" s="3"/>
      <c r="AI71" s="3">
        <f t="shared" si="25"/>
        <v>20</v>
      </c>
      <c r="AJ71" s="47">
        <v>0.408695652173913</v>
      </c>
      <c r="AK71" s="47">
        <v>0.589812332439678</v>
      </c>
      <c r="AL71" s="63">
        <v>0.565621370499419</v>
      </c>
      <c r="AM71" s="47">
        <f t="shared" si="26"/>
        <v>0.706051767</v>
      </c>
      <c r="AN71" s="47">
        <f t="shared" si="27"/>
        <v>0.1280688328</v>
      </c>
      <c r="AO71" s="3"/>
      <c r="AP71" s="3"/>
      <c r="AQ71" s="3"/>
      <c r="AR71" s="3"/>
      <c r="AS71" s="3"/>
      <c r="AT71" s="3"/>
      <c r="AU71" s="3" t="s">
        <v>467</v>
      </c>
      <c r="AV71" s="3" t="s">
        <v>440</v>
      </c>
      <c r="AW71" s="3" t="s">
        <v>468</v>
      </c>
      <c r="AX71" s="3" t="s">
        <v>469</v>
      </c>
      <c r="AY71" s="3"/>
      <c r="AZ71" s="3"/>
      <c r="BA71" s="3"/>
      <c r="BB71" s="3"/>
      <c r="BC71" s="3"/>
      <c r="BD71" s="3"/>
      <c r="BE71" s="3"/>
      <c r="BF71" s="3">
        <f t="shared" si="28"/>
        <v>1</v>
      </c>
      <c r="BG71" s="47">
        <v>0.0184678378202683</v>
      </c>
      <c r="BH71" s="47">
        <v>1.3596895072706</v>
      </c>
      <c r="BI71" s="63">
        <v>0.966535433070866</v>
      </c>
      <c r="BJ71" s="47"/>
      <c r="BK71" s="47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47">
        <v>0.560344827586207</v>
      </c>
      <c r="CN71" s="47">
        <v>0.854401805869074</v>
      </c>
      <c r="CO71" s="47">
        <v>0.807796216224182</v>
      </c>
      <c r="CP71" s="47">
        <v>0.807344428020316</v>
      </c>
      <c r="CQ71" s="63">
        <v>0.820359281437126</v>
      </c>
      <c r="CR71" s="47">
        <f t="shared" si="29"/>
        <v>0.8077962162</v>
      </c>
      <c r="CS71" s="47">
        <f t="shared" si="30"/>
        <v>0.01256306521</v>
      </c>
      <c r="CT71" s="47">
        <f t="shared" si="31"/>
        <v>1.000376938</v>
      </c>
      <c r="CU71" s="47">
        <f t="shared" si="32"/>
        <v>0.2079296834</v>
      </c>
      <c r="CV71" s="3"/>
    </row>
    <row r="72" ht="11.25" customHeight="1">
      <c r="A72" s="3" t="s">
        <v>92</v>
      </c>
      <c r="B72" s="18">
        <v>273.0</v>
      </c>
      <c r="C72" s="19">
        <v>109.0</v>
      </c>
      <c r="D72" s="20">
        <v>2061.0</v>
      </c>
      <c r="E72" s="21">
        <v>472.0</v>
      </c>
      <c r="F72" s="35">
        <v>2048.0</v>
      </c>
      <c r="G72" s="36">
        <v>314.0</v>
      </c>
      <c r="H72" s="47">
        <f t="shared" si="1"/>
        <v>0.7146596859</v>
      </c>
      <c r="I72" s="47">
        <f t="shared" si="2"/>
        <v>0.8136596921</v>
      </c>
      <c r="J72" s="47">
        <f t="shared" si="3"/>
        <v>0.867061812</v>
      </c>
      <c r="K72" s="47">
        <f t="shared" si="4"/>
        <v>0.8006861063</v>
      </c>
      <c r="L72" s="47">
        <f t="shared" si="5"/>
        <v>0.845845481</v>
      </c>
      <c r="M72" s="47">
        <f t="shared" si="6"/>
        <v>0.8394279877</v>
      </c>
      <c r="N72" s="62">
        <f t="shared" si="7"/>
        <v>6.630890052</v>
      </c>
      <c r="O72" s="62">
        <f t="shared" si="8"/>
        <v>6.183246073</v>
      </c>
      <c r="P72" s="62">
        <f t="shared" si="9"/>
        <v>0.9324911173</v>
      </c>
      <c r="Q72" s="62">
        <f t="shared" si="10"/>
        <v>0.8102915952</v>
      </c>
      <c r="R72" s="62">
        <f t="shared" si="11"/>
        <v>0.9231049563</v>
      </c>
      <c r="S72" s="62">
        <f t="shared" si="12"/>
        <v>0.07803881512</v>
      </c>
      <c r="T72" s="63">
        <f t="shared" si="13"/>
        <v>0.8006861063</v>
      </c>
      <c r="U72" s="63">
        <f t="shared" si="14"/>
        <v>0.845845481</v>
      </c>
      <c r="V72" s="63">
        <f t="shared" si="15"/>
        <v>0.8394279877</v>
      </c>
      <c r="W72" s="63">
        <f t="shared" si="16"/>
        <v>0.8303960584</v>
      </c>
      <c r="X72" s="63">
        <f t="shared" si="17"/>
        <v>0.8303960584</v>
      </c>
      <c r="Y72" s="63">
        <f t="shared" si="18"/>
        <v>0.8303960584</v>
      </c>
      <c r="Z72" s="64">
        <f t="shared" si="19"/>
        <v>0.2555746141</v>
      </c>
      <c r="AA72" s="64">
        <f t="shared" si="20"/>
        <v>0.2139212828</v>
      </c>
      <c r="AB72" s="64">
        <f t="shared" si="21"/>
        <v>0.4851889683</v>
      </c>
      <c r="AC72" s="64">
        <f t="shared" si="22"/>
        <v>0.5018002653</v>
      </c>
      <c r="AD72" s="64">
        <f t="shared" si="23"/>
        <v>0.5292779989</v>
      </c>
      <c r="AE72" s="64">
        <f t="shared" si="24"/>
        <v>0.7993177942</v>
      </c>
      <c r="AF72" s="3"/>
      <c r="AG72" s="3"/>
      <c r="AH72" s="3"/>
      <c r="AI72" s="3">
        <f t="shared" si="25"/>
        <v>20</v>
      </c>
      <c r="AJ72" s="47">
        <v>0.409448818897638</v>
      </c>
      <c r="AK72" s="47">
        <v>0.480609418282548</v>
      </c>
      <c r="AL72" s="63">
        <v>0.474856779121579</v>
      </c>
      <c r="AM72" s="47">
        <f t="shared" si="26"/>
        <v>0.6293662152</v>
      </c>
      <c r="AN72" s="47">
        <f t="shared" si="27"/>
        <v>0.05031814238</v>
      </c>
      <c r="AO72" s="3"/>
      <c r="AP72" s="3"/>
      <c r="AQ72" s="3"/>
      <c r="AR72" s="3"/>
      <c r="AS72" s="3"/>
      <c r="AT72" s="3"/>
      <c r="AU72" s="3">
        <v>11.0</v>
      </c>
      <c r="AV72" s="47">
        <f t="shared" ref="AV72:AV76" si="38">2*AU72/100+0.01</f>
        <v>0.23</v>
      </c>
      <c r="AW72" s="3">
        <v>0.8141667</v>
      </c>
      <c r="AX72" s="3">
        <v>0.0573305</v>
      </c>
      <c r="AY72" s="3"/>
      <c r="AZ72" s="3"/>
      <c r="BA72" s="3"/>
      <c r="BB72" s="3"/>
      <c r="BC72" s="3"/>
      <c r="BD72" s="3"/>
      <c r="BE72" s="3"/>
      <c r="BF72" s="3">
        <f t="shared" si="28"/>
        <v>1</v>
      </c>
      <c r="BG72" s="47">
        <v>0.0193132809164777</v>
      </c>
      <c r="BH72" s="47">
        <v>0.579662050913364</v>
      </c>
      <c r="BI72" s="63">
        <v>0.420256991685563</v>
      </c>
      <c r="BJ72" s="47"/>
      <c r="BK72" s="47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47">
        <v>0.714659685863874</v>
      </c>
      <c r="CN72" s="47">
        <v>0.813659692064745</v>
      </c>
      <c r="CO72" s="47">
        <v>0.798632343563916</v>
      </c>
      <c r="CP72" s="47">
        <v>0.798267693195612</v>
      </c>
      <c r="CQ72" s="63">
        <v>0.800686106346484</v>
      </c>
      <c r="CR72" s="47">
        <f t="shared" si="29"/>
        <v>0.7986323436</v>
      </c>
      <c r="CS72" s="47">
        <f t="shared" si="30"/>
        <v>0.002053762783</v>
      </c>
      <c r="CT72" s="47">
        <f t="shared" si="31"/>
        <v>1.080684996</v>
      </c>
      <c r="CU72" s="47">
        <f t="shared" si="32"/>
        <v>0.07000357572</v>
      </c>
      <c r="CV72" s="3"/>
    </row>
    <row r="73" ht="11.25" customHeight="1">
      <c r="A73" s="3" t="s">
        <v>93</v>
      </c>
      <c r="B73" s="18">
        <v>55.0</v>
      </c>
      <c r="C73" s="19">
        <v>52.0</v>
      </c>
      <c r="D73" s="20">
        <v>954.0</v>
      </c>
      <c r="E73" s="21">
        <v>202.0</v>
      </c>
      <c r="F73" s="35">
        <v>166.0</v>
      </c>
      <c r="G73" s="36">
        <v>43.0</v>
      </c>
      <c r="H73" s="47">
        <f t="shared" si="1"/>
        <v>0.5140186916</v>
      </c>
      <c r="I73" s="47">
        <f t="shared" si="2"/>
        <v>0.8252595156</v>
      </c>
      <c r="J73" s="47">
        <f t="shared" si="3"/>
        <v>0.7942583732</v>
      </c>
      <c r="K73" s="47">
        <f t="shared" si="4"/>
        <v>0.7988915281</v>
      </c>
      <c r="L73" s="47">
        <f t="shared" si="5"/>
        <v>0.6993670886</v>
      </c>
      <c r="M73" s="47">
        <f t="shared" si="6"/>
        <v>0.8205128205</v>
      </c>
      <c r="N73" s="62">
        <f t="shared" si="7"/>
        <v>10.80373832</v>
      </c>
      <c r="O73" s="62">
        <f t="shared" si="8"/>
        <v>1.953271028</v>
      </c>
      <c r="P73" s="62">
        <f t="shared" si="9"/>
        <v>0.1807958478</v>
      </c>
      <c r="Q73" s="62">
        <f t="shared" si="10"/>
        <v>0.1654790182</v>
      </c>
      <c r="R73" s="62">
        <f t="shared" si="11"/>
        <v>3.658227848</v>
      </c>
      <c r="S73" s="62">
        <f t="shared" si="12"/>
        <v>0.07838827839</v>
      </c>
      <c r="T73" s="63">
        <f t="shared" si="13"/>
        <v>0.7988915281</v>
      </c>
      <c r="U73" s="63">
        <f t="shared" si="14"/>
        <v>0.6993670886</v>
      </c>
      <c r="V73" s="63">
        <f t="shared" si="15"/>
        <v>0.8205128205</v>
      </c>
      <c r="W73" s="63">
        <f t="shared" si="16"/>
        <v>0.7982336957</v>
      </c>
      <c r="X73" s="63">
        <f t="shared" si="17"/>
        <v>0.7982336957</v>
      </c>
      <c r="Y73" s="63">
        <f t="shared" si="18"/>
        <v>0.7982336957</v>
      </c>
      <c r="Z73" s="64">
        <f t="shared" si="19"/>
        <v>0.2034837688</v>
      </c>
      <c r="AA73" s="64">
        <f t="shared" si="20"/>
        <v>0.3101265823</v>
      </c>
      <c r="AB73" s="64">
        <f t="shared" si="21"/>
        <v>0.7304029304</v>
      </c>
      <c r="AC73" s="64">
        <f t="shared" si="22"/>
        <v>0.714673913</v>
      </c>
      <c r="AD73" s="64">
        <f t="shared" si="23"/>
        <v>0.2873641304</v>
      </c>
      <c r="AE73" s="64">
        <f t="shared" si="24"/>
        <v>0.7961956522</v>
      </c>
      <c r="AF73" s="3"/>
      <c r="AG73" s="3"/>
      <c r="AH73" s="3"/>
      <c r="AI73" s="3">
        <f t="shared" si="25"/>
        <v>20</v>
      </c>
      <c r="AJ73" s="47">
        <v>0.411764705882353</v>
      </c>
      <c r="AK73" s="47">
        <v>0.525663716814159</v>
      </c>
      <c r="AL73" s="63">
        <v>0.516233766233766</v>
      </c>
      <c r="AM73" s="47">
        <f t="shared" si="26"/>
        <v>0.6628619946</v>
      </c>
      <c r="AN73" s="47">
        <f t="shared" si="27"/>
        <v>0.080538763</v>
      </c>
      <c r="AO73" s="3"/>
      <c r="AP73" s="3"/>
      <c r="AQ73" s="3"/>
      <c r="AR73" s="3"/>
      <c r="AS73" s="3"/>
      <c r="AT73" s="3"/>
      <c r="AU73" s="3">
        <v>14.0</v>
      </c>
      <c r="AV73" s="47">
        <f t="shared" si="38"/>
        <v>0.29</v>
      </c>
      <c r="AW73" s="3">
        <v>0.91110122</v>
      </c>
      <c r="AX73" s="3">
        <v>0.0175366</v>
      </c>
      <c r="AY73" s="3"/>
      <c r="AZ73" s="3"/>
      <c r="BA73" s="3"/>
      <c r="BB73" s="3"/>
      <c r="BC73" s="3"/>
      <c r="BD73" s="3"/>
      <c r="BE73" s="3"/>
      <c r="BF73" s="3">
        <f t="shared" si="28"/>
        <v>1</v>
      </c>
      <c r="BG73" s="47">
        <v>0.0194852302627443</v>
      </c>
      <c r="BH73" s="47">
        <v>0.611926046932554</v>
      </c>
      <c r="BI73" s="63">
        <v>0.444047619047619</v>
      </c>
      <c r="BJ73" s="47"/>
      <c r="BK73" s="47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47">
        <v>0.514018691588785</v>
      </c>
      <c r="CN73" s="47">
        <v>0.825259515570934</v>
      </c>
      <c r="CO73" s="47">
        <v>0.775871991922441</v>
      </c>
      <c r="CP73" s="47">
        <v>0.775723766187282</v>
      </c>
      <c r="CQ73" s="63">
        <v>0.79889152810768</v>
      </c>
      <c r="CR73" s="47">
        <f t="shared" si="29"/>
        <v>0.7758719919</v>
      </c>
      <c r="CS73" s="47">
        <f t="shared" si="30"/>
        <v>0.02301953619</v>
      </c>
      <c r="CT73" s="47">
        <f t="shared" si="31"/>
        <v>0.9470127022</v>
      </c>
      <c r="CU73" s="47">
        <f t="shared" si="32"/>
        <v>0.2200804972</v>
      </c>
      <c r="CV73" s="3"/>
    </row>
    <row r="74" ht="11.25" customHeight="1">
      <c r="A74" s="3" t="s">
        <v>94</v>
      </c>
      <c r="B74" s="18">
        <v>16.0</v>
      </c>
      <c r="C74" s="19">
        <v>16.0</v>
      </c>
      <c r="D74" s="20">
        <v>311.0</v>
      </c>
      <c r="E74" s="21">
        <v>80.0</v>
      </c>
      <c r="F74" s="35">
        <v>53.0</v>
      </c>
      <c r="G74" s="36">
        <v>12.0</v>
      </c>
      <c r="H74" s="47">
        <f t="shared" si="1"/>
        <v>0.5</v>
      </c>
      <c r="I74" s="47">
        <f t="shared" si="2"/>
        <v>0.7953964194</v>
      </c>
      <c r="J74" s="47">
        <f t="shared" si="3"/>
        <v>0.8153846154</v>
      </c>
      <c r="K74" s="47">
        <f t="shared" si="4"/>
        <v>0.7730496454</v>
      </c>
      <c r="L74" s="47">
        <f t="shared" si="5"/>
        <v>0.7113402062</v>
      </c>
      <c r="M74" s="47">
        <f t="shared" si="6"/>
        <v>0.798245614</v>
      </c>
      <c r="N74" s="62">
        <f t="shared" si="7"/>
        <v>12.21875</v>
      </c>
      <c r="O74" s="62">
        <f t="shared" si="8"/>
        <v>2.03125</v>
      </c>
      <c r="P74" s="62">
        <f t="shared" si="9"/>
        <v>0.1662404092</v>
      </c>
      <c r="Q74" s="62">
        <f t="shared" si="10"/>
        <v>0.1536643026</v>
      </c>
      <c r="R74" s="62">
        <f t="shared" si="11"/>
        <v>4.030927835</v>
      </c>
      <c r="S74" s="62">
        <f t="shared" si="12"/>
        <v>0.0701754386</v>
      </c>
      <c r="T74" s="63">
        <f t="shared" si="13"/>
        <v>0.7730496454</v>
      </c>
      <c r="U74" s="63">
        <f t="shared" si="14"/>
        <v>0.7113402062</v>
      </c>
      <c r="V74" s="63">
        <f t="shared" si="15"/>
        <v>0.798245614</v>
      </c>
      <c r="W74" s="63">
        <f t="shared" si="16"/>
        <v>0.7786885246</v>
      </c>
      <c r="X74" s="63">
        <f t="shared" si="17"/>
        <v>0.7786885246</v>
      </c>
      <c r="Y74" s="63">
        <f t="shared" si="18"/>
        <v>0.7786885246</v>
      </c>
      <c r="Z74" s="64">
        <f t="shared" si="19"/>
        <v>0.2269503546</v>
      </c>
      <c r="AA74" s="64">
        <f t="shared" si="20"/>
        <v>0.2886597938</v>
      </c>
      <c r="AB74" s="64">
        <f t="shared" si="21"/>
        <v>0.7083333333</v>
      </c>
      <c r="AC74" s="64">
        <f t="shared" si="22"/>
        <v>0.6946721311</v>
      </c>
      <c r="AD74" s="64">
        <f t="shared" si="23"/>
        <v>0.3053278689</v>
      </c>
      <c r="AE74" s="64">
        <f t="shared" si="24"/>
        <v>0.7786885246</v>
      </c>
      <c r="AF74" s="3"/>
      <c r="AG74" s="3"/>
      <c r="AH74" s="3"/>
      <c r="AI74" s="3">
        <f t="shared" si="25"/>
        <v>20</v>
      </c>
      <c r="AJ74" s="47">
        <v>0.412541254125413</v>
      </c>
      <c r="AK74" s="47">
        <v>0.480679156908665</v>
      </c>
      <c r="AL74" s="63">
        <v>0.470412729985082</v>
      </c>
      <c r="AM74" s="47">
        <f t="shared" si="26"/>
        <v>0.6316022097</v>
      </c>
      <c r="AN74" s="47">
        <f t="shared" si="27"/>
        <v>0.04818077311</v>
      </c>
      <c r="AO74" s="3"/>
      <c r="AP74" s="3"/>
      <c r="AQ74" s="3"/>
      <c r="AR74" s="3"/>
      <c r="AS74" s="3"/>
      <c r="AT74" s="3"/>
      <c r="AU74" s="3">
        <v>15.0</v>
      </c>
      <c r="AV74" s="47">
        <f t="shared" si="38"/>
        <v>0.31</v>
      </c>
      <c r="AW74" s="3">
        <v>0.936231528</v>
      </c>
      <c r="AX74" s="3">
        <v>0.013158516</v>
      </c>
      <c r="AY74" s="3"/>
      <c r="AZ74" s="3"/>
      <c r="BA74" s="3"/>
      <c r="BB74" s="3"/>
      <c r="BC74" s="3"/>
      <c r="BD74" s="3"/>
      <c r="BE74" s="3"/>
      <c r="BF74" s="3">
        <f t="shared" si="28"/>
        <v>2</v>
      </c>
      <c r="BG74" s="47">
        <v>0.0200212452724374</v>
      </c>
      <c r="BH74" s="47">
        <v>1.20511620908792</v>
      </c>
      <c r="BI74" s="63">
        <v>0.860745614035088</v>
      </c>
      <c r="BJ74" s="47"/>
      <c r="BK74" s="47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47">
        <v>0.5</v>
      </c>
      <c r="CN74" s="47">
        <v>0.79539641943734</v>
      </c>
      <c r="CO74" s="47">
        <v>0.748573984450686</v>
      </c>
      <c r="CP74" s="47">
        <v>0.748685331210086</v>
      </c>
      <c r="CQ74" s="63">
        <v>0.773049645390071</v>
      </c>
      <c r="CR74" s="47">
        <f t="shared" si="29"/>
        <v>0.7485739845</v>
      </c>
      <c r="CS74" s="47">
        <f t="shared" si="30"/>
        <v>0.02447566094</v>
      </c>
      <c r="CT74" s="47">
        <f t="shared" si="31"/>
        <v>0.9159835925</v>
      </c>
      <c r="CU74" s="47">
        <f t="shared" si="32"/>
        <v>0.2088768113</v>
      </c>
      <c r="CV74" s="3"/>
    </row>
    <row r="75" ht="11.25" customHeight="1">
      <c r="A75" s="3" t="s">
        <v>95</v>
      </c>
      <c r="B75" s="18">
        <v>98.0</v>
      </c>
      <c r="C75" s="19">
        <v>50.0</v>
      </c>
      <c r="D75" s="20">
        <v>818.0</v>
      </c>
      <c r="E75" s="21">
        <v>153.0</v>
      </c>
      <c r="F75" s="35">
        <v>419.0</v>
      </c>
      <c r="G75" s="36">
        <v>61.0</v>
      </c>
      <c r="H75" s="47">
        <f t="shared" si="1"/>
        <v>0.6621621622</v>
      </c>
      <c r="I75" s="47">
        <f t="shared" si="2"/>
        <v>0.842430484</v>
      </c>
      <c r="J75" s="47">
        <f t="shared" si="3"/>
        <v>0.8729166667</v>
      </c>
      <c r="K75" s="47">
        <f t="shared" si="4"/>
        <v>0.818588025</v>
      </c>
      <c r="L75" s="47">
        <f t="shared" si="5"/>
        <v>0.8232484076</v>
      </c>
      <c r="M75" s="47">
        <f t="shared" si="6"/>
        <v>0.8525155065</v>
      </c>
      <c r="N75" s="62">
        <f t="shared" si="7"/>
        <v>6.560810811</v>
      </c>
      <c r="O75" s="62">
        <f t="shared" si="8"/>
        <v>3.243243243</v>
      </c>
      <c r="P75" s="62">
        <f t="shared" si="9"/>
        <v>0.4943357364</v>
      </c>
      <c r="Q75" s="62">
        <f t="shared" si="10"/>
        <v>0.4289544236</v>
      </c>
      <c r="R75" s="62">
        <f t="shared" si="11"/>
        <v>1.546178344</v>
      </c>
      <c r="S75" s="62">
        <f t="shared" si="12"/>
        <v>0.1019986216</v>
      </c>
      <c r="T75" s="63">
        <f t="shared" si="13"/>
        <v>0.818588025</v>
      </c>
      <c r="U75" s="63">
        <f t="shared" si="14"/>
        <v>0.8232484076</v>
      </c>
      <c r="V75" s="63">
        <f t="shared" si="15"/>
        <v>0.8525155065</v>
      </c>
      <c r="W75" s="63">
        <f t="shared" si="16"/>
        <v>0.8348968105</v>
      </c>
      <c r="X75" s="63">
        <f t="shared" si="17"/>
        <v>0.8348968105</v>
      </c>
      <c r="Y75" s="63">
        <f t="shared" si="18"/>
        <v>0.8348968105</v>
      </c>
      <c r="Z75" s="64">
        <f t="shared" si="19"/>
        <v>0.2243074173</v>
      </c>
      <c r="AA75" s="64">
        <f t="shared" si="20"/>
        <v>0.2531847134</v>
      </c>
      <c r="AB75" s="64">
        <f t="shared" si="21"/>
        <v>0.605789111</v>
      </c>
      <c r="AC75" s="64">
        <f t="shared" si="22"/>
        <v>0.6110068793</v>
      </c>
      <c r="AD75" s="64">
        <f t="shared" si="23"/>
        <v>0.4190118824</v>
      </c>
      <c r="AE75" s="64">
        <f t="shared" si="24"/>
        <v>0.8048780488</v>
      </c>
      <c r="AF75" s="3"/>
      <c r="AG75" s="3"/>
      <c r="AH75" s="3"/>
      <c r="AI75" s="3">
        <f t="shared" si="25"/>
        <v>20</v>
      </c>
      <c r="AJ75" s="47">
        <v>0.412844036697248</v>
      </c>
      <c r="AK75" s="47">
        <v>0.607853684776762</v>
      </c>
      <c r="AL75" s="63">
        <v>0.57868252516011</v>
      </c>
      <c r="AM75" s="47">
        <f t="shared" si="26"/>
        <v>0.7217422804</v>
      </c>
      <c r="AN75" s="47">
        <f t="shared" si="27"/>
        <v>0.1378926446</v>
      </c>
      <c r="AO75" s="3"/>
      <c r="AP75" s="3"/>
      <c r="AQ75" s="3"/>
      <c r="AR75" s="3"/>
      <c r="AS75" s="3"/>
      <c r="AT75" s="3"/>
      <c r="AU75" s="3">
        <v>17.0</v>
      </c>
      <c r="AV75" s="47">
        <f t="shared" si="38"/>
        <v>0.35</v>
      </c>
      <c r="AW75" s="3">
        <v>0.91222274</v>
      </c>
      <c r="AX75" s="3">
        <v>0.02802837</v>
      </c>
      <c r="AY75" s="3"/>
      <c r="AZ75" s="3"/>
      <c r="BA75" s="3"/>
      <c r="BB75" s="3"/>
      <c r="BC75" s="3"/>
      <c r="BD75" s="3"/>
      <c r="BE75" s="3"/>
      <c r="BF75" s="3">
        <f t="shared" si="28"/>
        <v>2</v>
      </c>
      <c r="BG75" s="47">
        <v>0.0203474275275171</v>
      </c>
      <c r="BH75" s="47">
        <v>1.33970497995139</v>
      </c>
      <c r="BI75" s="63">
        <v>0.954258675078864</v>
      </c>
      <c r="BJ75" s="47"/>
      <c r="BK75" s="47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47">
        <v>0.662162162162162</v>
      </c>
      <c r="CN75" s="47">
        <v>0.842430484037075</v>
      </c>
      <c r="CO75" s="47">
        <v>0.814246412952405</v>
      </c>
      <c r="CP75" s="47">
        <v>0.813733290834081</v>
      </c>
      <c r="CQ75" s="63">
        <v>0.818588025022341</v>
      </c>
      <c r="CR75" s="47">
        <f t="shared" si="29"/>
        <v>0.814246413</v>
      </c>
      <c r="CS75" s="47">
        <f t="shared" si="30"/>
        <v>0.00434161207</v>
      </c>
      <c r="CT75" s="47">
        <f t="shared" si="31"/>
        <v>1.063907663</v>
      </c>
      <c r="CU75" s="47">
        <f t="shared" si="32"/>
        <v>0.1274689528</v>
      </c>
      <c r="CV75" s="3"/>
    </row>
    <row r="76" ht="11.25" customHeight="1">
      <c r="A76" s="3" t="s">
        <v>96</v>
      </c>
      <c r="B76" s="18">
        <v>103.0</v>
      </c>
      <c r="C76" s="19">
        <v>41.0</v>
      </c>
      <c r="D76" s="20">
        <v>1100.0</v>
      </c>
      <c r="E76" s="21">
        <v>206.0</v>
      </c>
      <c r="F76" s="35">
        <v>520.0</v>
      </c>
      <c r="G76" s="36">
        <v>54.0</v>
      </c>
      <c r="H76" s="47">
        <f t="shared" si="1"/>
        <v>0.7152777778</v>
      </c>
      <c r="I76" s="47">
        <f t="shared" si="2"/>
        <v>0.8422664625</v>
      </c>
      <c r="J76" s="47">
        <f t="shared" si="3"/>
        <v>0.9059233449</v>
      </c>
      <c r="K76" s="47">
        <f t="shared" si="4"/>
        <v>0.8296551724</v>
      </c>
      <c r="L76" s="47">
        <f t="shared" si="5"/>
        <v>0.8676880223</v>
      </c>
      <c r="M76" s="47">
        <f t="shared" si="6"/>
        <v>0.8617021277</v>
      </c>
      <c r="N76" s="62">
        <f t="shared" si="7"/>
        <v>9.069444444</v>
      </c>
      <c r="O76" s="62">
        <f t="shared" si="8"/>
        <v>3.986111111</v>
      </c>
      <c r="P76" s="62">
        <f t="shared" si="9"/>
        <v>0.4395099541</v>
      </c>
      <c r="Q76" s="62">
        <f t="shared" si="10"/>
        <v>0.395862069</v>
      </c>
      <c r="R76" s="62">
        <f t="shared" si="11"/>
        <v>1.818941504</v>
      </c>
      <c r="S76" s="62">
        <f t="shared" si="12"/>
        <v>0.07659574468</v>
      </c>
      <c r="T76" s="63">
        <f t="shared" si="13"/>
        <v>0.8296551724</v>
      </c>
      <c r="U76" s="63">
        <f t="shared" si="14"/>
        <v>0.8676880223</v>
      </c>
      <c r="V76" s="63">
        <f t="shared" si="15"/>
        <v>0.8617021277</v>
      </c>
      <c r="W76" s="63">
        <f t="shared" si="16"/>
        <v>0.851284585</v>
      </c>
      <c r="X76" s="63">
        <f t="shared" si="17"/>
        <v>0.851284585</v>
      </c>
      <c r="Y76" s="63">
        <f t="shared" si="18"/>
        <v>0.851284585</v>
      </c>
      <c r="Z76" s="64">
        <f t="shared" si="19"/>
        <v>0.2131034483</v>
      </c>
      <c r="AA76" s="64">
        <f t="shared" si="20"/>
        <v>0.2186629526</v>
      </c>
      <c r="AB76" s="64">
        <f t="shared" si="21"/>
        <v>0.6138297872</v>
      </c>
      <c r="AC76" s="64">
        <f t="shared" si="22"/>
        <v>0.6210474308</v>
      </c>
      <c r="AD76" s="64">
        <f t="shared" si="23"/>
        <v>0.4095849802</v>
      </c>
      <c r="AE76" s="64">
        <f t="shared" si="24"/>
        <v>0.8206521739</v>
      </c>
      <c r="AF76" s="3"/>
      <c r="AG76" s="3"/>
      <c r="AH76" s="3"/>
      <c r="AI76" s="3">
        <f t="shared" si="25"/>
        <v>20</v>
      </c>
      <c r="AJ76" s="47">
        <v>0.414985590778098</v>
      </c>
      <c r="AK76" s="47">
        <v>0.527176527176527</v>
      </c>
      <c r="AL76" s="63">
        <v>0.511129431162407</v>
      </c>
      <c r="AM76" s="47">
        <f t="shared" si="26"/>
        <v>0.6662092226</v>
      </c>
      <c r="AN76" s="47">
        <f t="shared" si="27"/>
        <v>0.07933097191</v>
      </c>
      <c r="AO76" s="3"/>
      <c r="AP76" s="3"/>
      <c r="AQ76" s="3"/>
      <c r="AR76" s="3"/>
      <c r="AS76" s="3"/>
      <c r="AT76" s="3"/>
      <c r="AU76" s="3">
        <v>20.0</v>
      </c>
      <c r="AV76" s="47">
        <f t="shared" si="38"/>
        <v>0.41</v>
      </c>
      <c r="AW76" s="3">
        <v>0.84976408</v>
      </c>
      <c r="AX76" s="3">
        <v>0.064594026</v>
      </c>
      <c r="AY76" s="3"/>
      <c r="AZ76" s="3"/>
      <c r="BA76" s="3"/>
      <c r="BB76" s="3"/>
      <c r="BC76" s="3"/>
      <c r="BD76" s="3"/>
      <c r="BE76" s="3"/>
      <c r="BF76" s="3">
        <f t="shared" si="28"/>
        <v>2</v>
      </c>
      <c r="BG76" s="47">
        <v>0.0205291255785761</v>
      </c>
      <c r="BH76" s="47">
        <v>1.34046156141108</v>
      </c>
      <c r="BI76" s="63">
        <v>0.956214689265537</v>
      </c>
      <c r="BJ76" s="47"/>
      <c r="BK76" s="47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47">
        <v>0.715277777777778</v>
      </c>
      <c r="CN76" s="47">
        <v>0.842266462480858</v>
      </c>
      <c r="CO76" s="47">
        <v>0.822707959673609</v>
      </c>
      <c r="CP76" s="47">
        <v>0.822114378027514</v>
      </c>
      <c r="CQ76" s="63">
        <v>0.829655172413793</v>
      </c>
      <c r="CR76" s="47">
        <f t="shared" si="29"/>
        <v>0.8227079597</v>
      </c>
      <c r="CS76" s="47">
        <f t="shared" si="30"/>
        <v>0.00694721274</v>
      </c>
      <c r="CT76" s="47">
        <f t="shared" si="31"/>
        <v>1.101350094</v>
      </c>
      <c r="CU76" s="47">
        <f t="shared" si="32"/>
        <v>0.08979456009</v>
      </c>
      <c r="CV76" s="3"/>
    </row>
    <row r="77" ht="11.25" customHeight="1">
      <c r="A77" s="3" t="s">
        <v>97</v>
      </c>
      <c r="B77" s="18">
        <v>14.0</v>
      </c>
      <c r="C77" s="19">
        <v>12.0</v>
      </c>
      <c r="D77" s="20">
        <v>217.0</v>
      </c>
      <c r="E77" s="21">
        <v>40.0</v>
      </c>
      <c r="F77" s="35">
        <v>123.0</v>
      </c>
      <c r="G77" s="36">
        <v>13.0</v>
      </c>
      <c r="H77" s="47">
        <f t="shared" si="1"/>
        <v>0.5384615385</v>
      </c>
      <c r="I77" s="47">
        <f t="shared" si="2"/>
        <v>0.8443579767</v>
      </c>
      <c r="J77" s="47">
        <f t="shared" si="3"/>
        <v>0.9044117647</v>
      </c>
      <c r="K77" s="47">
        <f t="shared" si="4"/>
        <v>0.816254417</v>
      </c>
      <c r="L77" s="47">
        <f t="shared" si="5"/>
        <v>0.8456790123</v>
      </c>
      <c r="M77" s="47">
        <f t="shared" si="6"/>
        <v>0.8651399491</v>
      </c>
      <c r="N77" s="62">
        <f t="shared" si="7"/>
        <v>9.884615385</v>
      </c>
      <c r="O77" s="62">
        <f t="shared" si="8"/>
        <v>5.230769231</v>
      </c>
      <c r="P77" s="62">
        <f t="shared" si="9"/>
        <v>0.5291828794</v>
      </c>
      <c r="Q77" s="62">
        <f t="shared" si="10"/>
        <v>0.480565371</v>
      </c>
      <c r="R77" s="62">
        <f t="shared" si="11"/>
        <v>1.586419753</v>
      </c>
      <c r="S77" s="62">
        <f t="shared" si="12"/>
        <v>0.06615776081</v>
      </c>
      <c r="T77" s="63">
        <f t="shared" si="13"/>
        <v>0.816254417</v>
      </c>
      <c r="U77" s="63">
        <f t="shared" si="14"/>
        <v>0.8456790123</v>
      </c>
      <c r="V77" s="63">
        <f t="shared" si="15"/>
        <v>0.8651399491</v>
      </c>
      <c r="W77" s="63">
        <f t="shared" si="16"/>
        <v>0.8448687351</v>
      </c>
      <c r="X77" s="63">
        <f t="shared" si="17"/>
        <v>0.8448687351</v>
      </c>
      <c r="Y77" s="63">
        <f t="shared" si="18"/>
        <v>0.8448687351</v>
      </c>
      <c r="Z77" s="64">
        <f t="shared" si="19"/>
        <v>0.1908127208</v>
      </c>
      <c r="AA77" s="64">
        <f t="shared" si="20"/>
        <v>0.1666666667</v>
      </c>
      <c r="AB77" s="64">
        <f t="shared" si="21"/>
        <v>0.5852417303</v>
      </c>
      <c r="AC77" s="64">
        <f t="shared" si="22"/>
        <v>0.5823389021</v>
      </c>
      <c r="AD77" s="64">
        <f t="shared" si="23"/>
        <v>0.4224343675</v>
      </c>
      <c r="AE77" s="64">
        <f t="shared" si="24"/>
        <v>0.8400954654</v>
      </c>
      <c r="AF77" s="3"/>
      <c r="AG77" s="3"/>
      <c r="AH77" s="3"/>
      <c r="AI77" s="3">
        <f t="shared" si="25"/>
        <v>20</v>
      </c>
      <c r="AJ77" s="47">
        <v>0.415204678362573</v>
      </c>
      <c r="AK77" s="47">
        <v>0.520132377275234</v>
      </c>
      <c r="AL77" s="63">
        <v>0.503480278422274</v>
      </c>
      <c r="AM77" s="47">
        <f t="shared" si="26"/>
        <v>0.6613831747</v>
      </c>
      <c r="AN77" s="47">
        <f t="shared" si="27"/>
        <v>0.07419508744</v>
      </c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>
        <f t="shared" si="28"/>
        <v>2</v>
      </c>
      <c r="BG77" s="47">
        <v>0.0206557390070027</v>
      </c>
      <c r="BH77" s="47">
        <v>1.33184690034421</v>
      </c>
      <c r="BI77" s="63">
        <v>0.950071326676177</v>
      </c>
      <c r="BJ77" s="47"/>
      <c r="BK77" s="47"/>
      <c r="BL77" s="3"/>
      <c r="BM77" s="3"/>
      <c r="BN77" s="3"/>
      <c r="BO77" s="3"/>
      <c r="BP77" s="3"/>
      <c r="BQ77" s="3"/>
      <c r="BR77" s="3"/>
      <c r="BS77" s="3" t="s">
        <v>467</v>
      </c>
      <c r="BT77" s="3" t="s">
        <v>411</v>
      </c>
      <c r="BU77" s="3" t="s">
        <v>468</v>
      </c>
      <c r="BV77" s="3" t="s">
        <v>469</v>
      </c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47">
        <v>0.538461538461538</v>
      </c>
      <c r="CN77" s="47">
        <v>0.844357976653697</v>
      </c>
      <c r="CO77" s="47">
        <v>0.795835668441709</v>
      </c>
      <c r="CP77" s="47">
        <v>0.795497611220861</v>
      </c>
      <c r="CQ77" s="63">
        <v>0.816254416961131</v>
      </c>
      <c r="CR77" s="47">
        <f t="shared" si="29"/>
        <v>0.7958356684</v>
      </c>
      <c r="CS77" s="47">
        <f t="shared" si="30"/>
        <v>0.02041874852</v>
      </c>
      <c r="CT77" s="47">
        <f t="shared" si="31"/>
        <v>0.9778010563</v>
      </c>
      <c r="CU77" s="47">
        <f t="shared" si="32"/>
        <v>0.2163014458</v>
      </c>
      <c r="CV77" s="3"/>
    </row>
    <row r="78" ht="11.25" customHeight="1">
      <c r="A78" s="3" t="s">
        <v>98</v>
      </c>
      <c r="B78" s="18">
        <v>243.0</v>
      </c>
      <c r="C78" s="19">
        <v>92.0</v>
      </c>
      <c r="D78" s="20">
        <v>1344.0</v>
      </c>
      <c r="E78" s="21">
        <v>177.0</v>
      </c>
      <c r="F78" s="35">
        <v>540.0</v>
      </c>
      <c r="G78" s="36">
        <v>53.0</v>
      </c>
      <c r="H78" s="47">
        <f t="shared" si="1"/>
        <v>0.7253731343</v>
      </c>
      <c r="I78" s="47">
        <f t="shared" si="2"/>
        <v>0.8836291913</v>
      </c>
      <c r="J78" s="47">
        <f t="shared" si="3"/>
        <v>0.910623946</v>
      </c>
      <c r="K78" s="47">
        <f t="shared" si="4"/>
        <v>0.8550646552</v>
      </c>
      <c r="L78" s="47">
        <f t="shared" si="5"/>
        <v>0.84375</v>
      </c>
      <c r="M78" s="47">
        <f t="shared" si="6"/>
        <v>0.8912015137</v>
      </c>
      <c r="N78" s="62">
        <f t="shared" si="7"/>
        <v>4.540298507</v>
      </c>
      <c r="O78" s="62">
        <f t="shared" si="8"/>
        <v>1.770149254</v>
      </c>
      <c r="P78" s="62">
        <f t="shared" si="9"/>
        <v>0.3898750822</v>
      </c>
      <c r="Q78" s="62">
        <f t="shared" si="10"/>
        <v>0.3195043103</v>
      </c>
      <c r="R78" s="62">
        <f t="shared" si="11"/>
        <v>1.639008621</v>
      </c>
      <c r="S78" s="62">
        <f t="shared" si="12"/>
        <v>0.1584673605</v>
      </c>
      <c r="T78" s="63">
        <f t="shared" si="13"/>
        <v>0.8550646552</v>
      </c>
      <c r="U78" s="63">
        <f t="shared" si="14"/>
        <v>0.84375</v>
      </c>
      <c r="V78" s="63">
        <f t="shared" si="15"/>
        <v>0.8912015137</v>
      </c>
      <c r="W78" s="63">
        <f t="shared" si="16"/>
        <v>0.8685177624</v>
      </c>
      <c r="X78" s="63">
        <f t="shared" si="17"/>
        <v>0.8685177624</v>
      </c>
      <c r="Y78" s="63">
        <f t="shared" si="18"/>
        <v>0.8685177624</v>
      </c>
      <c r="Z78" s="64">
        <f t="shared" si="19"/>
        <v>0.2262931034</v>
      </c>
      <c r="AA78" s="64">
        <f t="shared" si="20"/>
        <v>0.3189655172</v>
      </c>
      <c r="AB78" s="64">
        <f t="shared" si="21"/>
        <v>0.6608325449</v>
      </c>
      <c r="AC78" s="64">
        <f t="shared" si="22"/>
        <v>0.6696610862</v>
      </c>
      <c r="AD78" s="64">
        <f t="shared" si="23"/>
        <v>0.3919967334</v>
      </c>
      <c r="AE78" s="64">
        <f t="shared" si="24"/>
        <v>0.8068599428</v>
      </c>
      <c r="AF78" s="3"/>
      <c r="AG78" s="3"/>
      <c r="AH78" s="3"/>
      <c r="AI78" s="3">
        <f t="shared" si="25"/>
        <v>20</v>
      </c>
      <c r="AJ78" s="47">
        <v>0.416</v>
      </c>
      <c r="AK78" s="47">
        <v>0.560114503816794</v>
      </c>
      <c r="AL78" s="63">
        <v>0.544757033248082</v>
      </c>
      <c r="AM78" s="47">
        <f t="shared" si="26"/>
        <v>0.6902171849</v>
      </c>
      <c r="AN78" s="47">
        <f t="shared" si="27"/>
        <v>0.1019043429</v>
      </c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>
        <f t="shared" si="28"/>
        <v>2</v>
      </c>
      <c r="BG78" s="47">
        <v>0.0207212945263278</v>
      </c>
      <c r="BH78" s="47">
        <v>1.32614897818019</v>
      </c>
      <c r="BI78" s="63">
        <v>0.946298984034833</v>
      </c>
      <c r="BJ78" s="47"/>
      <c r="BK78" s="47"/>
      <c r="BL78" s="3"/>
      <c r="BM78" s="3"/>
      <c r="BN78" s="3"/>
      <c r="BO78" s="3"/>
      <c r="BP78" s="3"/>
      <c r="BQ78" s="3"/>
      <c r="BR78" s="3"/>
      <c r="BS78" s="3">
        <v>-2.0</v>
      </c>
      <c r="BT78" s="47">
        <f t="shared" ref="BT78:BT81" si="39">BS78/100+0.005</f>
        <v>-0.015</v>
      </c>
      <c r="BU78" s="3">
        <v>0.70959665</v>
      </c>
      <c r="BV78" s="3">
        <v>-0.0093610501</v>
      </c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47">
        <v>0.725373134328358</v>
      </c>
      <c r="CN78" s="47">
        <v>0.883629191321499</v>
      </c>
      <c r="CO78" s="47">
        <v>0.859008738605063</v>
      </c>
      <c r="CP78" s="47">
        <v>0.858069978515031</v>
      </c>
      <c r="CQ78" s="63">
        <v>0.855064655172414</v>
      </c>
      <c r="CR78" s="47">
        <f t="shared" si="29"/>
        <v>0.8590087386</v>
      </c>
      <c r="CS78" s="47">
        <f t="shared" si="30"/>
        <v>-0.003944083433</v>
      </c>
      <c r="CT78" s="47">
        <f t="shared" si="31"/>
        <v>1.137736455</v>
      </c>
      <c r="CU78" s="47">
        <f t="shared" si="32"/>
        <v>0.1119039311</v>
      </c>
      <c r="CV78" s="3"/>
    </row>
    <row r="79" ht="11.25" customHeight="1">
      <c r="A79" s="3" t="s">
        <v>99</v>
      </c>
      <c r="B79" s="18">
        <v>73.0</v>
      </c>
      <c r="C79" s="19">
        <v>46.0</v>
      </c>
      <c r="D79" s="20">
        <v>1036.0</v>
      </c>
      <c r="E79" s="21">
        <v>198.0</v>
      </c>
      <c r="F79" s="35">
        <v>785.0</v>
      </c>
      <c r="G79" s="36">
        <v>85.0</v>
      </c>
      <c r="H79" s="47">
        <f t="shared" si="1"/>
        <v>0.6134453782</v>
      </c>
      <c r="I79" s="47">
        <f t="shared" si="2"/>
        <v>0.8395461912</v>
      </c>
      <c r="J79" s="47">
        <f t="shared" si="3"/>
        <v>0.9022988506</v>
      </c>
      <c r="K79" s="47">
        <f t="shared" si="4"/>
        <v>0.8196600148</v>
      </c>
      <c r="L79" s="47">
        <f t="shared" si="5"/>
        <v>0.8675429727</v>
      </c>
      <c r="M79" s="47">
        <f t="shared" si="6"/>
        <v>0.8654942966</v>
      </c>
      <c r="N79" s="62">
        <f t="shared" si="7"/>
        <v>10.3697479</v>
      </c>
      <c r="O79" s="62">
        <f t="shared" si="8"/>
        <v>7.31092437</v>
      </c>
      <c r="P79" s="62">
        <f t="shared" si="9"/>
        <v>0.7050243112</v>
      </c>
      <c r="Q79" s="62">
        <f t="shared" si="10"/>
        <v>0.6430155211</v>
      </c>
      <c r="R79" s="62">
        <f t="shared" si="11"/>
        <v>1.247724975</v>
      </c>
      <c r="S79" s="62">
        <f t="shared" si="12"/>
        <v>0.05655893536</v>
      </c>
      <c r="T79" s="63">
        <f t="shared" si="13"/>
        <v>0.8196600148</v>
      </c>
      <c r="U79" s="63">
        <f t="shared" si="14"/>
        <v>0.8675429727</v>
      </c>
      <c r="V79" s="63">
        <f t="shared" si="15"/>
        <v>0.8654942966</v>
      </c>
      <c r="W79" s="63">
        <f t="shared" si="16"/>
        <v>0.8520017994</v>
      </c>
      <c r="X79" s="63">
        <f t="shared" si="17"/>
        <v>0.8520017994</v>
      </c>
      <c r="Y79" s="63">
        <f t="shared" si="18"/>
        <v>0.8520017994</v>
      </c>
      <c r="Z79" s="64">
        <f t="shared" si="19"/>
        <v>0.2002956393</v>
      </c>
      <c r="AA79" s="64">
        <f t="shared" si="20"/>
        <v>0.1597573306</v>
      </c>
      <c r="AB79" s="64">
        <f t="shared" si="21"/>
        <v>0.5327946768</v>
      </c>
      <c r="AC79" s="64">
        <f t="shared" si="22"/>
        <v>0.5371120108</v>
      </c>
      <c r="AD79" s="64">
        <f t="shared" si="23"/>
        <v>0.4750337382</v>
      </c>
      <c r="AE79" s="64">
        <f t="shared" si="24"/>
        <v>0.8398560504</v>
      </c>
      <c r="AF79" s="3"/>
      <c r="AG79" s="3"/>
      <c r="AH79" s="3"/>
      <c r="AI79" s="3">
        <f t="shared" si="25"/>
        <v>20</v>
      </c>
      <c r="AJ79" s="47">
        <v>0.41726618705036</v>
      </c>
      <c r="AK79" s="47">
        <v>0.466115702479339</v>
      </c>
      <c r="AL79" s="63">
        <v>0.461082283172721</v>
      </c>
      <c r="AM79" s="47">
        <f t="shared" si="26"/>
        <v>0.6246453245</v>
      </c>
      <c r="AN79" s="47">
        <f t="shared" si="27"/>
        <v>0.03454182362</v>
      </c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>
        <f t="shared" si="28"/>
        <v>2</v>
      </c>
      <c r="BG79" s="47">
        <v>0.0209392620739798</v>
      </c>
      <c r="BH79" s="47">
        <v>1.35838100568371</v>
      </c>
      <c r="BI79" s="63">
        <v>0.969328703703704</v>
      </c>
      <c r="BJ79" s="47"/>
      <c r="BK79" s="47"/>
      <c r="BL79" s="3"/>
      <c r="BM79" s="3"/>
      <c r="BN79" s="3"/>
      <c r="BO79" s="3"/>
      <c r="BP79" s="3"/>
      <c r="BQ79" s="3"/>
      <c r="BR79" s="3"/>
      <c r="BS79" s="3">
        <v>0.0</v>
      </c>
      <c r="BT79" s="47">
        <f t="shared" si="39"/>
        <v>0.005</v>
      </c>
      <c r="BU79" s="3">
        <v>0.704358442353</v>
      </c>
      <c r="BV79" s="3">
        <v>0.004782165</v>
      </c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47">
        <v>0.613445378151261</v>
      </c>
      <c r="CN79" s="47">
        <v>0.839546191247974</v>
      </c>
      <c r="CO79" s="47">
        <v>0.803942188209133</v>
      </c>
      <c r="CP79" s="47">
        <v>0.803527047356433</v>
      </c>
      <c r="CQ79" s="63">
        <v>0.819660014781966</v>
      </c>
      <c r="CR79" s="47">
        <f t="shared" si="29"/>
        <v>0.8039421882</v>
      </c>
      <c r="CS79" s="47">
        <f t="shared" si="30"/>
        <v>0.01571782657</v>
      </c>
      <c r="CT79" s="47">
        <f t="shared" si="31"/>
        <v>1.027420192</v>
      </c>
      <c r="CU79" s="47">
        <f t="shared" si="32"/>
        <v>0.1598774182</v>
      </c>
      <c r="CV79" s="3"/>
    </row>
    <row r="80" ht="11.25" customHeight="1">
      <c r="A80" s="3" t="s">
        <v>100</v>
      </c>
      <c r="B80" s="18">
        <v>27.0</v>
      </c>
      <c r="C80" s="19">
        <v>24.0</v>
      </c>
      <c r="D80" s="20">
        <v>366.0</v>
      </c>
      <c r="E80" s="21">
        <v>96.0</v>
      </c>
      <c r="F80" s="35">
        <v>232.0</v>
      </c>
      <c r="G80" s="36">
        <v>42.0</v>
      </c>
      <c r="H80" s="47">
        <f t="shared" si="1"/>
        <v>0.5294117647</v>
      </c>
      <c r="I80" s="47">
        <f t="shared" si="2"/>
        <v>0.7922077922</v>
      </c>
      <c r="J80" s="47">
        <f t="shared" si="3"/>
        <v>0.8467153285</v>
      </c>
      <c r="K80" s="47">
        <f t="shared" si="4"/>
        <v>0.7660818713</v>
      </c>
      <c r="L80" s="47">
        <f t="shared" si="5"/>
        <v>0.7969230769</v>
      </c>
      <c r="M80" s="47">
        <f t="shared" si="6"/>
        <v>0.8125</v>
      </c>
      <c r="N80" s="62">
        <f t="shared" si="7"/>
        <v>9.058823529</v>
      </c>
      <c r="O80" s="62">
        <f t="shared" si="8"/>
        <v>5.37254902</v>
      </c>
      <c r="P80" s="62">
        <f t="shared" si="9"/>
        <v>0.5930735931</v>
      </c>
      <c r="Q80" s="62">
        <f t="shared" si="10"/>
        <v>0.5341130604</v>
      </c>
      <c r="R80" s="62">
        <f t="shared" si="11"/>
        <v>1.421538462</v>
      </c>
      <c r="S80" s="62">
        <f t="shared" si="12"/>
        <v>0.06929347826</v>
      </c>
      <c r="T80" s="63">
        <f t="shared" si="13"/>
        <v>0.7660818713</v>
      </c>
      <c r="U80" s="63">
        <f t="shared" si="14"/>
        <v>0.7969230769</v>
      </c>
      <c r="V80" s="63">
        <f t="shared" si="15"/>
        <v>0.8125</v>
      </c>
      <c r="W80" s="63">
        <f t="shared" si="16"/>
        <v>0.7941550191</v>
      </c>
      <c r="X80" s="63">
        <f t="shared" si="17"/>
        <v>0.7941550191</v>
      </c>
      <c r="Y80" s="63">
        <f t="shared" si="18"/>
        <v>0.7941550191</v>
      </c>
      <c r="Z80" s="64">
        <f t="shared" si="19"/>
        <v>0.2397660819</v>
      </c>
      <c r="AA80" s="64">
        <f t="shared" si="20"/>
        <v>0.2123076923</v>
      </c>
      <c r="AB80" s="64">
        <f t="shared" si="21"/>
        <v>0.5543478261</v>
      </c>
      <c r="AC80" s="64">
        <f t="shared" si="22"/>
        <v>0.5527318933</v>
      </c>
      <c r="AD80" s="64">
        <f t="shared" si="23"/>
        <v>0.4510800508</v>
      </c>
      <c r="AE80" s="64">
        <f t="shared" si="24"/>
        <v>0.790343075</v>
      </c>
      <c r="AF80" s="3"/>
      <c r="AG80" s="3"/>
      <c r="AH80" s="3"/>
      <c r="AI80" s="3">
        <f t="shared" si="25"/>
        <v>20</v>
      </c>
      <c r="AJ80" s="47">
        <v>0.418918918918919</v>
      </c>
      <c r="AK80" s="47">
        <v>0.446475195822454</v>
      </c>
      <c r="AL80" s="63">
        <v>0.444047619047619</v>
      </c>
      <c r="AM80" s="47">
        <f t="shared" si="26"/>
        <v>0.6119260469</v>
      </c>
      <c r="AN80" s="47">
        <f t="shared" si="27"/>
        <v>0.01948523026</v>
      </c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>
        <f t="shared" si="28"/>
        <v>2</v>
      </c>
      <c r="BG80" s="47">
        <v>0.0212629663267802</v>
      </c>
      <c r="BH80" s="47">
        <v>1.3287432090653</v>
      </c>
      <c r="BI80" s="63">
        <v>0.951295336787565</v>
      </c>
      <c r="BJ80" s="47"/>
      <c r="BK80" s="47"/>
      <c r="BL80" s="3"/>
      <c r="BM80" s="3"/>
      <c r="BN80" s="3"/>
      <c r="BO80" s="3"/>
      <c r="BP80" s="3"/>
      <c r="BQ80" s="3"/>
      <c r="BR80" s="3"/>
      <c r="BS80" s="3">
        <v>1.0</v>
      </c>
      <c r="BT80" s="47">
        <f t="shared" si="39"/>
        <v>0.015</v>
      </c>
      <c r="BU80" s="3">
        <v>0.7036385165</v>
      </c>
      <c r="BV80" s="3">
        <v>0.010463656945</v>
      </c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47">
        <v>0.529411764705882</v>
      </c>
      <c r="CN80" s="47">
        <v>0.792207792207792</v>
      </c>
      <c r="CO80" s="47">
        <v>0.750663112878573</v>
      </c>
      <c r="CP80" s="47">
        <v>0.750754594441657</v>
      </c>
      <c r="CQ80" s="63">
        <v>0.766081871345029</v>
      </c>
      <c r="CR80" s="47">
        <f t="shared" si="29"/>
        <v>0.7506631129</v>
      </c>
      <c r="CS80" s="47">
        <f t="shared" si="30"/>
        <v>0.01541875847</v>
      </c>
      <c r="CT80" s="47">
        <f t="shared" si="31"/>
        <v>0.9345261508</v>
      </c>
      <c r="CU80" s="47">
        <f t="shared" si="32"/>
        <v>0.1858248531</v>
      </c>
      <c r="CV80" s="3"/>
    </row>
    <row r="81" ht="11.25" customHeight="1">
      <c r="A81" s="3" t="s">
        <v>101</v>
      </c>
      <c r="B81" s="18">
        <v>18.0</v>
      </c>
      <c r="C81" s="19">
        <v>29.0</v>
      </c>
      <c r="D81" s="20">
        <v>247.0</v>
      </c>
      <c r="E81" s="21">
        <v>100.0</v>
      </c>
      <c r="F81" s="35">
        <v>144.0</v>
      </c>
      <c r="G81" s="36">
        <v>30.0</v>
      </c>
      <c r="H81" s="47">
        <f t="shared" si="1"/>
        <v>0.3829787234</v>
      </c>
      <c r="I81" s="47">
        <f t="shared" si="2"/>
        <v>0.711815562</v>
      </c>
      <c r="J81" s="47">
        <f t="shared" si="3"/>
        <v>0.8275862069</v>
      </c>
      <c r="K81" s="47">
        <f t="shared" si="4"/>
        <v>0.6725888325</v>
      </c>
      <c r="L81" s="47">
        <f t="shared" si="5"/>
        <v>0.7330316742</v>
      </c>
      <c r="M81" s="47">
        <f t="shared" si="6"/>
        <v>0.7504798464</v>
      </c>
      <c r="N81" s="62">
        <f t="shared" si="7"/>
        <v>7.382978723</v>
      </c>
      <c r="O81" s="62">
        <f t="shared" si="8"/>
        <v>3.70212766</v>
      </c>
      <c r="P81" s="62">
        <f t="shared" si="9"/>
        <v>0.5014409222</v>
      </c>
      <c r="Q81" s="62">
        <f t="shared" si="10"/>
        <v>0.4416243655</v>
      </c>
      <c r="R81" s="62">
        <f t="shared" si="11"/>
        <v>1.570135747</v>
      </c>
      <c r="S81" s="62">
        <f t="shared" si="12"/>
        <v>0.09021113244</v>
      </c>
      <c r="T81" s="63">
        <f t="shared" si="13"/>
        <v>0.6725888325</v>
      </c>
      <c r="U81" s="63">
        <f t="shared" si="14"/>
        <v>0.7330316742</v>
      </c>
      <c r="V81" s="63">
        <f t="shared" si="15"/>
        <v>0.7504798464</v>
      </c>
      <c r="W81" s="63">
        <f t="shared" si="16"/>
        <v>0.7200704225</v>
      </c>
      <c r="X81" s="63">
        <f t="shared" si="17"/>
        <v>0.7200704225</v>
      </c>
      <c r="Y81" s="63">
        <f t="shared" si="18"/>
        <v>0.7200704225</v>
      </c>
      <c r="Z81" s="64">
        <f t="shared" si="19"/>
        <v>0.2994923858</v>
      </c>
      <c r="AA81" s="64">
        <f t="shared" si="20"/>
        <v>0.2171945701</v>
      </c>
      <c r="AB81" s="64">
        <f t="shared" si="21"/>
        <v>0.5316698656</v>
      </c>
      <c r="AC81" s="64">
        <f t="shared" si="22"/>
        <v>0.5193661972</v>
      </c>
      <c r="AD81" s="64">
        <f t="shared" si="23"/>
        <v>0.4612676056</v>
      </c>
      <c r="AE81" s="64">
        <f t="shared" si="24"/>
        <v>0.7394366197</v>
      </c>
      <c r="AF81" s="3"/>
      <c r="AG81" s="3"/>
      <c r="AH81" s="3"/>
      <c r="AI81" s="3">
        <f t="shared" si="25"/>
        <v>21</v>
      </c>
      <c r="AJ81" s="47">
        <v>0.42023346303502</v>
      </c>
      <c r="AK81" s="47">
        <v>0.538617886178862</v>
      </c>
      <c r="AL81" s="63">
        <v>0.521061742642816</v>
      </c>
      <c r="AM81" s="47">
        <f t="shared" si="26"/>
        <v>0.6780102912</v>
      </c>
      <c r="AN81" s="47">
        <f t="shared" si="27"/>
        <v>0.08371042839</v>
      </c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>
        <f t="shared" si="28"/>
        <v>2</v>
      </c>
      <c r="BG81" s="47">
        <v>0.0221742943162998</v>
      </c>
      <c r="BH81" s="47">
        <v>1.31011857092713</v>
      </c>
      <c r="BI81" s="63">
        <v>0.934090909090909</v>
      </c>
      <c r="BJ81" s="47"/>
      <c r="BK81" s="47"/>
      <c r="BL81" s="3"/>
      <c r="BM81" s="3"/>
      <c r="BN81" s="3"/>
      <c r="BO81" s="3"/>
      <c r="BP81" s="3"/>
      <c r="BQ81" s="3"/>
      <c r="BR81" s="3"/>
      <c r="BS81" s="3">
        <v>2.0</v>
      </c>
      <c r="BT81" s="47">
        <f t="shared" si="39"/>
        <v>0.025</v>
      </c>
      <c r="BU81" s="3">
        <v>0.695028011706741</v>
      </c>
      <c r="BV81" s="3">
        <v>0.02375522218</v>
      </c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47">
        <v>0.382978723404255</v>
      </c>
      <c r="CN81" s="47">
        <v>0.711815561959654</v>
      </c>
      <c r="CO81" s="47">
        <v>0.659579377299778</v>
      </c>
      <c r="CP81" s="47">
        <v>0.660536959895417</v>
      </c>
      <c r="CQ81" s="63">
        <v>0.67258883248731</v>
      </c>
      <c r="CR81" s="47">
        <f t="shared" si="29"/>
        <v>0.6595793773</v>
      </c>
      <c r="CS81" s="47">
        <f t="shared" si="30"/>
        <v>0.01300945519</v>
      </c>
      <c r="CT81" s="47">
        <f t="shared" si="31"/>
        <v>0.7741364632</v>
      </c>
      <c r="CU81" s="47">
        <f t="shared" si="32"/>
        <v>0.2325227584</v>
      </c>
      <c r="CV81" s="3"/>
    </row>
    <row r="82" ht="11.25" customHeight="1">
      <c r="A82" s="3" t="s">
        <v>102</v>
      </c>
      <c r="B82" s="18">
        <v>63.0</v>
      </c>
      <c r="C82" s="19">
        <v>54.0</v>
      </c>
      <c r="D82" s="20">
        <v>448.0</v>
      </c>
      <c r="E82" s="21">
        <v>224.0</v>
      </c>
      <c r="F82" s="35">
        <v>289.0</v>
      </c>
      <c r="G82" s="36">
        <v>69.0</v>
      </c>
      <c r="H82" s="47">
        <f t="shared" si="1"/>
        <v>0.5384615385</v>
      </c>
      <c r="I82" s="47">
        <f t="shared" si="2"/>
        <v>0.6666666667</v>
      </c>
      <c r="J82" s="47">
        <f t="shared" si="3"/>
        <v>0.8072625698</v>
      </c>
      <c r="K82" s="47">
        <f t="shared" si="4"/>
        <v>0.6476552598</v>
      </c>
      <c r="L82" s="47">
        <f t="shared" si="5"/>
        <v>0.7410526316</v>
      </c>
      <c r="M82" s="47">
        <f t="shared" si="6"/>
        <v>0.7155339806</v>
      </c>
      <c r="N82" s="62">
        <f t="shared" si="7"/>
        <v>5.743589744</v>
      </c>
      <c r="O82" s="62">
        <f t="shared" si="8"/>
        <v>3.05982906</v>
      </c>
      <c r="P82" s="62">
        <f t="shared" si="9"/>
        <v>0.5327380952</v>
      </c>
      <c r="Q82" s="62">
        <f t="shared" si="10"/>
        <v>0.45373891</v>
      </c>
      <c r="R82" s="62">
        <f t="shared" si="11"/>
        <v>1.414736842</v>
      </c>
      <c r="S82" s="62">
        <f t="shared" si="12"/>
        <v>0.113592233</v>
      </c>
      <c r="T82" s="63">
        <f t="shared" si="13"/>
        <v>0.6476552598</v>
      </c>
      <c r="U82" s="63">
        <f t="shared" si="14"/>
        <v>0.7410526316</v>
      </c>
      <c r="V82" s="63">
        <f t="shared" si="15"/>
        <v>0.7155339806</v>
      </c>
      <c r="W82" s="63">
        <f t="shared" si="16"/>
        <v>0.6974716652</v>
      </c>
      <c r="X82" s="63">
        <f t="shared" si="17"/>
        <v>0.6974716652</v>
      </c>
      <c r="Y82" s="63">
        <f t="shared" si="18"/>
        <v>0.6974716652</v>
      </c>
      <c r="Z82" s="64">
        <f t="shared" si="19"/>
        <v>0.3637515843</v>
      </c>
      <c r="AA82" s="64">
        <f t="shared" si="20"/>
        <v>0.2778947368</v>
      </c>
      <c r="AB82" s="64">
        <f t="shared" si="21"/>
        <v>0.5019417476</v>
      </c>
      <c r="AC82" s="64">
        <f t="shared" si="22"/>
        <v>0.5056669573</v>
      </c>
      <c r="AD82" s="64">
        <f t="shared" si="23"/>
        <v>0.502179599</v>
      </c>
      <c r="AE82" s="64">
        <f t="shared" si="24"/>
        <v>0.689625109</v>
      </c>
      <c r="AF82" s="3"/>
      <c r="AG82" s="3"/>
      <c r="AH82" s="3"/>
      <c r="AI82" s="3">
        <f t="shared" si="25"/>
        <v>21</v>
      </c>
      <c r="AJ82" s="47">
        <v>0.425531914893617</v>
      </c>
      <c r="AK82" s="47">
        <v>0.686070686070686</v>
      </c>
      <c r="AL82" s="63">
        <v>0.643478260869565</v>
      </c>
      <c r="AM82" s="47">
        <f t="shared" si="26"/>
        <v>0.7860217371</v>
      </c>
      <c r="AN82" s="47">
        <f t="shared" si="27"/>
        <v>0.1842287319</v>
      </c>
      <c r="AO82" s="3"/>
      <c r="AP82" s="3"/>
      <c r="AQ82" s="3"/>
      <c r="AR82" s="3"/>
      <c r="AS82" s="3"/>
      <c r="AT82" s="3"/>
      <c r="AU82" s="3" t="s">
        <v>467</v>
      </c>
      <c r="AV82" s="3" t="s">
        <v>440</v>
      </c>
      <c r="AW82" s="3" t="s">
        <v>468</v>
      </c>
      <c r="AX82" s="3" t="s">
        <v>469</v>
      </c>
      <c r="AY82" s="3"/>
      <c r="AZ82" s="3"/>
      <c r="BA82" s="3"/>
      <c r="BB82" s="3"/>
      <c r="BC82" s="3"/>
      <c r="BD82" s="3"/>
      <c r="BE82" s="3"/>
      <c r="BF82" s="3">
        <f t="shared" si="28"/>
        <v>2</v>
      </c>
      <c r="BG82" s="47">
        <v>0.0224634188208291</v>
      </c>
      <c r="BH82" s="47">
        <v>1.34735800606084</v>
      </c>
      <c r="BI82" s="63">
        <v>0.959119496855346</v>
      </c>
      <c r="BJ82" s="47"/>
      <c r="BK82" s="47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47">
        <v>0.538461538461538</v>
      </c>
      <c r="CN82" s="47">
        <v>0.666666666666667</v>
      </c>
      <c r="CO82" s="47">
        <v>0.646911230902673</v>
      </c>
      <c r="CP82" s="47">
        <v>0.647989272926172</v>
      </c>
      <c r="CQ82" s="63">
        <v>0.64765525982256</v>
      </c>
      <c r="CR82" s="47">
        <f t="shared" si="29"/>
        <v>0.6469112309</v>
      </c>
      <c r="CS82" s="47">
        <f t="shared" si="30"/>
        <v>0.0007440289199</v>
      </c>
      <c r="CT82" s="47">
        <f t="shared" si="31"/>
        <v>0.852154326</v>
      </c>
      <c r="CU82" s="47">
        <f t="shared" si="32"/>
        <v>0.09065471554</v>
      </c>
      <c r="CV82" s="3"/>
    </row>
    <row r="83" ht="11.25" customHeight="1">
      <c r="A83" s="3" t="s">
        <v>103</v>
      </c>
      <c r="B83" s="18">
        <v>47.0</v>
      </c>
      <c r="C83" s="19">
        <v>7.0</v>
      </c>
      <c r="D83" s="20">
        <v>210.0</v>
      </c>
      <c r="E83" s="21">
        <v>8.0</v>
      </c>
      <c r="F83" s="35">
        <v>63.0</v>
      </c>
      <c r="G83" s="36">
        <v>5.0</v>
      </c>
      <c r="H83" s="47">
        <f t="shared" si="1"/>
        <v>0.8703703704</v>
      </c>
      <c r="I83" s="47">
        <f t="shared" si="2"/>
        <v>0.9633027523</v>
      </c>
      <c r="J83" s="47">
        <f t="shared" si="3"/>
        <v>0.9264705882</v>
      </c>
      <c r="K83" s="47">
        <f t="shared" si="4"/>
        <v>0.9448529412</v>
      </c>
      <c r="L83" s="47">
        <f t="shared" si="5"/>
        <v>0.9016393443</v>
      </c>
      <c r="M83" s="47">
        <f t="shared" si="6"/>
        <v>0.9545454545</v>
      </c>
      <c r="N83" s="62">
        <f t="shared" si="7"/>
        <v>4.037037037</v>
      </c>
      <c r="O83" s="62">
        <f t="shared" si="8"/>
        <v>1.259259259</v>
      </c>
      <c r="P83" s="62">
        <f t="shared" si="9"/>
        <v>0.3119266055</v>
      </c>
      <c r="Q83" s="62">
        <f t="shared" si="10"/>
        <v>0.25</v>
      </c>
      <c r="R83" s="62">
        <f t="shared" si="11"/>
        <v>1.786885246</v>
      </c>
      <c r="S83" s="62">
        <f t="shared" si="12"/>
        <v>0.1888111888</v>
      </c>
      <c r="T83" s="63">
        <f t="shared" si="13"/>
        <v>0.9448529412</v>
      </c>
      <c r="U83" s="63">
        <f t="shared" si="14"/>
        <v>0.9016393443</v>
      </c>
      <c r="V83" s="63">
        <f t="shared" si="15"/>
        <v>0.9545454545</v>
      </c>
      <c r="W83" s="63">
        <f t="shared" si="16"/>
        <v>0.9411764706</v>
      </c>
      <c r="X83" s="63">
        <f t="shared" si="17"/>
        <v>0.9411764706</v>
      </c>
      <c r="Y83" s="63">
        <f t="shared" si="18"/>
        <v>0.9411764706</v>
      </c>
      <c r="Z83" s="64">
        <f t="shared" si="19"/>
        <v>0.2022058824</v>
      </c>
      <c r="AA83" s="64">
        <f t="shared" si="20"/>
        <v>0.4262295082</v>
      </c>
      <c r="AB83" s="64">
        <f t="shared" si="21"/>
        <v>0.7517482517</v>
      </c>
      <c r="AC83" s="64">
        <f t="shared" si="22"/>
        <v>0.7705882353</v>
      </c>
      <c r="AD83" s="64">
        <f t="shared" si="23"/>
        <v>0.3470588235</v>
      </c>
      <c r="AE83" s="64">
        <f t="shared" si="24"/>
        <v>0.8235294118</v>
      </c>
      <c r="AF83" s="3"/>
      <c r="AG83" s="3"/>
      <c r="AH83" s="3"/>
      <c r="AI83" s="3">
        <f t="shared" si="25"/>
        <v>21</v>
      </c>
      <c r="AJ83" s="47">
        <v>0.426966292134831</v>
      </c>
      <c r="AK83" s="47">
        <v>0.507371007371007</v>
      </c>
      <c r="AL83" s="63">
        <v>0.499446290143965</v>
      </c>
      <c r="AM83" s="47">
        <f t="shared" si="26"/>
        <v>0.6606762404</v>
      </c>
      <c r="AN83" s="47">
        <f t="shared" si="27"/>
        <v>0.05685471938</v>
      </c>
      <c r="AO83" s="3"/>
      <c r="AP83" s="3"/>
      <c r="AQ83" s="3"/>
      <c r="AR83" s="3"/>
      <c r="AS83" s="3"/>
      <c r="AT83" s="3"/>
      <c r="AU83" s="3">
        <v>11.0</v>
      </c>
      <c r="AV83" s="47">
        <f t="shared" ref="AV83:AV89" si="40">2*AU83/100+0.01</f>
        <v>0.23</v>
      </c>
      <c r="AW83" s="3">
        <v>0.8141667</v>
      </c>
      <c r="AX83" s="3">
        <v>0.0573305</v>
      </c>
      <c r="AY83" s="3"/>
      <c r="AZ83" s="3"/>
      <c r="BA83" s="3"/>
      <c r="BB83" s="3"/>
      <c r="BC83" s="3"/>
      <c r="BD83" s="3"/>
      <c r="BE83" s="3"/>
      <c r="BF83" s="3">
        <f t="shared" si="28"/>
        <v>2</v>
      </c>
      <c r="BG83" s="47">
        <v>0.0227669159628617</v>
      </c>
      <c r="BH83" s="47">
        <v>1.34859190661112</v>
      </c>
      <c r="BI83" s="63">
        <v>0.959183673469388</v>
      </c>
      <c r="BJ83" s="47"/>
      <c r="BK83" s="47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47">
        <v>0.87037037037037</v>
      </c>
      <c r="CN83" s="47">
        <v>0.963302752293578</v>
      </c>
      <c r="CO83" s="47">
        <v>0.949257706043042</v>
      </c>
      <c r="CP83" s="47">
        <v>0.947460782600481</v>
      </c>
      <c r="CQ83" s="63">
        <v>0.944852941176471</v>
      </c>
      <c r="CR83" s="47">
        <f t="shared" si="29"/>
        <v>0.949257706</v>
      </c>
      <c r="CS83" s="47">
        <f t="shared" si="30"/>
        <v>-0.004404764867</v>
      </c>
      <c r="CT83" s="47">
        <f t="shared" si="31"/>
        <v>1.2966027</v>
      </c>
      <c r="CU83" s="47">
        <f t="shared" si="32"/>
        <v>0.06571311745</v>
      </c>
      <c r="CV83" s="3"/>
    </row>
    <row r="84" ht="11.25" customHeight="1">
      <c r="A84" s="3" t="s">
        <v>104</v>
      </c>
      <c r="B84" s="18">
        <v>50.0</v>
      </c>
      <c r="C84" s="19">
        <v>34.0</v>
      </c>
      <c r="D84" s="20">
        <v>651.0</v>
      </c>
      <c r="E84" s="21">
        <v>157.0</v>
      </c>
      <c r="F84" s="35">
        <v>391.0</v>
      </c>
      <c r="G84" s="36">
        <v>66.0</v>
      </c>
      <c r="H84" s="47">
        <f t="shared" si="1"/>
        <v>0.5952380952</v>
      </c>
      <c r="I84" s="47">
        <f t="shared" si="2"/>
        <v>0.8056930693</v>
      </c>
      <c r="J84" s="47">
        <f t="shared" si="3"/>
        <v>0.8555798687</v>
      </c>
      <c r="K84" s="47">
        <f t="shared" si="4"/>
        <v>0.7858744395</v>
      </c>
      <c r="L84" s="47">
        <f t="shared" si="5"/>
        <v>0.8151571165</v>
      </c>
      <c r="M84" s="47">
        <f t="shared" si="6"/>
        <v>0.823715415</v>
      </c>
      <c r="N84" s="62">
        <f t="shared" si="7"/>
        <v>9.619047619</v>
      </c>
      <c r="O84" s="62">
        <f t="shared" si="8"/>
        <v>5.44047619</v>
      </c>
      <c r="P84" s="62">
        <f t="shared" si="9"/>
        <v>0.5655940594</v>
      </c>
      <c r="Q84" s="62">
        <f t="shared" si="10"/>
        <v>0.5123318386</v>
      </c>
      <c r="R84" s="62">
        <f t="shared" si="11"/>
        <v>1.493530499</v>
      </c>
      <c r="S84" s="62">
        <f t="shared" si="12"/>
        <v>0.06640316206</v>
      </c>
      <c r="T84" s="63">
        <f t="shared" si="13"/>
        <v>0.7858744395</v>
      </c>
      <c r="U84" s="63">
        <f t="shared" si="14"/>
        <v>0.8151571165</v>
      </c>
      <c r="V84" s="63">
        <f t="shared" si="15"/>
        <v>0.823715415</v>
      </c>
      <c r="W84" s="63">
        <f t="shared" si="16"/>
        <v>0.80948851</v>
      </c>
      <c r="X84" s="63">
        <f t="shared" si="17"/>
        <v>0.80948851</v>
      </c>
      <c r="Y84" s="63">
        <f t="shared" si="18"/>
        <v>0.80948851</v>
      </c>
      <c r="Z84" s="64">
        <f t="shared" si="19"/>
        <v>0.2320627803</v>
      </c>
      <c r="AA84" s="64">
        <f t="shared" si="20"/>
        <v>0.2144177449</v>
      </c>
      <c r="AB84" s="64">
        <f t="shared" si="21"/>
        <v>0.566798419</v>
      </c>
      <c r="AC84" s="64">
        <f t="shared" si="22"/>
        <v>0.5685693106</v>
      </c>
      <c r="AD84" s="64">
        <f t="shared" si="23"/>
        <v>0.4432913269</v>
      </c>
      <c r="AE84" s="64">
        <f t="shared" si="24"/>
        <v>0.7976278725</v>
      </c>
      <c r="AF84" s="3"/>
      <c r="AG84" s="3"/>
      <c r="AH84" s="3"/>
      <c r="AI84" s="3">
        <f t="shared" si="25"/>
        <v>21</v>
      </c>
      <c r="AJ84" s="47">
        <v>0.427536231884058</v>
      </c>
      <c r="AK84" s="47">
        <v>0.478578892371996</v>
      </c>
      <c r="AL84" s="63">
        <v>0.472146118721461</v>
      </c>
      <c r="AM84" s="47">
        <f t="shared" si="26"/>
        <v>0.6407201489</v>
      </c>
      <c r="AN84" s="47">
        <f t="shared" si="27"/>
        <v>0.03609261136</v>
      </c>
      <c r="AO84" s="3"/>
      <c r="AP84" s="3"/>
      <c r="AQ84" s="3"/>
      <c r="AR84" s="3"/>
      <c r="AS84" s="3"/>
      <c r="AT84" s="3"/>
      <c r="AU84" s="3">
        <v>14.0</v>
      </c>
      <c r="AV84" s="47">
        <f t="shared" si="40"/>
        <v>0.29</v>
      </c>
      <c r="AW84" s="3">
        <v>0.91110122</v>
      </c>
      <c r="AX84" s="3">
        <v>0.0175366</v>
      </c>
      <c r="AY84" s="3"/>
      <c r="AZ84" s="3"/>
      <c r="BA84" s="3"/>
      <c r="BB84" s="3"/>
      <c r="BC84" s="3"/>
      <c r="BD84" s="3"/>
      <c r="BE84" s="3"/>
      <c r="BF84" s="3">
        <f t="shared" si="28"/>
        <v>2</v>
      </c>
      <c r="BG84" s="47">
        <v>0.0229371683006025</v>
      </c>
      <c r="BH84" s="47">
        <v>1.33613525414953</v>
      </c>
      <c r="BI84" s="63">
        <v>0.953736654804271</v>
      </c>
      <c r="BJ84" s="47"/>
      <c r="BK84" s="47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47">
        <v>0.595238095238095</v>
      </c>
      <c r="CN84" s="47">
        <v>0.805693069306931</v>
      </c>
      <c r="CO84" s="47">
        <v>0.772622008682041</v>
      </c>
      <c r="CP84" s="47">
        <v>0.772504686530517</v>
      </c>
      <c r="CQ84" s="63">
        <v>0.785874439461883</v>
      </c>
      <c r="CR84" s="47">
        <f t="shared" si="29"/>
        <v>0.7726220087</v>
      </c>
      <c r="CS84" s="47">
        <f t="shared" si="30"/>
        <v>0.01325243078</v>
      </c>
      <c r="CT84" s="47">
        <f t="shared" si="31"/>
        <v>0.9906079264</v>
      </c>
      <c r="CU84" s="47">
        <f t="shared" si="32"/>
        <v>0.1488141393</v>
      </c>
      <c r="CV84" s="3"/>
    </row>
    <row r="85" ht="11.25" customHeight="1">
      <c r="A85" s="3" t="s">
        <v>105</v>
      </c>
      <c r="B85" s="18">
        <v>312.0</v>
      </c>
      <c r="C85" s="19">
        <v>334.0</v>
      </c>
      <c r="D85" s="20">
        <v>1842.0</v>
      </c>
      <c r="E85" s="21">
        <v>1262.0</v>
      </c>
      <c r="F85" s="35">
        <v>1170.0</v>
      </c>
      <c r="G85" s="36">
        <v>426.0</v>
      </c>
      <c r="H85" s="47">
        <f t="shared" si="1"/>
        <v>0.4829721362</v>
      </c>
      <c r="I85" s="47">
        <f t="shared" si="2"/>
        <v>0.5934278351</v>
      </c>
      <c r="J85" s="47">
        <f t="shared" si="3"/>
        <v>0.7330827068</v>
      </c>
      <c r="K85" s="47">
        <f t="shared" si="4"/>
        <v>0.5744</v>
      </c>
      <c r="L85" s="47">
        <f t="shared" si="5"/>
        <v>0.6610169492</v>
      </c>
      <c r="M85" s="47">
        <f t="shared" si="6"/>
        <v>0.6408510638</v>
      </c>
      <c r="N85" s="62">
        <f t="shared" si="7"/>
        <v>4.80495356</v>
      </c>
      <c r="O85" s="62">
        <f t="shared" si="8"/>
        <v>2.470588235</v>
      </c>
      <c r="P85" s="62">
        <f t="shared" si="9"/>
        <v>0.5141752577</v>
      </c>
      <c r="Q85" s="62">
        <f t="shared" si="10"/>
        <v>0.4256</v>
      </c>
      <c r="R85" s="62">
        <f t="shared" si="11"/>
        <v>1.384478145</v>
      </c>
      <c r="S85" s="62">
        <f t="shared" si="12"/>
        <v>0.1374468085</v>
      </c>
      <c r="T85" s="63">
        <f t="shared" si="13"/>
        <v>0.5744</v>
      </c>
      <c r="U85" s="63">
        <f t="shared" si="14"/>
        <v>0.6610169492</v>
      </c>
      <c r="V85" s="63">
        <f t="shared" si="15"/>
        <v>0.6408510638</v>
      </c>
      <c r="W85" s="63">
        <f t="shared" si="16"/>
        <v>0.6217732884</v>
      </c>
      <c r="X85" s="63">
        <f t="shared" si="17"/>
        <v>0.6217732884</v>
      </c>
      <c r="Y85" s="63">
        <f t="shared" si="18"/>
        <v>0.6217732884</v>
      </c>
      <c r="Z85" s="64">
        <f t="shared" si="19"/>
        <v>0.4197333333</v>
      </c>
      <c r="AA85" s="64">
        <f t="shared" si="20"/>
        <v>0.3291703836</v>
      </c>
      <c r="AB85" s="64">
        <f t="shared" si="21"/>
        <v>0.4825531915</v>
      </c>
      <c r="AC85" s="64">
        <f t="shared" si="22"/>
        <v>0.4826038159</v>
      </c>
      <c r="AD85" s="64">
        <f t="shared" si="23"/>
        <v>0.5132809577</v>
      </c>
      <c r="AE85" s="64">
        <f t="shared" si="24"/>
        <v>0.6258885148</v>
      </c>
      <c r="AF85" s="3"/>
      <c r="AG85" s="3"/>
      <c r="AH85" s="3"/>
      <c r="AI85" s="3">
        <f t="shared" si="25"/>
        <v>21</v>
      </c>
      <c r="AJ85" s="47">
        <v>0.429245283018868</v>
      </c>
      <c r="AK85" s="47"/>
      <c r="AL85" s="63"/>
      <c r="AM85" s="47"/>
      <c r="AN85" s="47"/>
      <c r="AO85" s="3"/>
      <c r="AP85" s="3"/>
      <c r="AQ85" s="3"/>
      <c r="AR85" s="3"/>
      <c r="AS85" s="3"/>
      <c r="AT85" s="3"/>
      <c r="AU85" s="3">
        <v>15.0</v>
      </c>
      <c r="AV85" s="47">
        <f t="shared" si="40"/>
        <v>0.31</v>
      </c>
      <c r="AW85" s="3">
        <v>0.936231528</v>
      </c>
      <c r="AX85" s="3">
        <v>0.013158516</v>
      </c>
      <c r="AY85" s="3"/>
      <c r="AZ85" s="3"/>
      <c r="BA85" s="3"/>
      <c r="BB85" s="3"/>
      <c r="BC85" s="3"/>
      <c r="BD85" s="3"/>
      <c r="BE85" s="3"/>
      <c r="BF85" s="3">
        <f t="shared" si="28"/>
        <v>2</v>
      </c>
      <c r="BG85" s="47">
        <v>0.0229967441648845</v>
      </c>
      <c r="BH85" s="47">
        <v>1.0312158101561</v>
      </c>
      <c r="BI85" s="63">
        <v>0.740983606557377</v>
      </c>
      <c r="BJ85" s="47"/>
      <c r="BK85" s="47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47">
        <v>0.48297213622291</v>
      </c>
      <c r="CN85" s="47">
        <v>0.593427835051546</v>
      </c>
      <c r="CO85" s="47">
        <v>0.576545896989469</v>
      </c>
      <c r="CP85" s="47">
        <v>0.578293031996156</v>
      </c>
      <c r="CQ85" s="63">
        <v>0.5744</v>
      </c>
      <c r="CR85" s="47">
        <f t="shared" si="29"/>
        <v>0.576545897</v>
      </c>
      <c r="CS85" s="47">
        <f t="shared" si="30"/>
        <v>-0.002145896989</v>
      </c>
      <c r="CT85" s="47">
        <f t="shared" si="31"/>
        <v>0.761129719</v>
      </c>
      <c r="CU85" s="47">
        <f t="shared" si="32"/>
        <v>0.07810397366</v>
      </c>
      <c r="CV85" s="3"/>
    </row>
    <row r="86" ht="11.25" customHeight="1">
      <c r="A86" s="3" t="s">
        <v>106</v>
      </c>
      <c r="B86" s="18">
        <v>69.0</v>
      </c>
      <c r="C86" s="19">
        <v>158.0</v>
      </c>
      <c r="D86" s="20">
        <v>603.0</v>
      </c>
      <c r="E86" s="21">
        <v>845.0</v>
      </c>
      <c r="F86" s="35">
        <v>481.0</v>
      </c>
      <c r="G86" s="36">
        <v>277.0</v>
      </c>
      <c r="H86" s="47">
        <f t="shared" si="1"/>
        <v>0.3039647577</v>
      </c>
      <c r="I86" s="47">
        <f t="shared" si="2"/>
        <v>0.4164364641</v>
      </c>
      <c r="J86" s="47">
        <f t="shared" si="3"/>
        <v>0.6345646438</v>
      </c>
      <c r="K86" s="47">
        <f t="shared" si="4"/>
        <v>0.4011940299</v>
      </c>
      <c r="L86" s="47">
        <f t="shared" si="5"/>
        <v>0.5583756345</v>
      </c>
      <c r="M86" s="47">
        <f t="shared" si="6"/>
        <v>0.491387126</v>
      </c>
      <c r="N86" s="62">
        <f t="shared" si="7"/>
        <v>6.378854626</v>
      </c>
      <c r="O86" s="62">
        <f t="shared" si="8"/>
        <v>3.339207048</v>
      </c>
      <c r="P86" s="62">
        <f t="shared" si="9"/>
        <v>0.523480663</v>
      </c>
      <c r="Q86" s="62">
        <f t="shared" si="10"/>
        <v>0.4525373134</v>
      </c>
      <c r="R86" s="62">
        <f t="shared" si="11"/>
        <v>1.470050761</v>
      </c>
      <c r="S86" s="62">
        <f t="shared" si="12"/>
        <v>0.1029011786</v>
      </c>
      <c r="T86" s="63">
        <f t="shared" si="13"/>
        <v>0.4011940299</v>
      </c>
      <c r="U86" s="63">
        <f t="shared" si="14"/>
        <v>0.5583756345</v>
      </c>
      <c r="V86" s="63">
        <f t="shared" si="15"/>
        <v>0.491387126</v>
      </c>
      <c r="W86" s="63">
        <f t="shared" si="16"/>
        <v>0.4739005343</v>
      </c>
      <c r="X86" s="63">
        <f t="shared" si="17"/>
        <v>0.4739005343</v>
      </c>
      <c r="Y86" s="63">
        <f t="shared" si="18"/>
        <v>0.4739005343</v>
      </c>
      <c r="Z86" s="64">
        <f t="shared" si="19"/>
        <v>0.5456716418</v>
      </c>
      <c r="AA86" s="64">
        <f t="shared" si="20"/>
        <v>0.3512690355</v>
      </c>
      <c r="AB86" s="64">
        <f t="shared" si="21"/>
        <v>0.398912058</v>
      </c>
      <c r="AC86" s="64">
        <f t="shared" si="22"/>
        <v>0.390053432</v>
      </c>
      <c r="AD86" s="64">
        <f t="shared" si="23"/>
        <v>0.5733662145</v>
      </c>
      <c r="AE86" s="64">
        <f t="shared" si="24"/>
        <v>0.5104808878</v>
      </c>
      <c r="AF86" s="3"/>
      <c r="AG86" s="3"/>
      <c r="AH86" s="3"/>
      <c r="AI86" s="3">
        <f t="shared" si="25"/>
        <v>21</v>
      </c>
      <c r="AJ86" s="47">
        <v>0.430232558139535</v>
      </c>
      <c r="AK86" s="47">
        <v>0.484697064334791</v>
      </c>
      <c r="AL86" s="63">
        <v>0.47941342357586</v>
      </c>
      <c r="AM86" s="47">
        <f t="shared" ref="AM86:AM234" si="41">AJ86*COS($AH$4)-AK86*SIN($AH$4)</f>
        <v>0.6469529404</v>
      </c>
      <c r="AN86" s="47">
        <f t="shared" ref="AN86:AN234" si="42">AJ86*SIN($AH$4)+AK86*COS($AH$4)</f>
        <v>0.03851222166</v>
      </c>
      <c r="AO86" s="3"/>
      <c r="AP86" s="3"/>
      <c r="AQ86" s="3"/>
      <c r="AR86" s="3"/>
      <c r="AS86" s="3"/>
      <c r="AT86" s="3"/>
      <c r="AU86" s="3">
        <v>17.0</v>
      </c>
      <c r="AV86" s="47">
        <f t="shared" si="40"/>
        <v>0.35</v>
      </c>
      <c r="AW86" s="3">
        <v>0.91222274</v>
      </c>
      <c r="AX86" s="3">
        <v>0.02802837</v>
      </c>
      <c r="AY86" s="3"/>
      <c r="AZ86" s="3"/>
      <c r="BA86" s="3"/>
      <c r="BB86" s="3"/>
      <c r="BC86" s="3"/>
      <c r="BD86" s="3"/>
      <c r="BE86" s="3"/>
      <c r="BF86" s="3">
        <f t="shared" si="28"/>
        <v>2</v>
      </c>
      <c r="BG86" s="47">
        <v>0.0231056547529551</v>
      </c>
      <c r="BH86" s="47">
        <v>1.29202308829495</v>
      </c>
      <c r="BI86" s="63">
        <v>0.924812030075188</v>
      </c>
      <c r="BJ86" s="47"/>
      <c r="BK86" s="47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47">
        <v>0.303964757709251</v>
      </c>
      <c r="CN86" s="47">
        <v>0.416436464088398</v>
      </c>
      <c r="CO86" s="47">
        <v>0.399228149727649</v>
      </c>
      <c r="CP86" s="47">
        <v>0.40266137153148</v>
      </c>
      <c r="CQ86" s="63">
        <v>0.401194029850746</v>
      </c>
      <c r="CR86" s="47">
        <f t="shared" si="29"/>
        <v>0.3992281497</v>
      </c>
      <c r="CS86" s="47">
        <f t="shared" si="30"/>
        <v>0.001965880123</v>
      </c>
      <c r="CT86" s="47">
        <f t="shared" si="31"/>
        <v>0.5094005891</v>
      </c>
      <c r="CU86" s="47">
        <f t="shared" si="32"/>
        <v>0.07952950627</v>
      </c>
      <c r="CV86" s="3"/>
    </row>
    <row r="87" ht="11.25" customHeight="1">
      <c r="A87" s="3" t="s">
        <v>107</v>
      </c>
      <c r="B87" s="18">
        <v>141.0</v>
      </c>
      <c r="C87" s="19">
        <v>163.0</v>
      </c>
      <c r="D87" s="20">
        <v>928.0</v>
      </c>
      <c r="E87" s="21">
        <v>657.0</v>
      </c>
      <c r="F87" s="35">
        <v>869.0</v>
      </c>
      <c r="G87" s="36">
        <v>438.0</v>
      </c>
      <c r="H87" s="47">
        <f t="shared" si="1"/>
        <v>0.4638157895</v>
      </c>
      <c r="I87" s="47">
        <f t="shared" si="2"/>
        <v>0.585488959</v>
      </c>
      <c r="J87" s="47">
        <f t="shared" si="3"/>
        <v>0.6648814078</v>
      </c>
      <c r="K87" s="47">
        <f t="shared" si="4"/>
        <v>0.5659078878</v>
      </c>
      <c r="L87" s="47">
        <f t="shared" si="5"/>
        <v>0.626939789</v>
      </c>
      <c r="M87" s="47">
        <f t="shared" si="6"/>
        <v>0.6213692946</v>
      </c>
      <c r="N87" s="62">
        <f t="shared" si="7"/>
        <v>5.213815789</v>
      </c>
      <c r="O87" s="62">
        <f t="shared" si="8"/>
        <v>4.299342105</v>
      </c>
      <c r="P87" s="62">
        <f t="shared" si="9"/>
        <v>0.8246056782</v>
      </c>
      <c r="Q87" s="62">
        <f t="shared" si="10"/>
        <v>0.6919004764</v>
      </c>
      <c r="R87" s="62">
        <f t="shared" si="11"/>
        <v>0.9838609559</v>
      </c>
      <c r="S87" s="62">
        <f t="shared" si="12"/>
        <v>0.1051175657</v>
      </c>
      <c r="T87" s="63">
        <f t="shared" si="13"/>
        <v>0.5659078878</v>
      </c>
      <c r="U87" s="63">
        <f t="shared" si="14"/>
        <v>0.626939789</v>
      </c>
      <c r="V87" s="63">
        <f t="shared" si="15"/>
        <v>0.6213692946</v>
      </c>
      <c r="W87" s="63">
        <f t="shared" si="16"/>
        <v>0.6063829787</v>
      </c>
      <c r="X87" s="63">
        <f t="shared" si="17"/>
        <v>0.6063829787</v>
      </c>
      <c r="Y87" s="63">
        <f t="shared" si="18"/>
        <v>0.6063829787</v>
      </c>
      <c r="Z87" s="64">
        <f t="shared" si="19"/>
        <v>0.4224457385</v>
      </c>
      <c r="AA87" s="64">
        <f t="shared" si="20"/>
        <v>0.3594040968</v>
      </c>
      <c r="AB87" s="64">
        <f t="shared" si="21"/>
        <v>0.4723374827</v>
      </c>
      <c r="AC87" s="64">
        <f t="shared" si="22"/>
        <v>0.4715269086</v>
      </c>
      <c r="AD87" s="64">
        <f t="shared" si="23"/>
        <v>0.5215894869</v>
      </c>
      <c r="AE87" s="64">
        <f t="shared" si="24"/>
        <v>0.6132665832</v>
      </c>
      <c r="AF87" s="3"/>
      <c r="AG87" s="3"/>
      <c r="AH87" s="3"/>
      <c r="AI87" s="3">
        <f t="shared" si="25"/>
        <v>21</v>
      </c>
      <c r="AJ87" s="47">
        <v>0.430493273542601</v>
      </c>
      <c r="AK87" s="47">
        <v>0.653399668325041</v>
      </c>
      <c r="AL87" s="63">
        <v>0.618614415675297</v>
      </c>
      <c r="AM87" s="47">
        <f t="shared" si="41"/>
        <v>0.7664280493</v>
      </c>
      <c r="AN87" s="47">
        <f t="shared" si="42"/>
        <v>0.1576186233</v>
      </c>
      <c r="AO87" s="3"/>
      <c r="AP87" s="3"/>
      <c r="AQ87" s="3"/>
      <c r="AR87" s="3"/>
      <c r="AS87" s="3"/>
      <c r="AT87" s="3"/>
      <c r="AU87" s="3">
        <v>20.0</v>
      </c>
      <c r="AV87" s="47">
        <f t="shared" si="40"/>
        <v>0.41</v>
      </c>
      <c r="AW87" s="3">
        <v>0.84976408</v>
      </c>
      <c r="AX87" s="3">
        <v>0.064594026</v>
      </c>
      <c r="AY87" s="3"/>
      <c r="AZ87" s="3"/>
      <c r="BA87" s="3"/>
      <c r="BB87" s="3"/>
      <c r="BC87" s="3"/>
      <c r="BD87" s="3"/>
      <c r="BE87" s="3"/>
      <c r="BF87" s="3">
        <f t="shared" si="28"/>
        <v>2</v>
      </c>
      <c r="BG87" s="47">
        <v>0.023130776781494</v>
      </c>
      <c r="BH87" s="47">
        <v>1.29732297860642</v>
      </c>
      <c r="BI87" s="63">
        <v>0.921985815602837</v>
      </c>
      <c r="BJ87" s="47"/>
      <c r="BK87" s="47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47">
        <v>0.463815789473684</v>
      </c>
      <c r="CN87" s="47">
        <v>0.585488958990536</v>
      </c>
      <c r="CO87" s="47">
        <v>0.56679099768849</v>
      </c>
      <c r="CP87" s="47">
        <v>0.568630890510866</v>
      </c>
      <c r="CQ87" s="63">
        <v>0.565907887771308</v>
      </c>
      <c r="CR87" s="47">
        <f t="shared" si="29"/>
        <v>0.5667909977</v>
      </c>
      <c r="CS87" s="47">
        <f t="shared" si="30"/>
        <v>-0.0008831099172</v>
      </c>
      <c r="CT87" s="47">
        <f t="shared" si="31"/>
        <v>0.7419705032</v>
      </c>
      <c r="CU87" s="47">
        <f t="shared" si="32"/>
        <v>0.08603592325</v>
      </c>
      <c r="CV87" s="3"/>
    </row>
    <row r="88" ht="11.25" customHeight="1">
      <c r="A88" s="3" t="s">
        <v>108</v>
      </c>
      <c r="B88" s="18">
        <v>185.0</v>
      </c>
      <c r="C88" s="19">
        <v>188.0</v>
      </c>
      <c r="D88" s="20">
        <v>1228.0</v>
      </c>
      <c r="E88" s="21">
        <v>821.0</v>
      </c>
      <c r="F88" s="35">
        <v>588.0</v>
      </c>
      <c r="G88" s="36">
        <v>189.0</v>
      </c>
      <c r="H88" s="47">
        <f t="shared" si="1"/>
        <v>0.4959785523</v>
      </c>
      <c r="I88" s="47">
        <f t="shared" si="2"/>
        <v>0.5993167399</v>
      </c>
      <c r="J88" s="47">
        <f t="shared" si="3"/>
        <v>0.7567567568</v>
      </c>
      <c r="K88" s="47">
        <f t="shared" si="4"/>
        <v>0.583402147</v>
      </c>
      <c r="L88" s="47">
        <f t="shared" si="5"/>
        <v>0.672173913</v>
      </c>
      <c r="M88" s="47">
        <f t="shared" si="6"/>
        <v>0.6426043878</v>
      </c>
      <c r="N88" s="62">
        <f t="shared" si="7"/>
        <v>5.493297587</v>
      </c>
      <c r="O88" s="62">
        <f t="shared" si="8"/>
        <v>2.08310992</v>
      </c>
      <c r="P88" s="62">
        <f t="shared" si="9"/>
        <v>0.3792093704</v>
      </c>
      <c r="Q88" s="62">
        <f t="shared" si="10"/>
        <v>0.3208092486</v>
      </c>
      <c r="R88" s="62">
        <f t="shared" si="11"/>
        <v>1.78173913</v>
      </c>
      <c r="S88" s="62">
        <f t="shared" si="12"/>
        <v>0.1319886766</v>
      </c>
      <c r="T88" s="63">
        <f t="shared" si="13"/>
        <v>0.583402147</v>
      </c>
      <c r="U88" s="63">
        <f t="shared" si="14"/>
        <v>0.672173913</v>
      </c>
      <c r="V88" s="63">
        <f t="shared" si="15"/>
        <v>0.6426043878</v>
      </c>
      <c r="W88" s="63">
        <f t="shared" si="16"/>
        <v>0.6255079712</v>
      </c>
      <c r="X88" s="63">
        <f t="shared" si="17"/>
        <v>0.6255079712</v>
      </c>
      <c r="Y88" s="63">
        <f t="shared" si="18"/>
        <v>0.6255079712</v>
      </c>
      <c r="Z88" s="64">
        <f t="shared" si="19"/>
        <v>0.4153592073</v>
      </c>
      <c r="AA88" s="64">
        <f t="shared" si="20"/>
        <v>0.3252173913</v>
      </c>
      <c r="AB88" s="64">
        <f t="shared" si="21"/>
        <v>0.5014154282</v>
      </c>
      <c r="AC88" s="64">
        <f t="shared" si="22"/>
        <v>0.5007814942</v>
      </c>
      <c r="AD88" s="64">
        <f t="shared" si="23"/>
        <v>0.4982807127</v>
      </c>
      <c r="AE88" s="64">
        <f t="shared" si="24"/>
        <v>0.6264457643</v>
      </c>
      <c r="AF88" s="3"/>
      <c r="AG88" s="3"/>
      <c r="AH88" s="3"/>
      <c r="AI88" s="3">
        <f t="shared" si="25"/>
        <v>21</v>
      </c>
      <c r="AJ88" s="47">
        <v>0.435251798561151</v>
      </c>
      <c r="AK88" s="47">
        <v>0.617871840094062</v>
      </c>
      <c r="AL88" s="63">
        <v>0.5922182920667</v>
      </c>
      <c r="AM88" s="47">
        <f t="shared" si="41"/>
        <v>0.7446708663</v>
      </c>
      <c r="AN88" s="47">
        <f t="shared" si="42"/>
        <v>0.1291318697</v>
      </c>
      <c r="AO88" s="3"/>
      <c r="AP88" s="3"/>
      <c r="AQ88" s="3"/>
      <c r="AR88" s="3"/>
      <c r="AS88" s="3"/>
      <c r="AT88" s="3"/>
      <c r="AU88" s="3">
        <v>21.0</v>
      </c>
      <c r="AV88" s="47">
        <f t="shared" si="40"/>
        <v>0.43</v>
      </c>
      <c r="AW88" s="3">
        <v>0.82735256</v>
      </c>
      <c r="AX88" s="3">
        <v>0.0777994313</v>
      </c>
      <c r="AY88" s="3"/>
      <c r="AZ88" s="3"/>
      <c r="BA88" s="3"/>
      <c r="BB88" s="3"/>
      <c r="BC88" s="3"/>
      <c r="BD88" s="3"/>
      <c r="BE88" s="3"/>
      <c r="BF88" s="3">
        <f t="shared" si="28"/>
        <v>2</v>
      </c>
      <c r="BG88" s="47">
        <v>0.0231971590106625</v>
      </c>
      <c r="BH88" s="47">
        <v>1.32862484185543</v>
      </c>
      <c r="BI88" s="63">
        <v>0.946808510638298</v>
      </c>
      <c r="BJ88" s="47"/>
      <c r="BK88" s="47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47">
        <v>0.49597855227882</v>
      </c>
      <c r="CN88" s="47">
        <v>0.599316739873109</v>
      </c>
      <c r="CO88" s="47">
        <v>0.583587072779379</v>
      </c>
      <c r="CP88" s="47">
        <v>0.585267254343903</v>
      </c>
      <c r="CQ88" s="63">
        <v>0.583402146985962</v>
      </c>
      <c r="CR88" s="47">
        <f t="shared" si="29"/>
        <v>0.5835870728</v>
      </c>
      <c r="CS88" s="47">
        <f t="shared" si="30"/>
        <v>-0.0001849257934</v>
      </c>
      <c r="CT88" s="47">
        <f t="shared" si="31"/>
        <v>0.7744907285</v>
      </c>
      <c r="CU88" s="47">
        <f t="shared" si="32"/>
        <v>0.0730711332</v>
      </c>
      <c r="CV88" s="3"/>
    </row>
    <row r="89" ht="11.25" customHeight="1">
      <c r="A89" s="3" t="s">
        <v>109</v>
      </c>
      <c r="B89" s="18">
        <v>48.0</v>
      </c>
      <c r="C89" s="19">
        <v>53.0</v>
      </c>
      <c r="D89" s="20">
        <v>614.0</v>
      </c>
      <c r="E89" s="21">
        <v>316.0</v>
      </c>
      <c r="F89" s="35">
        <v>526.0</v>
      </c>
      <c r="G89" s="36">
        <v>138.0</v>
      </c>
      <c r="H89" s="47">
        <f t="shared" si="1"/>
        <v>0.4752475248</v>
      </c>
      <c r="I89" s="47">
        <f t="shared" si="2"/>
        <v>0.6602150538</v>
      </c>
      <c r="J89" s="47">
        <f t="shared" si="3"/>
        <v>0.7921686747</v>
      </c>
      <c r="K89" s="47">
        <f t="shared" si="4"/>
        <v>0.6420950533</v>
      </c>
      <c r="L89" s="47">
        <f t="shared" si="5"/>
        <v>0.7503267974</v>
      </c>
      <c r="M89" s="47">
        <f t="shared" si="6"/>
        <v>0.7151819322</v>
      </c>
      <c r="N89" s="62">
        <f t="shared" si="7"/>
        <v>9.207920792</v>
      </c>
      <c r="O89" s="62">
        <f t="shared" si="8"/>
        <v>6.574257426</v>
      </c>
      <c r="P89" s="62">
        <f t="shared" si="9"/>
        <v>0.7139784946</v>
      </c>
      <c r="Q89" s="62">
        <f t="shared" si="10"/>
        <v>0.6440349176</v>
      </c>
      <c r="R89" s="62">
        <f t="shared" si="11"/>
        <v>1.215686275</v>
      </c>
      <c r="S89" s="62">
        <f t="shared" si="12"/>
        <v>0.06336260979</v>
      </c>
      <c r="T89" s="63">
        <f t="shared" si="13"/>
        <v>0.6420950533</v>
      </c>
      <c r="U89" s="63">
        <f t="shared" si="14"/>
        <v>0.7503267974</v>
      </c>
      <c r="V89" s="63">
        <f t="shared" si="15"/>
        <v>0.7151819322</v>
      </c>
      <c r="W89" s="63">
        <f t="shared" si="16"/>
        <v>0.7008849558</v>
      </c>
      <c r="X89" s="63">
        <f t="shared" si="17"/>
        <v>0.7008849558</v>
      </c>
      <c r="Y89" s="63">
        <f t="shared" si="18"/>
        <v>0.7008849558</v>
      </c>
      <c r="Z89" s="64">
        <f t="shared" si="19"/>
        <v>0.3530552861</v>
      </c>
      <c r="AA89" s="64">
        <f t="shared" si="20"/>
        <v>0.2431372549</v>
      </c>
      <c r="AB89" s="64">
        <f t="shared" si="21"/>
        <v>0.4717691343</v>
      </c>
      <c r="AC89" s="64">
        <f t="shared" si="22"/>
        <v>0.4719764012</v>
      </c>
      <c r="AD89" s="64">
        <f t="shared" si="23"/>
        <v>0.5250737463</v>
      </c>
      <c r="AE89" s="64">
        <f t="shared" si="24"/>
        <v>0.7038348083</v>
      </c>
      <c r="AF89" s="3"/>
      <c r="AG89" s="3"/>
      <c r="AH89" s="3"/>
      <c r="AI89" s="3">
        <f t="shared" si="25"/>
        <v>22</v>
      </c>
      <c r="AJ89" s="47">
        <v>0.440677966101695</v>
      </c>
      <c r="AK89" s="47">
        <v>0.553962900505902</v>
      </c>
      <c r="AL89" s="63">
        <v>0.535161744022503</v>
      </c>
      <c r="AM89" s="47">
        <f t="shared" si="41"/>
        <v>0.7033173016</v>
      </c>
      <c r="AN89" s="47">
        <f t="shared" si="42"/>
        <v>0.08010454532</v>
      </c>
      <c r="AO89" s="3"/>
      <c r="AP89" s="3"/>
      <c r="AQ89" s="3"/>
      <c r="AR89" s="3"/>
      <c r="AS89" s="3"/>
      <c r="AT89" s="3"/>
      <c r="AU89" s="3">
        <v>22.0</v>
      </c>
      <c r="AV89" s="47">
        <f t="shared" si="40"/>
        <v>0.45</v>
      </c>
      <c r="AW89" s="3">
        <v>0.85705285</v>
      </c>
      <c r="AX89" s="3">
        <v>0.06361775</v>
      </c>
      <c r="AY89" s="3"/>
      <c r="AZ89" s="3"/>
      <c r="BA89" s="3"/>
      <c r="BB89" s="3"/>
      <c r="BC89" s="3"/>
      <c r="BD89" s="3"/>
      <c r="BE89" s="3"/>
      <c r="BF89" s="3">
        <f t="shared" si="28"/>
        <v>2</v>
      </c>
      <c r="BG89" s="47">
        <v>0.0233866933589484</v>
      </c>
      <c r="BH89" s="47">
        <v>1.33536772800134</v>
      </c>
      <c r="BI89" s="63">
        <v>0.949152542372881</v>
      </c>
      <c r="BJ89" s="47"/>
      <c r="BK89" s="47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47">
        <v>0.475247524752475</v>
      </c>
      <c r="CN89" s="47">
        <v>0.660215053763441</v>
      </c>
      <c r="CO89" s="47">
        <v>0.631270216762309</v>
      </c>
      <c r="CP89" s="47">
        <v>0.63249698674927</v>
      </c>
      <c r="CQ89" s="63">
        <v>0.642095053346266</v>
      </c>
      <c r="CR89" s="47">
        <f t="shared" si="29"/>
        <v>0.6312702168</v>
      </c>
      <c r="CS89" s="47">
        <f t="shared" si="30"/>
        <v>0.01082483658</v>
      </c>
      <c r="CT89" s="47">
        <f t="shared" si="31"/>
        <v>0.8028932891</v>
      </c>
      <c r="CU89" s="47">
        <f t="shared" si="32"/>
        <v>0.1307917941</v>
      </c>
      <c r="CV89" s="3"/>
    </row>
    <row r="90" ht="11.25" customHeight="1">
      <c r="A90" s="3" t="s">
        <v>110</v>
      </c>
      <c r="B90" s="18">
        <v>121.0</v>
      </c>
      <c r="C90" s="19">
        <v>157.0</v>
      </c>
      <c r="D90" s="20">
        <v>1051.0</v>
      </c>
      <c r="E90" s="21">
        <v>650.0</v>
      </c>
      <c r="F90" s="35">
        <v>608.0</v>
      </c>
      <c r="G90" s="36">
        <v>221.0</v>
      </c>
      <c r="H90" s="47">
        <f t="shared" si="1"/>
        <v>0.4352517986</v>
      </c>
      <c r="I90" s="47">
        <f t="shared" si="2"/>
        <v>0.6178718401</v>
      </c>
      <c r="J90" s="47">
        <f t="shared" si="3"/>
        <v>0.7334137515</v>
      </c>
      <c r="K90" s="47">
        <f t="shared" si="4"/>
        <v>0.5922182921</v>
      </c>
      <c r="L90" s="47">
        <f t="shared" si="5"/>
        <v>0.6585365854</v>
      </c>
      <c r="M90" s="47">
        <f t="shared" si="6"/>
        <v>0.6557312253</v>
      </c>
      <c r="N90" s="62">
        <f t="shared" si="7"/>
        <v>6.118705036</v>
      </c>
      <c r="O90" s="62">
        <f t="shared" si="8"/>
        <v>2.982014388</v>
      </c>
      <c r="P90" s="62">
        <f t="shared" si="9"/>
        <v>0.4873603762</v>
      </c>
      <c r="Q90" s="62">
        <f t="shared" si="10"/>
        <v>0.4188984336</v>
      </c>
      <c r="R90" s="62">
        <f t="shared" si="11"/>
        <v>1.536585366</v>
      </c>
      <c r="S90" s="62">
        <f t="shared" si="12"/>
        <v>0.1098814229</v>
      </c>
      <c r="T90" s="63">
        <f t="shared" si="13"/>
        <v>0.5922182921</v>
      </c>
      <c r="U90" s="63">
        <f t="shared" si="14"/>
        <v>0.6585365854</v>
      </c>
      <c r="V90" s="63">
        <f t="shared" si="15"/>
        <v>0.6557312253</v>
      </c>
      <c r="W90" s="63">
        <f t="shared" si="16"/>
        <v>0.6339031339</v>
      </c>
      <c r="X90" s="63">
        <f t="shared" si="17"/>
        <v>0.6339031339</v>
      </c>
      <c r="Y90" s="63">
        <f t="shared" si="18"/>
        <v>0.6339031339</v>
      </c>
      <c r="Z90" s="64">
        <f t="shared" si="19"/>
        <v>0.3895907024</v>
      </c>
      <c r="AA90" s="64">
        <f t="shared" si="20"/>
        <v>0.3089430894</v>
      </c>
      <c r="AB90" s="64">
        <f t="shared" si="21"/>
        <v>0.5027667984</v>
      </c>
      <c r="AC90" s="64">
        <f t="shared" si="22"/>
        <v>0.4960826211</v>
      </c>
      <c r="AD90" s="64">
        <f t="shared" si="23"/>
        <v>0.4910968661</v>
      </c>
      <c r="AE90" s="64">
        <f t="shared" si="24"/>
        <v>0.6467236467</v>
      </c>
      <c r="AF90" s="3"/>
      <c r="AG90" s="3"/>
      <c r="AH90" s="3"/>
      <c r="AI90" s="3">
        <f t="shared" si="25"/>
        <v>22</v>
      </c>
      <c r="AJ90" s="47">
        <v>0.441605839416058</v>
      </c>
      <c r="AK90" s="47">
        <v>0.486749116607774</v>
      </c>
      <c r="AL90" s="63">
        <v>0.477951635846373</v>
      </c>
      <c r="AM90" s="47">
        <f t="shared" si="41"/>
        <v>0.6564460848</v>
      </c>
      <c r="AN90" s="47">
        <f t="shared" si="42"/>
        <v>0.03192111743</v>
      </c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>
        <f t="shared" si="28"/>
        <v>2</v>
      </c>
      <c r="BG90" s="47">
        <v>0.0234982106520305</v>
      </c>
      <c r="BH90" s="47">
        <v>1.25523239474536</v>
      </c>
      <c r="BI90" s="63">
        <v>0.90378421900161</v>
      </c>
      <c r="BJ90" s="47"/>
      <c r="BK90" s="47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47">
        <v>0.435251798561151</v>
      </c>
      <c r="CN90" s="47">
        <v>0.617871840094062</v>
      </c>
      <c r="CO90" s="47">
        <v>0.58930704347228</v>
      </c>
      <c r="CP90" s="47">
        <v>0.590932834727801</v>
      </c>
      <c r="CQ90" s="63">
        <v>0.5922182920667</v>
      </c>
      <c r="CR90" s="47">
        <f t="shared" si="29"/>
        <v>0.5893070435</v>
      </c>
      <c r="CS90" s="47">
        <f t="shared" si="30"/>
        <v>0.002911248594</v>
      </c>
      <c r="CT90" s="47">
        <f t="shared" si="31"/>
        <v>0.7446708663</v>
      </c>
      <c r="CU90" s="47">
        <f t="shared" si="32"/>
        <v>0.1291318697</v>
      </c>
      <c r="CV90" s="3"/>
    </row>
    <row r="91" ht="11.25" customHeight="1">
      <c r="A91" s="3" t="s">
        <v>111</v>
      </c>
      <c r="B91" s="18">
        <v>59.0</v>
      </c>
      <c r="C91" s="19">
        <v>87.0</v>
      </c>
      <c r="D91" s="20">
        <v>559.0</v>
      </c>
      <c r="E91" s="21">
        <v>402.0</v>
      </c>
      <c r="F91" s="35">
        <v>407.0</v>
      </c>
      <c r="G91" s="36">
        <v>132.0</v>
      </c>
      <c r="H91" s="47">
        <f t="shared" si="1"/>
        <v>0.404109589</v>
      </c>
      <c r="I91" s="47">
        <f t="shared" si="2"/>
        <v>0.581685744</v>
      </c>
      <c r="J91" s="47">
        <f t="shared" si="3"/>
        <v>0.7551020408</v>
      </c>
      <c r="K91" s="47">
        <f t="shared" si="4"/>
        <v>0.5582655827</v>
      </c>
      <c r="L91" s="47">
        <f t="shared" si="5"/>
        <v>0.6802919708</v>
      </c>
      <c r="M91" s="47">
        <f t="shared" si="6"/>
        <v>0.644</v>
      </c>
      <c r="N91" s="62">
        <f t="shared" si="7"/>
        <v>6.582191781</v>
      </c>
      <c r="O91" s="62">
        <f t="shared" si="8"/>
        <v>3.691780822</v>
      </c>
      <c r="P91" s="62">
        <f t="shared" si="9"/>
        <v>0.5608740895</v>
      </c>
      <c r="Q91" s="62">
        <f t="shared" si="10"/>
        <v>0.4869015357</v>
      </c>
      <c r="R91" s="62">
        <f t="shared" si="11"/>
        <v>1.402919708</v>
      </c>
      <c r="S91" s="62">
        <f t="shared" si="12"/>
        <v>0.09733333333</v>
      </c>
      <c r="T91" s="63">
        <f t="shared" si="13"/>
        <v>0.5582655827</v>
      </c>
      <c r="U91" s="63">
        <f t="shared" si="14"/>
        <v>0.6802919708</v>
      </c>
      <c r="V91" s="63">
        <f t="shared" si="15"/>
        <v>0.644</v>
      </c>
      <c r="W91" s="63">
        <f t="shared" si="16"/>
        <v>0.6227217497</v>
      </c>
      <c r="X91" s="63">
        <f t="shared" si="17"/>
        <v>0.6227217497</v>
      </c>
      <c r="Y91" s="63">
        <f t="shared" si="18"/>
        <v>0.6227217497</v>
      </c>
      <c r="Z91" s="64">
        <f t="shared" si="19"/>
        <v>0.4164408311</v>
      </c>
      <c r="AA91" s="64">
        <f t="shared" si="20"/>
        <v>0.2788321168</v>
      </c>
      <c r="AB91" s="64">
        <f t="shared" si="21"/>
        <v>0.4606666667</v>
      </c>
      <c r="AC91" s="64">
        <f t="shared" si="22"/>
        <v>0.4556500608</v>
      </c>
      <c r="AD91" s="64">
        <f t="shared" si="23"/>
        <v>0.5273390036</v>
      </c>
      <c r="AE91" s="64">
        <f t="shared" si="24"/>
        <v>0.6397326853</v>
      </c>
      <c r="AF91" s="3"/>
      <c r="AG91" s="3"/>
      <c r="AH91" s="3"/>
      <c r="AI91" s="3">
        <f t="shared" si="25"/>
        <v>22</v>
      </c>
      <c r="AJ91" s="47">
        <v>0.442211055276382</v>
      </c>
      <c r="AK91" s="47">
        <v>0.615384615384615</v>
      </c>
      <c r="AL91" s="63">
        <v>0.589970501474926</v>
      </c>
      <c r="AM91" s="47">
        <f t="shared" si="41"/>
        <v>0.7478330705</v>
      </c>
      <c r="AN91" s="47">
        <f t="shared" si="42"/>
        <v>0.1224521987</v>
      </c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>
        <f t="shared" si="28"/>
        <v>2</v>
      </c>
      <c r="BG91" s="47">
        <v>0.0237913307791756</v>
      </c>
      <c r="BH91" s="47">
        <v>1.34734995357456</v>
      </c>
      <c r="BI91" s="63">
        <v>0.954674220963173</v>
      </c>
      <c r="BJ91" s="47"/>
      <c r="BK91" s="47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47">
        <v>0.404109589041096</v>
      </c>
      <c r="CN91" s="47">
        <v>0.581685744016649</v>
      </c>
      <c r="CO91" s="47">
        <v>0.553937514289715</v>
      </c>
      <c r="CP91" s="47">
        <v>0.555899628880586</v>
      </c>
      <c r="CQ91" s="63">
        <v>0.558265582655827</v>
      </c>
      <c r="CR91" s="47">
        <f t="shared" si="29"/>
        <v>0.5539375143</v>
      </c>
      <c r="CS91" s="47">
        <f t="shared" si="30"/>
        <v>0.004328068366</v>
      </c>
      <c r="CT91" s="47">
        <f t="shared" si="31"/>
        <v>0.6970625649</v>
      </c>
      <c r="CU91" s="47">
        <f t="shared" si="32"/>
        <v>0.1255653034</v>
      </c>
      <c r="CV91" s="3"/>
    </row>
    <row r="92" ht="11.25" customHeight="1">
      <c r="A92" s="3" t="s">
        <v>112</v>
      </c>
      <c r="B92" s="18">
        <v>118.0</v>
      </c>
      <c r="C92" s="19">
        <v>104.0</v>
      </c>
      <c r="D92" s="20">
        <v>904.0</v>
      </c>
      <c r="E92" s="21">
        <v>448.0</v>
      </c>
      <c r="F92" s="35">
        <v>509.0</v>
      </c>
      <c r="G92" s="36">
        <v>149.0</v>
      </c>
      <c r="H92" s="47">
        <f t="shared" si="1"/>
        <v>0.5315315315</v>
      </c>
      <c r="I92" s="47">
        <f t="shared" si="2"/>
        <v>0.6686390533</v>
      </c>
      <c r="J92" s="47">
        <f t="shared" si="3"/>
        <v>0.773556231</v>
      </c>
      <c r="K92" s="47">
        <f t="shared" si="4"/>
        <v>0.6493011436</v>
      </c>
      <c r="L92" s="47">
        <f t="shared" si="5"/>
        <v>0.7125</v>
      </c>
      <c r="M92" s="47">
        <f t="shared" si="6"/>
        <v>0.7029850746</v>
      </c>
      <c r="N92" s="62">
        <f t="shared" si="7"/>
        <v>6.09009009</v>
      </c>
      <c r="O92" s="62">
        <f t="shared" si="8"/>
        <v>2.963963964</v>
      </c>
      <c r="P92" s="62">
        <f t="shared" si="9"/>
        <v>0.4866863905</v>
      </c>
      <c r="Q92" s="62">
        <f t="shared" si="10"/>
        <v>0.418043202</v>
      </c>
      <c r="R92" s="62">
        <f t="shared" si="11"/>
        <v>1.536363636</v>
      </c>
      <c r="S92" s="62">
        <f t="shared" si="12"/>
        <v>0.1104477612</v>
      </c>
      <c r="T92" s="63">
        <f t="shared" si="13"/>
        <v>0.6493011436</v>
      </c>
      <c r="U92" s="63">
        <f t="shared" si="14"/>
        <v>0.7125</v>
      </c>
      <c r="V92" s="63">
        <f t="shared" si="15"/>
        <v>0.7029850746</v>
      </c>
      <c r="W92" s="63">
        <f t="shared" si="16"/>
        <v>0.6859318996</v>
      </c>
      <c r="X92" s="63">
        <f t="shared" si="17"/>
        <v>0.6859318996</v>
      </c>
      <c r="Y92" s="63">
        <f t="shared" si="18"/>
        <v>0.6859318996</v>
      </c>
      <c r="Z92" s="64">
        <f t="shared" si="19"/>
        <v>0.3595933926</v>
      </c>
      <c r="AA92" s="64">
        <f t="shared" si="20"/>
        <v>0.3034090909</v>
      </c>
      <c r="AB92" s="64">
        <f t="shared" si="21"/>
        <v>0.523880597</v>
      </c>
      <c r="AC92" s="64">
        <f t="shared" si="22"/>
        <v>0.5246415771</v>
      </c>
      <c r="AD92" s="64">
        <f t="shared" si="23"/>
        <v>0.4816308244</v>
      </c>
      <c r="AE92" s="64">
        <f t="shared" si="24"/>
        <v>0.6796594982</v>
      </c>
      <c r="AF92" s="3"/>
      <c r="AG92" s="3"/>
      <c r="AH92" s="3"/>
      <c r="AI92" s="3">
        <f t="shared" si="25"/>
        <v>22</v>
      </c>
      <c r="AJ92" s="47">
        <v>0.444444444444444</v>
      </c>
      <c r="AK92" s="47">
        <v>0.664285714285714</v>
      </c>
      <c r="AL92" s="63">
        <v>0.619318181818182</v>
      </c>
      <c r="AM92" s="47">
        <f t="shared" si="41"/>
        <v>0.7839906137</v>
      </c>
      <c r="AN92" s="47">
        <f t="shared" si="42"/>
        <v>0.1554512527</v>
      </c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>
        <f t="shared" si="28"/>
        <v>2</v>
      </c>
      <c r="BG92" s="47">
        <v>0.0241003738564963</v>
      </c>
      <c r="BH92" s="47">
        <v>1.34682115273644</v>
      </c>
      <c r="BI92" s="63">
        <v>0.959749085206482</v>
      </c>
      <c r="BJ92" s="47"/>
      <c r="BK92" s="47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47">
        <v>0.531531531531532</v>
      </c>
      <c r="CN92" s="47">
        <v>0.668639053254438</v>
      </c>
      <c r="CO92" s="47">
        <v>0.647442387647373</v>
      </c>
      <c r="CP92" s="47">
        <v>0.648515378984246</v>
      </c>
      <c r="CQ92" s="63">
        <v>0.649301143583227</v>
      </c>
      <c r="CR92" s="47">
        <f t="shared" si="29"/>
        <v>0.6474423876</v>
      </c>
      <c r="CS92" s="47">
        <f t="shared" si="30"/>
        <v>0.001858755936</v>
      </c>
      <c r="CT92" s="47">
        <f t="shared" si="31"/>
        <v>0.8486487591</v>
      </c>
      <c r="CU92" s="47">
        <f t="shared" si="32"/>
        <v>0.09694965836</v>
      </c>
      <c r="CV92" s="3"/>
    </row>
    <row r="93" ht="11.25" customHeight="1">
      <c r="A93" s="3" t="s">
        <v>113</v>
      </c>
      <c r="B93" s="18">
        <v>109.0</v>
      </c>
      <c r="C93" s="19">
        <v>71.0</v>
      </c>
      <c r="D93" s="20">
        <v>551.0</v>
      </c>
      <c r="E93" s="21">
        <v>295.0</v>
      </c>
      <c r="F93" s="35">
        <v>379.0</v>
      </c>
      <c r="G93" s="36">
        <v>86.0</v>
      </c>
      <c r="H93" s="47">
        <f t="shared" si="1"/>
        <v>0.6055555556</v>
      </c>
      <c r="I93" s="47">
        <f t="shared" si="2"/>
        <v>0.6513002364</v>
      </c>
      <c r="J93" s="47">
        <f t="shared" si="3"/>
        <v>0.8150537634</v>
      </c>
      <c r="K93" s="47">
        <f t="shared" si="4"/>
        <v>0.6432748538</v>
      </c>
      <c r="L93" s="47">
        <f t="shared" si="5"/>
        <v>0.7565891473</v>
      </c>
      <c r="M93" s="47">
        <f t="shared" si="6"/>
        <v>0.709382151</v>
      </c>
      <c r="N93" s="62">
        <f t="shared" si="7"/>
        <v>4.7</v>
      </c>
      <c r="O93" s="62">
        <f t="shared" si="8"/>
        <v>2.583333333</v>
      </c>
      <c r="P93" s="62">
        <f t="shared" si="9"/>
        <v>0.5496453901</v>
      </c>
      <c r="Q93" s="62">
        <f t="shared" si="10"/>
        <v>0.4532163743</v>
      </c>
      <c r="R93" s="62">
        <f t="shared" si="11"/>
        <v>1.311627907</v>
      </c>
      <c r="S93" s="62">
        <f t="shared" si="12"/>
        <v>0.1372997712</v>
      </c>
      <c r="T93" s="63">
        <f t="shared" si="13"/>
        <v>0.6432748538</v>
      </c>
      <c r="U93" s="63">
        <f t="shared" si="14"/>
        <v>0.7565891473</v>
      </c>
      <c r="V93" s="63">
        <f t="shared" si="15"/>
        <v>0.709382151</v>
      </c>
      <c r="W93" s="63">
        <f t="shared" si="16"/>
        <v>0.6968477532</v>
      </c>
      <c r="X93" s="63">
        <f t="shared" si="17"/>
        <v>0.6968477532</v>
      </c>
      <c r="Y93" s="63">
        <f t="shared" si="18"/>
        <v>0.6968477532</v>
      </c>
      <c r="Z93" s="64">
        <f t="shared" si="19"/>
        <v>0.3937621832</v>
      </c>
      <c r="AA93" s="64">
        <f t="shared" si="20"/>
        <v>0.3023255814</v>
      </c>
      <c r="AB93" s="64">
        <f t="shared" si="21"/>
        <v>0.4858886346</v>
      </c>
      <c r="AC93" s="64">
        <f t="shared" si="22"/>
        <v>0.5003353454</v>
      </c>
      <c r="AD93" s="64">
        <f t="shared" si="23"/>
        <v>0.5251509054</v>
      </c>
      <c r="AE93" s="64">
        <f t="shared" si="24"/>
        <v>0.6713615023</v>
      </c>
      <c r="AF93" s="3"/>
      <c r="AG93" s="3"/>
      <c r="AH93" s="3"/>
      <c r="AI93" s="3">
        <f t="shared" si="25"/>
        <v>22</v>
      </c>
      <c r="AJ93" s="47">
        <v>0.444444444444444</v>
      </c>
      <c r="AK93" s="47">
        <v>0.510659395141299</v>
      </c>
      <c r="AL93" s="63">
        <v>0.504254366323332</v>
      </c>
      <c r="AM93" s="47">
        <f t="shared" si="41"/>
        <v>0.6753604017</v>
      </c>
      <c r="AN93" s="47">
        <f t="shared" si="42"/>
        <v>0.04682104065</v>
      </c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>
        <f t="shared" si="28"/>
        <v>2</v>
      </c>
      <c r="BG93" s="47">
        <v>0.0244509671947516</v>
      </c>
      <c r="BH93" s="47">
        <v>0.835543899211306</v>
      </c>
      <c r="BI93" s="63">
        <v>0.601648351648352</v>
      </c>
      <c r="BJ93" s="47"/>
      <c r="BK93" s="47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47">
        <v>0.605555555555555</v>
      </c>
      <c r="CN93" s="47">
        <v>0.651300236406619</v>
      </c>
      <c r="CO93" s="47">
        <v>0.64489452028402</v>
      </c>
      <c r="CP93" s="47">
        <v>0.645991738894185</v>
      </c>
      <c r="CQ93" s="63">
        <v>0.64327485380117</v>
      </c>
      <c r="CR93" s="47">
        <f t="shared" si="29"/>
        <v>0.6448945203</v>
      </c>
      <c r="CS93" s="47">
        <f t="shared" si="30"/>
        <v>-0.001619666483</v>
      </c>
      <c r="CT93" s="47">
        <f t="shared" si="31"/>
        <v>0.8887312535</v>
      </c>
      <c r="CU93" s="47">
        <f t="shared" si="32"/>
        <v>0.03234637403</v>
      </c>
      <c r="CV93" s="3"/>
    </row>
    <row r="94" ht="11.25" customHeight="1">
      <c r="A94" s="3" t="s">
        <v>114</v>
      </c>
      <c r="B94" s="18">
        <v>113.0</v>
      </c>
      <c r="C94" s="19">
        <v>39.0</v>
      </c>
      <c r="D94" s="20">
        <v>603.0</v>
      </c>
      <c r="E94" s="21">
        <v>133.0</v>
      </c>
      <c r="F94" s="35">
        <v>358.0</v>
      </c>
      <c r="G94" s="36">
        <v>54.0</v>
      </c>
      <c r="H94" s="47">
        <f t="shared" si="1"/>
        <v>0.7434210526</v>
      </c>
      <c r="I94" s="47">
        <f t="shared" si="2"/>
        <v>0.8192934783</v>
      </c>
      <c r="J94" s="47">
        <f t="shared" si="3"/>
        <v>0.8689320388</v>
      </c>
      <c r="K94" s="47">
        <f t="shared" si="4"/>
        <v>0.8063063063</v>
      </c>
      <c r="L94" s="47">
        <f t="shared" si="5"/>
        <v>0.835106383</v>
      </c>
      <c r="M94" s="47">
        <f t="shared" si="6"/>
        <v>0.8371080139</v>
      </c>
      <c r="N94" s="62">
        <f t="shared" si="7"/>
        <v>4.842105263</v>
      </c>
      <c r="O94" s="62">
        <f t="shared" si="8"/>
        <v>2.710526316</v>
      </c>
      <c r="P94" s="62">
        <f t="shared" si="9"/>
        <v>0.5597826087</v>
      </c>
      <c r="Q94" s="62">
        <f t="shared" si="10"/>
        <v>0.463963964</v>
      </c>
      <c r="R94" s="62">
        <f t="shared" si="11"/>
        <v>1.304964539</v>
      </c>
      <c r="S94" s="62">
        <f t="shared" si="12"/>
        <v>0.1324041812</v>
      </c>
      <c r="T94" s="63">
        <f t="shared" si="13"/>
        <v>0.8063063063</v>
      </c>
      <c r="U94" s="63">
        <f t="shared" si="14"/>
        <v>0.835106383</v>
      </c>
      <c r="V94" s="63">
        <f t="shared" si="15"/>
        <v>0.8371080139</v>
      </c>
      <c r="W94" s="63">
        <f t="shared" si="16"/>
        <v>0.8261538462</v>
      </c>
      <c r="X94" s="63">
        <f t="shared" si="17"/>
        <v>0.8261538462</v>
      </c>
      <c r="Y94" s="63">
        <f t="shared" si="18"/>
        <v>0.8261538462</v>
      </c>
      <c r="Z94" s="64">
        <f t="shared" si="19"/>
        <v>0.277027027</v>
      </c>
      <c r="AA94" s="64">
        <f t="shared" si="20"/>
        <v>0.2960992908</v>
      </c>
      <c r="AB94" s="64">
        <f t="shared" si="21"/>
        <v>0.5722996516</v>
      </c>
      <c r="AC94" s="64">
        <f t="shared" si="22"/>
        <v>0.5923076923</v>
      </c>
      <c r="AD94" s="64">
        <f t="shared" si="23"/>
        <v>0.4646153846</v>
      </c>
      <c r="AE94" s="64">
        <f t="shared" si="24"/>
        <v>0.7692307692</v>
      </c>
      <c r="AF94" s="3"/>
      <c r="AG94" s="3"/>
      <c r="AH94" s="3"/>
      <c r="AI94" s="3">
        <f t="shared" si="25"/>
        <v>22</v>
      </c>
      <c r="AJ94" s="47">
        <v>0.447976878612717</v>
      </c>
      <c r="AK94" s="47">
        <v>0.514120667522465</v>
      </c>
      <c r="AL94" s="63">
        <v>0.502100840336134</v>
      </c>
      <c r="AM94" s="47">
        <f t="shared" si="41"/>
        <v>0.680305699</v>
      </c>
      <c r="AN94" s="47">
        <f t="shared" si="42"/>
        <v>0.04677072167</v>
      </c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>
        <f t="shared" si="28"/>
        <v>2</v>
      </c>
      <c r="BG94" s="47">
        <v>0.0246907399882142</v>
      </c>
      <c r="BH94" s="47">
        <v>1.31149745679077</v>
      </c>
      <c r="BI94" s="63">
        <v>0.923705722070845</v>
      </c>
      <c r="BJ94" s="47"/>
      <c r="BK94" s="47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47">
        <v>0.743421052631579</v>
      </c>
      <c r="CN94" s="47">
        <v>0.81929347826087</v>
      </c>
      <c r="CO94" s="47">
        <v>0.808010309260894</v>
      </c>
      <c r="CP94" s="47">
        <v>0.80755648527974</v>
      </c>
      <c r="CQ94" s="63">
        <v>0.806306306306306</v>
      </c>
      <c r="CR94" s="47">
        <f t="shared" si="29"/>
        <v>0.8080103093</v>
      </c>
      <c r="CS94" s="47">
        <f t="shared" si="30"/>
        <v>-0.001704002955</v>
      </c>
      <c r="CT94" s="47">
        <f t="shared" si="31"/>
        <v>1.105006042</v>
      </c>
      <c r="CU94" s="47">
        <f t="shared" si="32"/>
        <v>0.05364990667</v>
      </c>
      <c r="CV94" s="3"/>
    </row>
    <row r="95" ht="11.25" customHeight="1">
      <c r="A95" s="3" t="s">
        <v>115</v>
      </c>
      <c r="B95" s="18">
        <v>108.0</v>
      </c>
      <c r="C95" s="19">
        <v>149.0</v>
      </c>
      <c r="D95" s="20">
        <v>795.0</v>
      </c>
      <c r="E95" s="21">
        <v>681.0</v>
      </c>
      <c r="F95" s="35">
        <v>397.0</v>
      </c>
      <c r="G95" s="36">
        <v>236.0</v>
      </c>
      <c r="H95" s="47">
        <f t="shared" si="1"/>
        <v>0.420233463</v>
      </c>
      <c r="I95" s="47">
        <f t="shared" si="2"/>
        <v>0.5386178862</v>
      </c>
      <c r="J95" s="47">
        <f t="shared" si="3"/>
        <v>0.6271721959</v>
      </c>
      <c r="K95" s="47">
        <f t="shared" si="4"/>
        <v>0.5210617426</v>
      </c>
      <c r="L95" s="47">
        <f t="shared" si="5"/>
        <v>0.5674157303</v>
      </c>
      <c r="M95" s="47">
        <f t="shared" si="6"/>
        <v>0.5651967757</v>
      </c>
      <c r="N95" s="62">
        <f t="shared" si="7"/>
        <v>5.743190661</v>
      </c>
      <c r="O95" s="62">
        <f t="shared" si="8"/>
        <v>2.463035019</v>
      </c>
      <c r="P95" s="62">
        <f t="shared" si="9"/>
        <v>0.4288617886</v>
      </c>
      <c r="Q95" s="62">
        <f t="shared" si="10"/>
        <v>0.3652625505</v>
      </c>
      <c r="R95" s="62">
        <f t="shared" si="11"/>
        <v>1.658426966</v>
      </c>
      <c r="S95" s="62">
        <f t="shared" si="12"/>
        <v>0.1218587008</v>
      </c>
      <c r="T95" s="63">
        <f t="shared" si="13"/>
        <v>0.5210617426</v>
      </c>
      <c r="U95" s="63">
        <f t="shared" si="14"/>
        <v>0.5674157303</v>
      </c>
      <c r="V95" s="63">
        <f t="shared" si="15"/>
        <v>0.5651967757</v>
      </c>
      <c r="W95" s="63">
        <f t="shared" si="16"/>
        <v>0.5494505495</v>
      </c>
      <c r="X95" s="63">
        <f t="shared" si="17"/>
        <v>0.5494505495</v>
      </c>
      <c r="Y95" s="63">
        <f t="shared" si="18"/>
        <v>0.5494505495</v>
      </c>
      <c r="Z95" s="64">
        <f t="shared" si="19"/>
        <v>0.4552798615</v>
      </c>
      <c r="AA95" s="64">
        <f t="shared" si="20"/>
        <v>0.3865168539</v>
      </c>
      <c r="AB95" s="64">
        <f t="shared" si="21"/>
        <v>0.4888572783</v>
      </c>
      <c r="AC95" s="64">
        <f t="shared" si="22"/>
        <v>0.4814032122</v>
      </c>
      <c r="AD95" s="64">
        <f t="shared" si="23"/>
        <v>0.5012679628</v>
      </c>
      <c r="AE95" s="64">
        <f t="shared" si="24"/>
        <v>0.5667793745</v>
      </c>
      <c r="AF95" s="3"/>
      <c r="AG95" s="3"/>
      <c r="AH95" s="3"/>
      <c r="AI95" s="3">
        <f t="shared" si="25"/>
        <v>22</v>
      </c>
      <c r="AJ95" s="47">
        <v>0.448275862068966</v>
      </c>
      <c r="AK95" s="47">
        <v>0.609638554216868</v>
      </c>
      <c r="AL95" s="63">
        <v>0.58985200845666</v>
      </c>
      <c r="AM95" s="47">
        <f t="shared" si="41"/>
        <v>0.7480584577</v>
      </c>
      <c r="AN95" s="47">
        <f t="shared" si="42"/>
        <v>0.1141006538</v>
      </c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>
        <f t="shared" si="28"/>
        <v>2</v>
      </c>
      <c r="BG95" s="47">
        <v>0.0250731770621756</v>
      </c>
      <c r="BH95" s="47">
        <v>1.3252370379615</v>
      </c>
      <c r="BI95" s="63">
        <v>0.943196829590489</v>
      </c>
      <c r="BJ95" s="47"/>
      <c r="BK95" s="47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47">
        <v>0.42023346303502</v>
      </c>
      <c r="CN95" s="47">
        <v>0.538617886178862</v>
      </c>
      <c r="CO95" s="47">
        <v>0.52045234791671</v>
      </c>
      <c r="CP95" s="47">
        <v>0.522732867730936</v>
      </c>
      <c r="CQ95" s="63">
        <v>0.521061742642816</v>
      </c>
      <c r="CR95" s="47">
        <f t="shared" si="29"/>
        <v>0.5204523479</v>
      </c>
      <c r="CS95" s="47">
        <f t="shared" si="30"/>
        <v>0.0006093947261</v>
      </c>
      <c r="CT95" s="47">
        <f t="shared" si="31"/>
        <v>0.6780102912</v>
      </c>
      <c r="CU95" s="47">
        <f t="shared" si="32"/>
        <v>0.08371042839</v>
      </c>
      <c r="CV95" s="3"/>
    </row>
    <row r="96" ht="11.25" customHeight="1">
      <c r="A96" s="3" t="s">
        <v>116</v>
      </c>
      <c r="B96" s="18">
        <v>80.0</v>
      </c>
      <c r="C96" s="19">
        <v>131.0</v>
      </c>
      <c r="D96" s="20">
        <v>883.0</v>
      </c>
      <c r="E96" s="21">
        <v>918.0</v>
      </c>
      <c r="F96" s="35">
        <v>481.0</v>
      </c>
      <c r="G96" s="36">
        <v>247.0</v>
      </c>
      <c r="H96" s="47">
        <f t="shared" si="1"/>
        <v>0.3791469194</v>
      </c>
      <c r="I96" s="47">
        <f t="shared" si="2"/>
        <v>0.490283176</v>
      </c>
      <c r="J96" s="47">
        <f t="shared" si="3"/>
        <v>0.6607142857</v>
      </c>
      <c r="K96" s="47">
        <f t="shared" si="4"/>
        <v>0.4786282306</v>
      </c>
      <c r="L96" s="47">
        <f t="shared" si="5"/>
        <v>0.5974440895</v>
      </c>
      <c r="M96" s="47">
        <f t="shared" si="6"/>
        <v>0.5393436141</v>
      </c>
      <c r="N96" s="62">
        <f t="shared" si="7"/>
        <v>8.535545024</v>
      </c>
      <c r="O96" s="62">
        <f t="shared" si="8"/>
        <v>3.450236967</v>
      </c>
      <c r="P96" s="62">
        <f t="shared" si="9"/>
        <v>0.4042198778</v>
      </c>
      <c r="Q96" s="62">
        <f t="shared" si="10"/>
        <v>0.3618290258</v>
      </c>
      <c r="R96" s="62">
        <f t="shared" si="11"/>
        <v>1.91799787</v>
      </c>
      <c r="S96" s="62">
        <f t="shared" si="12"/>
        <v>0.08343218664</v>
      </c>
      <c r="T96" s="63">
        <f t="shared" si="13"/>
        <v>0.4786282306</v>
      </c>
      <c r="U96" s="63">
        <f t="shared" si="14"/>
        <v>0.5974440895</v>
      </c>
      <c r="V96" s="63">
        <f t="shared" si="15"/>
        <v>0.5393436141</v>
      </c>
      <c r="W96" s="63">
        <f t="shared" si="16"/>
        <v>0.5270072993</v>
      </c>
      <c r="X96" s="63">
        <f t="shared" si="17"/>
        <v>0.5270072993</v>
      </c>
      <c r="Y96" s="63">
        <f t="shared" si="18"/>
        <v>0.5270072993</v>
      </c>
      <c r="Z96" s="64">
        <f t="shared" si="19"/>
        <v>0.4960238569</v>
      </c>
      <c r="AA96" s="64">
        <f t="shared" si="20"/>
        <v>0.3482428115</v>
      </c>
      <c r="AB96" s="64">
        <f t="shared" si="21"/>
        <v>0.4468169237</v>
      </c>
      <c r="AC96" s="64">
        <f t="shared" si="22"/>
        <v>0.4416058394</v>
      </c>
      <c r="AD96" s="64">
        <f t="shared" si="23"/>
        <v>0.5397810219</v>
      </c>
      <c r="AE96" s="64">
        <f t="shared" si="24"/>
        <v>0.545620438</v>
      </c>
      <c r="AF96" s="3"/>
      <c r="AG96" s="3"/>
      <c r="AH96" s="3"/>
      <c r="AI96" s="3">
        <f t="shared" si="25"/>
        <v>22</v>
      </c>
      <c r="AJ96" s="47">
        <v>0.45</v>
      </c>
      <c r="AK96" s="47">
        <v>0.681506849315068</v>
      </c>
      <c r="AL96" s="63">
        <v>0.653614457831325</v>
      </c>
      <c r="AM96" s="47">
        <f t="shared" si="41"/>
        <v>0.8000961661</v>
      </c>
      <c r="AN96" s="47">
        <f t="shared" si="42"/>
        <v>0.163700063</v>
      </c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>
        <f t="shared" si="28"/>
        <v>2</v>
      </c>
      <c r="BG96" s="47">
        <v>0.0255989472668238</v>
      </c>
      <c r="BH96" s="47">
        <v>1.31996368279767</v>
      </c>
      <c r="BI96" s="63">
        <v>0.941451990632319</v>
      </c>
      <c r="BJ96" s="47"/>
      <c r="BK96" s="47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47">
        <v>0.37914691943128</v>
      </c>
      <c r="CN96" s="47">
        <v>0.490283176013326</v>
      </c>
      <c r="CO96" s="47">
        <v>0.473291060823919</v>
      </c>
      <c r="CP96" s="47">
        <v>0.47602002995995</v>
      </c>
      <c r="CQ96" s="63">
        <v>0.478628230616302</v>
      </c>
      <c r="CR96" s="47">
        <f t="shared" si="29"/>
        <v>0.4732910608</v>
      </c>
      <c r="CS96" s="47">
        <f t="shared" si="30"/>
        <v>0.005337169792</v>
      </c>
      <c r="CT96" s="47">
        <f t="shared" si="31"/>
        <v>0.6147799163</v>
      </c>
      <c r="CU96" s="47">
        <f t="shared" si="32"/>
        <v>0.07858520066</v>
      </c>
      <c r="CV96" s="3"/>
    </row>
    <row r="97" ht="11.25" customHeight="1">
      <c r="A97" s="3" t="s">
        <v>117</v>
      </c>
      <c r="B97" s="18">
        <v>26.0</v>
      </c>
      <c r="C97" s="19">
        <v>55.0</v>
      </c>
      <c r="D97" s="20">
        <v>281.0</v>
      </c>
      <c r="E97" s="21">
        <v>490.0</v>
      </c>
      <c r="F97" s="35">
        <v>199.0</v>
      </c>
      <c r="G97" s="36">
        <v>146.0</v>
      </c>
      <c r="H97" s="47">
        <f t="shared" si="1"/>
        <v>0.3209876543</v>
      </c>
      <c r="I97" s="47">
        <f t="shared" si="2"/>
        <v>0.364461738</v>
      </c>
      <c r="J97" s="47">
        <f t="shared" si="3"/>
        <v>0.5768115942</v>
      </c>
      <c r="K97" s="47">
        <f t="shared" si="4"/>
        <v>0.3603286385</v>
      </c>
      <c r="L97" s="47">
        <f t="shared" si="5"/>
        <v>0.5281690141</v>
      </c>
      <c r="M97" s="47">
        <f t="shared" si="6"/>
        <v>0.4301075269</v>
      </c>
      <c r="N97" s="62">
        <f t="shared" si="7"/>
        <v>9.518518519</v>
      </c>
      <c r="O97" s="62">
        <f t="shared" si="8"/>
        <v>4.259259259</v>
      </c>
      <c r="P97" s="62">
        <f t="shared" si="9"/>
        <v>0.4474708171</v>
      </c>
      <c r="Q97" s="62">
        <f t="shared" si="10"/>
        <v>0.4049295775</v>
      </c>
      <c r="R97" s="62">
        <f t="shared" si="11"/>
        <v>1.809859155</v>
      </c>
      <c r="S97" s="62">
        <f t="shared" si="12"/>
        <v>0.07258064516</v>
      </c>
      <c r="T97" s="63">
        <f t="shared" si="13"/>
        <v>0.3603286385</v>
      </c>
      <c r="U97" s="63">
        <f t="shared" si="14"/>
        <v>0.5281690141</v>
      </c>
      <c r="V97" s="63">
        <f t="shared" si="15"/>
        <v>0.4301075269</v>
      </c>
      <c r="W97" s="63">
        <f t="shared" si="16"/>
        <v>0.4227234754</v>
      </c>
      <c r="X97" s="63">
        <f t="shared" si="17"/>
        <v>0.4227234754</v>
      </c>
      <c r="Y97" s="63">
        <f t="shared" si="18"/>
        <v>0.4227234754</v>
      </c>
      <c r="Z97" s="64">
        <f t="shared" si="19"/>
        <v>0.6056338028</v>
      </c>
      <c r="AA97" s="64">
        <f t="shared" si="20"/>
        <v>0.4037558685</v>
      </c>
      <c r="AB97" s="64">
        <f t="shared" si="21"/>
        <v>0.3826164875</v>
      </c>
      <c r="AC97" s="64">
        <f t="shared" si="22"/>
        <v>0.3784461153</v>
      </c>
      <c r="AD97" s="64">
        <f t="shared" si="23"/>
        <v>0.59732665</v>
      </c>
      <c r="AE97" s="64">
        <f t="shared" si="24"/>
        <v>0.4469507101</v>
      </c>
      <c r="AF97" s="3"/>
      <c r="AG97" s="3"/>
      <c r="AH97" s="3"/>
      <c r="AI97" s="3">
        <f t="shared" si="25"/>
        <v>22</v>
      </c>
      <c r="AJ97" s="47">
        <v>0.454918032786885</v>
      </c>
      <c r="AK97" s="47">
        <v>0.572614107883817</v>
      </c>
      <c r="AL97" s="63">
        <v>0.555621301775148</v>
      </c>
      <c r="AM97" s="47">
        <f t="shared" si="41"/>
        <v>0.7265749446</v>
      </c>
      <c r="AN97" s="47">
        <f t="shared" si="42"/>
        <v>0.08322369282</v>
      </c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>
        <f t="shared" si="28"/>
        <v>2</v>
      </c>
      <c r="BG97" s="47">
        <v>0.0257638306576871</v>
      </c>
      <c r="BH97" s="47">
        <v>1.09732634639068</v>
      </c>
      <c r="BI97" s="63">
        <v>0.787878787878788</v>
      </c>
      <c r="BJ97" s="47"/>
      <c r="BK97" s="47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47">
        <v>0.320987654320988</v>
      </c>
      <c r="CN97" s="47">
        <v>0.364461738002594</v>
      </c>
      <c r="CO97" s="47">
        <v>0.358423614302828</v>
      </c>
      <c r="CP97" s="47">
        <v>0.362244840068506</v>
      </c>
      <c r="CQ97" s="63">
        <v>0.360328638497653</v>
      </c>
      <c r="CR97" s="47">
        <f t="shared" si="29"/>
        <v>0.3584236143</v>
      </c>
      <c r="CS97" s="47">
        <f t="shared" si="30"/>
        <v>0.001905024195</v>
      </c>
      <c r="CT97" s="47">
        <f t="shared" si="31"/>
        <v>0.4846859135</v>
      </c>
      <c r="CU97" s="47">
        <f t="shared" si="32"/>
        <v>0.03074081938</v>
      </c>
      <c r="CV97" s="3"/>
    </row>
    <row r="98" ht="11.25" customHeight="1">
      <c r="A98" s="3" t="s">
        <v>118</v>
      </c>
      <c r="B98" s="18">
        <v>8.0</v>
      </c>
      <c r="C98" s="19">
        <v>36.0</v>
      </c>
      <c r="D98" s="20">
        <v>191.0</v>
      </c>
      <c r="E98" s="21">
        <v>372.0</v>
      </c>
      <c r="F98" s="35">
        <v>157.0</v>
      </c>
      <c r="G98" s="36">
        <v>97.0</v>
      </c>
      <c r="H98" s="47">
        <f t="shared" si="1"/>
        <v>0.1818181818</v>
      </c>
      <c r="I98" s="47">
        <f t="shared" si="2"/>
        <v>0.3392539964</v>
      </c>
      <c r="J98" s="47">
        <f t="shared" si="3"/>
        <v>0.6181102362</v>
      </c>
      <c r="K98" s="47">
        <f t="shared" si="4"/>
        <v>0.3278418451</v>
      </c>
      <c r="L98" s="47">
        <f t="shared" si="5"/>
        <v>0.5536912752</v>
      </c>
      <c r="M98" s="47">
        <f t="shared" si="6"/>
        <v>0.4259485924</v>
      </c>
      <c r="N98" s="62">
        <f t="shared" si="7"/>
        <v>12.79545455</v>
      </c>
      <c r="O98" s="62">
        <f t="shared" si="8"/>
        <v>5.772727273</v>
      </c>
      <c r="P98" s="62">
        <f t="shared" si="9"/>
        <v>0.4511545293</v>
      </c>
      <c r="Q98" s="62">
        <f t="shared" si="10"/>
        <v>0.4184514003</v>
      </c>
      <c r="R98" s="62">
        <f t="shared" si="11"/>
        <v>1.889261745</v>
      </c>
      <c r="S98" s="62">
        <f t="shared" si="12"/>
        <v>0.05385556916</v>
      </c>
      <c r="T98" s="63">
        <f t="shared" si="13"/>
        <v>0.3278418451</v>
      </c>
      <c r="U98" s="63">
        <f t="shared" si="14"/>
        <v>0.5536912752</v>
      </c>
      <c r="V98" s="63">
        <f t="shared" si="15"/>
        <v>0.4259485924</v>
      </c>
      <c r="W98" s="63">
        <f t="shared" si="16"/>
        <v>0.4134727062</v>
      </c>
      <c r="X98" s="63">
        <f t="shared" si="17"/>
        <v>0.4134727062</v>
      </c>
      <c r="Y98" s="63">
        <f t="shared" si="18"/>
        <v>0.4134727062</v>
      </c>
      <c r="Z98" s="64">
        <f t="shared" si="19"/>
        <v>0.626029654</v>
      </c>
      <c r="AA98" s="64">
        <f t="shared" si="20"/>
        <v>0.3523489933</v>
      </c>
      <c r="AB98" s="64">
        <f t="shared" si="21"/>
        <v>0.3525091799</v>
      </c>
      <c r="AC98" s="64">
        <f t="shared" si="22"/>
        <v>0.343786295</v>
      </c>
      <c r="AD98" s="64">
        <f t="shared" si="23"/>
        <v>0.6236933798</v>
      </c>
      <c r="AE98" s="64">
        <f t="shared" si="24"/>
        <v>0.4459930314</v>
      </c>
      <c r="AF98" s="3"/>
      <c r="AG98" s="3"/>
      <c r="AH98" s="3"/>
      <c r="AI98" s="3">
        <f t="shared" si="25"/>
        <v>22</v>
      </c>
      <c r="AJ98" s="47">
        <v>0.457831325301205</v>
      </c>
      <c r="AK98" s="47">
        <v>0.516185476815398</v>
      </c>
      <c r="AL98" s="63">
        <v>0.505747126436782</v>
      </c>
      <c r="AM98" s="47">
        <f t="shared" si="41"/>
        <v>0.6887338858</v>
      </c>
      <c r="AN98" s="47">
        <f t="shared" si="42"/>
        <v>0.04126261625</v>
      </c>
      <c r="AO98" s="3"/>
      <c r="AP98" s="3"/>
      <c r="AQ98" s="3"/>
      <c r="AR98" s="3"/>
      <c r="AS98" s="3"/>
      <c r="AT98" s="3"/>
      <c r="AU98" s="3" t="s">
        <v>467</v>
      </c>
      <c r="AV98" s="3" t="s">
        <v>440</v>
      </c>
      <c r="AW98" s="3" t="s">
        <v>468</v>
      </c>
      <c r="AX98" s="3" t="s">
        <v>469</v>
      </c>
      <c r="AY98" s="3"/>
      <c r="AZ98" s="3"/>
      <c r="BA98" s="3"/>
      <c r="BB98" s="3"/>
      <c r="BC98" s="3"/>
      <c r="BD98" s="3"/>
      <c r="BE98" s="3"/>
      <c r="BF98" s="3">
        <f t="shared" si="28"/>
        <v>2</v>
      </c>
      <c r="BG98" s="47">
        <v>0.0259305357059794</v>
      </c>
      <c r="BH98" s="47">
        <v>1.11158924620539</v>
      </c>
      <c r="BI98" s="63">
        <v>0.797853309481216</v>
      </c>
      <c r="BJ98" s="47"/>
      <c r="BK98" s="47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47">
        <v>0.181818181818182</v>
      </c>
      <c r="CN98" s="47">
        <v>0.339253996447602</v>
      </c>
      <c r="CO98" s="47">
        <v>0.314766334735157</v>
      </c>
      <c r="CP98" s="47">
        <v>0.319002690761709</v>
      </c>
      <c r="CQ98" s="63">
        <v>0.327841845140033</v>
      </c>
      <c r="CR98" s="47">
        <f t="shared" si="29"/>
        <v>0.3147663347</v>
      </c>
      <c r="CS98" s="47">
        <f t="shared" si="30"/>
        <v>0.0130755104</v>
      </c>
      <c r="CT98" s="47">
        <f t="shared" si="31"/>
        <v>0.3684536707</v>
      </c>
      <c r="CU98" s="47">
        <f t="shared" si="32"/>
        <v>0.1113239321</v>
      </c>
      <c r="CV98" s="3"/>
    </row>
    <row r="99" ht="11.25" customHeight="1">
      <c r="A99" s="3" t="s">
        <v>119</v>
      </c>
      <c r="B99" s="18">
        <v>51.0</v>
      </c>
      <c r="C99" s="19">
        <v>104.0</v>
      </c>
      <c r="D99" s="20">
        <v>566.0</v>
      </c>
      <c r="E99" s="21">
        <v>741.0</v>
      </c>
      <c r="F99" s="35">
        <v>468.0</v>
      </c>
      <c r="G99" s="36">
        <v>231.0</v>
      </c>
      <c r="H99" s="47">
        <f t="shared" si="1"/>
        <v>0.3290322581</v>
      </c>
      <c r="I99" s="47">
        <f t="shared" si="2"/>
        <v>0.4330527927</v>
      </c>
      <c r="J99" s="47">
        <f t="shared" si="3"/>
        <v>0.669527897</v>
      </c>
      <c r="K99" s="47">
        <f t="shared" si="4"/>
        <v>0.4220246238</v>
      </c>
      <c r="L99" s="47">
        <f t="shared" si="5"/>
        <v>0.6077283372</v>
      </c>
      <c r="M99" s="47">
        <f t="shared" si="6"/>
        <v>0.5154536391</v>
      </c>
      <c r="N99" s="62">
        <f t="shared" si="7"/>
        <v>8.432258065</v>
      </c>
      <c r="O99" s="62">
        <f t="shared" si="8"/>
        <v>4.509677419</v>
      </c>
      <c r="P99" s="62">
        <f t="shared" si="9"/>
        <v>0.5348125478</v>
      </c>
      <c r="Q99" s="62">
        <f t="shared" si="10"/>
        <v>0.4781121751</v>
      </c>
      <c r="R99" s="62">
        <f t="shared" si="11"/>
        <v>1.530444965</v>
      </c>
      <c r="S99" s="62">
        <f t="shared" si="12"/>
        <v>0.07726819541</v>
      </c>
      <c r="T99" s="63">
        <f t="shared" si="13"/>
        <v>0.4220246238</v>
      </c>
      <c r="U99" s="63">
        <f t="shared" si="14"/>
        <v>0.6077283372</v>
      </c>
      <c r="V99" s="63">
        <f t="shared" si="15"/>
        <v>0.5154536391</v>
      </c>
      <c r="W99" s="63">
        <f t="shared" si="16"/>
        <v>0.5020823693</v>
      </c>
      <c r="X99" s="63">
        <f t="shared" si="17"/>
        <v>0.5020823693</v>
      </c>
      <c r="Y99" s="63">
        <f t="shared" si="18"/>
        <v>0.5020823693</v>
      </c>
      <c r="Z99" s="64">
        <f t="shared" si="19"/>
        <v>0.5417236662</v>
      </c>
      <c r="AA99" s="64">
        <f t="shared" si="20"/>
        <v>0.3302107728</v>
      </c>
      <c r="AB99" s="64">
        <f t="shared" si="21"/>
        <v>0.3973080758</v>
      </c>
      <c r="AC99" s="64">
        <f t="shared" si="22"/>
        <v>0.3924109209</v>
      </c>
      <c r="AD99" s="64">
        <f t="shared" si="23"/>
        <v>0.5830633966</v>
      </c>
      <c r="AE99" s="64">
        <f t="shared" si="24"/>
        <v>0.5266080518</v>
      </c>
      <c r="AF99" s="3"/>
      <c r="AG99" s="3"/>
      <c r="AH99" s="3"/>
      <c r="AI99" s="3">
        <f t="shared" si="25"/>
        <v>22</v>
      </c>
      <c r="AJ99" s="47">
        <v>0.458874458874459</v>
      </c>
      <c r="AK99" s="47">
        <v>0.624129930394432</v>
      </c>
      <c r="AL99" s="63">
        <v>0.60460358056266</v>
      </c>
      <c r="AM99" s="47">
        <f t="shared" si="41"/>
        <v>0.7657997477</v>
      </c>
      <c r="AN99" s="47">
        <f t="shared" si="42"/>
        <v>0.1168532645</v>
      </c>
      <c r="AO99" s="3"/>
      <c r="AP99" s="3"/>
      <c r="AQ99" s="3"/>
      <c r="AR99" s="3"/>
      <c r="AS99" s="3"/>
      <c r="AT99" s="3"/>
      <c r="AU99" s="3">
        <v>11.0</v>
      </c>
      <c r="AV99" s="47">
        <f t="shared" ref="AV99:AV108" si="43">2*AU99/100+0.01</f>
        <v>0.23</v>
      </c>
      <c r="AW99" s="3">
        <v>0.8141667</v>
      </c>
      <c r="AX99" s="3">
        <v>0.0573305</v>
      </c>
      <c r="AY99" s="3"/>
      <c r="AZ99" s="3"/>
      <c r="BA99" s="3"/>
      <c r="BB99" s="3"/>
      <c r="BC99" s="3"/>
      <c r="BD99" s="3"/>
      <c r="BE99" s="3"/>
      <c r="BF99" s="3">
        <f t="shared" si="28"/>
        <v>2</v>
      </c>
      <c r="BG99" s="47">
        <v>0.0260569711767792</v>
      </c>
      <c r="BH99" s="47">
        <v>1.30466079643439</v>
      </c>
      <c r="BI99" s="63">
        <v>0.928057553956834</v>
      </c>
      <c r="BJ99" s="47"/>
      <c r="BK99" s="47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47">
        <v>0.329032258064516</v>
      </c>
      <c r="CN99" s="47">
        <v>0.433052792654935</v>
      </c>
      <c r="CO99" s="47">
        <v>0.417212658769079</v>
      </c>
      <c r="CP99" s="47">
        <v>0.420474868682018</v>
      </c>
      <c r="CQ99" s="63">
        <v>0.42202462380301</v>
      </c>
      <c r="CR99" s="47">
        <f t="shared" si="29"/>
        <v>0.4172126588</v>
      </c>
      <c r="CS99" s="47">
        <f t="shared" si="30"/>
        <v>0.004811965034</v>
      </c>
      <c r="CT99" s="47">
        <f t="shared" si="31"/>
        <v>0.5388755072</v>
      </c>
      <c r="CU99" s="47">
        <f t="shared" si="32"/>
        <v>0.07355362539</v>
      </c>
      <c r="CV99" s="3"/>
    </row>
    <row r="100" ht="11.25" customHeight="1">
      <c r="A100" s="3" t="s">
        <v>120</v>
      </c>
      <c r="B100" s="18">
        <v>42.0</v>
      </c>
      <c r="C100" s="19">
        <v>102.0</v>
      </c>
      <c r="D100" s="20">
        <v>524.0</v>
      </c>
      <c r="E100" s="21">
        <v>662.0</v>
      </c>
      <c r="F100" s="35">
        <v>323.0</v>
      </c>
      <c r="G100" s="36">
        <v>190.0</v>
      </c>
      <c r="H100" s="47">
        <f t="shared" si="1"/>
        <v>0.2916666667</v>
      </c>
      <c r="I100" s="47">
        <f t="shared" si="2"/>
        <v>0.4418212479</v>
      </c>
      <c r="J100" s="47">
        <f t="shared" si="3"/>
        <v>0.6296296296</v>
      </c>
      <c r="K100" s="47">
        <f t="shared" si="4"/>
        <v>0.4255639098</v>
      </c>
      <c r="L100" s="47">
        <f t="shared" si="5"/>
        <v>0.5555555556</v>
      </c>
      <c r="M100" s="47">
        <f t="shared" si="6"/>
        <v>0.4985285462</v>
      </c>
      <c r="N100" s="62">
        <f t="shared" si="7"/>
        <v>8.236111111</v>
      </c>
      <c r="O100" s="62">
        <f t="shared" si="8"/>
        <v>3.5625</v>
      </c>
      <c r="P100" s="62">
        <f t="shared" si="9"/>
        <v>0.4325463744</v>
      </c>
      <c r="Q100" s="62">
        <f t="shared" si="10"/>
        <v>0.3857142857</v>
      </c>
      <c r="R100" s="62">
        <f t="shared" si="11"/>
        <v>1.805175038</v>
      </c>
      <c r="S100" s="62">
        <f t="shared" si="12"/>
        <v>0.08475573867</v>
      </c>
      <c r="T100" s="63">
        <f t="shared" si="13"/>
        <v>0.4255639098</v>
      </c>
      <c r="U100" s="63">
        <f t="shared" si="14"/>
        <v>0.5555555556</v>
      </c>
      <c r="V100" s="63">
        <f t="shared" si="15"/>
        <v>0.4985285462</v>
      </c>
      <c r="W100" s="63">
        <f t="shared" si="16"/>
        <v>0.4823657081</v>
      </c>
      <c r="X100" s="63">
        <f t="shared" si="17"/>
        <v>0.4823657081</v>
      </c>
      <c r="Y100" s="63">
        <f t="shared" si="18"/>
        <v>0.4823657081</v>
      </c>
      <c r="Z100" s="64">
        <f t="shared" si="19"/>
        <v>0.5293233083</v>
      </c>
      <c r="AA100" s="64">
        <f t="shared" si="20"/>
        <v>0.3531202435</v>
      </c>
      <c r="AB100" s="64">
        <f t="shared" si="21"/>
        <v>0.4202472042</v>
      </c>
      <c r="AC100" s="64">
        <f t="shared" si="22"/>
        <v>0.4102007596</v>
      </c>
      <c r="AD100" s="64">
        <f t="shared" si="23"/>
        <v>0.5572436245</v>
      </c>
      <c r="AE100" s="64">
        <f t="shared" si="24"/>
        <v>0.5149213239</v>
      </c>
      <c r="AF100" s="3"/>
      <c r="AG100" s="3"/>
      <c r="AH100" s="3"/>
      <c r="AI100" s="3">
        <f t="shared" si="25"/>
        <v>23</v>
      </c>
      <c r="AJ100" s="47">
        <v>0.463157894736842</v>
      </c>
      <c r="AK100" s="47">
        <v>0.525139664804469</v>
      </c>
      <c r="AL100" s="63">
        <v>0.515822784810127</v>
      </c>
      <c r="AM100" s="47">
        <f t="shared" si="41"/>
        <v>0.6988319062</v>
      </c>
      <c r="AN100" s="47">
        <f t="shared" si="42"/>
        <v>0.04382772992</v>
      </c>
      <c r="AO100" s="3"/>
      <c r="AP100" s="3"/>
      <c r="AQ100" s="3"/>
      <c r="AR100" s="3"/>
      <c r="AS100" s="3"/>
      <c r="AT100" s="3"/>
      <c r="AU100" s="3">
        <v>14.0</v>
      </c>
      <c r="AV100" s="47">
        <f t="shared" si="43"/>
        <v>0.29</v>
      </c>
      <c r="AW100" s="3">
        <v>0.91110122</v>
      </c>
      <c r="AX100" s="3">
        <v>0.0175366</v>
      </c>
      <c r="AY100" s="3"/>
      <c r="AZ100" s="3"/>
      <c r="BA100" s="3"/>
      <c r="BB100" s="3"/>
      <c r="BC100" s="3"/>
      <c r="BD100" s="3"/>
      <c r="BE100" s="3"/>
      <c r="BF100" s="3">
        <f t="shared" si="28"/>
        <v>2</v>
      </c>
      <c r="BG100" s="47">
        <v>0.0264316547758956</v>
      </c>
      <c r="BH100" s="47">
        <v>1.31018249299569</v>
      </c>
      <c r="BI100" s="63">
        <v>0.940204180845892</v>
      </c>
      <c r="BJ100" s="47"/>
      <c r="BK100" s="47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47">
        <v>0.291666666666667</v>
      </c>
      <c r="CN100" s="47">
        <v>0.441821247892074</v>
      </c>
      <c r="CO100" s="47">
        <v>0.418512362522786</v>
      </c>
      <c r="CP100" s="47">
        <v>0.421762213755486</v>
      </c>
      <c r="CQ100" s="63">
        <v>0.425563909774436</v>
      </c>
      <c r="CR100" s="47">
        <f t="shared" si="29"/>
        <v>0.4185123625</v>
      </c>
      <c r="CS100" s="47">
        <f t="shared" si="30"/>
        <v>0.007051547252</v>
      </c>
      <c r="CT100" s="47">
        <f t="shared" si="31"/>
        <v>0.5186542783</v>
      </c>
      <c r="CU100" s="47">
        <f t="shared" si="32"/>
        <v>0.1061753226</v>
      </c>
      <c r="CV100" s="3"/>
    </row>
    <row r="101" ht="11.25" customHeight="1">
      <c r="A101" s="3" t="s">
        <v>121</v>
      </c>
      <c r="B101" s="18">
        <v>100.0</v>
      </c>
      <c r="C101" s="19">
        <v>102.0</v>
      </c>
      <c r="D101" s="20">
        <v>619.0</v>
      </c>
      <c r="E101" s="21">
        <v>436.0</v>
      </c>
      <c r="F101" s="35">
        <v>541.0</v>
      </c>
      <c r="G101" s="36">
        <v>199.0</v>
      </c>
      <c r="H101" s="47">
        <f t="shared" si="1"/>
        <v>0.495049505</v>
      </c>
      <c r="I101" s="47">
        <f t="shared" si="2"/>
        <v>0.5867298578</v>
      </c>
      <c r="J101" s="47">
        <f t="shared" si="3"/>
        <v>0.7310810811</v>
      </c>
      <c r="K101" s="47">
        <f t="shared" si="4"/>
        <v>0.5719968178</v>
      </c>
      <c r="L101" s="47">
        <f t="shared" si="5"/>
        <v>0.6804670913</v>
      </c>
      <c r="M101" s="47">
        <f t="shared" si="6"/>
        <v>0.6462395543</v>
      </c>
      <c r="N101" s="62">
        <f t="shared" si="7"/>
        <v>5.222772277</v>
      </c>
      <c r="O101" s="62">
        <f t="shared" si="8"/>
        <v>3.663366337</v>
      </c>
      <c r="P101" s="62">
        <f t="shared" si="9"/>
        <v>0.7014218009</v>
      </c>
      <c r="Q101" s="62">
        <f t="shared" si="10"/>
        <v>0.5887032617</v>
      </c>
      <c r="R101" s="62">
        <f t="shared" si="11"/>
        <v>1.119957537</v>
      </c>
      <c r="S101" s="62">
        <f t="shared" si="12"/>
        <v>0.1125348189</v>
      </c>
      <c r="T101" s="63">
        <f t="shared" si="13"/>
        <v>0.5719968178</v>
      </c>
      <c r="U101" s="63">
        <f t="shared" si="14"/>
        <v>0.6804670913</v>
      </c>
      <c r="V101" s="63">
        <f t="shared" si="15"/>
        <v>0.6462395543</v>
      </c>
      <c r="W101" s="63">
        <f t="shared" si="16"/>
        <v>0.6309464196</v>
      </c>
      <c r="X101" s="63">
        <f t="shared" si="17"/>
        <v>0.6309464196</v>
      </c>
      <c r="Y101" s="63">
        <f t="shared" si="18"/>
        <v>0.6309464196</v>
      </c>
      <c r="Z101" s="64">
        <f t="shared" si="19"/>
        <v>0.4264120923</v>
      </c>
      <c r="AA101" s="64">
        <f t="shared" si="20"/>
        <v>0.3174097665</v>
      </c>
      <c r="AB101" s="64">
        <f t="shared" si="21"/>
        <v>0.4557103064</v>
      </c>
      <c r="AC101" s="64">
        <f t="shared" si="22"/>
        <v>0.4596895343</v>
      </c>
      <c r="AD101" s="64">
        <f t="shared" si="23"/>
        <v>0.5393089634</v>
      </c>
      <c r="AE101" s="64">
        <f t="shared" si="24"/>
        <v>0.6319479219</v>
      </c>
      <c r="AF101" s="3"/>
      <c r="AG101" s="3"/>
      <c r="AH101" s="3"/>
      <c r="AI101" s="3">
        <f t="shared" si="25"/>
        <v>23</v>
      </c>
      <c r="AJ101" s="47">
        <v>0.463576158940397</v>
      </c>
      <c r="AK101" s="47">
        <v>0.595399188092016</v>
      </c>
      <c r="AL101" s="63">
        <v>0.573033707865169</v>
      </c>
      <c r="AM101" s="47">
        <f t="shared" si="41"/>
        <v>0.748808649</v>
      </c>
      <c r="AN101" s="47">
        <f t="shared" si="42"/>
        <v>0.09321295783</v>
      </c>
      <c r="AO101" s="3"/>
      <c r="AP101" s="3"/>
      <c r="AQ101" s="3"/>
      <c r="AR101" s="3"/>
      <c r="AS101" s="3"/>
      <c r="AT101" s="3"/>
      <c r="AU101" s="3">
        <v>15.0</v>
      </c>
      <c r="AV101" s="47">
        <f t="shared" si="43"/>
        <v>0.31</v>
      </c>
      <c r="AW101" s="3">
        <v>0.936231528</v>
      </c>
      <c r="AX101" s="3">
        <v>0.013158516</v>
      </c>
      <c r="AY101" s="3"/>
      <c r="AZ101" s="3"/>
      <c r="BA101" s="3"/>
      <c r="BB101" s="3"/>
      <c r="BC101" s="3"/>
      <c r="BD101" s="3"/>
      <c r="BE101" s="3"/>
      <c r="BF101" s="3">
        <f t="shared" si="28"/>
        <v>2</v>
      </c>
      <c r="BG101" s="47">
        <v>0.0266699761379411</v>
      </c>
      <c r="BH101" s="47">
        <v>1.3290246171453</v>
      </c>
      <c r="BI101" s="63">
        <v>0.949801849405548</v>
      </c>
      <c r="BJ101" s="47"/>
      <c r="BK101" s="47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47">
        <v>0.495049504950495</v>
      </c>
      <c r="CN101" s="47">
        <v>0.586729857819905</v>
      </c>
      <c r="CO101" s="47">
        <v>0.572887505556455</v>
      </c>
      <c r="CP101" s="47">
        <v>0.57466942763657</v>
      </c>
      <c r="CQ101" s="63">
        <v>0.571996817820207</v>
      </c>
      <c r="CR101" s="47">
        <f t="shared" si="29"/>
        <v>0.5728875056</v>
      </c>
      <c r="CS101" s="47">
        <f t="shared" si="30"/>
        <v>-0.0008906877362</v>
      </c>
      <c r="CT101" s="47">
        <f t="shared" si="31"/>
        <v>0.7649335232</v>
      </c>
      <c r="CU101" s="47">
        <f t="shared" si="32"/>
        <v>0.06482779922</v>
      </c>
      <c r="CV101" s="3"/>
    </row>
    <row r="102" ht="11.25" customHeight="1">
      <c r="A102" s="3" t="s">
        <v>122</v>
      </c>
      <c r="B102" s="18">
        <v>42.0</v>
      </c>
      <c r="C102" s="19">
        <v>90.0</v>
      </c>
      <c r="D102" s="20">
        <v>574.0</v>
      </c>
      <c r="E102" s="21">
        <v>654.0</v>
      </c>
      <c r="F102" s="35">
        <v>483.0</v>
      </c>
      <c r="G102" s="36">
        <v>224.0</v>
      </c>
      <c r="H102" s="47">
        <f t="shared" si="1"/>
        <v>0.3181818182</v>
      </c>
      <c r="I102" s="47">
        <f t="shared" si="2"/>
        <v>0.4674267101</v>
      </c>
      <c r="J102" s="47">
        <f t="shared" si="3"/>
        <v>0.6831683168</v>
      </c>
      <c r="K102" s="47">
        <f t="shared" si="4"/>
        <v>0.4529411765</v>
      </c>
      <c r="L102" s="47">
        <f t="shared" si="5"/>
        <v>0.6257449344</v>
      </c>
      <c r="M102" s="47">
        <f t="shared" si="6"/>
        <v>0.54625323</v>
      </c>
      <c r="N102" s="62">
        <f t="shared" si="7"/>
        <v>9.303030303</v>
      </c>
      <c r="O102" s="62">
        <f t="shared" si="8"/>
        <v>5.356060606</v>
      </c>
      <c r="P102" s="62">
        <f t="shared" si="9"/>
        <v>0.575732899</v>
      </c>
      <c r="Q102" s="62">
        <f t="shared" si="10"/>
        <v>0.5198529412</v>
      </c>
      <c r="R102" s="62">
        <f t="shared" si="11"/>
        <v>1.463647199</v>
      </c>
      <c r="S102" s="62">
        <f t="shared" si="12"/>
        <v>0.06821705426</v>
      </c>
      <c r="T102" s="63">
        <f t="shared" si="13"/>
        <v>0.4529411765</v>
      </c>
      <c r="U102" s="63">
        <f t="shared" si="14"/>
        <v>0.6257449344</v>
      </c>
      <c r="V102" s="63">
        <f t="shared" si="15"/>
        <v>0.54625323</v>
      </c>
      <c r="W102" s="63">
        <f t="shared" si="16"/>
        <v>0.5316884373</v>
      </c>
      <c r="X102" s="63">
        <f t="shared" si="17"/>
        <v>0.5316884373</v>
      </c>
      <c r="Y102" s="63">
        <f t="shared" si="18"/>
        <v>0.5316884373</v>
      </c>
      <c r="Z102" s="64">
        <f t="shared" si="19"/>
        <v>0.5117647059</v>
      </c>
      <c r="AA102" s="64">
        <f t="shared" si="20"/>
        <v>0.3170441001</v>
      </c>
      <c r="AB102" s="64">
        <f t="shared" si="21"/>
        <v>0.4124031008</v>
      </c>
      <c r="AC102" s="64">
        <f t="shared" si="22"/>
        <v>0.4063860668</v>
      </c>
      <c r="AD102" s="64">
        <f t="shared" si="23"/>
        <v>0.5703918723</v>
      </c>
      <c r="AE102" s="64">
        <f t="shared" si="24"/>
        <v>0.5549104983</v>
      </c>
      <c r="AF102" s="3"/>
      <c r="AG102" s="3"/>
      <c r="AH102" s="3"/>
      <c r="AI102" s="3">
        <f t="shared" si="25"/>
        <v>23</v>
      </c>
      <c r="AJ102" s="47">
        <v>0.463815789473684</v>
      </c>
      <c r="AK102" s="47">
        <v>0.585488958990536</v>
      </c>
      <c r="AL102" s="63">
        <v>0.565907887771308</v>
      </c>
      <c r="AM102" s="47">
        <f t="shared" si="41"/>
        <v>0.7419705032</v>
      </c>
      <c r="AN102" s="47">
        <f t="shared" si="42"/>
        <v>0.08603592325</v>
      </c>
      <c r="AO102" s="3"/>
      <c r="AP102" s="3"/>
      <c r="AQ102" s="3"/>
      <c r="AR102" s="3"/>
      <c r="AS102" s="3"/>
      <c r="AT102" s="3"/>
      <c r="AU102" s="3">
        <v>17.0</v>
      </c>
      <c r="AV102" s="47">
        <f t="shared" si="43"/>
        <v>0.35</v>
      </c>
      <c r="AW102" s="3">
        <v>0.91222274</v>
      </c>
      <c r="AX102" s="3">
        <v>0.02802837</v>
      </c>
      <c r="AY102" s="3"/>
      <c r="AZ102" s="3"/>
      <c r="BA102" s="3"/>
      <c r="BB102" s="3"/>
      <c r="BC102" s="3"/>
      <c r="BD102" s="3"/>
      <c r="BE102" s="3"/>
      <c r="BF102" s="3">
        <f t="shared" si="28"/>
        <v>2</v>
      </c>
      <c r="BG102" s="47">
        <v>0.0271283162434913</v>
      </c>
      <c r="BH102" s="47">
        <v>1.33831947546549</v>
      </c>
      <c r="BI102" s="63">
        <v>0.953907815631263</v>
      </c>
      <c r="BJ102" s="47"/>
      <c r="BK102" s="47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47">
        <v>0.318181818181818</v>
      </c>
      <c r="CN102" s="47">
        <v>0.46742671009772</v>
      </c>
      <c r="CO102" s="47">
        <v>0.444265096513055</v>
      </c>
      <c r="CP102" s="47">
        <v>0.447270069015668</v>
      </c>
      <c r="CQ102" s="63">
        <v>0.452941176470588</v>
      </c>
      <c r="CR102" s="47">
        <f t="shared" si="29"/>
        <v>0.4442650965</v>
      </c>
      <c r="CS102" s="47">
        <f t="shared" si="30"/>
        <v>0.008676079958</v>
      </c>
      <c r="CT102" s="47">
        <f t="shared" si="31"/>
        <v>0.5555091177</v>
      </c>
      <c r="CU102" s="47">
        <f t="shared" si="32"/>
        <v>0.1055320751</v>
      </c>
      <c r="CV102" s="3"/>
    </row>
    <row r="103" ht="11.25" customHeight="1">
      <c r="A103" s="3" t="s">
        <v>123</v>
      </c>
      <c r="B103" s="18">
        <v>106.0</v>
      </c>
      <c r="C103" s="19">
        <v>125.0</v>
      </c>
      <c r="D103" s="20">
        <v>1076.0</v>
      </c>
      <c r="E103" s="21">
        <v>648.0</v>
      </c>
      <c r="F103" s="35">
        <v>444.0</v>
      </c>
      <c r="G103" s="36">
        <v>177.0</v>
      </c>
      <c r="H103" s="47">
        <f t="shared" si="1"/>
        <v>0.4588744589</v>
      </c>
      <c r="I103" s="47">
        <f t="shared" si="2"/>
        <v>0.6241299304</v>
      </c>
      <c r="J103" s="47">
        <f t="shared" si="3"/>
        <v>0.7149758454</v>
      </c>
      <c r="K103" s="47">
        <f t="shared" si="4"/>
        <v>0.6046035806</v>
      </c>
      <c r="L103" s="47">
        <f t="shared" si="5"/>
        <v>0.6455399061</v>
      </c>
      <c r="M103" s="47">
        <f t="shared" si="6"/>
        <v>0.6481876333</v>
      </c>
      <c r="N103" s="62">
        <f t="shared" si="7"/>
        <v>7.463203463</v>
      </c>
      <c r="O103" s="62">
        <f t="shared" si="8"/>
        <v>2.688311688</v>
      </c>
      <c r="P103" s="62">
        <f t="shared" si="9"/>
        <v>0.3602088167</v>
      </c>
      <c r="Q103" s="62">
        <f t="shared" si="10"/>
        <v>0.3176470588</v>
      </c>
      <c r="R103" s="62">
        <f t="shared" si="11"/>
        <v>2.023474178</v>
      </c>
      <c r="S103" s="62">
        <f t="shared" si="12"/>
        <v>0.09850746269</v>
      </c>
      <c r="T103" s="63">
        <f t="shared" si="13"/>
        <v>0.6046035806</v>
      </c>
      <c r="U103" s="63">
        <f t="shared" si="14"/>
        <v>0.6455399061</v>
      </c>
      <c r="V103" s="63">
        <f t="shared" si="15"/>
        <v>0.6481876333</v>
      </c>
      <c r="W103" s="63">
        <f t="shared" si="16"/>
        <v>0.6312111801</v>
      </c>
      <c r="X103" s="63">
        <f t="shared" si="17"/>
        <v>0.6312111801</v>
      </c>
      <c r="Y103" s="63">
        <f t="shared" si="18"/>
        <v>0.6312111801</v>
      </c>
      <c r="Z103" s="64">
        <f t="shared" si="19"/>
        <v>0.3856777494</v>
      </c>
      <c r="AA103" s="64">
        <f t="shared" si="20"/>
        <v>0.3321596244</v>
      </c>
      <c r="AB103" s="64">
        <f t="shared" si="21"/>
        <v>0.5343283582</v>
      </c>
      <c r="AC103" s="64">
        <f t="shared" si="22"/>
        <v>0.5275621118</v>
      </c>
      <c r="AD103" s="64">
        <f t="shared" si="23"/>
        <v>0.4650621118</v>
      </c>
      <c r="AE103" s="64">
        <f t="shared" si="24"/>
        <v>0.6385869565</v>
      </c>
      <c r="AF103" s="3"/>
      <c r="AG103" s="3"/>
      <c r="AH103" s="3"/>
      <c r="AI103" s="3">
        <f t="shared" si="25"/>
        <v>23</v>
      </c>
      <c r="AJ103" s="47">
        <v>0.463855421686747</v>
      </c>
      <c r="AK103" s="47">
        <v>0.400696864111498</v>
      </c>
      <c r="AL103" s="63">
        <v>0.40625</v>
      </c>
      <c r="AM103" s="47">
        <f t="shared" si="41"/>
        <v>0.611330784</v>
      </c>
      <c r="AN103" s="47">
        <f t="shared" si="42"/>
        <v>-0.04465984435</v>
      </c>
      <c r="AO103" s="3"/>
      <c r="AP103" s="3"/>
      <c r="AQ103" s="3"/>
      <c r="AR103" s="3"/>
      <c r="AS103" s="3"/>
      <c r="AT103" s="3"/>
      <c r="AU103" s="3">
        <v>20.0</v>
      </c>
      <c r="AV103" s="47">
        <f t="shared" si="43"/>
        <v>0.41</v>
      </c>
      <c r="AW103" s="3">
        <v>0.84976408</v>
      </c>
      <c r="AX103" s="3">
        <v>0.064594026</v>
      </c>
      <c r="AY103" s="3"/>
      <c r="AZ103" s="3"/>
      <c r="BA103" s="3"/>
      <c r="BB103" s="3"/>
      <c r="BC103" s="3"/>
      <c r="BD103" s="3"/>
      <c r="BE103" s="3"/>
      <c r="BF103" s="3">
        <f t="shared" si="28"/>
        <v>2</v>
      </c>
      <c r="BG103" s="47">
        <v>0.0275853817626482</v>
      </c>
      <c r="BH103" s="47">
        <v>1.31882363175569</v>
      </c>
      <c r="BI103" s="63">
        <v>0.942708333333333</v>
      </c>
      <c r="BJ103" s="47"/>
      <c r="BK103" s="47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47">
        <v>0.458874458874459</v>
      </c>
      <c r="CN103" s="47">
        <v>0.624129930394432</v>
      </c>
      <c r="CO103" s="47">
        <v>0.598376325668938</v>
      </c>
      <c r="CP103" s="47">
        <v>0.599915878534859</v>
      </c>
      <c r="CQ103" s="63">
        <v>0.60460358056266</v>
      </c>
      <c r="CR103" s="47">
        <f t="shared" si="29"/>
        <v>0.5983763257</v>
      </c>
      <c r="CS103" s="47">
        <f t="shared" si="30"/>
        <v>0.006227254894</v>
      </c>
      <c r="CT103" s="47">
        <f t="shared" si="31"/>
        <v>0.7657997477</v>
      </c>
      <c r="CU103" s="47">
        <f t="shared" si="32"/>
        <v>0.1168532645</v>
      </c>
      <c r="CV103" s="3"/>
    </row>
    <row r="104" ht="11.25" customHeight="1">
      <c r="A104" s="3" t="s">
        <v>124</v>
      </c>
      <c r="B104" s="18">
        <v>40.0</v>
      </c>
      <c r="C104" s="19">
        <v>54.0</v>
      </c>
      <c r="D104" s="20">
        <v>330.0</v>
      </c>
      <c r="E104" s="21">
        <v>151.0</v>
      </c>
      <c r="F104" s="35">
        <v>200.0</v>
      </c>
      <c r="G104" s="36">
        <v>42.0</v>
      </c>
      <c r="H104" s="47">
        <f t="shared" si="1"/>
        <v>0.4255319149</v>
      </c>
      <c r="I104" s="47">
        <f t="shared" si="2"/>
        <v>0.6860706861</v>
      </c>
      <c r="J104" s="47">
        <f t="shared" si="3"/>
        <v>0.826446281</v>
      </c>
      <c r="K104" s="47">
        <f t="shared" si="4"/>
        <v>0.6434782609</v>
      </c>
      <c r="L104" s="47">
        <f t="shared" si="5"/>
        <v>0.7142857143</v>
      </c>
      <c r="M104" s="47">
        <f t="shared" si="6"/>
        <v>0.7330567082</v>
      </c>
      <c r="N104" s="62">
        <f t="shared" si="7"/>
        <v>5.117021277</v>
      </c>
      <c r="O104" s="62">
        <f t="shared" si="8"/>
        <v>2.574468085</v>
      </c>
      <c r="P104" s="62">
        <f t="shared" si="9"/>
        <v>0.5031185031</v>
      </c>
      <c r="Q104" s="62">
        <f t="shared" si="10"/>
        <v>0.4208695652</v>
      </c>
      <c r="R104" s="62">
        <f t="shared" si="11"/>
        <v>1.431547619</v>
      </c>
      <c r="S104" s="62">
        <f t="shared" si="12"/>
        <v>0.1300138313</v>
      </c>
      <c r="T104" s="63">
        <f t="shared" si="13"/>
        <v>0.6434782609</v>
      </c>
      <c r="U104" s="63">
        <f t="shared" si="14"/>
        <v>0.7142857143</v>
      </c>
      <c r="V104" s="63">
        <f t="shared" si="15"/>
        <v>0.7330567082</v>
      </c>
      <c r="W104" s="63">
        <f t="shared" si="16"/>
        <v>0.6976744186</v>
      </c>
      <c r="X104" s="63">
        <f t="shared" si="17"/>
        <v>0.6976744186</v>
      </c>
      <c r="Y104" s="63">
        <f t="shared" si="18"/>
        <v>0.6976744186</v>
      </c>
      <c r="Z104" s="64">
        <f t="shared" si="19"/>
        <v>0.332173913</v>
      </c>
      <c r="AA104" s="64">
        <f t="shared" si="20"/>
        <v>0.244047619</v>
      </c>
      <c r="AB104" s="64">
        <f t="shared" si="21"/>
        <v>0.5145228216</v>
      </c>
      <c r="AC104" s="64">
        <f t="shared" si="22"/>
        <v>0.5042839657</v>
      </c>
      <c r="AD104" s="64">
        <f t="shared" si="23"/>
        <v>0.4785801714</v>
      </c>
      <c r="AE104" s="64">
        <f t="shared" si="24"/>
        <v>0.7148102815</v>
      </c>
      <c r="AF104" s="3"/>
      <c r="AG104" s="3"/>
      <c r="AH104" s="3"/>
      <c r="AI104" s="3">
        <f t="shared" si="25"/>
        <v>23</v>
      </c>
      <c r="AJ104" s="47">
        <v>0.475113122171946</v>
      </c>
      <c r="AK104" s="47">
        <v>0.575356415478615</v>
      </c>
      <c r="AL104" s="63">
        <v>0.556940980881131</v>
      </c>
      <c r="AM104" s="47">
        <f t="shared" si="41"/>
        <v>0.7427941335</v>
      </c>
      <c r="AN104" s="47">
        <f t="shared" si="42"/>
        <v>0.07088271247</v>
      </c>
      <c r="AO104" s="3"/>
      <c r="AP104" s="3"/>
      <c r="AQ104" s="3"/>
      <c r="AR104" s="3"/>
      <c r="AS104" s="3"/>
      <c r="AT104" s="3"/>
      <c r="AU104" s="3">
        <v>21.0</v>
      </c>
      <c r="AV104" s="47">
        <f t="shared" si="43"/>
        <v>0.43</v>
      </c>
      <c r="AW104" s="3">
        <v>0.82735256</v>
      </c>
      <c r="AX104" s="3">
        <v>0.0777994313</v>
      </c>
      <c r="AY104" s="3"/>
      <c r="AZ104" s="3"/>
      <c r="BA104" s="3"/>
      <c r="BB104" s="3"/>
      <c r="BC104" s="3"/>
      <c r="BD104" s="3"/>
      <c r="BE104" s="3"/>
      <c r="BF104" s="3">
        <f t="shared" si="28"/>
        <v>2</v>
      </c>
      <c r="BG104" s="47">
        <v>0.0286837011934455</v>
      </c>
      <c r="BH104" s="47">
        <v>0.604470651588205</v>
      </c>
      <c r="BI104" s="63">
        <v>0.444010416666667</v>
      </c>
      <c r="BJ104" s="47"/>
      <c r="BK104" s="47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47">
        <v>0.425531914893617</v>
      </c>
      <c r="CN104" s="47">
        <v>0.686070686070686</v>
      </c>
      <c r="CO104" s="47">
        <v>0.644891439382961</v>
      </c>
      <c r="CP104" s="47">
        <v>0.645988687288933</v>
      </c>
      <c r="CQ104" s="63">
        <v>0.643478260869565</v>
      </c>
      <c r="CR104" s="47">
        <f t="shared" si="29"/>
        <v>0.6448914394</v>
      </c>
      <c r="CS104" s="47">
        <f t="shared" si="30"/>
        <v>-0.001413178513</v>
      </c>
      <c r="CT104" s="47">
        <f t="shared" si="31"/>
        <v>0.7860217371</v>
      </c>
      <c r="CU104" s="47">
        <f t="shared" si="32"/>
        <v>0.1842287319</v>
      </c>
      <c r="CV104" s="3"/>
    </row>
    <row r="105" ht="11.25" customHeight="1">
      <c r="A105" s="3" t="s">
        <v>125</v>
      </c>
      <c r="B105" s="18">
        <v>158.0</v>
      </c>
      <c r="C105" s="19">
        <v>135.0</v>
      </c>
      <c r="D105" s="20">
        <v>1334.0</v>
      </c>
      <c r="E105" s="21">
        <v>607.0</v>
      </c>
      <c r="F105" s="35">
        <v>802.0</v>
      </c>
      <c r="G105" s="36">
        <v>167.0</v>
      </c>
      <c r="H105" s="47">
        <f t="shared" si="1"/>
        <v>0.5392491468</v>
      </c>
      <c r="I105" s="47">
        <f t="shared" si="2"/>
        <v>0.6872746007</v>
      </c>
      <c r="J105" s="47">
        <f t="shared" si="3"/>
        <v>0.8276573787</v>
      </c>
      <c r="K105" s="47">
        <f t="shared" si="4"/>
        <v>0.6678603402</v>
      </c>
      <c r="L105" s="47">
        <f t="shared" si="5"/>
        <v>0.7606973059</v>
      </c>
      <c r="M105" s="47">
        <f t="shared" si="6"/>
        <v>0.7340206186</v>
      </c>
      <c r="N105" s="62">
        <f t="shared" si="7"/>
        <v>6.624573379</v>
      </c>
      <c r="O105" s="62">
        <f t="shared" si="8"/>
        <v>3.307167235</v>
      </c>
      <c r="P105" s="62">
        <f t="shared" si="9"/>
        <v>0.4992272025</v>
      </c>
      <c r="Q105" s="62">
        <f t="shared" si="10"/>
        <v>0.4337511191</v>
      </c>
      <c r="R105" s="62">
        <f t="shared" si="11"/>
        <v>1.538034865</v>
      </c>
      <c r="S105" s="62">
        <f t="shared" si="12"/>
        <v>0.1006872852</v>
      </c>
      <c r="T105" s="63">
        <f t="shared" si="13"/>
        <v>0.6678603402</v>
      </c>
      <c r="U105" s="63">
        <f t="shared" si="14"/>
        <v>0.7606973059</v>
      </c>
      <c r="V105" s="63">
        <f t="shared" si="15"/>
        <v>0.7340206186</v>
      </c>
      <c r="W105" s="63">
        <f t="shared" si="16"/>
        <v>0.7162035592</v>
      </c>
      <c r="X105" s="63">
        <f t="shared" si="17"/>
        <v>0.7162035592</v>
      </c>
      <c r="Y105" s="63">
        <f t="shared" si="18"/>
        <v>0.7162035592</v>
      </c>
      <c r="Z105" s="64">
        <f t="shared" si="19"/>
        <v>0.342435094</v>
      </c>
      <c r="AA105" s="64">
        <f t="shared" si="20"/>
        <v>0.2575277338</v>
      </c>
      <c r="AB105" s="64">
        <f t="shared" si="21"/>
        <v>0.5158075601</v>
      </c>
      <c r="AC105" s="64">
        <f t="shared" si="22"/>
        <v>0.5179519201</v>
      </c>
      <c r="AD105" s="64">
        <f t="shared" si="23"/>
        <v>0.489228848</v>
      </c>
      <c r="AE105" s="64">
        <f t="shared" si="24"/>
        <v>0.7090227911</v>
      </c>
      <c r="AF105" s="3"/>
      <c r="AG105" s="3"/>
      <c r="AH105" s="3"/>
      <c r="AI105" s="3">
        <f t="shared" si="25"/>
        <v>23</v>
      </c>
      <c r="AJ105" s="47">
        <v>0.475247524752475</v>
      </c>
      <c r="AK105" s="47">
        <v>0.660215053763441</v>
      </c>
      <c r="AL105" s="63">
        <v>0.642095053346266</v>
      </c>
      <c r="AM105" s="47">
        <f t="shared" si="41"/>
        <v>0.8028932891</v>
      </c>
      <c r="AN105" s="47">
        <f t="shared" si="42"/>
        <v>0.1307917941</v>
      </c>
      <c r="AO105" s="3"/>
      <c r="AP105" s="3"/>
      <c r="AQ105" s="3"/>
      <c r="AR105" s="3"/>
      <c r="AS105" s="3"/>
      <c r="AT105" s="3"/>
      <c r="AU105" s="3">
        <v>22.0</v>
      </c>
      <c r="AV105" s="47">
        <f t="shared" si="43"/>
        <v>0.45</v>
      </c>
      <c r="AW105" s="3">
        <v>0.85705285</v>
      </c>
      <c r="AX105" s="3">
        <v>0.06361775</v>
      </c>
      <c r="AY105" s="3"/>
      <c r="AZ105" s="3"/>
      <c r="BA105" s="3"/>
      <c r="BB105" s="3"/>
      <c r="BC105" s="3"/>
      <c r="BD105" s="3"/>
      <c r="BE105" s="3"/>
      <c r="BF105" s="3">
        <f t="shared" si="28"/>
        <v>2</v>
      </c>
      <c r="BG105" s="47">
        <v>0.0287027915643324</v>
      </c>
      <c r="BH105" s="47">
        <v>1.34190087552908</v>
      </c>
      <c r="BI105" s="63">
        <v>0.9490022172949</v>
      </c>
      <c r="BJ105" s="47"/>
      <c r="BK105" s="47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47">
        <v>0.539249146757679</v>
      </c>
      <c r="CN105" s="47">
        <v>0.687274600721278</v>
      </c>
      <c r="CO105" s="47">
        <v>0.664310404872093</v>
      </c>
      <c r="CP105" s="47">
        <v>0.665223000864588</v>
      </c>
      <c r="CQ105" s="63">
        <v>0.667860340196956</v>
      </c>
      <c r="CR105" s="47">
        <f t="shared" si="29"/>
        <v>0.6643104049</v>
      </c>
      <c r="CS105" s="47">
        <f t="shared" si="30"/>
        <v>0.003549935325</v>
      </c>
      <c r="CT105" s="47">
        <f t="shared" si="31"/>
        <v>0.8672832591</v>
      </c>
      <c r="CU105" s="47">
        <f t="shared" si="32"/>
        <v>0.1046698023</v>
      </c>
      <c r="CV105" s="3"/>
    </row>
    <row r="106" ht="11.25" customHeight="1">
      <c r="A106" s="3" t="s">
        <v>126</v>
      </c>
      <c r="B106" s="18">
        <v>70.0</v>
      </c>
      <c r="C106" s="19">
        <v>127.0</v>
      </c>
      <c r="D106" s="20">
        <v>483.0</v>
      </c>
      <c r="E106" s="21">
        <v>628.0</v>
      </c>
      <c r="F106" s="35">
        <v>284.0</v>
      </c>
      <c r="G106" s="36">
        <v>182.0</v>
      </c>
      <c r="H106" s="47">
        <f t="shared" si="1"/>
        <v>0.3553299492</v>
      </c>
      <c r="I106" s="47">
        <f t="shared" si="2"/>
        <v>0.4347434743</v>
      </c>
      <c r="J106" s="47">
        <f t="shared" si="3"/>
        <v>0.6094420601</v>
      </c>
      <c r="K106" s="47">
        <f t="shared" si="4"/>
        <v>0.4227828746</v>
      </c>
      <c r="L106" s="47">
        <f t="shared" si="5"/>
        <v>0.5339366516</v>
      </c>
      <c r="M106" s="47">
        <f t="shared" si="6"/>
        <v>0.4863665187</v>
      </c>
      <c r="N106" s="62">
        <f t="shared" si="7"/>
        <v>5.639593909</v>
      </c>
      <c r="O106" s="62">
        <f t="shared" si="8"/>
        <v>2.365482234</v>
      </c>
      <c r="P106" s="62">
        <f t="shared" si="9"/>
        <v>0.4194419442</v>
      </c>
      <c r="Q106" s="62">
        <f t="shared" si="10"/>
        <v>0.3562691131</v>
      </c>
      <c r="R106" s="62">
        <f t="shared" si="11"/>
        <v>1.67571644</v>
      </c>
      <c r="S106" s="62">
        <f t="shared" si="12"/>
        <v>0.1249207356</v>
      </c>
      <c r="T106" s="63">
        <f t="shared" si="13"/>
        <v>0.4227828746</v>
      </c>
      <c r="U106" s="63">
        <f t="shared" si="14"/>
        <v>0.5339366516</v>
      </c>
      <c r="V106" s="63">
        <f t="shared" si="15"/>
        <v>0.4863665187</v>
      </c>
      <c r="W106" s="63">
        <f t="shared" si="16"/>
        <v>0.4718151071</v>
      </c>
      <c r="X106" s="63">
        <f t="shared" si="17"/>
        <v>0.4718151071</v>
      </c>
      <c r="Y106" s="63">
        <f t="shared" si="18"/>
        <v>0.4718151071</v>
      </c>
      <c r="Z106" s="64">
        <f t="shared" si="19"/>
        <v>0.5336391437</v>
      </c>
      <c r="AA106" s="64">
        <f t="shared" si="20"/>
        <v>0.3800904977</v>
      </c>
      <c r="AB106" s="64">
        <f t="shared" si="21"/>
        <v>0.421686747</v>
      </c>
      <c r="AC106" s="64">
        <f t="shared" si="22"/>
        <v>0.4143179256</v>
      </c>
      <c r="AD106" s="64">
        <f t="shared" si="23"/>
        <v>0.5535512965</v>
      </c>
      <c r="AE106" s="64">
        <f t="shared" si="24"/>
        <v>0.503945885</v>
      </c>
      <c r="AF106" s="3"/>
      <c r="AG106" s="3"/>
      <c r="AH106" s="3"/>
      <c r="AI106" s="3">
        <f t="shared" si="25"/>
        <v>24</v>
      </c>
      <c r="AJ106" s="47">
        <v>0.48297213622291</v>
      </c>
      <c r="AK106" s="47">
        <v>0.593427835051546</v>
      </c>
      <c r="AL106" s="63">
        <v>0.5744</v>
      </c>
      <c r="AM106" s="47">
        <f t="shared" si="41"/>
        <v>0.761129719</v>
      </c>
      <c r="AN106" s="47">
        <f t="shared" si="42"/>
        <v>0.07810397366</v>
      </c>
      <c r="AO106" s="3"/>
      <c r="AP106" s="3"/>
      <c r="AQ106" s="3"/>
      <c r="AR106" s="3"/>
      <c r="AS106" s="3"/>
      <c r="AT106" s="3"/>
      <c r="AU106" s="3">
        <v>23.0</v>
      </c>
      <c r="AV106" s="47">
        <f t="shared" si="43"/>
        <v>0.47</v>
      </c>
      <c r="AW106" s="3">
        <v>0.891740725</v>
      </c>
      <c r="AX106" s="3">
        <v>0.04659813</v>
      </c>
      <c r="AY106" s="3"/>
      <c r="AZ106" s="3"/>
      <c r="BA106" s="3"/>
      <c r="BB106" s="3"/>
      <c r="BC106" s="3"/>
      <c r="BD106" s="3"/>
      <c r="BE106" s="3"/>
      <c r="BF106" s="3">
        <f t="shared" si="28"/>
        <v>2</v>
      </c>
      <c r="BG106" s="47">
        <v>0.0291613612068143</v>
      </c>
      <c r="BH106" s="47">
        <v>1.34987297511713</v>
      </c>
      <c r="BI106" s="63">
        <v>0.959627329192547</v>
      </c>
      <c r="BJ106" s="47"/>
      <c r="BK106" s="47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47">
        <v>0.355329949238579</v>
      </c>
      <c r="CN106" s="47">
        <v>0.434743474347435</v>
      </c>
      <c r="CO106" s="47">
        <v>0.422887028257759</v>
      </c>
      <c r="CP106" s="47">
        <v>0.426095281476433</v>
      </c>
      <c r="CQ106" s="63">
        <v>0.422782874617737</v>
      </c>
      <c r="CR106" s="47">
        <f t="shared" si="29"/>
        <v>0.4228870283</v>
      </c>
      <c r="CS106" s="47">
        <f t="shared" si="30"/>
        <v>-0.00010415364</v>
      </c>
      <c r="CT106" s="47">
        <f t="shared" si="31"/>
        <v>0.5586662755</v>
      </c>
      <c r="CU106" s="47">
        <f t="shared" si="32"/>
        <v>0.05615384212</v>
      </c>
      <c r="CV106" s="3"/>
    </row>
    <row r="107" ht="11.25" customHeight="1">
      <c r="A107" s="3" t="s">
        <v>127</v>
      </c>
      <c r="B107" s="18">
        <v>11.0</v>
      </c>
      <c r="C107" s="19">
        <v>25.0</v>
      </c>
      <c r="D107" s="20">
        <v>194.0</v>
      </c>
      <c r="E107" s="21">
        <v>219.0</v>
      </c>
      <c r="F107" s="35">
        <v>131.0</v>
      </c>
      <c r="G107" s="36">
        <v>73.0</v>
      </c>
      <c r="H107" s="47">
        <f t="shared" si="1"/>
        <v>0.3055555556</v>
      </c>
      <c r="I107" s="47">
        <f t="shared" si="2"/>
        <v>0.4697336562</v>
      </c>
      <c r="J107" s="47">
        <f t="shared" si="3"/>
        <v>0.6421568627</v>
      </c>
      <c r="K107" s="47">
        <f t="shared" si="4"/>
        <v>0.4565701559</v>
      </c>
      <c r="L107" s="47">
        <f t="shared" si="5"/>
        <v>0.5916666667</v>
      </c>
      <c r="M107" s="47">
        <f t="shared" si="6"/>
        <v>0.5267423015</v>
      </c>
      <c r="N107" s="62">
        <f t="shared" si="7"/>
        <v>11.47222222</v>
      </c>
      <c r="O107" s="62">
        <f t="shared" si="8"/>
        <v>5.666666667</v>
      </c>
      <c r="P107" s="62">
        <f t="shared" si="9"/>
        <v>0.4939467312</v>
      </c>
      <c r="Q107" s="62">
        <f t="shared" si="10"/>
        <v>0.4543429844</v>
      </c>
      <c r="R107" s="62">
        <f t="shared" si="11"/>
        <v>1.720833333</v>
      </c>
      <c r="S107" s="62">
        <f t="shared" si="12"/>
        <v>0.05834683955</v>
      </c>
      <c r="T107" s="63">
        <f t="shared" si="13"/>
        <v>0.4565701559</v>
      </c>
      <c r="U107" s="63">
        <f t="shared" si="14"/>
        <v>0.5916666667</v>
      </c>
      <c r="V107" s="63">
        <f t="shared" si="15"/>
        <v>0.5267423015</v>
      </c>
      <c r="W107" s="63">
        <f t="shared" si="16"/>
        <v>0.5145482389</v>
      </c>
      <c r="X107" s="63">
        <f t="shared" si="17"/>
        <v>0.5145482389</v>
      </c>
      <c r="Y107" s="63">
        <f t="shared" si="18"/>
        <v>0.5145482389</v>
      </c>
      <c r="Z107" s="64">
        <f t="shared" si="19"/>
        <v>0.5122494432</v>
      </c>
      <c r="AA107" s="64">
        <f t="shared" si="20"/>
        <v>0.35</v>
      </c>
      <c r="AB107" s="64">
        <f t="shared" si="21"/>
        <v>0.43273906</v>
      </c>
      <c r="AC107" s="64">
        <f t="shared" si="22"/>
        <v>0.4257274119</v>
      </c>
      <c r="AD107" s="64">
        <f t="shared" si="23"/>
        <v>0.5528330781</v>
      </c>
      <c r="AE107" s="64">
        <f t="shared" si="24"/>
        <v>0.5359877489</v>
      </c>
      <c r="AF107" s="3"/>
      <c r="AG107" s="3"/>
      <c r="AH107" s="3"/>
      <c r="AI107" s="3">
        <f t="shared" si="25"/>
        <v>24</v>
      </c>
      <c r="AJ107" s="47">
        <v>0.485714285714286</v>
      </c>
      <c r="AK107" s="47">
        <v>0.532972972972973</v>
      </c>
      <c r="AL107" s="63">
        <v>0.525454545454546</v>
      </c>
      <c r="AM107" s="47">
        <f t="shared" si="41"/>
        <v>0.7203206685</v>
      </c>
      <c r="AN107" s="47">
        <f t="shared" si="42"/>
        <v>0.03341693823</v>
      </c>
      <c r="AO107" s="3"/>
      <c r="AP107" s="3"/>
      <c r="AQ107" s="3"/>
      <c r="AR107" s="3"/>
      <c r="AS107" s="3"/>
      <c r="AT107" s="3"/>
      <c r="AU107" s="3">
        <v>24.0</v>
      </c>
      <c r="AV107" s="47">
        <f t="shared" si="43"/>
        <v>0.49</v>
      </c>
      <c r="AW107" s="3">
        <v>0.8110897174</v>
      </c>
      <c r="AX107" s="3">
        <v>0.0965107612</v>
      </c>
      <c r="AY107" s="3"/>
      <c r="AZ107" s="3"/>
      <c r="BA107" s="3"/>
      <c r="BB107" s="3"/>
      <c r="BC107" s="3"/>
      <c r="BD107" s="3"/>
      <c r="BE107" s="3"/>
      <c r="BF107" s="3">
        <f t="shared" si="28"/>
        <v>2</v>
      </c>
      <c r="BG107" s="47">
        <v>0.0294004801634816</v>
      </c>
      <c r="BH107" s="47">
        <v>1.33482816098103</v>
      </c>
      <c r="BI107" s="63">
        <v>0.954996690933157</v>
      </c>
      <c r="BJ107" s="47"/>
      <c r="BK107" s="47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47">
        <v>0.305555555555556</v>
      </c>
      <c r="CN107" s="47">
        <v>0.469733656174334</v>
      </c>
      <c r="CO107" s="47">
        <v>0.444154469608603</v>
      </c>
      <c r="CP107" s="47">
        <v>0.447160494045192</v>
      </c>
      <c r="CQ107" s="63">
        <v>0.456570155902004</v>
      </c>
      <c r="CR107" s="47">
        <f t="shared" si="29"/>
        <v>0.4441544696</v>
      </c>
      <c r="CS107" s="47">
        <f t="shared" si="30"/>
        <v>0.01241568629</v>
      </c>
      <c r="CT107" s="47">
        <f t="shared" si="31"/>
        <v>0.548212259</v>
      </c>
      <c r="CU107" s="47">
        <f t="shared" si="32"/>
        <v>0.1160914483</v>
      </c>
      <c r="CV107" s="3"/>
    </row>
    <row r="108" ht="11.25" customHeight="1">
      <c r="A108" s="3" t="s">
        <v>128</v>
      </c>
      <c r="B108" s="18">
        <v>49.0</v>
      </c>
      <c r="C108" s="19">
        <v>44.0</v>
      </c>
      <c r="D108" s="20">
        <v>411.0</v>
      </c>
      <c r="E108" s="21">
        <v>271.0</v>
      </c>
      <c r="F108" s="35">
        <v>294.0</v>
      </c>
      <c r="G108" s="36">
        <v>136.0</v>
      </c>
      <c r="H108" s="47">
        <f t="shared" si="1"/>
        <v>0.5268817204</v>
      </c>
      <c r="I108" s="47">
        <f t="shared" si="2"/>
        <v>0.6026392962</v>
      </c>
      <c r="J108" s="47">
        <f t="shared" si="3"/>
        <v>0.6837209302</v>
      </c>
      <c r="K108" s="47">
        <f t="shared" si="4"/>
        <v>0.5935483871</v>
      </c>
      <c r="L108" s="47">
        <f t="shared" si="5"/>
        <v>0.65583174</v>
      </c>
      <c r="M108" s="47">
        <f t="shared" si="6"/>
        <v>0.6339928058</v>
      </c>
      <c r="N108" s="62">
        <f t="shared" si="7"/>
        <v>7.333333333</v>
      </c>
      <c r="O108" s="62">
        <f t="shared" si="8"/>
        <v>4.623655914</v>
      </c>
      <c r="P108" s="62">
        <f t="shared" si="9"/>
        <v>0.6304985337</v>
      </c>
      <c r="Q108" s="62">
        <f t="shared" si="10"/>
        <v>0.5548387097</v>
      </c>
      <c r="R108" s="62">
        <f t="shared" si="11"/>
        <v>1.304015296</v>
      </c>
      <c r="S108" s="62">
        <f t="shared" si="12"/>
        <v>0.08363309353</v>
      </c>
      <c r="T108" s="63">
        <f t="shared" si="13"/>
        <v>0.5935483871</v>
      </c>
      <c r="U108" s="63">
        <f t="shared" si="14"/>
        <v>0.65583174</v>
      </c>
      <c r="V108" s="63">
        <f t="shared" si="15"/>
        <v>0.6339928058</v>
      </c>
      <c r="W108" s="63">
        <f t="shared" si="16"/>
        <v>0.6257261411</v>
      </c>
      <c r="X108" s="63">
        <f t="shared" si="17"/>
        <v>0.6257261411</v>
      </c>
      <c r="Y108" s="63">
        <f t="shared" si="18"/>
        <v>0.6257261411</v>
      </c>
      <c r="Z108" s="64">
        <f t="shared" si="19"/>
        <v>0.4129032258</v>
      </c>
      <c r="AA108" s="64">
        <f t="shared" si="20"/>
        <v>0.3537284895</v>
      </c>
      <c r="AB108" s="64">
        <f t="shared" si="21"/>
        <v>0.4919064748</v>
      </c>
      <c r="AC108" s="64">
        <f t="shared" si="22"/>
        <v>0.4946058091</v>
      </c>
      <c r="AD108" s="64">
        <f t="shared" si="23"/>
        <v>0.5095435685</v>
      </c>
      <c r="AE108" s="64">
        <f t="shared" si="24"/>
        <v>0.6215767635</v>
      </c>
      <c r="AF108" s="3"/>
      <c r="AG108" s="3"/>
      <c r="AH108" s="3"/>
      <c r="AI108" s="3">
        <f t="shared" si="25"/>
        <v>24</v>
      </c>
      <c r="AJ108" s="47">
        <v>0.492462311557789</v>
      </c>
      <c r="AK108" s="47">
        <v>0.699882766705744</v>
      </c>
      <c r="AL108" s="63">
        <v>0.6606463878327</v>
      </c>
      <c r="AM108" s="47">
        <f t="shared" si="41"/>
        <v>0.8431152904</v>
      </c>
      <c r="AN108" s="47">
        <f t="shared" si="42"/>
        <v>0.1466684104</v>
      </c>
      <c r="AO108" s="3"/>
      <c r="AP108" s="3"/>
      <c r="AQ108" s="3"/>
      <c r="AR108" s="3"/>
      <c r="AS108" s="3"/>
      <c r="AT108" s="3"/>
      <c r="AU108" s="3">
        <v>25.0</v>
      </c>
      <c r="AV108" s="47">
        <f t="shared" si="43"/>
        <v>0.51</v>
      </c>
      <c r="AW108" s="3">
        <v>0.8963662163</v>
      </c>
      <c r="AX108" s="3">
        <v>0.04847013</v>
      </c>
      <c r="AY108" s="3"/>
      <c r="AZ108" s="3"/>
      <c r="BA108" s="3"/>
      <c r="BB108" s="3"/>
      <c r="BC108" s="3"/>
      <c r="BD108" s="3"/>
      <c r="BE108" s="3"/>
      <c r="BF108" s="3">
        <f t="shared" si="28"/>
        <v>2</v>
      </c>
      <c r="BG108" s="47">
        <v>0.0297963244641659</v>
      </c>
      <c r="BH108" s="47">
        <v>1.34476660522857</v>
      </c>
      <c r="BI108" s="63">
        <v>0.965608465608466</v>
      </c>
      <c r="BJ108" s="47"/>
      <c r="BK108" s="47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47">
        <v>0.526881720430108</v>
      </c>
      <c r="CN108" s="47">
        <v>0.602639296187683</v>
      </c>
      <c r="CO108" s="47">
        <v>0.59137472050896</v>
      </c>
      <c r="CP108" s="47">
        <v>0.592980850546097</v>
      </c>
      <c r="CQ108" s="63">
        <v>0.593548387096774</v>
      </c>
      <c r="CR108" s="47">
        <f t="shared" si="29"/>
        <v>0.5913747205</v>
      </c>
      <c r="CS108" s="47">
        <f t="shared" si="30"/>
        <v>0.002173666588</v>
      </c>
      <c r="CT108" s="47">
        <f t="shared" si="31"/>
        <v>0.7986919703</v>
      </c>
      <c r="CU108" s="47">
        <f t="shared" si="32"/>
        <v>0.05356869554</v>
      </c>
      <c r="CV108" s="3"/>
    </row>
    <row r="109" ht="11.25" customHeight="1">
      <c r="A109" s="3" t="s">
        <v>129</v>
      </c>
      <c r="B109" s="18">
        <v>108.0</v>
      </c>
      <c r="C109" s="19">
        <v>39.0</v>
      </c>
      <c r="D109" s="20">
        <v>608.0</v>
      </c>
      <c r="E109" s="21">
        <v>95.0</v>
      </c>
      <c r="F109" s="35">
        <v>224.0</v>
      </c>
      <c r="G109" s="36">
        <v>47.0</v>
      </c>
      <c r="H109" s="47">
        <f t="shared" si="1"/>
        <v>0.7346938776</v>
      </c>
      <c r="I109" s="47">
        <f t="shared" si="2"/>
        <v>0.8648648649</v>
      </c>
      <c r="J109" s="47">
        <f t="shared" si="3"/>
        <v>0.8265682657</v>
      </c>
      <c r="K109" s="47">
        <f t="shared" si="4"/>
        <v>0.8423529412</v>
      </c>
      <c r="L109" s="47">
        <f t="shared" si="5"/>
        <v>0.7942583732</v>
      </c>
      <c r="M109" s="47">
        <f t="shared" si="6"/>
        <v>0.8542094456</v>
      </c>
      <c r="N109" s="62">
        <f t="shared" si="7"/>
        <v>4.782312925</v>
      </c>
      <c r="O109" s="62">
        <f t="shared" si="8"/>
        <v>1.843537415</v>
      </c>
      <c r="P109" s="62">
        <f t="shared" si="9"/>
        <v>0.3854907539</v>
      </c>
      <c r="Q109" s="62">
        <f t="shared" si="10"/>
        <v>0.3188235294</v>
      </c>
      <c r="R109" s="62">
        <f t="shared" si="11"/>
        <v>1.681818182</v>
      </c>
      <c r="S109" s="62">
        <f t="shared" si="12"/>
        <v>0.1509240246</v>
      </c>
      <c r="T109" s="63">
        <f t="shared" si="13"/>
        <v>0.8423529412</v>
      </c>
      <c r="U109" s="63">
        <f t="shared" si="14"/>
        <v>0.7942583732</v>
      </c>
      <c r="V109" s="63">
        <f t="shared" si="15"/>
        <v>0.8542094456</v>
      </c>
      <c r="W109" s="63">
        <f t="shared" si="16"/>
        <v>0.8385370205</v>
      </c>
      <c r="X109" s="63">
        <f t="shared" si="17"/>
        <v>0.8385370205</v>
      </c>
      <c r="Y109" s="63">
        <f t="shared" si="18"/>
        <v>0.8385370205</v>
      </c>
      <c r="Z109" s="64">
        <f t="shared" si="19"/>
        <v>0.2388235294</v>
      </c>
      <c r="AA109" s="64">
        <f t="shared" si="20"/>
        <v>0.3708133971</v>
      </c>
      <c r="AB109" s="64">
        <f t="shared" si="21"/>
        <v>0.6724845996</v>
      </c>
      <c r="AC109" s="64">
        <f t="shared" si="22"/>
        <v>0.6806422837</v>
      </c>
      <c r="AD109" s="64">
        <f t="shared" si="23"/>
        <v>0.3809099019</v>
      </c>
      <c r="AE109" s="64">
        <f t="shared" si="24"/>
        <v>0.776984835</v>
      </c>
      <c r="AF109" s="3"/>
      <c r="AG109" s="3"/>
      <c r="AH109" s="3"/>
      <c r="AI109" s="3">
        <f t="shared" si="25"/>
        <v>24</v>
      </c>
      <c r="AJ109" s="47">
        <v>0.494949494949495</v>
      </c>
      <c r="AK109" s="47">
        <v>0.563636363636364</v>
      </c>
      <c r="AL109" s="63">
        <v>0.555811277330265</v>
      </c>
      <c r="AM109" s="47">
        <f t="shared" si="41"/>
        <v>0.7485332391</v>
      </c>
      <c r="AN109" s="47">
        <f t="shared" si="42"/>
        <v>0.04856895063</v>
      </c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>
        <f t="shared" si="28"/>
        <v>3</v>
      </c>
      <c r="BG109" s="47">
        <v>0.0304261236780553</v>
      </c>
      <c r="BH109" s="47">
        <v>1.34833101028158</v>
      </c>
      <c r="BI109" s="63">
        <v>0.967761194029851</v>
      </c>
      <c r="BJ109" s="47"/>
      <c r="BK109" s="47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47">
        <v>0.73469387755102</v>
      </c>
      <c r="CN109" s="47">
        <v>0.864864864864865</v>
      </c>
      <c r="CO109" s="47">
        <v>0.844791171453746</v>
      </c>
      <c r="CP109" s="47">
        <v>0.843987603991815</v>
      </c>
      <c r="CQ109" s="63">
        <v>0.842352941176471</v>
      </c>
      <c r="CR109" s="47">
        <f t="shared" si="29"/>
        <v>0.8447911715</v>
      </c>
      <c r="CS109" s="47">
        <f t="shared" si="30"/>
        <v>-0.002438230277</v>
      </c>
      <c r="CT109" s="47">
        <f t="shared" si="31"/>
        <v>1.131058834</v>
      </c>
      <c r="CU109" s="47">
        <f t="shared" si="32"/>
        <v>0.09204478784</v>
      </c>
      <c r="CV109" s="3"/>
    </row>
    <row r="110" ht="11.25" customHeight="1">
      <c r="A110" s="3" t="s">
        <v>130</v>
      </c>
      <c r="B110" s="18">
        <v>148.0</v>
      </c>
      <c r="C110" s="19">
        <v>73.0</v>
      </c>
      <c r="D110" s="20">
        <v>1367.0</v>
      </c>
      <c r="E110" s="21">
        <v>424.0</v>
      </c>
      <c r="F110" s="35">
        <v>576.0</v>
      </c>
      <c r="G110" s="36">
        <v>95.0</v>
      </c>
      <c r="H110" s="47">
        <f t="shared" si="1"/>
        <v>0.6696832579</v>
      </c>
      <c r="I110" s="47">
        <f t="shared" si="2"/>
        <v>0.7632607482</v>
      </c>
      <c r="J110" s="47">
        <f t="shared" si="3"/>
        <v>0.8584202683</v>
      </c>
      <c r="K110" s="47">
        <f t="shared" si="4"/>
        <v>0.7529821074</v>
      </c>
      <c r="L110" s="47">
        <f t="shared" si="5"/>
        <v>0.8116591928</v>
      </c>
      <c r="M110" s="47">
        <f t="shared" si="6"/>
        <v>0.7891957758</v>
      </c>
      <c r="N110" s="62">
        <f t="shared" si="7"/>
        <v>8.104072398</v>
      </c>
      <c r="O110" s="62">
        <f t="shared" si="8"/>
        <v>3.036199095</v>
      </c>
      <c r="P110" s="62">
        <f t="shared" si="9"/>
        <v>0.3746510329</v>
      </c>
      <c r="Q110" s="62">
        <f t="shared" si="10"/>
        <v>0.333499006</v>
      </c>
      <c r="R110" s="62">
        <f t="shared" si="11"/>
        <v>2.007847534</v>
      </c>
      <c r="S110" s="62">
        <f t="shared" si="12"/>
        <v>0.08976441917</v>
      </c>
      <c r="T110" s="63">
        <f t="shared" si="13"/>
        <v>0.7529821074</v>
      </c>
      <c r="U110" s="63">
        <f t="shared" si="14"/>
        <v>0.8116591928</v>
      </c>
      <c r="V110" s="63">
        <f t="shared" si="15"/>
        <v>0.7891957758</v>
      </c>
      <c r="W110" s="63">
        <f t="shared" si="16"/>
        <v>0.7793514722</v>
      </c>
      <c r="X110" s="63">
        <f t="shared" si="17"/>
        <v>0.7793514722</v>
      </c>
      <c r="Y110" s="63">
        <f t="shared" si="18"/>
        <v>0.7793514722</v>
      </c>
      <c r="Z110" s="64">
        <f t="shared" si="19"/>
        <v>0.2842942346</v>
      </c>
      <c r="AA110" s="64">
        <f t="shared" si="20"/>
        <v>0.2724215247</v>
      </c>
      <c r="AB110" s="64">
        <f t="shared" si="21"/>
        <v>0.5938261576</v>
      </c>
      <c r="AC110" s="64">
        <f t="shared" si="22"/>
        <v>0.6000745434</v>
      </c>
      <c r="AD110" s="64">
        <f t="shared" si="23"/>
        <v>0.4278792397</v>
      </c>
      <c r="AE110" s="64">
        <f t="shared" si="24"/>
        <v>0.7513976892</v>
      </c>
      <c r="AF110" s="3"/>
      <c r="AG110" s="3"/>
      <c r="AH110" s="3"/>
      <c r="AI110" s="3">
        <f t="shared" si="25"/>
        <v>24</v>
      </c>
      <c r="AJ110" s="47">
        <v>0.495049504950495</v>
      </c>
      <c r="AK110" s="47">
        <v>0.586729857819905</v>
      </c>
      <c r="AL110" s="63">
        <v>0.571996817820207</v>
      </c>
      <c r="AM110" s="47">
        <f t="shared" si="41"/>
        <v>0.7649335232</v>
      </c>
      <c r="AN110" s="47">
        <f t="shared" si="42"/>
        <v>0.06482779922</v>
      </c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>
        <f t="shared" si="28"/>
        <v>3</v>
      </c>
      <c r="BG110" s="47">
        <v>0.0307408193771355</v>
      </c>
      <c r="BH110" s="47">
        <v>0.484685913472203</v>
      </c>
      <c r="BI110" s="63">
        <v>0.360328638497653</v>
      </c>
      <c r="BJ110" s="47"/>
      <c r="BK110" s="47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47">
        <v>0.669683257918552</v>
      </c>
      <c r="CN110" s="47">
        <v>0.763260748185371</v>
      </c>
      <c r="CO110" s="47">
        <v>0.749111263797499</v>
      </c>
      <c r="CP110" s="47">
        <v>0.749217501651406</v>
      </c>
      <c r="CQ110" s="63">
        <v>0.752982107355865</v>
      </c>
      <c r="CR110" s="47">
        <f t="shared" si="29"/>
        <v>0.7491112638</v>
      </c>
      <c r="CS110" s="47">
        <f t="shared" si="30"/>
        <v>0.003870843558</v>
      </c>
      <c r="CT110" s="47">
        <f t="shared" si="31"/>
        <v>1.013244424</v>
      </c>
      <c r="CU110" s="47">
        <f t="shared" si="32"/>
        <v>0.06616927793</v>
      </c>
      <c r="CV110" s="3"/>
    </row>
    <row r="111" ht="11.25" customHeight="1">
      <c r="A111" s="3" t="s">
        <v>131</v>
      </c>
      <c r="B111" s="18">
        <v>27.0</v>
      </c>
      <c r="C111" s="19">
        <v>3.0</v>
      </c>
      <c r="D111" s="20">
        <v>80.0</v>
      </c>
      <c r="E111" s="21">
        <v>2.0</v>
      </c>
      <c r="F111" s="35">
        <v>68.0</v>
      </c>
      <c r="G111" s="36">
        <v>2.0</v>
      </c>
      <c r="H111" s="47">
        <f t="shared" si="1"/>
        <v>0.9</v>
      </c>
      <c r="I111" s="47">
        <f t="shared" si="2"/>
        <v>0.9756097561</v>
      </c>
      <c r="J111" s="47">
        <f t="shared" si="3"/>
        <v>0.9714285714</v>
      </c>
      <c r="K111" s="47">
        <f t="shared" si="4"/>
        <v>0.9553571429</v>
      </c>
      <c r="L111" s="47">
        <f t="shared" si="5"/>
        <v>0.95</v>
      </c>
      <c r="M111" s="47">
        <f t="shared" si="6"/>
        <v>0.9736842105</v>
      </c>
      <c r="N111" s="62">
        <f t="shared" si="7"/>
        <v>2.733333333</v>
      </c>
      <c r="O111" s="62">
        <f t="shared" si="8"/>
        <v>2.333333333</v>
      </c>
      <c r="P111" s="62">
        <f t="shared" si="9"/>
        <v>0.8536585366</v>
      </c>
      <c r="Q111" s="62">
        <f t="shared" si="10"/>
        <v>0.625</v>
      </c>
      <c r="R111" s="62">
        <f t="shared" si="11"/>
        <v>0.82</v>
      </c>
      <c r="S111" s="62">
        <f t="shared" si="12"/>
        <v>0.1973684211</v>
      </c>
      <c r="T111" s="63">
        <f t="shared" si="13"/>
        <v>0.9553571429</v>
      </c>
      <c r="U111" s="63">
        <f t="shared" si="14"/>
        <v>0.95</v>
      </c>
      <c r="V111" s="63">
        <f t="shared" si="15"/>
        <v>0.9736842105</v>
      </c>
      <c r="W111" s="63">
        <f t="shared" si="16"/>
        <v>0.9615384615</v>
      </c>
      <c r="X111" s="63">
        <f t="shared" si="17"/>
        <v>0.9615384615</v>
      </c>
      <c r="Y111" s="63">
        <f t="shared" si="18"/>
        <v>0.9615384615</v>
      </c>
      <c r="Z111" s="64">
        <f t="shared" si="19"/>
        <v>0.2589285714</v>
      </c>
      <c r="AA111" s="64">
        <f t="shared" si="20"/>
        <v>0.29</v>
      </c>
      <c r="AB111" s="64">
        <f t="shared" si="21"/>
        <v>0.5394736842</v>
      </c>
      <c r="AC111" s="64">
        <f t="shared" si="22"/>
        <v>0.5989010989</v>
      </c>
      <c r="AD111" s="64">
        <f t="shared" si="23"/>
        <v>0.532967033</v>
      </c>
      <c r="AE111" s="64">
        <f t="shared" si="24"/>
        <v>0.8296703297</v>
      </c>
      <c r="AF111" s="3"/>
      <c r="AG111" s="3"/>
      <c r="AH111" s="3"/>
      <c r="AI111" s="3">
        <f t="shared" si="25"/>
        <v>24</v>
      </c>
      <c r="AJ111" s="47">
        <v>0.49597855227882</v>
      </c>
      <c r="AK111" s="47">
        <v>0.599316739873109</v>
      </c>
      <c r="AL111" s="63">
        <v>0.583402146985962</v>
      </c>
      <c r="AM111" s="47">
        <f t="shared" si="41"/>
        <v>0.7744907285</v>
      </c>
      <c r="AN111" s="47">
        <f t="shared" si="42"/>
        <v>0.0730711332</v>
      </c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>
        <f t="shared" si="28"/>
        <v>3</v>
      </c>
      <c r="BG111" s="47">
        <v>0.0311336348782045</v>
      </c>
      <c r="BH111" s="47">
        <v>1.31843037498457</v>
      </c>
      <c r="BI111" s="63">
        <v>0.944199706314244</v>
      </c>
      <c r="BJ111" s="47"/>
      <c r="BK111" s="47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47">
        <v>0.9</v>
      </c>
      <c r="CN111" s="47">
        <v>0.975609756097561</v>
      </c>
      <c r="CO111" s="47">
        <v>0.964369111298211</v>
      </c>
      <c r="CP111" s="47">
        <v>0.962428495860458</v>
      </c>
      <c r="CQ111" s="63">
        <v>0.955357142857143</v>
      </c>
      <c r="CR111" s="47">
        <f t="shared" si="29"/>
        <v>0.9643691113</v>
      </c>
      <c r="CS111" s="47">
        <f t="shared" si="30"/>
        <v>-0.009011968441</v>
      </c>
      <c r="CT111" s="47">
        <f t="shared" si="31"/>
        <v>1.326256377</v>
      </c>
      <c r="CU111" s="47">
        <f t="shared" si="32"/>
        <v>0.05346417126</v>
      </c>
      <c r="CV111" s="3"/>
    </row>
    <row r="112" ht="11.25" customHeight="1">
      <c r="A112" s="3" t="s">
        <v>132</v>
      </c>
      <c r="B112" s="18">
        <v>252.0</v>
      </c>
      <c r="C112" s="19">
        <v>18.0</v>
      </c>
      <c r="D112" s="20">
        <v>856.0</v>
      </c>
      <c r="E112" s="21">
        <v>37.0</v>
      </c>
      <c r="F112" s="35">
        <v>469.0</v>
      </c>
      <c r="G112" s="36">
        <v>12.0</v>
      </c>
      <c r="H112" s="47">
        <f t="shared" si="1"/>
        <v>0.9333333333</v>
      </c>
      <c r="I112" s="47">
        <f t="shared" si="2"/>
        <v>0.9585666293</v>
      </c>
      <c r="J112" s="47">
        <f t="shared" si="3"/>
        <v>0.9750519751</v>
      </c>
      <c r="K112" s="47">
        <f t="shared" si="4"/>
        <v>0.9527085125</v>
      </c>
      <c r="L112" s="47">
        <f t="shared" si="5"/>
        <v>0.9600532623</v>
      </c>
      <c r="M112" s="47">
        <f t="shared" si="6"/>
        <v>0.9643377001</v>
      </c>
      <c r="N112" s="62">
        <f t="shared" si="7"/>
        <v>3.307407407</v>
      </c>
      <c r="O112" s="62">
        <f t="shared" si="8"/>
        <v>1.781481481</v>
      </c>
      <c r="P112" s="62">
        <f t="shared" si="9"/>
        <v>0.5386338186</v>
      </c>
      <c r="Q112" s="62">
        <f t="shared" si="10"/>
        <v>0.4135855546</v>
      </c>
      <c r="R112" s="62">
        <f t="shared" si="11"/>
        <v>1.189081225</v>
      </c>
      <c r="S112" s="62">
        <f t="shared" si="12"/>
        <v>0.1965065502</v>
      </c>
      <c r="T112" s="63">
        <f t="shared" si="13"/>
        <v>0.9527085125</v>
      </c>
      <c r="U112" s="63">
        <f t="shared" si="14"/>
        <v>0.9600532623</v>
      </c>
      <c r="V112" s="63">
        <f t="shared" si="15"/>
        <v>0.9643377001</v>
      </c>
      <c r="W112" s="63">
        <f t="shared" si="16"/>
        <v>0.9592457421</v>
      </c>
      <c r="X112" s="63">
        <f t="shared" si="17"/>
        <v>0.9592457421</v>
      </c>
      <c r="Y112" s="63">
        <f t="shared" si="18"/>
        <v>0.9592457421</v>
      </c>
      <c r="Z112" s="64">
        <f t="shared" si="19"/>
        <v>0.2484952709</v>
      </c>
      <c r="AA112" s="64">
        <f t="shared" si="20"/>
        <v>0.3515312916</v>
      </c>
      <c r="AB112" s="64">
        <f t="shared" si="21"/>
        <v>0.6317321689</v>
      </c>
      <c r="AC112" s="64">
        <f t="shared" si="22"/>
        <v>0.6812652068</v>
      </c>
      <c r="AD112" s="64">
        <f t="shared" si="23"/>
        <v>0.4610705596</v>
      </c>
      <c r="AE112" s="64">
        <f t="shared" si="24"/>
        <v>0.8169099757</v>
      </c>
      <c r="AF112" s="3"/>
      <c r="AG112" s="3"/>
      <c r="AH112" s="3"/>
      <c r="AI112" s="3">
        <f t="shared" si="25"/>
        <v>24</v>
      </c>
      <c r="AJ112" s="47">
        <v>0.497777777777778</v>
      </c>
      <c r="AK112" s="47">
        <v>0.623003194888179</v>
      </c>
      <c r="AL112" s="63">
        <v>0.609605325725155</v>
      </c>
      <c r="AM112" s="47">
        <f t="shared" si="41"/>
        <v>0.792511826</v>
      </c>
      <c r="AN112" s="47">
        <f t="shared" si="42"/>
        <v>0.08854774162</v>
      </c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>
        <f t="shared" si="28"/>
        <v>3</v>
      </c>
      <c r="BG112" s="47">
        <v>0.0317946906243739</v>
      </c>
      <c r="BH112" s="47">
        <v>1.30834122706602</v>
      </c>
      <c r="BI112" s="63">
        <v>0.938086303939962</v>
      </c>
      <c r="BJ112" s="47"/>
      <c r="BK112" s="47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47">
        <v>0.933333333333333</v>
      </c>
      <c r="CN112" s="47">
        <v>0.958566629339306</v>
      </c>
      <c r="CO112" s="47">
        <v>0.955481550515253</v>
      </c>
      <c r="CP112" s="47">
        <v>0.953625445506525</v>
      </c>
      <c r="CQ112" s="63">
        <v>0.952708512467756</v>
      </c>
      <c r="CR112" s="47">
        <f t="shared" si="29"/>
        <v>0.9554815505</v>
      </c>
      <c r="CS112" s="47">
        <f t="shared" si="30"/>
        <v>-0.002773038047</v>
      </c>
      <c r="CT112" s="47">
        <f t="shared" si="31"/>
        <v>1.337775293</v>
      </c>
      <c r="CU112" s="47">
        <f t="shared" si="32"/>
        <v>0.01784263472</v>
      </c>
      <c r="CV112" s="3"/>
    </row>
    <row r="113" ht="11.25" customHeight="1">
      <c r="A113" s="3" t="s">
        <v>133</v>
      </c>
      <c r="B113" s="18">
        <v>213.0</v>
      </c>
      <c r="C113" s="19">
        <v>13.0</v>
      </c>
      <c r="D113" s="20">
        <v>437.0</v>
      </c>
      <c r="E113" s="21">
        <v>17.0</v>
      </c>
      <c r="F113" s="35">
        <v>290.0</v>
      </c>
      <c r="G113" s="36">
        <v>18.0</v>
      </c>
      <c r="H113" s="47">
        <f t="shared" si="1"/>
        <v>0.9424778761</v>
      </c>
      <c r="I113" s="47">
        <f t="shared" si="2"/>
        <v>0.9625550661</v>
      </c>
      <c r="J113" s="47">
        <f t="shared" si="3"/>
        <v>0.9415584416</v>
      </c>
      <c r="K113" s="47">
        <f t="shared" si="4"/>
        <v>0.9558823529</v>
      </c>
      <c r="L113" s="47">
        <f t="shared" si="5"/>
        <v>0.9419475655</v>
      </c>
      <c r="M113" s="47">
        <f t="shared" si="6"/>
        <v>0.9540682415</v>
      </c>
      <c r="N113" s="62">
        <f t="shared" si="7"/>
        <v>2.008849558</v>
      </c>
      <c r="O113" s="62">
        <f t="shared" si="8"/>
        <v>1.362831858</v>
      </c>
      <c r="P113" s="62">
        <f t="shared" si="9"/>
        <v>0.6784140969</v>
      </c>
      <c r="Q113" s="62">
        <f t="shared" si="10"/>
        <v>0.4529411765</v>
      </c>
      <c r="R113" s="62">
        <f t="shared" si="11"/>
        <v>0.8501872659</v>
      </c>
      <c r="S113" s="62">
        <f t="shared" si="12"/>
        <v>0.2965879265</v>
      </c>
      <c r="T113" s="63">
        <f t="shared" si="13"/>
        <v>0.9558823529</v>
      </c>
      <c r="U113" s="63">
        <f t="shared" si="14"/>
        <v>0.9419475655</v>
      </c>
      <c r="V113" s="63">
        <f t="shared" si="15"/>
        <v>0.9540682415</v>
      </c>
      <c r="W113" s="63">
        <f t="shared" si="16"/>
        <v>0.951417004</v>
      </c>
      <c r="X113" s="63">
        <f t="shared" si="17"/>
        <v>0.951417004</v>
      </c>
      <c r="Y113" s="63">
        <f t="shared" si="18"/>
        <v>0.951417004</v>
      </c>
      <c r="Z113" s="64">
        <f t="shared" si="19"/>
        <v>0.3382352941</v>
      </c>
      <c r="AA113" s="64">
        <f t="shared" si="20"/>
        <v>0.4325842697</v>
      </c>
      <c r="AB113" s="64">
        <f t="shared" si="21"/>
        <v>0.5971128609</v>
      </c>
      <c r="AC113" s="64">
        <f t="shared" si="22"/>
        <v>0.6761133603</v>
      </c>
      <c r="AD113" s="64">
        <f t="shared" si="23"/>
        <v>0.5263157895</v>
      </c>
      <c r="AE113" s="64">
        <f t="shared" si="24"/>
        <v>0.7489878543</v>
      </c>
      <c r="AF113" s="3"/>
      <c r="AG113" s="3"/>
      <c r="AH113" s="3"/>
      <c r="AI113" s="3">
        <f t="shared" si="25"/>
        <v>25</v>
      </c>
      <c r="AJ113" s="47">
        <v>0.5</v>
      </c>
      <c r="AK113" s="47">
        <v>0.79539641943734</v>
      </c>
      <c r="AL113" s="63">
        <v>0.773049645390071</v>
      </c>
      <c r="AM113" s="47">
        <f t="shared" si="41"/>
        <v>0.9159835925</v>
      </c>
      <c r="AN113" s="47">
        <f t="shared" si="42"/>
        <v>0.2088768113</v>
      </c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>
        <f t="shared" si="28"/>
        <v>3</v>
      </c>
      <c r="BG113" s="47">
        <v>0.0319212246888608</v>
      </c>
      <c r="BH113" s="47">
        <v>0.656446079536753</v>
      </c>
      <c r="BI113" s="63">
        <v>0.477951635846373</v>
      </c>
      <c r="BJ113" s="47"/>
      <c r="BK113" s="47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47">
        <v>0.942477876106195</v>
      </c>
      <c r="CN113" s="47">
        <v>0.962555066079295</v>
      </c>
      <c r="CO113" s="47">
        <v>0.960304721630192</v>
      </c>
      <c r="CP113" s="47">
        <v>0.958402753839747</v>
      </c>
      <c r="CQ113" s="63">
        <v>0.955882352941176</v>
      </c>
      <c r="CR113" s="47">
        <f t="shared" si="29"/>
        <v>0.9603047216</v>
      </c>
      <c r="CS113" s="47">
        <f t="shared" si="30"/>
        <v>-0.004422368689</v>
      </c>
      <c r="CT113" s="47">
        <f t="shared" si="31"/>
        <v>1.347061712</v>
      </c>
      <c r="CU113" s="47">
        <f t="shared" si="32"/>
        <v>0.01419671718</v>
      </c>
      <c r="CV113" s="3"/>
    </row>
    <row r="114" ht="11.25" customHeight="1">
      <c r="A114" s="3" t="s">
        <v>134</v>
      </c>
      <c r="B114" s="18">
        <v>249.0</v>
      </c>
      <c r="C114" s="19">
        <v>26.0</v>
      </c>
      <c r="D114" s="20">
        <v>931.0</v>
      </c>
      <c r="E114" s="21">
        <v>75.0</v>
      </c>
      <c r="F114" s="35">
        <v>330.0</v>
      </c>
      <c r="G114" s="36">
        <v>20.0</v>
      </c>
      <c r="H114" s="47">
        <f t="shared" si="1"/>
        <v>0.9054545455</v>
      </c>
      <c r="I114" s="47">
        <f t="shared" si="2"/>
        <v>0.9254473161</v>
      </c>
      <c r="J114" s="47">
        <f t="shared" si="3"/>
        <v>0.9428571429</v>
      </c>
      <c r="K114" s="47">
        <f t="shared" si="4"/>
        <v>0.9211553474</v>
      </c>
      <c r="L114" s="47">
        <f t="shared" si="5"/>
        <v>0.9264</v>
      </c>
      <c r="M114" s="47">
        <f t="shared" si="6"/>
        <v>0.9299410029</v>
      </c>
      <c r="N114" s="62">
        <f t="shared" si="7"/>
        <v>3.658181818</v>
      </c>
      <c r="O114" s="62">
        <f t="shared" si="8"/>
        <v>1.272727273</v>
      </c>
      <c r="P114" s="62">
        <f t="shared" si="9"/>
        <v>0.3479125249</v>
      </c>
      <c r="Q114" s="62">
        <f t="shared" si="10"/>
        <v>0.2732240437</v>
      </c>
      <c r="R114" s="62">
        <f t="shared" si="11"/>
        <v>1.6096</v>
      </c>
      <c r="S114" s="62">
        <f t="shared" si="12"/>
        <v>0.2028023599</v>
      </c>
      <c r="T114" s="63">
        <f t="shared" si="13"/>
        <v>0.9211553474</v>
      </c>
      <c r="U114" s="63">
        <f t="shared" si="14"/>
        <v>0.9264</v>
      </c>
      <c r="V114" s="63">
        <f t="shared" si="15"/>
        <v>0.9299410029</v>
      </c>
      <c r="W114" s="63">
        <f t="shared" si="16"/>
        <v>0.925812385</v>
      </c>
      <c r="X114" s="63">
        <f t="shared" si="17"/>
        <v>0.925812385</v>
      </c>
      <c r="Y114" s="63">
        <f t="shared" si="18"/>
        <v>0.925812385</v>
      </c>
      <c r="Z114" s="64">
        <f t="shared" si="19"/>
        <v>0.2529274005</v>
      </c>
      <c r="AA114" s="64">
        <f t="shared" si="20"/>
        <v>0.4304</v>
      </c>
      <c r="AB114" s="64">
        <f t="shared" si="21"/>
        <v>0.7013274336</v>
      </c>
      <c r="AC114" s="64">
        <f t="shared" si="22"/>
        <v>0.7357449418</v>
      </c>
      <c r="AD114" s="64">
        <f t="shared" si="23"/>
        <v>0.4009809933</v>
      </c>
      <c r="AE114" s="64">
        <f t="shared" si="24"/>
        <v>0.78908645</v>
      </c>
      <c r="AF114" s="3"/>
      <c r="AG114" s="3"/>
      <c r="AH114" s="3"/>
      <c r="AI114" s="3">
        <f t="shared" si="25"/>
        <v>25</v>
      </c>
      <c r="AJ114" s="47">
        <v>0.5</v>
      </c>
      <c r="AK114" s="47">
        <v>0.483870967741936</v>
      </c>
      <c r="AL114" s="63">
        <v>0.485714285714286</v>
      </c>
      <c r="AM114" s="47">
        <f t="shared" si="41"/>
        <v>0.6957018331</v>
      </c>
      <c r="AN114" s="47">
        <f t="shared" si="42"/>
        <v>-0.01140494808</v>
      </c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>
        <f t="shared" si="28"/>
        <v>3</v>
      </c>
      <c r="BG114" s="47">
        <v>0.0323465192494203</v>
      </c>
      <c r="BH114" s="47">
        <v>0.888731248184716</v>
      </c>
      <c r="BI114" s="63">
        <v>0.64327485380117</v>
      </c>
      <c r="BJ114" s="47"/>
      <c r="BK114" s="47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47">
        <v>0.905454545454545</v>
      </c>
      <c r="CN114" s="47">
        <v>0.92544731610338</v>
      </c>
      <c r="CO114" s="47">
        <v>0.9232106385012</v>
      </c>
      <c r="CP114" s="47">
        <v>0.921661392560552</v>
      </c>
      <c r="CQ114" s="63">
        <v>0.921155347384856</v>
      </c>
      <c r="CR114" s="47">
        <f t="shared" si="29"/>
        <v>0.9232106385</v>
      </c>
      <c r="CS114" s="47">
        <f t="shared" si="30"/>
        <v>-0.002055291116</v>
      </c>
      <c r="CT114" s="47">
        <f t="shared" si="31"/>
        <v>1.294643122</v>
      </c>
      <c r="CU114" s="47">
        <f t="shared" si="32"/>
        <v>0.0141370237</v>
      </c>
      <c r="CV114" s="3"/>
    </row>
    <row r="115" ht="11.25" customHeight="1">
      <c r="A115" s="3" t="s">
        <v>135</v>
      </c>
      <c r="B115" s="18">
        <v>112.0</v>
      </c>
      <c r="C115" s="19">
        <v>113.0</v>
      </c>
      <c r="D115" s="20">
        <v>1170.0</v>
      </c>
      <c r="E115" s="21">
        <v>708.0</v>
      </c>
      <c r="F115" s="35">
        <v>633.0</v>
      </c>
      <c r="G115" s="36">
        <v>204.0</v>
      </c>
      <c r="H115" s="47">
        <f t="shared" si="1"/>
        <v>0.4977777778</v>
      </c>
      <c r="I115" s="47">
        <f t="shared" si="2"/>
        <v>0.6230031949</v>
      </c>
      <c r="J115" s="47">
        <f t="shared" si="3"/>
        <v>0.7562724014</v>
      </c>
      <c r="K115" s="47">
        <f t="shared" si="4"/>
        <v>0.6096053257</v>
      </c>
      <c r="L115" s="47">
        <f t="shared" si="5"/>
        <v>0.7015065913</v>
      </c>
      <c r="M115" s="47">
        <f t="shared" si="6"/>
        <v>0.6640883978</v>
      </c>
      <c r="N115" s="62">
        <f t="shared" si="7"/>
        <v>8.346666667</v>
      </c>
      <c r="O115" s="62">
        <f t="shared" si="8"/>
        <v>3.72</v>
      </c>
      <c r="P115" s="62">
        <f t="shared" si="9"/>
        <v>0.445686901</v>
      </c>
      <c r="Q115" s="62">
        <f t="shared" si="10"/>
        <v>0.3980028531</v>
      </c>
      <c r="R115" s="62">
        <f t="shared" si="11"/>
        <v>1.768361582</v>
      </c>
      <c r="S115" s="62">
        <f t="shared" si="12"/>
        <v>0.08287292818</v>
      </c>
      <c r="T115" s="63">
        <f t="shared" si="13"/>
        <v>0.6096053257</v>
      </c>
      <c r="U115" s="63">
        <f t="shared" si="14"/>
        <v>0.7015065913</v>
      </c>
      <c r="V115" s="63">
        <f t="shared" si="15"/>
        <v>0.6640883978</v>
      </c>
      <c r="W115" s="63">
        <f t="shared" si="16"/>
        <v>0.6513605442</v>
      </c>
      <c r="X115" s="63">
        <f t="shared" si="17"/>
        <v>0.6513605442</v>
      </c>
      <c r="Y115" s="63">
        <f t="shared" si="18"/>
        <v>0.6513605442</v>
      </c>
      <c r="Z115" s="64">
        <f t="shared" si="19"/>
        <v>0.3899191631</v>
      </c>
      <c r="AA115" s="64">
        <f t="shared" si="20"/>
        <v>0.2975517891</v>
      </c>
      <c r="AB115" s="64">
        <f t="shared" si="21"/>
        <v>0.5060773481</v>
      </c>
      <c r="AC115" s="64">
        <f t="shared" si="22"/>
        <v>0.5054421769</v>
      </c>
      <c r="AD115" s="64">
        <f t="shared" si="23"/>
        <v>0.4942176871</v>
      </c>
      <c r="AE115" s="64">
        <f t="shared" si="24"/>
        <v>0.6517006803</v>
      </c>
      <c r="AF115" s="3"/>
      <c r="AG115" s="3"/>
      <c r="AH115" s="3"/>
      <c r="AI115" s="3">
        <f t="shared" si="25"/>
        <v>25</v>
      </c>
      <c r="AJ115" s="47">
        <v>0.507246376811594</v>
      </c>
      <c r="AK115" s="47">
        <v>0.5995670995671</v>
      </c>
      <c r="AL115" s="63">
        <v>0.587570621468927</v>
      </c>
      <c r="AM115" s="47">
        <f t="shared" si="41"/>
        <v>0.7826353147</v>
      </c>
      <c r="AN115" s="47">
        <f t="shared" si="42"/>
        <v>0.0652806091</v>
      </c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>
        <f t="shared" si="28"/>
        <v>3</v>
      </c>
      <c r="BG115" s="47">
        <v>0.0323607872422054</v>
      </c>
      <c r="BH115" s="47">
        <v>1.34627529013884</v>
      </c>
      <c r="BI115" s="63">
        <v>0.96078431372549</v>
      </c>
      <c r="BJ115" s="47"/>
      <c r="BK115" s="47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47">
        <v>0.497777777777778</v>
      </c>
      <c r="CN115" s="47">
        <v>0.623003194888179</v>
      </c>
      <c r="CO115" s="47">
        <v>0.603730151701516</v>
      </c>
      <c r="CP115" s="47">
        <v>0.60521879587089</v>
      </c>
      <c r="CQ115" s="63">
        <v>0.609605325725155</v>
      </c>
      <c r="CR115" s="47">
        <f t="shared" si="29"/>
        <v>0.6037301517</v>
      </c>
      <c r="CS115" s="47">
        <f t="shared" si="30"/>
        <v>0.005875174024</v>
      </c>
      <c r="CT115" s="47">
        <f t="shared" si="31"/>
        <v>0.792511826</v>
      </c>
      <c r="CU115" s="47">
        <f t="shared" si="32"/>
        <v>0.08854774162</v>
      </c>
      <c r="CV115" s="3"/>
    </row>
    <row r="116" ht="11.25" customHeight="1">
      <c r="A116" s="3" t="s">
        <v>136</v>
      </c>
      <c r="B116" s="18">
        <v>186.0</v>
      </c>
      <c r="C116" s="19">
        <v>115.0</v>
      </c>
      <c r="D116" s="20">
        <v>1406.0</v>
      </c>
      <c r="E116" s="21">
        <v>306.0</v>
      </c>
      <c r="F116" s="35">
        <v>626.0</v>
      </c>
      <c r="G116" s="36">
        <v>113.0</v>
      </c>
      <c r="H116" s="47">
        <f t="shared" si="1"/>
        <v>0.6179401993</v>
      </c>
      <c r="I116" s="47">
        <f t="shared" si="2"/>
        <v>0.8212616822</v>
      </c>
      <c r="J116" s="47">
        <f t="shared" si="3"/>
        <v>0.8470906631</v>
      </c>
      <c r="K116" s="47">
        <f t="shared" si="4"/>
        <v>0.7908594138</v>
      </c>
      <c r="L116" s="47">
        <f t="shared" si="5"/>
        <v>0.7807692308</v>
      </c>
      <c r="M116" s="47">
        <f t="shared" si="6"/>
        <v>0.8290493676</v>
      </c>
      <c r="N116" s="62">
        <f t="shared" si="7"/>
        <v>5.687707641</v>
      </c>
      <c r="O116" s="62">
        <f t="shared" si="8"/>
        <v>2.455149502</v>
      </c>
      <c r="P116" s="62">
        <f t="shared" si="9"/>
        <v>0.4316588785</v>
      </c>
      <c r="Q116" s="62">
        <f t="shared" si="10"/>
        <v>0.3671137606</v>
      </c>
      <c r="R116" s="62">
        <f t="shared" si="11"/>
        <v>1.646153846</v>
      </c>
      <c r="S116" s="62">
        <f t="shared" si="12"/>
        <v>0.1228070175</v>
      </c>
      <c r="T116" s="63">
        <f t="shared" si="13"/>
        <v>0.7908594138</v>
      </c>
      <c r="U116" s="63">
        <f t="shared" si="14"/>
        <v>0.7807692308</v>
      </c>
      <c r="V116" s="63">
        <f t="shared" si="15"/>
        <v>0.8290493676</v>
      </c>
      <c r="W116" s="63">
        <f t="shared" si="16"/>
        <v>0.8059593023</v>
      </c>
      <c r="X116" s="63">
        <f t="shared" si="17"/>
        <v>0.8059593023</v>
      </c>
      <c r="Y116" s="63">
        <f t="shared" si="18"/>
        <v>0.8059593023</v>
      </c>
      <c r="Z116" s="64">
        <f t="shared" si="19"/>
        <v>0.2444113264</v>
      </c>
      <c r="AA116" s="64">
        <f t="shared" si="20"/>
        <v>0.2875</v>
      </c>
      <c r="AB116" s="64">
        <f t="shared" si="21"/>
        <v>0.619747042</v>
      </c>
      <c r="AC116" s="64">
        <f t="shared" si="22"/>
        <v>0.6195494186</v>
      </c>
      <c r="AD116" s="64">
        <f t="shared" si="23"/>
        <v>0.40625</v>
      </c>
      <c r="AE116" s="64">
        <f t="shared" si="24"/>
        <v>0.7801598837</v>
      </c>
      <c r="AF116" s="3"/>
      <c r="AG116" s="3"/>
      <c r="AH116" s="3"/>
      <c r="AI116" s="3">
        <f t="shared" si="25"/>
        <v>25</v>
      </c>
      <c r="AJ116" s="47">
        <v>0.508196721311475</v>
      </c>
      <c r="AK116" s="47">
        <v>0.746445497630332</v>
      </c>
      <c r="AL116" s="63">
        <v>0.693014705882353</v>
      </c>
      <c r="AM116" s="47">
        <f t="shared" si="41"/>
        <v>0.887166021</v>
      </c>
      <c r="AN116" s="47">
        <f t="shared" si="42"/>
        <v>0.1684673253</v>
      </c>
      <c r="AO116" s="3"/>
      <c r="AP116" s="3"/>
      <c r="AQ116" s="3"/>
      <c r="AR116" s="3"/>
      <c r="AS116" s="3"/>
      <c r="AT116" s="3"/>
      <c r="AU116" s="3" t="s">
        <v>467</v>
      </c>
      <c r="AV116" s="3" t="s">
        <v>440</v>
      </c>
      <c r="AW116" s="3" t="s">
        <v>468</v>
      </c>
      <c r="AX116" s="3" t="s">
        <v>469</v>
      </c>
      <c r="AY116" s="3"/>
      <c r="AZ116" s="3"/>
      <c r="BA116" s="3"/>
      <c r="BB116" s="3"/>
      <c r="BC116" s="3"/>
      <c r="BD116" s="3"/>
      <c r="BE116" s="3"/>
      <c r="BF116" s="3">
        <f t="shared" si="28"/>
        <v>3</v>
      </c>
      <c r="BG116" s="47">
        <v>0.032474995672621</v>
      </c>
      <c r="BH116" s="47">
        <v>1.15429821832292</v>
      </c>
      <c r="BI116" s="63">
        <v>0.82409972299169</v>
      </c>
      <c r="BJ116" s="47"/>
      <c r="BK116" s="47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47">
        <v>0.617940199335548</v>
      </c>
      <c r="CN116" s="47">
        <v>0.821261682242991</v>
      </c>
      <c r="CO116" s="47">
        <v>0.789345479615173</v>
      </c>
      <c r="CP116" s="47">
        <v>0.789069136587407</v>
      </c>
      <c r="CQ116" s="63">
        <v>0.790859413810234</v>
      </c>
      <c r="CR116" s="47">
        <f t="shared" si="29"/>
        <v>0.7893454796</v>
      </c>
      <c r="CS116" s="47">
        <f t="shared" si="30"/>
        <v>0.001513934195</v>
      </c>
      <c r="CT116" s="47">
        <f t="shared" si="31"/>
        <v>1.01766941</v>
      </c>
      <c r="CU116" s="47">
        <f t="shared" si="32"/>
        <v>0.1437699993</v>
      </c>
      <c r="CV116" s="3"/>
    </row>
    <row r="117" ht="11.25" customHeight="1">
      <c r="A117" s="3" t="s">
        <v>137</v>
      </c>
      <c r="B117" s="18">
        <v>68.0</v>
      </c>
      <c r="C117" s="19">
        <v>16.0</v>
      </c>
      <c r="D117" s="20">
        <v>396.0</v>
      </c>
      <c r="E117" s="21">
        <v>43.0</v>
      </c>
      <c r="F117" s="35">
        <v>159.0</v>
      </c>
      <c r="G117" s="36">
        <v>16.0</v>
      </c>
      <c r="H117" s="47">
        <f t="shared" si="1"/>
        <v>0.8095238095</v>
      </c>
      <c r="I117" s="47">
        <f t="shared" si="2"/>
        <v>0.9020501139</v>
      </c>
      <c r="J117" s="47">
        <f t="shared" si="3"/>
        <v>0.9085714286</v>
      </c>
      <c r="K117" s="47">
        <f t="shared" si="4"/>
        <v>0.8871892925</v>
      </c>
      <c r="L117" s="47">
        <f t="shared" si="5"/>
        <v>0.8764478764</v>
      </c>
      <c r="M117" s="47">
        <f t="shared" si="6"/>
        <v>0.9039087948</v>
      </c>
      <c r="N117" s="62">
        <f t="shared" si="7"/>
        <v>5.226190476</v>
      </c>
      <c r="O117" s="62">
        <f t="shared" si="8"/>
        <v>2.083333333</v>
      </c>
      <c r="P117" s="62">
        <f t="shared" si="9"/>
        <v>0.3986332574</v>
      </c>
      <c r="Q117" s="62">
        <f t="shared" si="10"/>
        <v>0.3346080306</v>
      </c>
      <c r="R117" s="62">
        <f t="shared" si="11"/>
        <v>1.694980695</v>
      </c>
      <c r="S117" s="62">
        <f t="shared" si="12"/>
        <v>0.1368078176</v>
      </c>
      <c r="T117" s="63">
        <f t="shared" si="13"/>
        <v>0.8871892925</v>
      </c>
      <c r="U117" s="63">
        <f t="shared" si="14"/>
        <v>0.8764478764</v>
      </c>
      <c r="V117" s="63">
        <f t="shared" si="15"/>
        <v>0.9039087948</v>
      </c>
      <c r="W117" s="63">
        <f t="shared" si="16"/>
        <v>0.8925501433</v>
      </c>
      <c r="X117" s="63">
        <f t="shared" si="17"/>
        <v>0.8925501433</v>
      </c>
      <c r="Y117" s="63">
        <f t="shared" si="18"/>
        <v>0.8925501433</v>
      </c>
      <c r="Z117" s="64">
        <f t="shared" si="19"/>
        <v>0.2122370937</v>
      </c>
      <c r="AA117" s="64">
        <f t="shared" si="20"/>
        <v>0.3243243243</v>
      </c>
      <c r="AB117" s="64">
        <f t="shared" si="21"/>
        <v>0.671009772</v>
      </c>
      <c r="AC117" s="64">
        <f t="shared" si="22"/>
        <v>0.6876790831</v>
      </c>
      <c r="AD117" s="64">
        <f t="shared" si="23"/>
        <v>0.3868194842</v>
      </c>
      <c r="AE117" s="64">
        <f t="shared" si="24"/>
        <v>0.8180515759</v>
      </c>
      <c r="AF117" s="3"/>
      <c r="AG117" s="3"/>
      <c r="AH117" s="3"/>
      <c r="AI117" s="3">
        <f t="shared" si="25"/>
        <v>25</v>
      </c>
      <c r="AJ117" s="47">
        <v>0.50965250965251</v>
      </c>
      <c r="AK117" s="47">
        <v>0.618688771665411</v>
      </c>
      <c r="AL117" s="63">
        <v>0.600882723833543</v>
      </c>
      <c r="AM117" s="47">
        <f t="shared" si="41"/>
        <v>0.7978577715</v>
      </c>
      <c r="AN117" s="47">
        <f t="shared" si="42"/>
        <v>0.07710028026</v>
      </c>
      <c r="AO117" s="3"/>
      <c r="AP117" s="3"/>
      <c r="AQ117" s="3"/>
      <c r="AR117" s="3"/>
      <c r="AS117" s="3"/>
      <c r="AT117" s="3"/>
      <c r="AU117" s="3">
        <v>11.0</v>
      </c>
      <c r="AV117" s="47">
        <f t="shared" ref="AV117:AV127" si="44">2*AU117/100+0.01</f>
        <v>0.23</v>
      </c>
      <c r="AW117" s="3">
        <v>0.8141667</v>
      </c>
      <c r="AX117" s="3">
        <v>0.0573305</v>
      </c>
      <c r="AY117" s="3"/>
      <c r="AZ117" s="3"/>
      <c r="BA117" s="3"/>
      <c r="BB117" s="3"/>
      <c r="BC117" s="3"/>
      <c r="BD117" s="3"/>
      <c r="BE117" s="3"/>
      <c r="BF117" s="3">
        <f t="shared" si="28"/>
        <v>3</v>
      </c>
      <c r="BG117" s="47">
        <v>0.0329394239826964</v>
      </c>
      <c r="BH117" s="47">
        <v>1.32332761412271</v>
      </c>
      <c r="BI117" s="63">
        <v>0.95</v>
      </c>
      <c r="BJ117" s="47"/>
      <c r="BK117" s="47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47">
        <v>0.80952380952381</v>
      </c>
      <c r="CN117" s="47">
        <v>0.902050113895216</v>
      </c>
      <c r="CO117" s="47">
        <v>0.888070808513705</v>
      </c>
      <c r="CP117" s="47">
        <v>0.886855701734594</v>
      </c>
      <c r="CQ117" s="63">
        <v>0.887189292543021</v>
      </c>
      <c r="CR117" s="47">
        <f t="shared" si="29"/>
        <v>0.8880708085</v>
      </c>
      <c r="CS117" s="47">
        <f t="shared" si="30"/>
        <v>-0.0008815159707</v>
      </c>
      <c r="CT117" s="47">
        <f t="shared" si="31"/>
        <v>1.210265528</v>
      </c>
      <c r="CU117" s="47">
        <f t="shared" si="32"/>
        <v>0.06542597726</v>
      </c>
      <c r="CV117" s="3"/>
    </row>
    <row r="118" ht="11.25" customHeight="1">
      <c r="A118" s="3" t="s">
        <v>138</v>
      </c>
      <c r="B118" s="18">
        <v>132.0</v>
      </c>
      <c r="C118" s="19">
        <v>14.0</v>
      </c>
      <c r="D118" s="20">
        <v>255.0</v>
      </c>
      <c r="E118" s="21">
        <v>16.0</v>
      </c>
      <c r="F118" s="35">
        <v>174.0</v>
      </c>
      <c r="G118" s="36">
        <v>5.0</v>
      </c>
      <c r="H118" s="47">
        <f t="shared" si="1"/>
        <v>0.904109589</v>
      </c>
      <c r="I118" s="47">
        <f t="shared" si="2"/>
        <v>0.9409594096</v>
      </c>
      <c r="J118" s="47">
        <f t="shared" si="3"/>
        <v>0.9720670391</v>
      </c>
      <c r="K118" s="47">
        <f t="shared" si="4"/>
        <v>0.928057554</v>
      </c>
      <c r="L118" s="47">
        <f t="shared" si="5"/>
        <v>0.9415384615</v>
      </c>
      <c r="M118" s="47">
        <f t="shared" si="6"/>
        <v>0.9533333333</v>
      </c>
      <c r="N118" s="62">
        <f t="shared" si="7"/>
        <v>1.856164384</v>
      </c>
      <c r="O118" s="62">
        <f t="shared" si="8"/>
        <v>1.226027397</v>
      </c>
      <c r="P118" s="62">
        <f t="shared" si="9"/>
        <v>0.6605166052</v>
      </c>
      <c r="Q118" s="62">
        <f t="shared" si="10"/>
        <v>0.4292565947</v>
      </c>
      <c r="R118" s="62">
        <f t="shared" si="11"/>
        <v>0.8338461538</v>
      </c>
      <c r="S118" s="62">
        <f t="shared" si="12"/>
        <v>0.3244444444</v>
      </c>
      <c r="T118" s="63">
        <f t="shared" si="13"/>
        <v>0.928057554</v>
      </c>
      <c r="U118" s="63">
        <f t="shared" si="14"/>
        <v>0.9415384615</v>
      </c>
      <c r="V118" s="63">
        <f t="shared" si="15"/>
        <v>0.9533333333</v>
      </c>
      <c r="W118" s="63">
        <f t="shared" si="16"/>
        <v>0.9412751678</v>
      </c>
      <c r="X118" s="63">
        <f t="shared" si="17"/>
        <v>0.9412751678</v>
      </c>
      <c r="Y118" s="63">
        <f t="shared" si="18"/>
        <v>0.9412751678</v>
      </c>
      <c r="Z118" s="64">
        <f t="shared" si="19"/>
        <v>0.3549160671</v>
      </c>
      <c r="AA118" s="64">
        <f t="shared" si="20"/>
        <v>0.4215384615</v>
      </c>
      <c r="AB118" s="64">
        <f t="shared" si="21"/>
        <v>0.5777777778</v>
      </c>
      <c r="AC118" s="64">
        <f t="shared" si="22"/>
        <v>0.6577181208</v>
      </c>
      <c r="AD118" s="64">
        <f t="shared" si="23"/>
        <v>0.5402684564</v>
      </c>
      <c r="AE118" s="64">
        <f t="shared" si="24"/>
        <v>0.7432885906</v>
      </c>
      <c r="AF118" s="3"/>
      <c r="AG118" s="3"/>
      <c r="AH118" s="3"/>
      <c r="AI118" s="3">
        <f t="shared" si="25"/>
        <v>25</v>
      </c>
      <c r="AJ118" s="47">
        <v>0.509933774834437</v>
      </c>
      <c r="AK118" s="47">
        <v>0.620986687548943</v>
      </c>
      <c r="AL118" s="63">
        <v>0.59974667511083</v>
      </c>
      <c r="AM118" s="47">
        <f t="shared" si="41"/>
        <v>0.7996815279</v>
      </c>
      <c r="AN118" s="47">
        <f t="shared" si="42"/>
        <v>0.07852626765</v>
      </c>
      <c r="AO118" s="3"/>
      <c r="AP118" s="3"/>
      <c r="AQ118" s="3"/>
      <c r="AR118" s="3"/>
      <c r="AS118" s="3"/>
      <c r="AT118" s="3"/>
      <c r="AU118" s="3">
        <v>14.0</v>
      </c>
      <c r="AV118" s="47">
        <f t="shared" si="44"/>
        <v>0.29</v>
      </c>
      <c r="AW118" s="3">
        <v>0.91110122</v>
      </c>
      <c r="AX118" s="3">
        <v>0.0175366</v>
      </c>
      <c r="AY118" s="3"/>
      <c r="AZ118" s="3"/>
      <c r="BA118" s="3"/>
      <c r="BB118" s="3"/>
      <c r="BC118" s="3"/>
      <c r="BD118" s="3"/>
      <c r="BE118" s="3"/>
      <c r="BF118" s="3">
        <f t="shared" si="28"/>
        <v>3</v>
      </c>
      <c r="BG118" s="47">
        <v>0.0334170559291508</v>
      </c>
      <c r="BH118" s="47">
        <v>0.720320663065843</v>
      </c>
      <c r="BI118" s="63">
        <v>0.525454545454546</v>
      </c>
      <c r="BJ118" s="47"/>
      <c r="BK118" s="47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47">
        <v>0.904109589041096</v>
      </c>
      <c r="CN118" s="47">
        <v>0.940959409594096</v>
      </c>
      <c r="CO118" s="47">
        <v>0.935993703743557</v>
      </c>
      <c r="CP118" s="47">
        <v>0.934322905629677</v>
      </c>
      <c r="CQ118" s="63">
        <v>0.928057553956834</v>
      </c>
      <c r="CR118" s="47">
        <f t="shared" si="29"/>
        <v>0.9359937037</v>
      </c>
      <c r="CS118" s="47">
        <f t="shared" si="30"/>
        <v>-0.007936149787</v>
      </c>
      <c r="CT118" s="47">
        <f t="shared" si="31"/>
        <v>1.304660801</v>
      </c>
      <c r="CU118" s="47">
        <f t="shared" si="32"/>
        <v>0.026056758</v>
      </c>
      <c r="CV118" s="3"/>
    </row>
    <row r="119" ht="11.25" customHeight="1">
      <c r="A119" s="3" t="s">
        <v>139</v>
      </c>
      <c r="B119" s="18">
        <v>251.0</v>
      </c>
      <c r="C119" s="19">
        <v>22.0</v>
      </c>
      <c r="D119" s="20">
        <v>858.0</v>
      </c>
      <c r="E119" s="21">
        <v>53.0</v>
      </c>
      <c r="F119" s="35">
        <v>478.0</v>
      </c>
      <c r="G119" s="36">
        <v>12.0</v>
      </c>
      <c r="H119" s="47">
        <f t="shared" si="1"/>
        <v>0.9194139194</v>
      </c>
      <c r="I119" s="47">
        <f t="shared" si="2"/>
        <v>0.9418221734</v>
      </c>
      <c r="J119" s="47">
        <f t="shared" si="3"/>
        <v>0.9755102041</v>
      </c>
      <c r="K119" s="47">
        <f t="shared" si="4"/>
        <v>0.9366554054</v>
      </c>
      <c r="L119" s="47">
        <f t="shared" si="5"/>
        <v>0.9554390564</v>
      </c>
      <c r="M119" s="47">
        <f t="shared" si="6"/>
        <v>0.9536045682</v>
      </c>
      <c r="N119" s="62">
        <f t="shared" si="7"/>
        <v>3.336996337</v>
      </c>
      <c r="O119" s="62">
        <f t="shared" si="8"/>
        <v>1.794871795</v>
      </c>
      <c r="P119" s="62">
        <f t="shared" si="9"/>
        <v>0.537870472</v>
      </c>
      <c r="Q119" s="62">
        <f t="shared" si="10"/>
        <v>0.4138513514</v>
      </c>
      <c r="R119" s="62">
        <f t="shared" si="11"/>
        <v>1.193971166</v>
      </c>
      <c r="S119" s="62">
        <f t="shared" si="12"/>
        <v>0.1948608137</v>
      </c>
      <c r="T119" s="63">
        <f t="shared" si="13"/>
        <v>0.9366554054</v>
      </c>
      <c r="U119" s="63">
        <f t="shared" si="14"/>
        <v>0.9554390564</v>
      </c>
      <c r="V119" s="63">
        <f t="shared" si="15"/>
        <v>0.9536045682</v>
      </c>
      <c r="W119" s="63">
        <f t="shared" si="16"/>
        <v>0.9480286738</v>
      </c>
      <c r="X119" s="63">
        <f t="shared" si="17"/>
        <v>0.9480286738</v>
      </c>
      <c r="Y119" s="63">
        <f t="shared" si="18"/>
        <v>0.9480286738</v>
      </c>
      <c r="Z119" s="64">
        <f t="shared" si="19"/>
        <v>0.2567567568</v>
      </c>
      <c r="AA119" s="64">
        <f t="shared" si="20"/>
        <v>0.3446920052</v>
      </c>
      <c r="AB119" s="64">
        <f t="shared" si="21"/>
        <v>0.6209850107</v>
      </c>
      <c r="AC119" s="64">
        <f t="shared" si="22"/>
        <v>0.6696535245</v>
      </c>
      <c r="AD119" s="64">
        <f t="shared" si="23"/>
        <v>0.4671445639</v>
      </c>
      <c r="AE119" s="64">
        <f t="shared" si="24"/>
        <v>0.8112305854</v>
      </c>
      <c r="AF119" s="3"/>
      <c r="AG119" s="3"/>
      <c r="AH119" s="3"/>
      <c r="AI119" s="3">
        <f t="shared" si="25"/>
        <v>25</v>
      </c>
      <c r="AJ119" s="47">
        <v>0.514018691588785</v>
      </c>
      <c r="AK119" s="47">
        <v>0.825259515570934</v>
      </c>
      <c r="AL119" s="63">
        <v>0.79889152810768</v>
      </c>
      <c r="AM119" s="47">
        <f t="shared" si="41"/>
        <v>0.9470127022</v>
      </c>
      <c r="AN119" s="47">
        <f t="shared" si="42"/>
        <v>0.2200804972</v>
      </c>
      <c r="AO119" s="3"/>
      <c r="AP119" s="3"/>
      <c r="AQ119" s="3"/>
      <c r="AR119" s="3"/>
      <c r="AS119" s="3"/>
      <c r="AT119" s="3"/>
      <c r="AU119" s="3">
        <v>15.0</v>
      </c>
      <c r="AV119" s="47">
        <f t="shared" si="44"/>
        <v>0.31</v>
      </c>
      <c r="AW119" s="3">
        <v>0.936231528</v>
      </c>
      <c r="AX119" s="3">
        <v>0.013158516</v>
      </c>
      <c r="AY119" s="3"/>
      <c r="AZ119" s="3"/>
      <c r="BA119" s="3"/>
      <c r="BB119" s="3"/>
      <c r="BC119" s="3"/>
      <c r="BD119" s="3"/>
      <c r="BE119" s="3"/>
      <c r="BF119" s="3">
        <f t="shared" si="28"/>
        <v>3</v>
      </c>
      <c r="BG119" s="47">
        <v>0.0336719110395432</v>
      </c>
      <c r="BH119" s="47">
        <v>0.976480787565246</v>
      </c>
      <c r="BI119" s="63">
        <v>0.705882352941176</v>
      </c>
      <c r="BJ119" s="47"/>
      <c r="BK119" s="47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47">
        <v>0.919413919413919</v>
      </c>
      <c r="CN119" s="47">
        <v>0.941822173435785</v>
      </c>
      <c r="CO119" s="47">
        <v>0.939194447435699</v>
      </c>
      <c r="CP119" s="47">
        <v>0.937493213949367</v>
      </c>
      <c r="CQ119" s="63">
        <v>0.936655405405405</v>
      </c>
      <c r="CR119" s="47">
        <f t="shared" si="29"/>
        <v>0.9391944474</v>
      </c>
      <c r="CS119" s="47">
        <f t="shared" si="30"/>
        <v>-0.00253904203</v>
      </c>
      <c r="CT119" s="47">
        <f t="shared" si="31"/>
        <v>1.316092663</v>
      </c>
      <c r="CU119" s="47">
        <f t="shared" si="32"/>
        <v>0.01584502837</v>
      </c>
      <c r="CV119" s="3"/>
    </row>
    <row r="120" ht="11.25" customHeight="1">
      <c r="A120" s="3" t="s">
        <v>140</v>
      </c>
      <c r="B120" s="18">
        <v>102.0</v>
      </c>
      <c r="C120" s="19">
        <v>10.0</v>
      </c>
      <c r="D120" s="20">
        <v>309.0</v>
      </c>
      <c r="E120" s="21">
        <v>19.0</v>
      </c>
      <c r="F120" s="35">
        <v>40.0</v>
      </c>
      <c r="G120" s="36">
        <v>3.0</v>
      </c>
      <c r="H120" s="47">
        <f t="shared" si="1"/>
        <v>0.9107142857</v>
      </c>
      <c r="I120" s="47">
        <f t="shared" si="2"/>
        <v>0.9420731707</v>
      </c>
      <c r="J120" s="47">
        <f t="shared" si="3"/>
        <v>0.9302325581</v>
      </c>
      <c r="K120" s="47">
        <f t="shared" si="4"/>
        <v>0.9340909091</v>
      </c>
      <c r="L120" s="47">
        <f t="shared" si="5"/>
        <v>0.9161290323</v>
      </c>
      <c r="M120" s="47">
        <f t="shared" si="6"/>
        <v>0.9407008086</v>
      </c>
      <c r="N120" s="62">
        <f t="shared" si="7"/>
        <v>2.928571429</v>
      </c>
      <c r="O120" s="62">
        <f t="shared" si="8"/>
        <v>0.3839285714</v>
      </c>
      <c r="P120" s="62">
        <f t="shared" si="9"/>
        <v>0.131097561</v>
      </c>
      <c r="Q120" s="62">
        <f t="shared" si="10"/>
        <v>0.09772727273</v>
      </c>
      <c r="R120" s="62">
        <f t="shared" si="11"/>
        <v>2.116129032</v>
      </c>
      <c r="S120" s="62">
        <f t="shared" si="12"/>
        <v>0.3018867925</v>
      </c>
      <c r="T120" s="63">
        <f t="shared" si="13"/>
        <v>0.9340909091</v>
      </c>
      <c r="U120" s="63">
        <f t="shared" si="14"/>
        <v>0.9161290323</v>
      </c>
      <c r="V120" s="63">
        <f t="shared" si="15"/>
        <v>0.9407008086</v>
      </c>
      <c r="W120" s="63">
        <f t="shared" si="16"/>
        <v>0.933747412</v>
      </c>
      <c r="X120" s="63">
        <f t="shared" si="17"/>
        <v>0.933747412</v>
      </c>
      <c r="Y120" s="63">
        <f t="shared" si="18"/>
        <v>0.933747412</v>
      </c>
      <c r="Z120" s="64">
        <f t="shared" si="19"/>
        <v>0.275</v>
      </c>
      <c r="AA120" s="64">
        <f t="shared" si="20"/>
        <v>0.6774193548</v>
      </c>
      <c r="AB120" s="64">
        <f t="shared" si="21"/>
        <v>0.8409703504</v>
      </c>
      <c r="AC120" s="64">
        <f t="shared" si="22"/>
        <v>0.8571428571</v>
      </c>
      <c r="AD120" s="64">
        <f t="shared" si="23"/>
        <v>0.3333333333</v>
      </c>
      <c r="AE120" s="64">
        <f t="shared" si="24"/>
        <v>0.7432712215</v>
      </c>
      <c r="AF120" s="3"/>
      <c r="AG120" s="3"/>
      <c r="AH120" s="3"/>
      <c r="AI120" s="3">
        <f t="shared" si="25"/>
        <v>25</v>
      </c>
      <c r="AJ120" s="47">
        <v>0.515151515151515</v>
      </c>
      <c r="AK120" s="47">
        <v>0.486238532110092</v>
      </c>
      <c r="AL120" s="63">
        <v>0.488888888888889</v>
      </c>
      <c r="AM120" s="47">
        <f t="shared" si="41"/>
        <v>0.708089693</v>
      </c>
      <c r="AN120" s="47">
        <f t="shared" si="42"/>
        <v>-0.02044456637</v>
      </c>
      <c r="AO120" s="3"/>
      <c r="AP120" s="3"/>
      <c r="AQ120" s="3"/>
      <c r="AR120" s="3"/>
      <c r="AS120" s="3"/>
      <c r="AT120" s="3"/>
      <c r="AU120" s="3">
        <v>17.0</v>
      </c>
      <c r="AV120" s="47">
        <f t="shared" si="44"/>
        <v>0.35</v>
      </c>
      <c r="AW120" s="3">
        <v>0.91222274</v>
      </c>
      <c r="AX120" s="3">
        <v>0.02802837</v>
      </c>
      <c r="AY120" s="3"/>
      <c r="AZ120" s="3"/>
      <c r="BA120" s="3"/>
      <c r="BB120" s="3"/>
      <c r="BC120" s="3"/>
      <c r="BD120" s="3"/>
      <c r="BE120" s="3"/>
      <c r="BF120" s="3">
        <f t="shared" si="28"/>
        <v>3</v>
      </c>
      <c r="BG120" s="47">
        <v>0.034350035477599</v>
      </c>
      <c r="BH120" s="47">
        <v>1.28218531657065</v>
      </c>
      <c r="BI120" s="63">
        <v>0.922693266832918</v>
      </c>
      <c r="BJ120" s="47"/>
      <c r="BK120" s="47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47">
        <v>0.910714285714286</v>
      </c>
      <c r="CN120" s="47">
        <v>0.942073170731707</v>
      </c>
      <c r="CO120" s="47">
        <v>0.937996405607553</v>
      </c>
      <c r="CP120" s="47">
        <v>0.93630656411407</v>
      </c>
      <c r="CQ120" s="63">
        <v>0.934090909090909</v>
      </c>
      <c r="CR120" s="47">
        <f t="shared" si="29"/>
        <v>0.9379964056</v>
      </c>
      <c r="CS120" s="47">
        <f t="shared" si="30"/>
        <v>-0.003905496517</v>
      </c>
      <c r="CT120" s="47">
        <f t="shared" si="31"/>
        <v>1.310118575</v>
      </c>
      <c r="CU120" s="47">
        <f t="shared" si="32"/>
        <v>0.02217408025</v>
      </c>
      <c r="CV120" s="3"/>
    </row>
    <row r="121" ht="11.25" customHeight="1">
      <c r="A121" s="3" t="s">
        <v>141</v>
      </c>
      <c r="B121" s="18">
        <v>89.0</v>
      </c>
      <c r="C121" s="19">
        <v>35.0</v>
      </c>
      <c r="D121" s="20">
        <v>1148.0</v>
      </c>
      <c r="E121" s="21">
        <v>201.0</v>
      </c>
      <c r="F121" s="35">
        <v>354.0</v>
      </c>
      <c r="G121" s="36">
        <v>43.0</v>
      </c>
      <c r="H121" s="47">
        <f t="shared" si="1"/>
        <v>0.7177419355</v>
      </c>
      <c r="I121" s="47">
        <f t="shared" si="2"/>
        <v>0.8510007413</v>
      </c>
      <c r="J121" s="47">
        <f t="shared" si="3"/>
        <v>0.8916876574</v>
      </c>
      <c r="K121" s="47">
        <f t="shared" si="4"/>
        <v>0.8397827563</v>
      </c>
      <c r="L121" s="47">
        <f t="shared" si="5"/>
        <v>0.8502879079</v>
      </c>
      <c r="M121" s="47">
        <f t="shared" si="6"/>
        <v>0.8602520046</v>
      </c>
      <c r="N121" s="62">
        <f t="shared" si="7"/>
        <v>10.87903226</v>
      </c>
      <c r="O121" s="62">
        <f t="shared" si="8"/>
        <v>3.201612903</v>
      </c>
      <c r="P121" s="62">
        <f t="shared" si="9"/>
        <v>0.2942920682</v>
      </c>
      <c r="Q121" s="62">
        <f t="shared" si="10"/>
        <v>0.2695179905</v>
      </c>
      <c r="R121" s="62">
        <f t="shared" si="11"/>
        <v>2.58925144</v>
      </c>
      <c r="S121" s="62">
        <f t="shared" si="12"/>
        <v>0.07101947308</v>
      </c>
      <c r="T121" s="63">
        <f t="shared" si="13"/>
        <v>0.8397827563</v>
      </c>
      <c r="U121" s="63">
        <f t="shared" si="14"/>
        <v>0.8502879079</v>
      </c>
      <c r="V121" s="63">
        <f t="shared" si="15"/>
        <v>0.8602520046</v>
      </c>
      <c r="W121" s="63">
        <f t="shared" si="16"/>
        <v>0.850802139</v>
      </c>
      <c r="X121" s="63">
        <f t="shared" si="17"/>
        <v>0.850802139</v>
      </c>
      <c r="Y121" s="63">
        <f t="shared" si="18"/>
        <v>0.850802139</v>
      </c>
      <c r="Z121" s="64">
        <f t="shared" si="19"/>
        <v>0.1968771215</v>
      </c>
      <c r="AA121" s="64">
        <f t="shared" si="20"/>
        <v>0.2533589251</v>
      </c>
      <c r="AB121" s="64">
        <f t="shared" si="21"/>
        <v>0.6821305842</v>
      </c>
      <c r="AC121" s="64">
        <f t="shared" si="22"/>
        <v>0.6844919786</v>
      </c>
      <c r="AD121" s="64">
        <f t="shared" si="23"/>
        <v>0.3443850267</v>
      </c>
      <c r="AE121" s="64">
        <f t="shared" si="24"/>
        <v>0.8219251337</v>
      </c>
      <c r="AF121" s="3"/>
      <c r="AG121" s="3"/>
      <c r="AH121" s="3"/>
      <c r="AI121" s="3">
        <f t="shared" si="25"/>
        <v>26</v>
      </c>
      <c r="AJ121" s="47">
        <v>0.526881720430108</v>
      </c>
      <c r="AK121" s="47">
        <v>0.602639296187683</v>
      </c>
      <c r="AL121" s="63">
        <v>0.593548387096774</v>
      </c>
      <c r="AM121" s="47">
        <f t="shared" si="41"/>
        <v>0.7986919703</v>
      </c>
      <c r="AN121" s="47">
        <f t="shared" si="42"/>
        <v>0.05356869554</v>
      </c>
      <c r="AO121" s="3"/>
      <c r="AP121" s="3"/>
      <c r="AQ121" s="3"/>
      <c r="AR121" s="3"/>
      <c r="AS121" s="3"/>
      <c r="AT121" s="3"/>
      <c r="AU121" s="3">
        <v>20.0</v>
      </c>
      <c r="AV121" s="47">
        <f t="shared" si="44"/>
        <v>0.41</v>
      </c>
      <c r="AW121" s="3">
        <v>0.84976408</v>
      </c>
      <c r="AX121" s="3">
        <v>0.064594026</v>
      </c>
      <c r="AY121" s="3"/>
      <c r="AZ121" s="3"/>
      <c r="BA121" s="3"/>
      <c r="BB121" s="3"/>
      <c r="BC121" s="3"/>
      <c r="BD121" s="3"/>
      <c r="BE121" s="3"/>
      <c r="BF121" s="3">
        <f t="shared" si="28"/>
        <v>3</v>
      </c>
      <c r="BG121" s="47">
        <v>0.0344721455777519</v>
      </c>
      <c r="BH121" s="47">
        <v>0.576587344487438</v>
      </c>
      <c r="BI121" s="63">
        <v>0.426078028747433</v>
      </c>
      <c r="BJ121" s="47"/>
      <c r="BK121" s="47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47">
        <v>0.717741935483871</v>
      </c>
      <c r="CN121" s="47">
        <v>0.851000741289844</v>
      </c>
      <c r="CO121" s="47">
        <v>0.830427153535484</v>
      </c>
      <c r="CP121" s="47">
        <v>0.829760171279151</v>
      </c>
      <c r="CQ121" s="63">
        <v>0.839782756279701</v>
      </c>
      <c r="CR121" s="47">
        <f t="shared" si="29"/>
        <v>0.8304271535</v>
      </c>
      <c r="CS121" s="47">
        <f t="shared" si="30"/>
        <v>0.009355602744</v>
      </c>
      <c r="CT121" s="47">
        <f t="shared" si="31"/>
        <v>1.109268585</v>
      </c>
      <c r="CU121" s="47">
        <f t="shared" si="32"/>
        <v>0.09422820524</v>
      </c>
      <c r="CV121" s="3"/>
    </row>
    <row r="122" ht="11.25" customHeight="1">
      <c r="A122" s="3" t="s">
        <v>142</v>
      </c>
      <c r="B122" s="18">
        <v>231.0</v>
      </c>
      <c r="C122" s="19">
        <v>15.0</v>
      </c>
      <c r="D122" s="20">
        <v>948.0</v>
      </c>
      <c r="E122" s="21">
        <v>39.0</v>
      </c>
      <c r="F122" s="35">
        <v>529.0</v>
      </c>
      <c r="G122" s="36">
        <v>18.0</v>
      </c>
      <c r="H122" s="47">
        <f t="shared" si="1"/>
        <v>0.9390243902</v>
      </c>
      <c r="I122" s="47">
        <f t="shared" si="2"/>
        <v>0.9604863222</v>
      </c>
      <c r="J122" s="47">
        <f t="shared" si="3"/>
        <v>0.9670932358</v>
      </c>
      <c r="K122" s="47">
        <f t="shared" si="4"/>
        <v>0.9562043796</v>
      </c>
      <c r="L122" s="47">
        <f t="shared" si="5"/>
        <v>0.9583858764</v>
      </c>
      <c r="M122" s="47">
        <f t="shared" si="6"/>
        <v>0.9628422425</v>
      </c>
      <c r="N122" s="62">
        <f t="shared" si="7"/>
        <v>4.012195122</v>
      </c>
      <c r="O122" s="62">
        <f t="shared" si="8"/>
        <v>2.223577236</v>
      </c>
      <c r="P122" s="62">
        <f t="shared" si="9"/>
        <v>0.5542046606</v>
      </c>
      <c r="Q122" s="62">
        <f t="shared" si="10"/>
        <v>0.4436334144</v>
      </c>
      <c r="R122" s="62">
        <f t="shared" si="11"/>
        <v>1.244640605</v>
      </c>
      <c r="S122" s="62">
        <f t="shared" si="12"/>
        <v>0.1603650587</v>
      </c>
      <c r="T122" s="63">
        <f t="shared" si="13"/>
        <v>0.9562043796</v>
      </c>
      <c r="U122" s="63">
        <f t="shared" si="14"/>
        <v>0.9583858764</v>
      </c>
      <c r="V122" s="63">
        <f t="shared" si="15"/>
        <v>0.9628422425</v>
      </c>
      <c r="W122" s="63">
        <f t="shared" si="16"/>
        <v>0.9595505618</v>
      </c>
      <c r="X122" s="63">
        <f t="shared" si="17"/>
        <v>0.9595505618</v>
      </c>
      <c r="Y122" s="63">
        <f t="shared" si="18"/>
        <v>0.9595505618</v>
      </c>
      <c r="Z122" s="64">
        <f t="shared" si="19"/>
        <v>0.2189781022</v>
      </c>
      <c r="AA122" s="64">
        <f t="shared" si="20"/>
        <v>0.3139974779</v>
      </c>
      <c r="AB122" s="64">
        <f t="shared" si="21"/>
        <v>0.629726206</v>
      </c>
      <c r="AC122" s="64">
        <f t="shared" si="22"/>
        <v>0.6724719101</v>
      </c>
      <c r="AD122" s="64">
        <f t="shared" si="23"/>
        <v>0.4488764045</v>
      </c>
      <c r="AE122" s="64">
        <f t="shared" si="24"/>
        <v>0.8382022472</v>
      </c>
      <c r="AF122" s="3"/>
      <c r="AG122" s="3"/>
      <c r="AH122" s="3"/>
      <c r="AI122" s="3">
        <f t="shared" si="25"/>
        <v>26</v>
      </c>
      <c r="AJ122" s="47">
        <v>0.528169014084507</v>
      </c>
      <c r="AK122" s="47">
        <v>0.662680931403398</v>
      </c>
      <c r="AL122" s="63">
        <v>0.642285104111052</v>
      </c>
      <c r="AM122" s="47">
        <f t="shared" si="41"/>
        <v>0.8420580718</v>
      </c>
      <c r="AN122" s="47">
        <f t="shared" si="42"/>
        <v>0.09511428889</v>
      </c>
      <c r="AO122" s="3"/>
      <c r="AP122" s="3"/>
      <c r="AQ122" s="3"/>
      <c r="AR122" s="3"/>
      <c r="AS122" s="3"/>
      <c r="AT122" s="3"/>
      <c r="AU122" s="3">
        <v>21.0</v>
      </c>
      <c r="AV122" s="47">
        <f t="shared" si="44"/>
        <v>0.43</v>
      </c>
      <c r="AW122" s="3">
        <v>0.82735256</v>
      </c>
      <c r="AX122" s="3">
        <v>0.0777994313</v>
      </c>
      <c r="AY122" s="3"/>
      <c r="AZ122" s="3"/>
      <c r="BA122" s="3"/>
      <c r="BB122" s="3"/>
      <c r="BC122" s="3"/>
      <c r="BD122" s="3"/>
      <c r="BE122" s="3"/>
      <c r="BF122" s="3">
        <f t="shared" si="28"/>
        <v>3</v>
      </c>
      <c r="BG122" s="47">
        <v>0.0345418236175082</v>
      </c>
      <c r="BH122" s="47">
        <v>0.624645324463836</v>
      </c>
      <c r="BI122" s="63">
        <v>0.461082283172721</v>
      </c>
      <c r="BJ122" s="47"/>
      <c r="BK122" s="47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47">
        <v>0.939024390243902</v>
      </c>
      <c r="CN122" s="47">
        <v>0.96048632218845</v>
      </c>
      <c r="CO122" s="47">
        <v>0.958011798539649</v>
      </c>
      <c r="CP122" s="47">
        <v>0.956131633797176</v>
      </c>
      <c r="CQ122" s="63">
        <v>0.956204379562044</v>
      </c>
      <c r="CR122" s="47">
        <f t="shared" si="29"/>
        <v>0.9580117985</v>
      </c>
      <c r="CS122" s="47">
        <f t="shared" si="30"/>
        <v>-0.001807418978</v>
      </c>
      <c r="CT122" s="47">
        <f t="shared" si="31"/>
        <v>1.343156906</v>
      </c>
      <c r="CU122" s="47">
        <f t="shared" si="32"/>
        <v>0.01517587762</v>
      </c>
      <c r="CV122" s="3"/>
    </row>
    <row r="123" ht="11.25" customHeight="1">
      <c r="A123" s="3" t="s">
        <v>143</v>
      </c>
      <c r="B123" s="18">
        <v>215.0</v>
      </c>
      <c r="C123" s="19">
        <v>25.0</v>
      </c>
      <c r="D123" s="20">
        <v>1478.0</v>
      </c>
      <c r="E123" s="21">
        <v>44.0</v>
      </c>
      <c r="F123" s="35">
        <v>891.0</v>
      </c>
      <c r="G123" s="36">
        <v>24.0</v>
      </c>
      <c r="H123" s="47">
        <f t="shared" si="1"/>
        <v>0.8958333333</v>
      </c>
      <c r="I123" s="47">
        <f t="shared" si="2"/>
        <v>0.9710906702</v>
      </c>
      <c r="J123" s="47">
        <f t="shared" si="3"/>
        <v>0.9737704918</v>
      </c>
      <c r="K123" s="47">
        <f t="shared" si="4"/>
        <v>0.9608399546</v>
      </c>
      <c r="L123" s="47">
        <f t="shared" si="5"/>
        <v>0.9575757576</v>
      </c>
      <c r="M123" s="47">
        <f t="shared" si="6"/>
        <v>0.9720968404</v>
      </c>
      <c r="N123" s="62">
        <f t="shared" si="7"/>
        <v>6.341666667</v>
      </c>
      <c r="O123" s="62">
        <f t="shared" si="8"/>
        <v>3.8125</v>
      </c>
      <c r="P123" s="62">
        <f t="shared" si="9"/>
        <v>0.6011826544</v>
      </c>
      <c r="Q123" s="62">
        <f t="shared" si="10"/>
        <v>0.5192962543</v>
      </c>
      <c r="R123" s="62">
        <f t="shared" si="11"/>
        <v>1.317748918</v>
      </c>
      <c r="S123" s="62">
        <f t="shared" si="12"/>
        <v>0.09848173984</v>
      </c>
      <c r="T123" s="63">
        <f t="shared" si="13"/>
        <v>0.9608399546</v>
      </c>
      <c r="U123" s="63">
        <f t="shared" si="14"/>
        <v>0.9575757576</v>
      </c>
      <c r="V123" s="63">
        <f t="shared" si="15"/>
        <v>0.9720968404</v>
      </c>
      <c r="W123" s="63">
        <f t="shared" si="16"/>
        <v>0.965259619</v>
      </c>
      <c r="X123" s="63">
        <f t="shared" si="17"/>
        <v>0.965259619</v>
      </c>
      <c r="Y123" s="63">
        <f t="shared" si="18"/>
        <v>0.965259619</v>
      </c>
      <c r="Z123" s="64">
        <f t="shared" si="19"/>
        <v>0.1469920545</v>
      </c>
      <c r="AA123" s="64">
        <f t="shared" si="20"/>
        <v>0.2069264069</v>
      </c>
      <c r="AB123" s="64">
        <f t="shared" si="21"/>
        <v>0.6163315552</v>
      </c>
      <c r="AC123" s="64">
        <f t="shared" si="22"/>
        <v>0.6413896152</v>
      </c>
      <c r="AD123" s="64">
        <f t="shared" si="23"/>
        <v>0.4295853567</v>
      </c>
      <c r="AE123" s="64">
        <f t="shared" si="24"/>
        <v>0.894284647</v>
      </c>
      <c r="AF123" s="3"/>
      <c r="AG123" s="3"/>
      <c r="AH123" s="3"/>
      <c r="AI123" s="3">
        <f t="shared" si="25"/>
        <v>26</v>
      </c>
      <c r="AJ123" s="47">
        <v>0.529411764705882</v>
      </c>
      <c r="AK123" s="47">
        <v>0.792207792207792</v>
      </c>
      <c r="AL123" s="63">
        <v>0.766081871345029</v>
      </c>
      <c r="AM123" s="47">
        <f t="shared" si="41"/>
        <v>0.9345261508</v>
      </c>
      <c r="AN123" s="47">
        <f t="shared" si="42"/>
        <v>0.1858248531</v>
      </c>
      <c r="AO123" s="3"/>
      <c r="AP123" s="3"/>
      <c r="AQ123" s="3"/>
      <c r="AR123" s="3"/>
      <c r="AS123" s="3"/>
      <c r="AT123" s="3"/>
      <c r="AU123" s="3">
        <v>22.0</v>
      </c>
      <c r="AV123" s="47">
        <f t="shared" si="44"/>
        <v>0.45</v>
      </c>
      <c r="AW123" s="3">
        <v>0.85705285</v>
      </c>
      <c r="AX123" s="3">
        <v>0.06361775</v>
      </c>
      <c r="AY123" s="3"/>
      <c r="AZ123" s="3"/>
      <c r="BA123" s="3"/>
      <c r="BB123" s="3"/>
      <c r="BC123" s="3"/>
      <c r="BD123" s="3"/>
      <c r="BE123" s="3"/>
      <c r="BF123" s="3">
        <f t="shared" si="28"/>
        <v>3</v>
      </c>
      <c r="BG123" s="47">
        <v>0.034559697991045</v>
      </c>
      <c r="BH123" s="47">
        <v>0.805369655555699</v>
      </c>
      <c r="BI123" s="63">
        <v>0.584426946631671</v>
      </c>
      <c r="BJ123" s="47"/>
      <c r="BK123" s="47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47">
        <v>0.895833333333333</v>
      </c>
      <c r="CN123" s="47">
        <v>0.971090670170828</v>
      </c>
      <c r="CO123" s="47">
        <v>0.959907079370929</v>
      </c>
      <c r="CP123" s="47">
        <v>0.958008892698696</v>
      </c>
      <c r="CQ123" s="63">
        <v>0.960839954597049</v>
      </c>
      <c r="CR123" s="47">
        <f t="shared" si="29"/>
        <v>0.9599070794</v>
      </c>
      <c r="CS123" s="47">
        <f t="shared" si="30"/>
        <v>0.0009328752261</v>
      </c>
      <c r="CT123" s="47">
        <f t="shared" si="31"/>
        <v>1.320114623</v>
      </c>
      <c r="CU123" s="47">
        <f t="shared" si="32"/>
        <v>0.05321497321</v>
      </c>
      <c r="CV123" s="3"/>
    </row>
    <row r="124" ht="11.25" customHeight="1">
      <c r="A124" s="3" t="s">
        <v>144</v>
      </c>
      <c r="B124" s="18">
        <v>121.0</v>
      </c>
      <c r="C124" s="19">
        <v>19.0</v>
      </c>
      <c r="D124" s="20">
        <v>698.0</v>
      </c>
      <c r="E124" s="21">
        <v>18.0</v>
      </c>
      <c r="F124" s="35">
        <v>319.0</v>
      </c>
      <c r="G124" s="36">
        <v>14.0</v>
      </c>
      <c r="H124" s="47">
        <f t="shared" si="1"/>
        <v>0.8642857143</v>
      </c>
      <c r="I124" s="47">
        <f t="shared" si="2"/>
        <v>0.9748603352</v>
      </c>
      <c r="J124" s="47">
        <f t="shared" si="3"/>
        <v>0.957957958</v>
      </c>
      <c r="K124" s="47">
        <f t="shared" si="4"/>
        <v>0.9567757009</v>
      </c>
      <c r="L124" s="47">
        <f t="shared" si="5"/>
        <v>0.9302325581</v>
      </c>
      <c r="M124" s="47">
        <f t="shared" si="6"/>
        <v>0.9694947569</v>
      </c>
      <c r="N124" s="62">
        <f t="shared" si="7"/>
        <v>5.114285714</v>
      </c>
      <c r="O124" s="62">
        <f t="shared" si="8"/>
        <v>2.378571429</v>
      </c>
      <c r="P124" s="62">
        <f t="shared" si="9"/>
        <v>0.4650837989</v>
      </c>
      <c r="Q124" s="62">
        <f t="shared" si="10"/>
        <v>0.3890186916</v>
      </c>
      <c r="R124" s="62">
        <f t="shared" si="11"/>
        <v>1.513742072</v>
      </c>
      <c r="S124" s="62">
        <f t="shared" si="12"/>
        <v>0.1334604385</v>
      </c>
      <c r="T124" s="63">
        <f t="shared" si="13"/>
        <v>0.9567757009</v>
      </c>
      <c r="U124" s="63">
        <f t="shared" si="14"/>
        <v>0.9302325581</v>
      </c>
      <c r="V124" s="63">
        <f t="shared" si="15"/>
        <v>0.9694947569</v>
      </c>
      <c r="W124" s="63">
        <f t="shared" si="16"/>
        <v>0.9571068124</v>
      </c>
      <c r="X124" s="63">
        <f t="shared" si="17"/>
        <v>0.9571068124</v>
      </c>
      <c r="Y124" s="63">
        <f t="shared" si="18"/>
        <v>0.9571068124</v>
      </c>
      <c r="Z124" s="64">
        <f t="shared" si="19"/>
        <v>0.1623831776</v>
      </c>
      <c r="AA124" s="64">
        <f t="shared" si="20"/>
        <v>0.2854122622</v>
      </c>
      <c r="AB124" s="64">
        <f t="shared" si="21"/>
        <v>0.6787416587</v>
      </c>
      <c r="AC124" s="64">
        <f t="shared" si="22"/>
        <v>0.70058873</v>
      </c>
      <c r="AD124" s="64">
        <f t="shared" si="23"/>
        <v>0.3851976451</v>
      </c>
      <c r="AE124" s="64">
        <f t="shared" si="24"/>
        <v>0.8713204373</v>
      </c>
      <c r="AF124" s="3"/>
      <c r="AG124" s="3"/>
      <c r="AH124" s="3"/>
      <c r="AI124" s="3">
        <f t="shared" si="25"/>
        <v>26</v>
      </c>
      <c r="AJ124" s="47">
        <v>0.53030303030303</v>
      </c>
      <c r="AK124" s="47">
        <v>0.543640897755611</v>
      </c>
      <c r="AL124" s="63">
        <v>0.541755888650964</v>
      </c>
      <c r="AM124" s="47">
        <f t="shared" si="41"/>
        <v>0.7593930341</v>
      </c>
      <c r="AN124" s="47">
        <f t="shared" si="42"/>
        <v>0.009431296522</v>
      </c>
      <c r="AO124" s="3"/>
      <c r="AP124" s="3"/>
      <c r="AQ124" s="3"/>
      <c r="AR124" s="3"/>
      <c r="AS124" s="3"/>
      <c r="AT124" s="3"/>
      <c r="AU124" s="3">
        <v>23.0</v>
      </c>
      <c r="AV124" s="47">
        <f t="shared" si="44"/>
        <v>0.47</v>
      </c>
      <c r="AW124" s="3">
        <v>0.891740725</v>
      </c>
      <c r="AX124" s="3">
        <v>0.04659813</v>
      </c>
      <c r="AY124" s="3"/>
      <c r="AZ124" s="3"/>
      <c r="BA124" s="3"/>
      <c r="BB124" s="3"/>
      <c r="BC124" s="3"/>
      <c r="BD124" s="3"/>
      <c r="BE124" s="3"/>
      <c r="BF124" s="3">
        <f t="shared" si="28"/>
        <v>3</v>
      </c>
      <c r="BG124" s="47">
        <v>0.0350401048927147</v>
      </c>
      <c r="BH124" s="47">
        <v>1.28607496343287</v>
      </c>
      <c r="BI124" s="63">
        <v>0.92877094972067</v>
      </c>
      <c r="BJ124" s="47"/>
      <c r="BK124" s="47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47">
        <v>0.864285714285714</v>
      </c>
      <c r="CN124" s="47">
        <v>0.974860335195531</v>
      </c>
      <c r="CO124" s="47">
        <v>0.957959144552442</v>
      </c>
      <c r="CP124" s="47">
        <v>0.956079480488519</v>
      </c>
      <c r="CQ124" s="63">
        <v>0.956775700934579</v>
      </c>
      <c r="CR124" s="47">
        <f t="shared" si="29"/>
        <v>0.9579591446</v>
      </c>
      <c r="CS124" s="47">
        <f t="shared" si="30"/>
        <v>-0.001183443618</v>
      </c>
      <c r="CT124" s="47">
        <f t="shared" si="31"/>
        <v>1.300472643</v>
      </c>
      <c r="CU124" s="47">
        <f t="shared" si="32"/>
        <v>0.07818806427</v>
      </c>
      <c r="CV124" s="3"/>
    </row>
    <row r="125" ht="11.25" customHeight="1">
      <c r="A125" s="3" t="s">
        <v>145</v>
      </c>
      <c r="B125" s="18">
        <v>280.0</v>
      </c>
      <c r="C125" s="19">
        <v>44.0</v>
      </c>
      <c r="D125" s="20">
        <v>1146.0</v>
      </c>
      <c r="E125" s="21">
        <v>39.0</v>
      </c>
      <c r="F125" s="35">
        <v>554.0</v>
      </c>
      <c r="G125" s="36">
        <v>18.0</v>
      </c>
      <c r="H125" s="47">
        <f t="shared" si="1"/>
        <v>0.8641975309</v>
      </c>
      <c r="I125" s="47">
        <f t="shared" si="2"/>
        <v>0.9670886076</v>
      </c>
      <c r="J125" s="47">
        <f t="shared" si="3"/>
        <v>0.9685314685</v>
      </c>
      <c r="K125" s="47">
        <f t="shared" si="4"/>
        <v>0.9449966865</v>
      </c>
      <c r="L125" s="47">
        <f t="shared" si="5"/>
        <v>0.9308035714</v>
      </c>
      <c r="M125" s="47">
        <f t="shared" si="6"/>
        <v>0.9675583381</v>
      </c>
      <c r="N125" s="62">
        <f t="shared" si="7"/>
        <v>3.657407407</v>
      </c>
      <c r="O125" s="62">
        <f t="shared" si="8"/>
        <v>1.765432099</v>
      </c>
      <c r="P125" s="62">
        <f t="shared" si="9"/>
        <v>0.4827004219</v>
      </c>
      <c r="Q125" s="62">
        <f t="shared" si="10"/>
        <v>0.3790589795</v>
      </c>
      <c r="R125" s="62">
        <f t="shared" si="11"/>
        <v>1.322544643</v>
      </c>
      <c r="S125" s="62">
        <f t="shared" si="12"/>
        <v>0.1844052362</v>
      </c>
      <c r="T125" s="63">
        <f t="shared" si="13"/>
        <v>0.9449966865</v>
      </c>
      <c r="U125" s="63">
        <f t="shared" si="14"/>
        <v>0.9308035714</v>
      </c>
      <c r="V125" s="63">
        <f t="shared" si="15"/>
        <v>0.9675583381</v>
      </c>
      <c r="W125" s="63">
        <f t="shared" si="16"/>
        <v>0.9514656415</v>
      </c>
      <c r="X125" s="63">
        <f t="shared" si="17"/>
        <v>0.9514656415</v>
      </c>
      <c r="Y125" s="63">
        <f t="shared" si="18"/>
        <v>0.9514656415</v>
      </c>
      <c r="Z125" s="64">
        <f t="shared" si="19"/>
        <v>0.211398277</v>
      </c>
      <c r="AA125" s="64">
        <f t="shared" si="20"/>
        <v>0.3325892857</v>
      </c>
      <c r="AB125" s="64">
        <f t="shared" si="21"/>
        <v>0.6624928856</v>
      </c>
      <c r="AC125" s="64">
        <f t="shared" si="22"/>
        <v>0.6938971648</v>
      </c>
      <c r="AD125" s="64">
        <f t="shared" si="23"/>
        <v>0.419509851</v>
      </c>
      <c r="AE125" s="64">
        <f t="shared" si="24"/>
        <v>0.8380586257</v>
      </c>
      <c r="AF125" s="3"/>
      <c r="AG125" s="3"/>
      <c r="AH125" s="3"/>
      <c r="AI125" s="3">
        <f t="shared" si="25"/>
        <v>26</v>
      </c>
      <c r="AJ125" s="47">
        <v>0.531531531531532</v>
      </c>
      <c r="AK125" s="47">
        <v>0.668639053254438</v>
      </c>
      <c r="AL125" s="63">
        <v>0.649301143583227</v>
      </c>
      <c r="AM125" s="47">
        <f t="shared" si="41"/>
        <v>0.8486487591</v>
      </c>
      <c r="AN125" s="47">
        <f t="shared" si="42"/>
        <v>0.09694965836</v>
      </c>
      <c r="AO125" s="3"/>
      <c r="AP125" s="3"/>
      <c r="AQ125" s="3"/>
      <c r="AR125" s="3"/>
      <c r="AS125" s="3"/>
      <c r="AT125" s="3"/>
      <c r="AU125" s="3">
        <v>24.0</v>
      </c>
      <c r="AV125" s="47">
        <f t="shared" si="44"/>
        <v>0.49</v>
      </c>
      <c r="AW125" s="3">
        <v>0.8110897174</v>
      </c>
      <c r="AX125" s="3">
        <v>0.0965107612</v>
      </c>
      <c r="AY125" s="3"/>
      <c r="AZ125" s="3"/>
      <c r="BA125" s="3"/>
      <c r="BB125" s="3"/>
      <c r="BC125" s="3"/>
      <c r="BD125" s="3"/>
      <c r="BE125" s="3"/>
      <c r="BF125" s="3">
        <f t="shared" si="28"/>
        <v>3</v>
      </c>
      <c r="BG125" s="47">
        <v>0.0351875111687212</v>
      </c>
      <c r="BH125" s="47">
        <v>1.33775241007224</v>
      </c>
      <c r="BI125" s="63">
        <v>0.966101694915254</v>
      </c>
      <c r="BJ125" s="47"/>
      <c r="BK125" s="47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47">
        <v>0.864197530864197</v>
      </c>
      <c r="CN125" s="47">
        <v>0.967088607594937</v>
      </c>
      <c r="CO125" s="47">
        <v>0.951431324351507</v>
      </c>
      <c r="CP125" s="47">
        <v>0.949613732311536</v>
      </c>
      <c r="CQ125" s="63">
        <v>0.944996686547382</v>
      </c>
      <c r="CR125" s="47">
        <f t="shared" si="29"/>
        <v>0.9514313244</v>
      </c>
      <c r="CS125" s="47">
        <f t="shared" si="30"/>
        <v>-0.006434637804</v>
      </c>
      <c r="CT125" s="47">
        <f t="shared" si="31"/>
        <v>1.294914847</v>
      </c>
      <c r="CU125" s="47">
        <f t="shared" si="32"/>
        <v>0.07275497808</v>
      </c>
      <c r="CV125" s="3"/>
    </row>
    <row r="126" ht="11.25" customHeight="1">
      <c r="A126" s="3" t="s">
        <v>146</v>
      </c>
      <c r="B126" s="18">
        <v>92.0</v>
      </c>
      <c r="C126" s="19">
        <v>6.0</v>
      </c>
      <c r="D126" s="20">
        <v>291.0</v>
      </c>
      <c r="E126" s="21">
        <v>18.0</v>
      </c>
      <c r="F126" s="35">
        <v>182.0</v>
      </c>
      <c r="G126" s="36">
        <v>7.0</v>
      </c>
      <c r="H126" s="47">
        <f t="shared" si="1"/>
        <v>0.9387755102</v>
      </c>
      <c r="I126" s="47">
        <f t="shared" si="2"/>
        <v>0.9417475728</v>
      </c>
      <c r="J126" s="47">
        <f t="shared" si="3"/>
        <v>0.962962963</v>
      </c>
      <c r="K126" s="47">
        <f t="shared" si="4"/>
        <v>0.941031941</v>
      </c>
      <c r="L126" s="47">
        <f t="shared" si="5"/>
        <v>0.9547038328</v>
      </c>
      <c r="M126" s="47">
        <f t="shared" si="6"/>
        <v>0.9497991968</v>
      </c>
      <c r="N126" s="62">
        <f t="shared" si="7"/>
        <v>3.153061224</v>
      </c>
      <c r="O126" s="62">
        <f t="shared" si="8"/>
        <v>1.928571429</v>
      </c>
      <c r="P126" s="62">
        <f t="shared" si="9"/>
        <v>0.6116504854</v>
      </c>
      <c r="Q126" s="62">
        <f t="shared" si="10"/>
        <v>0.4643734644</v>
      </c>
      <c r="R126" s="62">
        <f t="shared" si="11"/>
        <v>1.076655052</v>
      </c>
      <c r="S126" s="62">
        <f t="shared" si="12"/>
        <v>0.1967871486</v>
      </c>
      <c r="T126" s="63">
        <f t="shared" si="13"/>
        <v>0.941031941</v>
      </c>
      <c r="U126" s="63">
        <f t="shared" si="14"/>
        <v>0.9547038328</v>
      </c>
      <c r="V126" s="63">
        <f t="shared" si="15"/>
        <v>0.9497991968</v>
      </c>
      <c r="W126" s="63">
        <f t="shared" si="16"/>
        <v>0.9479865772</v>
      </c>
      <c r="X126" s="63">
        <f t="shared" si="17"/>
        <v>0.9479865772</v>
      </c>
      <c r="Y126" s="63">
        <f t="shared" si="18"/>
        <v>0.9479865772</v>
      </c>
      <c r="Z126" s="64">
        <f t="shared" si="19"/>
        <v>0.2702702703</v>
      </c>
      <c r="AA126" s="64">
        <f t="shared" si="20"/>
        <v>0.3449477352</v>
      </c>
      <c r="AB126" s="64">
        <f t="shared" si="21"/>
        <v>0.5983935743</v>
      </c>
      <c r="AC126" s="64">
        <f t="shared" si="22"/>
        <v>0.6543624161</v>
      </c>
      <c r="AD126" s="64">
        <f t="shared" si="23"/>
        <v>0.4899328859</v>
      </c>
      <c r="AE126" s="64">
        <f t="shared" si="24"/>
        <v>0.8036912752</v>
      </c>
      <c r="AF126" s="3"/>
      <c r="AG126" s="3"/>
      <c r="AH126" s="3"/>
      <c r="AI126" s="3">
        <f t="shared" si="25"/>
        <v>26</v>
      </c>
      <c r="AJ126" s="47">
        <v>0.531914893617021</v>
      </c>
      <c r="AK126" s="47">
        <v>0.506366307541626</v>
      </c>
      <c r="AL126" s="63">
        <v>0.510339123242349</v>
      </c>
      <c r="AM126" s="47">
        <f t="shared" si="41"/>
        <v>0.7341756781</v>
      </c>
      <c r="AN126" s="47">
        <f t="shared" si="42"/>
        <v>-0.01806557846</v>
      </c>
      <c r="AO126" s="3"/>
      <c r="AP126" s="3"/>
      <c r="AQ126" s="3"/>
      <c r="AR126" s="3"/>
      <c r="AS126" s="3"/>
      <c r="AT126" s="3"/>
      <c r="AU126" s="3">
        <v>25.0</v>
      </c>
      <c r="AV126" s="47">
        <f t="shared" si="44"/>
        <v>0.51</v>
      </c>
      <c r="AW126" s="3">
        <v>0.8963662163</v>
      </c>
      <c r="AX126" s="3">
        <v>0.04847013</v>
      </c>
      <c r="AY126" s="3"/>
      <c r="AZ126" s="3"/>
      <c r="BA126" s="3"/>
      <c r="BB126" s="3"/>
      <c r="BC126" s="3"/>
      <c r="BD126" s="3"/>
      <c r="BE126" s="3"/>
      <c r="BF126" s="3">
        <f t="shared" si="28"/>
        <v>3</v>
      </c>
      <c r="BG126" s="47">
        <v>0.0354196266413687</v>
      </c>
      <c r="BH126" s="47">
        <v>1.18359281473107</v>
      </c>
      <c r="BI126" s="63">
        <v>0.855733662145499</v>
      </c>
      <c r="BJ126" s="47"/>
      <c r="BK126" s="47"/>
      <c r="BL126" s="3"/>
      <c r="BM126" s="3"/>
      <c r="BN126" s="3"/>
      <c r="BO126" s="3"/>
      <c r="BP126" s="3"/>
      <c r="BQ126" s="3"/>
      <c r="BR126" s="3"/>
      <c r="BS126" s="3" t="s">
        <v>467</v>
      </c>
      <c r="BT126" s="3" t="s">
        <v>411</v>
      </c>
      <c r="BU126" s="3" t="s">
        <v>468</v>
      </c>
      <c r="BV126" s="3" t="s">
        <v>469</v>
      </c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47">
        <v>0.938775510204082</v>
      </c>
      <c r="CN126" s="47">
        <v>0.941747572815534</v>
      </c>
      <c r="CO126" s="47">
        <v>0.942266418469509</v>
      </c>
      <c r="CP126" s="47">
        <v>0.940535974089844</v>
      </c>
      <c r="CQ126" s="63">
        <v>0.941031941031941</v>
      </c>
      <c r="CR126" s="47">
        <f t="shared" si="29"/>
        <v>0.9422664185</v>
      </c>
      <c r="CS126" s="47">
        <f t="shared" si="30"/>
        <v>-0.001234477438</v>
      </c>
      <c r="CT126" s="47">
        <f t="shared" si="31"/>
        <v>1.329730624</v>
      </c>
      <c r="CU126" s="47">
        <f t="shared" si="32"/>
        <v>0.002101565627</v>
      </c>
      <c r="CV126" s="3"/>
    </row>
    <row r="127" ht="11.25" customHeight="1">
      <c r="A127" s="3" t="s">
        <v>147</v>
      </c>
      <c r="B127" s="18">
        <v>121.0</v>
      </c>
      <c r="C127" s="19">
        <v>10.0</v>
      </c>
      <c r="D127" s="20">
        <v>300.0</v>
      </c>
      <c r="E127" s="21">
        <v>16.0</v>
      </c>
      <c r="F127" s="35">
        <v>203.0</v>
      </c>
      <c r="G127" s="36">
        <v>4.0</v>
      </c>
      <c r="H127" s="47">
        <f t="shared" si="1"/>
        <v>0.9236641221</v>
      </c>
      <c r="I127" s="47">
        <f t="shared" si="2"/>
        <v>0.9493670886</v>
      </c>
      <c r="J127" s="47">
        <f t="shared" si="3"/>
        <v>0.9806763285</v>
      </c>
      <c r="K127" s="47">
        <f t="shared" si="4"/>
        <v>0.9418344519</v>
      </c>
      <c r="L127" s="47">
        <f t="shared" si="5"/>
        <v>0.9585798817</v>
      </c>
      <c r="M127" s="47">
        <f t="shared" si="6"/>
        <v>0.9617590822</v>
      </c>
      <c r="N127" s="62">
        <f t="shared" si="7"/>
        <v>2.41221374</v>
      </c>
      <c r="O127" s="62">
        <f t="shared" si="8"/>
        <v>1.580152672</v>
      </c>
      <c r="P127" s="62">
        <f t="shared" si="9"/>
        <v>0.6550632911</v>
      </c>
      <c r="Q127" s="62">
        <f t="shared" si="10"/>
        <v>0.4630872483</v>
      </c>
      <c r="R127" s="62">
        <f t="shared" si="11"/>
        <v>0.9349112426</v>
      </c>
      <c r="S127" s="62">
        <f t="shared" si="12"/>
        <v>0.2504780115</v>
      </c>
      <c r="T127" s="63">
        <f t="shared" si="13"/>
        <v>0.9418344519</v>
      </c>
      <c r="U127" s="63">
        <f t="shared" si="14"/>
        <v>0.9585798817</v>
      </c>
      <c r="V127" s="63">
        <f t="shared" si="15"/>
        <v>0.9617590822</v>
      </c>
      <c r="W127" s="63">
        <f t="shared" si="16"/>
        <v>0.9541284404</v>
      </c>
      <c r="X127" s="63">
        <f t="shared" si="17"/>
        <v>0.9541284404</v>
      </c>
      <c r="Y127" s="63">
        <f t="shared" si="18"/>
        <v>0.9541284404</v>
      </c>
      <c r="Z127" s="64">
        <f t="shared" si="19"/>
        <v>0.3064876957</v>
      </c>
      <c r="AA127" s="64">
        <f t="shared" si="20"/>
        <v>0.3698224852</v>
      </c>
      <c r="AB127" s="64">
        <f t="shared" si="21"/>
        <v>0.5812619503</v>
      </c>
      <c r="AC127" s="64">
        <f t="shared" si="22"/>
        <v>0.6498470948</v>
      </c>
      <c r="AD127" s="64">
        <f t="shared" si="23"/>
        <v>0.5198776758</v>
      </c>
      <c r="AE127" s="64">
        <f t="shared" si="24"/>
        <v>0.7844036697</v>
      </c>
      <c r="AF127" s="3"/>
      <c r="AG127" s="3"/>
      <c r="AH127" s="3"/>
      <c r="AI127" s="3">
        <f t="shared" si="25"/>
        <v>26</v>
      </c>
      <c r="AJ127" s="47">
        <v>0.533333333333333</v>
      </c>
      <c r="AK127" s="47">
        <v>0.599250936329588</v>
      </c>
      <c r="AL127" s="63">
        <v>0.592592592592593</v>
      </c>
      <c r="AM127" s="47">
        <f t="shared" si="41"/>
        <v>0.8008580173</v>
      </c>
      <c r="AN127" s="47">
        <f t="shared" si="42"/>
        <v>0.04661078408</v>
      </c>
      <c r="AO127" s="3"/>
      <c r="AP127" s="3"/>
      <c r="AQ127" s="3"/>
      <c r="AR127" s="3"/>
      <c r="AS127" s="3"/>
      <c r="AT127" s="3"/>
      <c r="AU127" s="3">
        <v>26.0</v>
      </c>
      <c r="AV127" s="47">
        <f t="shared" si="44"/>
        <v>0.53</v>
      </c>
      <c r="AW127" s="3">
        <v>0.89488938</v>
      </c>
      <c r="AX127" s="3">
        <v>0.05331853</v>
      </c>
      <c r="AY127" s="3"/>
      <c r="AZ127" s="3"/>
      <c r="BA127" s="3"/>
      <c r="BB127" s="3"/>
      <c r="BC127" s="3"/>
      <c r="BD127" s="3"/>
      <c r="BE127" s="3"/>
      <c r="BF127" s="3">
        <f t="shared" si="28"/>
        <v>3</v>
      </c>
      <c r="BG127" s="47">
        <v>0.03559283700083</v>
      </c>
      <c r="BH127" s="47">
        <v>1.30838482353411</v>
      </c>
      <c r="BI127" s="63">
        <v>0.936945812807882</v>
      </c>
      <c r="BJ127" s="47"/>
      <c r="BK127" s="47"/>
      <c r="BL127" s="3"/>
      <c r="BM127" s="3"/>
      <c r="BN127" s="3"/>
      <c r="BO127" s="3"/>
      <c r="BP127" s="3"/>
      <c r="BQ127" s="3"/>
      <c r="BR127" s="3"/>
      <c r="BS127" s="3">
        <v>-2.0</v>
      </c>
      <c r="BT127" s="47">
        <f t="shared" ref="BT127:BT131" si="45">BS127/100+0.005</f>
        <v>-0.015</v>
      </c>
      <c r="BU127" s="3">
        <v>0.70959665</v>
      </c>
      <c r="BV127" s="3">
        <v>-0.0093610501</v>
      </c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47">
        <v>0.923664122137405</v>
      </c>
      <c r="CN127" s="47">
        <v>0.949367088607595</v>
      </c>
      <c r="CO127" s="47">
        <v>0.946205973705369</v>
      </c>
      <c r="CP127" s="47">
        <v>0.944438068709537</v>
      </c>
      <c r="CQ127" s="63">
        <v>0.941834451901566</v>
      </c>
      <c r="CR127" s="47">
        <f t="shared" si="29"/>
        <v>0.9462059737</v>
      </c>
      <c r="CS127" s="47">
        <f t="shared" si="30"/>
        <v>-0.004371521804</v>
      </c>
      <c r="CT127" s="47">
        <f t="shared" si="31"/>
        <v>1.32443307</v>
      </c>
      <c r="CU127" s="47">
        <f t="shared" si="32"/>
        <v>0.01817474189</v>
      </c>
      <c r="CV127" s="3"/>
    </row>
    <row r="128" ht="11.25" customHeight="1">
      <c r="A128" s="3" t="s">
        <v>148</v>
      </c>
      <c r="B128" s="18">
        <v>94.0</v>
      </c>
      <c r="C128" s="19">
        <v>10.0</v>
      </c>
      <c r="D128" s="20">
        <v>508.0</v>
      </c>
      <c r="E128" s="21">
        <v>18.0</v>
      </c>
      <c r="F128" s="35">
        <v>238.0</v>
      </c>
      <c r="G128" s="36">
        <v>10.0</v>
      </c>
      <c r="H128" s="47">
        <f t="shared" si="1"/>
        <v>0.9038461538</v>
      </c>
      <c r="I128" s="47">
        <f t="shared" si="2"/>
        <v>0.9657794677</v>
      </c>
      <c r="J128" s="47">
        <f t="shared" si="3"/>
        <v>0.9596774194</v>
      </c>
      <c r="K128" s="47">
        <f t="shared" si="4"/>
        <v>0.9555555556</v>
      </c>
      <c r="L128" s="47">
        <f t="shared" si="5"/>
        <v>0.9431818182</v>
      </c>
      <c r="M128" s="47">
        <f t="shared" si="6"/>
        <v>0.9638242894</v>
      </c>
      <c r="N128" s="62">
        <f t="shared" si="7"/>
        <v>5.057692308</v>
      </c>
      <c r="O128" s="62">
        <f t="shared" si="8"/>
        <v>2.384615385</v>
      </c>
      <c r="P128" s="62">
        <f t="shared" si="9"/>
        <v>0.4714828897</v>
      </c>
      <c r="Q128" s="62">
        <f t="shared" si="10"/>
        <v>0.3936507937</v>
      </c>
      <c r="R128" s="62">
        <f t="shared" si="11"/>
        <v>1.494318182</v>
      </c>
      <c r="S128" s="62">
        <f t="shared" si="12"/>
        <v>0.1343669251</v>
      </c>
      <c r="T128" s="63">
        <f t="shared" si="13"/>
        <v>0.9555555556</v>
      </c>
      <c r="U128" s="63">
        <f t="shared" si="14"/>
        <v>0.9431818182</v>
      </c>
      <c r="V128" s="63">
        <f t="shared" si="15"/>
        <v>0.9638242894</v>
      </c>
      <c r="W128" s="63">
        <f t="shared" si="16"/>
        <v>0.9567198178</v>
      </c>
      <c r="X128" s="63">
        <f t="shared" si="17"/>
        <v>0.9567198178</v>
      </c>
      <c r="Y128" s="63">
        <f t="shared" si="18"/>
        <v>0.9567198178</v>
      </c>
      <c r="Z128" s="64">
        <f t="shared" si="19"/>
        <v>0.1777777778</v>
      </c>
      <c r="AA128" s="64">
        <f t="shared" si="20"/>
        <v>0.2954545455</v>
      </c>
      <c r="AB128" s="64">
        <f t="shared" si="21"/>
        <v>0.669250646</v>
      </c>
      <c r="AC128" s="64">
        <f t="shared" si="22"/>
        <v>0.6970387244</v>
      </c>
      <c r="AD128" s="64">
        <f t="shared" si="23"/>
        <v>0.3986332574</v>
      </c>
      <c r="AE128" s="64">
        <f t="shared" si="24"/>
        <v>0.861047836</v>
      </c>
      <c r="AF128" s="3"/>
      <c r="AG128" s="3"/>
      <c r="AH128" s="3"/>
      <c r="AI128" s="3">
        <f t="shared" si="25"/>
        <v>26</v>
      </c>
      <c r="AJ128" s="47">
        <v>0.538043478260869</v>
      </c>
      <c r="AK128" s="47">
        <v>0.722981366459627</v>
      </c>
      <c r="AL128" s="63">
        <v>0.688574317492417</v>
      </c>
      <c r="AM128" s="47">
        <f t="shared" si="41"/>
        <v>0.8916792189</v>
      </c>
      <c r="AN128" s="47">
        <f t="shared" si="42"/>
        <v>0.1307708348</v>
      </c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>
        <f t="shared" si="28"/>
        <v>3</v>
      </c>
      <c r="BG128" s="47">
        <v>0.0360102831270729</v>
      </c>
      <c r="BH128" s="47">
        <v>1.31927792382982</v>
      </c>
      <c r="BI128" s="63">
        <v>0.946581196581196</v>
      </c>
      <c r="BJ128" s="47"/>
      <c r="BK128" s="47"/>
      <c r="BL128" s="3"/>
      <c r="BM128" s="3"/>
      <c r="BN128" s="3"/>
      <c r="BO128" s="3"/>
      <c r="BP128" s="3"/>
      <c r="BQ128" s="3"/>
      <c r="BR128" s="3"/>
      <c r="BS128" s="3">
        <v>0.0</v>
      </c>
      <c r="BT128" s="47">
        <f t="shared" si="45"/>
        <v>0.005</v>
      </c>
      <c r="BU128" s="3">
        <v>0.704358442353</v>
      </c>
      <c r="BV128" s="3">
        <v>0.004782165</v>
      </c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47">
        <v>0.903846153846154</v>
      </c>
      <c r="CN128" s="47">
        <v>0.965779467680608</v>
      </c>
      <c r="CO128" s="47">
        <v>0.956752934928459</v>
      </c>
      <c r="CP128" s="47">
        <v>0.954884740523682</v>
      </c>
      <c r="CQ128" s="63">
        <v>0.955555555555556</v>
      </c>
      <c r="CR128" s="47">
        <f t="shared" si="29"/>
        <v>0.9567529349</v>
      </c>
      <c r="CS128" s="47">
        <f t="shared" si="30"/>
        <v>-0.001197379373</v>
      </c>
      <c r="CT128" s="47">
        <f t="shared" si="31"/>
        <v>1.322024955</v>
      </c>
      <c r="CU128" s="47">
        <f t="shared" si="32"/>
        <v>0.04379346619</v>
      </c>
      <c r="CV128" s="3"/>
    </row>
    <row r="129" ht="11.25" customHeight="1">
      <c r="A129" s="3" t="s">
        <v>149</v>
      </c>
      <c r="B129" s="18">
        <v>23.0</v>
      </c>
      <c r="C129" s="19">
        <v>3.0</v>
      </c>
      <c r="D129" s="20">
        <v>154.0</v>
      </c>
      <c r="E129" s="21">
        <v>2.0</v>
      </c>
      <c r="F129" s="35">
        <v>81.0</v>
      </c>
      <c r="G129" s="36">
        <v>1.0</v>
      </c>
      <c r="H129" s="47">
        <f t="shared" si="1"/>
        <v>0.8846153846</v>
      </c>
      <c r="I129" s="47">
        <f t="shared" si="2"/>
        <v>0.9871794872</v>
      </c>
      <c r="J129" s="47">
        <f t="shared" si="3"/>
        <v>0.987804878</v>
      </c>
      <c r="K129" s="47">
        <f t="shared" si="4"/>
        <v>0.9725274725</v>
      </c>
      <c r="L129" s="47">
        <f t="shared" si="5"/>
        <v>0.962962963</v>
      </c>
      <c r="M129" s="47">
        <f t="shared" si="6"/>
        <v>0.987394958</v>
      </c>
      <c r="N129" s="62">
        <f t="shared" si="7"/>
        <v>6</v>
      </c>
      <c r="O129" s="62">
        <f t="shared" si="8"/>
        <v>3.153846154</v>
      </c>
      <c r="P129" s="62">
        <f t="shared" si="9"/>
        <v>0.5256410256</v>
      </c>
      <c r="Q129" s="62">
        <f t="shared" si="10"/>
        <v>0.4505494505</v>
      </c>
      <c r="R129" s="62">
        <f t="shared" si="11"/>
        <v>1.444444444</v>
      </c>
      <c r="S129" s="62">
        <f t="shared" si="12"/>
        <v>0.1092436975</v>
      </c>
      <c r="T129" s="63">
        <f t="shared" si="13"/>
        <v>0.9725274725</v>
      </c>
      <c r="U129" s="63">
        <f t="shared" si="14"/>
        <v>0.962962963</v>
      </c>
      <c r="V129" s="63">
        <f t="shared" si="15"/>
        <v>0.987394958</v>
      </c>
      <c r="W129" s="63">
        <f t="shared" si="16"/>
        <v>0.9772727273</v>
      </c>
      <c r="X129" s="63">
        <f t="shared" si="17"/>
        <v>0.9772727273</v>
      </c>
      <c r="Y129" s="63">
        <f t="shared" si="18"/>
        <v>0.9772727273</v>
      </c>
      <c r="Z129" s="64">
        <f t="shared" si="19"/>
        <v>0.1373626374</v>
      </c>
      <c r="AA129" s="64">
        <f t="shared" si="20"/>
        <v>0.2222222222</v>
      </c>
      <c r="AB129" s="64">
        <f t="shared" si="21"/>
        <v>0.6512605042</v>
      </c>
      <c r="AC129" s="64">
        <f t="shared" si="22"/>
        <v>0.6742424242</v>
      </c>
      <c r="AD129" s="64">
        <f t="shared" si="23"/>
        <v>0.4015151515</v>
      </c>
      <c r="AE129" s="64">
        <f t="shared" si="24"/>
        <v>0.9015151515</v>
      </c>
      <c r="AF129" s="3"/>
      <c r="AG129" s="3"/>
      <c r="AH129" s="3"/>
      <c r="AI129" s="3">
        <f t="shared" si="25"/>
        <v>26</v>
      </c>
      <c r="AJ129" s="47">
        <v>0.538461538461538</v>
      </c>
      <c r="AK129" s="47">
        <v>0.844357976653697</v>
      </c>
      <c r="AL129" s="63">
        <v>0.816254416961131</v>
      </c>
      <c r="AM129" s="47">
        <f t="shared" si="41"/>
        <v>0.9778010563</v>
      </c>
      <c r="AN129" s="47">
        <f t="shared" si="42"/>
        <v>0.2163014458</v>
      </c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>
        <f t="shared" si="28"/>
        <v>3</v>
      </c>
      <c r="BG129" s="47">
        <v>0.0360311831176684</v>
      </c>
      <c r="BH129" s="47">
        <v>1.32345296259006</v>
      </c>
      <c r="BI129" s="63">
        <v>0.951959544879899</v>
      </c>
      <c r="BJ129" s="47"/>
      <c r="BK129" s="47"/>
      <c r="BL129" s="3"/>
      <c r="BM129" s="3"/>
      <c r="BN129" s="3"/>
      <c r="BO129" s="3"/>
      <c r="BP129" s="3"/>
      <c r="BQ129" s="3"/>
      <c r="BR129" s="3"/>
      <c r="BS129" s="3">
        <v>1.0</v>
      </c>
      <c r="BT129" s="47">
        <f t="shared" si="45"/>
        <v>0.015</v>
      </c>
      <c r="BU129" s="3">
        <v>0.7036385165</v>
      </c>
      <c r="BV129" s="3">
        <v>0.010463656945</v>
      </c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47">
        <v>0.884615384615385</v>
      </c>
      <c r="CN129" s="47">
        <v>0.987179487179487</v>
      </c>
      <c r="CO129" s="47">
        <v>0.971575138568293</v>
      </c>
      <c r="CP129" s="47">
        <v>0.969566002141368</v>
      </c>
      <c r="CQ129" s="63">
        <v>0.972527472527472</v>
      </c>
      <c r="CR129" s="47">
        <f t="shared" si="29"/>
        <v>0.9715751386</v>
      </c>
      <c r="CS129" s="47">
        <f t="shared" si="30"/>
        <v>0.0009523339592</v>
      </c>
      <c r="CT129" s="47">
        <f t="shared" si="31"/>
        <v>1.323558847</v>
      </c>
      <c r="CU129" s="47">
        <f t="shared" si="32"/>
        <v>0.07252377243</v>
      </c>
      <c r="CV129" s="3"/>
    </row>
    <row r="130" ht="11.25" customHeight="1">
      <c r="A130" s="3" t="s">
        <v>150</v>
      </c>
      <c r="B130" s="18">
        <v>163.0</v>
      </c>
      <c r="C130" s="19">
        <v>14.0</v>
      </c>
      <c r="D130" s="20">
        <v>556.0</v>
      </c>
      <c r="E130" s="21">
        <v>24.0</v>
      </c>
      <c r="F130" s="35">
        <v>349.0</v>
      </c>
      <c r="G130" s="36">
        <v>12.0</v>
      </c>
      <c r="H130" s="47">
        <f t="shared" si="1"/>
        <v>0.9209039548</v>
      </c>
      <c r="I130" s="47">
        <f t="shared" si="2"/>
        <v>0.9586206897</v>
      </c>
      <c r="J130" s="47">
        <f t="shared" si="3"/>
        <v>0.9667590028</v>
      </c>
      <c r="K130" s="47">
        <f t="shared" si="4"/>
        <v>0.9498018494</v>
      </c>
      <c r="L130" s="47">
        <f t="shared" si="5"/>
        <v>0.9516728625</v>
      </c>
      <c r="M130" s="47">
        <f t="shared" si="6"/>
        <v>0.9617428268</v>
      </c>
      <c r="N130" s="62">
        <f t="shared" si="7"/>
        <v>3.276836158</v>
      </c>
      <c r="O130" s="62">
        <f t="shared" si="8"/>
        <v>2.039548023</v>
      </c>
      <c r="P130" s="62">
        <f t="shared" si="9"/>
        <v>0.6224137931</v>
      </c>
      <c r="Q130" s="62">
        <f t="shared" si="10"/>
        <v>0.4768824306</v>
      </c>
      <c r="R130" s="62">
        <f t="shared" si="11"/>
        <v>1.078066914</v>
      </c>
      <c r="S130" s="62">
        <f t="shared" si="12"/>
        <v>0.1880977683</v>
      </c>
      <c r="T130" s="63">
        <f t="shared" si="13"/>
        <v>0.9498018494</v>
      </c>
      <c r="U130" s="63">
        <f t="shared" si="14"/>
        <v>0.9516728625</v>
      </c>
      <c r="V130" s="63">
        <f t="shared" si="15"/>
        <v>0.9617428268</v>
      </c>
      <c r="W130" s="63">
        <f t="shared" si="16"/>
        <v>0.9552772809</v>
      </c>
      <c r="X130" s="63">
        <f t="shared" si="17"/>
        <v>0.9552772809</v>
      </c>
      <c r="Y130" s="63">
        <f t="shared" si="18"/>
        <v>0.9552772809</v>
      </c>
      <c r="Z130" s="64">
        <f t="shared" si="19"/>
        <v>0.2470277411</v>
      </c>
      <c r="AA130" s="64">
        <f t="shared" si="20"/>
        <v>0.3252788104</v>
      </c>
      <c r="AB130" s="64">
        <f t="shared" si="21"/>
        <v>0.6036131775</v>
      </c>
      <c r="AC130" s="64">
        <f t="shared" si="22"/>
        <v>0.6538461538</v>
      </c>
      <c r="AD130" s="64">
        <f t="shared" si="23"/>
        <v>0.4794275492</v>
      </c>
      <c r="AE130" s="64">
        <f t="shared" si="24"/>
        <v>0.8220035778</v>
      </c>
      <c r="AF130" s="3"/>
      <c r="AG130" s="3"/>
      <c r="AH130" s="3"/>
      <c r="AI130" s="3">
        <f t="shared" si="25"/>
        <v>26</v>
      </c>
      <c r="AJ130" s="47">
        <v>0.538461538461538</v>
      </c>
      <c r="AK130" s="47">
        <v>0.666666666666667</v>
      </c>
      <c r="AL130" s="63">
        <v>0.64765525982256</v>
      </c>
      <c r="AM130" s="47">
        <f t="shared" si="41"/>
        <v>0.852154326</v>
      </c>
      <c r="AN130" s="47">
        <f t="shared" si="42"/>
        <v>0.09065471554</v>
      </c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>
        <f t="shared" si="28"/>
        <v>3</v>
      </c>
      <c r="BG130" s="47">
        <v>0.0360926113608237</v>
      </c>
      <c r="BH130" s="47">
        <v>0.640720148897147</v>
      </c>
      <c r="BI130" s="63">
        <v>0.472146118721461</v>
      </c>
      <c r="BJ130" s="47"/>
      <c r="BK130" s="47"/>
      <c r="BL130" s="3"/>
      <c r="BM130" s="3"/>
      <c r="BN130" s="3"/>
      <c r="BO130" s="3"/>
      <c r="BP130" s="3"/>
      <c r="BQ130" s="3"/>
      <c r="BR130" s="3"/>
      <c r="BS130" s="3">
        <v>2.0</v>
      </c>
      <c r="BT130" s="47">
        <f t="shared" si="45"/>
        <v>0.025</v>
      </c>
      <c r="BU130" s="3">
        <v>0.695028011706741</v>
      </c>
      <c r="BV130" s="3">
        <v>0.02375522218</v>
      </c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47">
        <v>0.92090395480226</v>
      </c>
      <c r="CN130" s="47">
        <v>0.958620689655172</v>
      </c>
      <c r="CO130" s="47">
        <v>0.953514636968928</v>
      </c>
      <c r="CP130" s="47">
        <v>0.951677235034274</v>
      </c>
      <c r="CQ130" s="63">
        <v>0.949801849405548</v>
      </c>
      <c r="CR130" s="47">
        <f t="shared" si="29"/>
        <v>0.953514637</v>
      </c>
      <c r="CS130" s="47">
        <f t="shared" si="30"/>
        <v>-0.003712787563</v>
      </c>
      <c r="CT130" s="47">
        <f t="shared" si="31"/>
        <v>1.329024622</v>
      </c>
      <c r="CU130" s="47">
        <f t="shared" si="32"/>
        <v>0.02666975898</v>
      </c>
      <c r="CV130" s="3"/>
    </row>
    <row r="131" ht="11.25" customHeight="1">
      <c r="A131" s="3" t="s">
        <v>151</v>
      </c>
      <c r="B131" s="18">
        <v>13.0</v>
      </c>
      <c r="C131" s="19">
        <v>4.0</v>
      </c>
      <c r="D131" s="20">
        <v>159.0</v>
      </c>
      <c r="E131" s="21">
        <v>6.0</v>
      </c>
      <c r="F131" s="35">
        <v>92.0</v>
      </c>
      <c r="G131" s="36">
        <v>0.0</v>
      </c>
      <c r="H131" s="47">
        <f t="shared" si="1"/>
        <v>0.7647058824</v>
      </c>
      <c r="I131" s="47">
        <f t="shared" si="2"/>
        <v>0.9636363636</v>
      </c>
      <c r="J131" s="47">
        <f t="shared" si="3"/>
        <v>1</v>
      </c>
      <c r="K131" s="47">
        <f t="shared" si="4"/>
        <v>0.9450549451</v>
      </c>
      <c r="L131" s="47">
        <f t="shared" si="5"/>
        <v>0.9633027523</v>
      </c>
      <c r="M131" s="47">
        <f t="shared" si="6"/>
        <v>0.9766536965</v>
      </c>
      <c r="N131" s="62">
        <f t="shared" si="7"/>
        <v>9.705882353</v>
      </c>
      <c r="O131" s="62">
        <f t="shared" si="8"/>
        <v>5.411764706</v>
      </c>
      <c r="P131" s="62">
        <f t="shared" si="9"/>
        <v>0.5575757576</v>
      </c>
      <c r="Q131" s="62">
        <f t="shared" si="10"/>
        <v>0.5054945055</v>
      </c>
      <c r="R131" s="62">
        <f t="shared" si="11"/>
        <v>1.513761468</v>
      </c>
      <c r="S131" s="62">
        <f t="shared" si="12"/>
        <v>0.06614785992</v>
      </c>
      <c r="T131" s="63">
        <f t="shared" si="13"/>
        <v>0.9450549451</v>
      </c>
      <c r="U131" s="63">
        <f t="shared" si="14"/>
        <v>0.9633027523</v>
      </c>
      <c r="V131" s="63">
        <f t="shared" si="15"/>
        <v>0.9766536965</v>
      </c>
      <c r="W131" s="63">
        <f t="shared" si="16"/>
        <v>0.9635036496</v>
      </c>
      <c r="X131" s="63">
        <f t="shared" si="17"/>
        <v>0.9635036496</v>
      </c>
      <c r="Y131" s="63">
        <f t="shared" si="18"/>
        <v>0.9635036496</v>
      </c>
      <c r="Z131" s="64">
        <f t="shared" si="19"/>
        <v>0.1043956044</v>
      </c>
      <c r="AA131" s="64">
        <f t="shared" si="20"/>
        <v>0.119266055</v>
      </c>
      <c r="AB131" s="64">
        <f t="shared" si="21"/>
        <v>0.6186770428</v>
      </c>
      <c r="AC131" s="64">
        <f t="shared" si="22"/>
        <v>0.6277372263</v>
      </c>
      <c r="AD131" s="64">
        <f t="shared" si="23"/>
        <v>0.4051094891</v>
      </c>
      <c r="AE131" s="64">
        <f t="shared" si="24"/>
        <v>0.9306569343</v>
      </c>
      <c r="AF131" s="3"/>
      <c r="AG131" s="3"/>
      <c r="AH131" s="3"/>
      <c r="AI131" s="3">
        <f t="shared" si="25"/>
        <v>26</v>
      </c>
      <c r="AJ131" s="47">
        <v>0.539249146757679</v>
      </c>
      <c r="AK131" s="47">
        <v>0.687274600721278</v>
      </c>
      <c r="AL131" s="63">
        <v>0.667860340196956</v>
      </c>
      <c r="AM131" s="47">
        <f t="shared" si="41"/>
        <v>0.8672832591</v>
      </c>
      <c r="AN131" s="47">
        <f t="shared" si="42"/>
        <v>0.1046698023</v>
      </c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>
        <f t="shared" si="28"/>
        <v>3</v>
      </c>
      <c r="BG131" s="47">
        <v>0.0367125736982489</v>
      </c>
      <c r="BH131" s="47">
        <v>1.33602105982737</v>
      </c>
      <c r="BI131" s="63">
        <v>0.964028776978417</v>
      </c>
      <c r="BJ131" s="47"/>
      <c r="BK131" s="47"/>
      <c r="BL131" s="3"/>
      <c r="BM131" s="3"/>
      <c r="BN131" s="3"/>
      <c r="BO131" s="3"/>
      <c r="BP131" s="3"/>
      <c r="BQ131" s="3"/>
      <c r="BR131" s="3"/>
      <c r="BS131" s="3">
        <v>3.0</v>
      </c>
      <c r="BT131" s="47">
        <f t="shared" si="45"/>
        <v>0.035</v>
      </c>
      <c r="BU131" s="3">
        <v>0.703894551516111</v>
      </c>
      <c r="BV131" s="3">
        <v>0.0194147615</v>
      </c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47">
        <v>0.764705882352941</v>
      </c>
      <c r="CN131" s="47">
        <v>0.963636363636364</v>
      </c>
      <c r="CO131" s="47">
        <v>0.932431030795292</v>
      </c>
      <c r="CP131" s="47">
        <v>0.930794109582701</v>
      </c>
      <c r="CQ131" s="63">
        <v>0.945054945054945</v>
      </c>
      <c r="CR131" s="47">
        <f t="shared" si="29"/>
        <v>0.9324310308</v>
      </c>
      <c r="CS131" s="47">
        <f t="shared" si="30"/>
        <v>0.01262391426</v>
      </c>
      <c r="CT131" s="47">
        <f t="shared" si="31"/>
        <v>1.222122522</v>
      </c>
      <c r="CU131" s="47">
        <f t="shared" si="32"/>
        <v>0.1406650923</v>
      </c>
      <c r="CV131" s="3"/>
    </row>
    <row r="132" ht="11.25" customHeight="1">
      <c r="A132" s="3" t="s">
        <v>152</v>
      </c>
      <c r="B132" s="18">
        <v>146.0</v>
      </c>
      <c r="C132" s="19">
        <v>10.0</v>
      </c>
      <c r="D132" s="20">
        <v>191.0</v>
      </c>
      <c r="E132" s="21">
        <v>6.0</v>
      </c>
      <c r="F132" s="35">
        <v>128.0</v>
      </c>
      <c r="G132" s="36">
        <v>7.0</v>
      </c>
      <c r="H132" s="47">
        <f t="shared" si="1"/>
        <v>0.9358974359</v>
      </c>
      <c r="I132" s="47">
        <f t="shared" si="2"/>
        <v>0.9695431472</v>
      </c>
      <c r="J132" s="47">
        <f t="shared" si="3"/>
        <v>0.9481481481</v>
      </c>
      <c r="K132" s="47">
        <f t="shared" si="4"/>
        <v>0.954674221</v>
      </c>
      <c r="L132" s="47">
        <f t="shared" si="5"/>
        <v>0.941580756</v>
      </c>
      <c r="M132" s="47">
        <f t="shared" si="6"/>
        <v>0.9608433735</v>
      </c>
      <c r="N132" s="62">
        <f t="shared" si="7"/>
        <v>1.262820513</v>
      </c>
      <c r="O132" s="62">
        <f t="shared" si="8"/>
        <v>0.8653846154</v>
      </c>
      <c r="P132" s="62">
        <f t="shared" si="9"/>
        <v>0.6852791878</v>
      </c>
      <c r="Q132" s="62">
        <f t="shared" si="10"/>
        <v>0.3824362606</v>
      </c>
      <c r="R132" s="62">
        <f t="shared" si="11"/>
        <v>0.676975945</v>
      </c>
      <c r="S132" s="62">
        <f t="shared" si="12"/>
        <v>0.4698795181</v>
      </c>
      <c r="T132" s="63">
        <f t="shared" si="13"/>
        <v>0.954674221</v>
      </c>
      <c r="U132" s="63">
        <f t="shared" si="14"/>
        <v>0.941580756</v>
      </c>
      <c r="V132" s="63">
        <f t="shared" si="15"/>
        <v>0.9608433735</v>
      </c>
      <c r="W132" s="63">
        <f t="shared" si="16"/>
        <v>0.9528688525</v>
      </c>
      <c r="X132" s="63">
        <f t="shared" si="17"/>
        <v>0.9528688525</v>
      </c>
      <c r="Y132" s="63">
        <f t="shared" si="18"/>
        <v>0.9528688525</v>
      </c>
      <c r="Z132" s="64">
        <f t="shared" si="19"/>
        <v>0.4305949008</v>
      </c>
      <c r="AA132" s="64">
        <f t="shared" si="20"/>
        <v>0.5257731959</v>
      </c>
      <c r="AB132" s="64">
        <f t="shared" si="21"/>
        <v>0.5963855422</v>
      </c>
      <c r="AC132" s="64">
        <f t="shared" si="22"/>
        <v>0.7049180328</v>
      </c>
      <c r="AD132" s="64">
        <f t="shared" si="23"/>
        <v>0.5737704918</v>
      </c>
      <c r="AE132" s="64">
        <f t="shared" si="24"/>
        <v>0.6741803279</v>
      </c>
      <c r="AF132" s="3"/>
      <c r="AG132" s="3"/>
      <c r="AH132" s="3"/>
      <c r="AI132" s="3">
        <f t="shared" si="25"/>
        <v>27</v>
      </c>
      <c r="AJ132" s="47">
        <v>0.542553191489362</v>
      </c>
      <c r="AK132" s="47">
        <v>0.561488673139159</v>
      </c>
      <c r="AL132" s="63">
        <v>0.558988764044944</v>
      </c>
      <c r="AM132" s="47">
        <f t="shared" si="41"/>
        <v>0.7806754892</v>
      </c>
      <c r="AN132" s="47">
        <f t="shared" si="42"/>
        <v>0.01338940748</v>
      </c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>
        <f t="shared" si="28"/>
        <v>3</v>
      </c>
      <c r="BG132" s="47">
        <v>0.0369763857987574</v>
      </c>
      <c r="BH132" s="47">
        <v>0.880542220451995</v>
      </c>
      <c r="BI132" s="63">
        <v>0.639588688946015</v>
      </c>
      <c r="BJ132" s="47"/>
      <c r="BK132" s="47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47">
        <v>0.935897435897436</v>
      </c>
      <c r="CN132" s="47">
        <v>0.969543147208122</v>
      </c>
      <c r="CO132" s="47">
        <v>0.965096162289348</v>
      </c>
      <c r="CP132" s="47">
        <v>0.96314863343714</v>
      </c>
      <c r="CQ132" s="63">
        <v>0.954674220963173</v>
      </c>
      <c r="CR132" s="47">
        <f t="shared" si="29"/>
        <v>0.9650961623</v>
      </c>
      <c r="CS132" s="47">
        <f t="shared" si="30"/>
        <v>-0.01042194133</v>
      </c>
      <c r="CT132" s="47">
        <f t="shared" si="31"/>
        <v>1.347349957</v>
      </c>
      <c r="CU132" s="47">
        <f t="shared" si="32"/>
        <v>0.02379111063</v>
      </c>
      <c r="CV132" s="3"/>
    </row>
    <row r="133" ht="11.25" customHeight="1">
      <c r="A133" s="3" t="s">
        <v>153</v>
      </c>
      <c r="B133" s="18">
        <v>97.0</v>
      </c>
      <c r="C133" s="19">
        <v>13.0</v>
      </c>
      <c r="D133" s="20">
        <v>560.0</v>
      </c>
      <c r="E133" s="21">
        <v>30.0</v>
      </c>
      <c r="F133" s="35">
        <v>310.0</v>
      </c>
      <c r="G133" s="36">
        <v>4.0</v>
      </c>
      <c r="H133" s="47">
        <f t="shared" si="1"/>
        <v>0.8818181818</v>
      </c>
      <c r="I133" s="47">
        <f t="shared" si="2"/>
        <v>0.9491525424</v>
      </c>
      <c r="J133" s="47">
        <f t="shared" si="3"/>
        <v>0.9872611465</v>
      </c>
      <c r="K133" s="47">
        <f t="shared" si="4"/>
        <v>0.9385714286</v>
      </c>
      <c r="L133" s="47">
        <f t="shared" si="5"/>
        <v>0.9599056604</v>
      </c>
      <c r="M133" s="47">
        <f t="shared" si="6"/>
        <v>0.9623893805</v>
      </c>
      <c r="N133" s="62">
        <f t="shared" si="7"/>
        <v>5.363636364</v>
      </c>
      <c r="O133" s="62">
        <f t="shared" si="8"/>
        <v>2.854545455</v>
      </c>
      <c r="P133" s="62">
        <f t="shared" si="9"/>
        <v>0.5322033898</v>
      </c>
      <c r="Q133" s="62">
        <f t="shared" si="10"/>
        <v>0.4485714286</v>
      </c>
      <c r="R133" s="62">
        <f t="shared" si="11"/>
        <v>1.391509434</v>
      </c>
      <c r="S133" s="62">
        <f t="shared" si="12"/>
        <v>0.1216814159</v>
      </c>
      <c r="T133" s="63">
        <f t="shared" si="13"/>
        <v>0.9385714286</v>
      </c>
      <c r="U133" s="63">
        <f t="shared" si="14"/>
        <v>0.9599056604</v>
      </c>
      <c r="V133" s="63">
        <f t="shared" si="15"/>
        <v>0.9623893805</v>
      </c>
      <c r="W133" s="63">
        <f t="shared" si="16"/>
        <v>0.9536489152</v>
      </c>
      <c r="X133" s="63">
        <f t="shared" si="17"/>
        <v>0.9536489152</v>
      </c>
      <c r="Y133" s="63">
        <f t="shared" si="18"/>
        <v>0.9536489152</v>
      </c>
      <c r="Z133" s="64">
        <f t="shared" si="19"/>
        <v>0.1814285714</v>
      </c>
      <c r="AA133" s="64">
        <f t="shared" si="20"/>
        <v>0.2382075472</v>
      </c>
      <c r="AB133" s="64">
        <f t="shared" si="21"/>
        <v>0.6238938053</v>
      </c>
      <c r="AC133" s="64">
        <f t="shared" si="22"/>
        <v>0.6518737673</v>
      </c>
      <c r="AD133" s="64">
        <f t="shared" si="23"/>
        <v>0.4309664694</v>
      </c>
      <c r="AE133" s="64">
        <f t="shared" si="24"/>
        <v>0.8708086785</v>
      </c>
      <c r="AF133" s="3"/>
      <c r="AG133" s="3"/>
      <c r="AH133" s="3"/>
      <c r="AI133" s="3">
        <f t="shared" si="25"/>
        <v>27</v>
      </c>
      <c r="AJ133" s="47">
        <v>0.545045045045045</v>
      </c>
      <c r="AK133" s="47">
        <v>0.593919652551574</v>
      </c>
      <c r="AL133" s="63">
        <v>0.584426946631671</v>
      </c>
      <c r="AM133" s="47">
        <f t="shared" si="41"/>
        <v>0.8053696612</v>
      </c>
      <c r="AN133" s="47">
        <f t="shared" si="42"/>
        <v>0.0345595664</v>
      </c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>
        <f t="shared" si="28"/>
        <v>3</v>
      </c>
      <c r="BG133" s="47">
        <v>0.0370391406566454</v>
      </c>
      <c r="BH133" s="47">
        <v>1.30983112671728</v>
      </c>
      <c r="BI133" s="63">
        <v>0.935483870967742</v>
      </c>
      <c r="BJ133" s="47"/>
      <c r="BK133" s="47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47">
        <v>0.881818181818182</v>
      </c>
      <c r="CN133" s="47">
        <v>0.949152542372881</v>
      </c>
      <c r="CO133" s="47">
        <v>0.939251621210301</v>
      </c>
      <c r="CP133" s="47">
        <v>0.937549844067465</v>
      </c>
      <c r="CQ133" s="63">
        <v>0.938571428571429</v>
      </c>
      <c r="CR133" s="47">
        <f t="shared" si="29"/>
        <v>0.9392516212</v>
      </c>
      <c r="CS133" s="47">
        <f t="shared" si="30"/>
        <v>-0.0006801926389</v>
      </c>
      <c r="CT133" s="47">
        <f t="shared" si="31"/>
        <v>1.294691815</v>
      </c>
      <c r="CU133" s="47">
        <f t="shared" si="32"/>
        <v>0.04761258296</v>
      </c>
      <c r="CV133" s="3"/>
    </row>
    <row r="134" ht="11.25" customHeight="1">
      <c r="A134" s="3" t="s">
        <v>154</v>
      </c>
      <c r="B134" s="18">
        <v>232.0</v>
      </c>
      <c r="C134" s="19">
        <v>14.0</v>
      </c>
      <c r="D134" s="20">
        <v>857.0</v>
      </c>
      <c r="E134" s="21">
        <v>32.0</v>
      </c>
      <c r="F134" s="35">
        <v>429.0</v>
      </c>
      <c r="G134" s="36">
        <v>24.0</v>
      </c>
      <c r="H134" s="47">
        <f t="shared" si="1"/>
        <v>0.9430894309</v>
      </c>
      <c r="I134" s="47">
        <f t="shared" si="2"/>
        <v>0.9640044994</v>
      </c>
      <c r="J134" s="47">
        <f t="shared" si="3"/>
        <v>0.9470198675</v>
      </c>
      <c r="K134" s="47">
        <f t="shared" si="4"/>
        <v>0.9594713656</v>
      </c>
      <c r="L134" s="47">
        <f t="shared" si="5"/>
        <v>0.9456366237</v>
      </c>
      <c r="M134" s="47">
        <f t="shared" si="6"/>
        <v>0.958271237</v>
      </c>
      <c r="N134" s="62">
        <f t="shared" si="7"/>
        <v>3.613821138</v>
      </c>
      <c r="O134" s="62">
        <f t="shared" si="8"/>
        <v>1.841463415</v>
      </c>
      <c r="P134" s="62">
        <f t="shared" si="9"/>
        <v>0.5095613048</v>
      </c>
      <c r="Q134" s="62">
        <f t="shared" si="10"/>
        <v>0.3991189427</v>
      </c>
      <c r="R134" s="62">
        <f t="shared" si="11"/>
        <v>1.271816881</v>
      </c>
      <c r="S134" s="62">
        <f t="shared" si="12"/>
        <v>0.1833084948</v>
      </c>
      <c r="T134" s="63">
        <f t="shared" si="13"/>
        <v>0.9594713656</v>
      </c>
      <c r="U134" s="63">
        <f t="shared" si="14"/>
        <v>0.9456366237</v>
      </c>
      <c r="V134" s="63">
        <f t="shared" si="15"/>
        <v>0.958271237</v>
      </c>
      <c r="W134" s="63">
        <f t="shared" si="16"/>
        <v>0.9559193955</v>
      </c>
      <c r="X134" s="63">
        <f t="shared" si="17"/>
        <v>0.9559193955</v>
      </c>
      <c r="Y134" s="63">
        <f t="shared" si="18"/>
        <v>0.9559193955</v>
      </c>
      <c r="Z134" s="64">
        <f t="shared" si="19"/>
        <v>0.2325991189</v>
      </c>
      <c r="AA134" s="64">
        <f t="shared" si="20"/>
        <v>0.3662374821</v>
      </c>
      <c r="AB134" s="64">
        <f t="shared" si="21"/>
        <v>0.6564828614</v>
      </c>
      <c r="AC134" s="64">
        <f t="shared" si="22"/>
        <v>0.7008816121</v>
      </c>
      <c r="AD134" s="64">
        <f t="shared" si="23"/>
        <v>0.4363979849</v>
      </c>
      <c r="AE134" s="64">
        <f t="shared" si="24"/>
        <v>0.8186397985</v>
      </c>
      <c r="AF134" s="3"/>
      <c r="AG134" s="3"/>
      <c r="AH134" s="3"/>
      <c r="AI134" s="3">
        <f t="shared" si="25"/>
        <v>27</v>
      </c>
      <c r="AJ134" s="47">
        <v>0.554455445544555</v>
      </c>
      <c r="AK134" s="47">
        <v>0.692431561996779</v>
      </c>
      <c r="AL134" s="63">
        <v>0.673130193905817</v>
      </c>
      <c r="AM134" s="47">
        <f t="shared" si="41"/>
        <v>0.8816822584</v>
      </c>
      <c r="AN134" s="47">
        <f t="shared" si="42"/>
        <v>0.09756384759</v>
      </c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>
        <f t="shared" si="28"/>
        <v>3</v>
      </c>
      <c r="BG134" s="47">
        <v>0.0371040182883908</v>
      </c>
      <c r="BH134" s="47">
        <v>1.33882309519521</v>
      </c>
      <c r="BI134" s="63">
        <v>0.960886571056063</v>
      </c>
      <c r="BJ134" s="47"/>
      <c r="BK134" s="47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47">
        <v>0.943089430894309</v>
      </c>
      <c r="CN134" s="47">
        <v>0.96400449943757</v>
      </c>
      <c r="CO134" s="47">
        <v>0.961618508816707</v>
      </c>
      <c r="CP134" s="47">
        <v>0.959704048428856</v>
      </c>
      <c r="CQ134" s="63">
        <v>0.959471365638767</v>
      </c>
      <c r="CR134" s="47">
        <f t="shared" si="29"/>
        <v>0.9616185088</v>
      </c>
      <c r="CS134" s="47">
        <f t="shared" si="30"/>
        <v>-0.002147143178</v>
      </c>
      <c r="CT134" s="47">
        <f t="shared" si="31"/>
        <v>1.34851905</v>
      </c>
      <c r="CU134" s="47">
        <f t="shared" si="32"/>
        <v>0.0147891868</v>
      </c>
      <c r="CV134" s="3"/>
    </row>
    <row r="135" ht="11.25" customHeight="1">
      <c r="A135" s="3" t="s">
        <v>155</v>
      </c>
      <c r="B135" s="18">
        <v>140.0</v>
      </c>
      <c r="C135" s="19">
        <v>11.0</v>
      </c>
      <c r="D135" s="20">
        <v>336.0</v>
      </c>
      <c r="E135" s="21">
        <v>12.0</v>
      </c>
      <c r="F135" s="35">
        <v>241.0</v>
      </c>
      <c r="G135" s="36">
        <v>7.0</v>
      </c>
      <c r="H135" s="47">
        <f t="shared" si="1"/>
        <v>0.9271523179</v>
      </c>
      <c r="I135" s="47">
        <f t="shared" si="2"/>
        <v>0.9655172414</v>
      </c>
      <c r="J135" s="47">
        <f t="shared" si="3"/>
        <v>0.9717741935</v>
      </c>
      <c r="K135" s="47">
        <f t="shared" si="4"/>
        <v>0.9539078156</v>
      </c>
      <c r="L135" s="47">
        <f t="shared" si="5"/>
        <v>0.954887218</v>
      </c>
      <c r="M135" s="47">
        <f t="shared" si="6"/>
        <v>0.9681208054</v>
      </c>
      <c r="N135" s="62">
        <f t="shared" si="7"/>
        <v>2.304635762</v>
      </c>
      <c r="O135" s="62">
        <f t="shared" si="8"/>
        <v>1.642384106</v>
      </c>
      <c r="P135" s="62">
        <f t="shared" si="9"/>
        <v>0.7126436782</v>
      </c>
      <c r="Q135" s="62">
        <f t="shared" si="10"/>
        <v>0.496993988</v>
      </c>
      <c r="R135" s="62">
        <f t="shared" si="11"/>
        <v>0.8721804511</v>
      </c>
      <c r="S135" s="62">
        <f t="shared" si="12"/>
        <v>0.2533557047</v>
      </c>
      <c r="T135" s="63">
        <f t="shared" si="13"/>
        <v>0.9539078156</v>
      </c>
      <c r="U135" s="63">
        <f t="shared" si="14"/>
        <v>0.954887218</v>
      </c>
      <c r="V135" s="63">
        <f t="shared" si="15"/>
        <v>0.9681208054</v>
      </c>
      <c r="W135" s="63">
        <f t="shared" si="16"/>
        <v>0.9598393574</v>
      </c>
      <c r="X135" s="63">
        <f t="shared" si="17"/>
        <v>0.9598393574</v>
      </c>
      <c r="Y135" s="63">
        <f t="shared" si="18"/>
        <v>0.9598393574</v>
      </c>
      <c r="Z135" s="64">
        <f t="shared" si="19"/>
        <v>0.3046092184</v>
      </c>
      <c r="AA135" s="64">
        <f t="shared" si="20"/>
        <v>0.3684210526</v>
      </c>
      <c r="AB135" s="64">
        <f t="shared" si="21"/>
        <v>0.5755033557</v>
      </c>
      <c r="AC135" s="64">
        <f t="shared" si="22"/>
        <v>0.6465863454</v>
      </c>
      <c r="AD135" s="64">
        <f t="shared" si="23"/>
        <v>0.5261044177</v>
      </c>
      <c r="AE135" s="64">
        <f t="shared" si="24"/>
        <v>0.7871485944</v>
      </c>
      <c r="AF135" s="3"/>
      <c r="AG135" s="3"/>
      <c r="AH135" s="3"/>
      <c r="AI135" s="3">
        <f t="shared" si="25"/>
        <v>28</v>
      </c>
      <c r="AJ135" s="47">
        <v>0.560344827586207</v>
      </c>
      <c r="AK135" s="47">
        <v>0.854401805869074</v>
      </c>
      <c r="AL135" s="63">
        <v>0.820359281437126</v>
      </c>
      <c r="AM135" s="47">
        <f t="shared" si="41"/>
        <v>1.000376938</v>
      </c>
      <c r="AN135" s="47">
        <f t="shared" si="42"/>
        <v>0.2079296834</v>
      </c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>
        <f t="shared" si="28"/>
        <v>3</v>
      </c>
      <c r="BG135" s="47">
        <v>0.0371270725798772</v>
      </c>
      <c r="BH135" s="47">
        <v>0.441188090400761</v>
      </c>
      <c r="BI135" s="63">
        <v>0.329815303430079</v>
      </c>
      <c r="BJ135" s="47"/>
      <c r="BK135" s="47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47">
        <v>0.927152317880795</v>
      </c>
      <c r="CN135" s="47">
        <v>0.96551724137931</v>
      </c>
      <c r="CO135" s="47">
        <v>0.960306251878252</v>
      </c>
      <c r="CP135" s="47">
        <v>0.958404269536917</v>
      </c>
      <c r="CQ135" s="63">
        <v>0.953907815631263</v>
      </c>
      <c r="CR135" s="47">
        <f t="shared" si="29"/>
        <v>0.9603062519</v>
      </c>
      <c r="CS135" s="47">
        <f t="shared" si="30"/>
        <v>-0.006398436247</v>
      </c>
      <c r="CT135" s="47">
        <f t="shared" si="31"/>
        <v>1.33831948</v>
      </c>
      <c r="CU135" s="47">
        <f t="shared" si="32"/>
        <v>0.02712809757</v>
      </c>
      <c r="CV135" s="3"/>
    </row>
    <row r="136" ht="11.25" customHeight="1">
      <c r="A136" s="3" t="s">
        <v>156</v>
      </c>
      <c r="B136" s="18">
        <v>96.0</v>
      </c>
      <c r="C136" s="19">
        <v>6.0</v>
      </c>
      <c r="D136" s="20">
        <v>193.0</v>
      </c>
      <c r="E136" s="21">
        <v>13.0</v>
      </c>
      <c r="F136" s="35">
        <v>84.0</v>
      </c>
      <c r="G136" s="36">
        <v>2.0</v>
      </c>
      <c r="H136" s="47">
        <f t="shared" si="1"/>
        <v>0.9411764706</v>
      </c>
      <c r="I136" s="47">
        <f t="shared" si="2"/>
        <v>0.9368932039</v>
      </c>
      <c r="J136" s="47">
        <f t="shared" si="3"/>
        <v>0.976744186</v>
      </c>
      <c r="K136" s="47">
        <f t="shared" si="4"/>
        <v>0.9383116883</v>
      </c>
      <c r="L136" s="47">
        <f t="shared" si="5"/>
        <v>0.9574468085</v>
      </c>
      <c r="M136" s="47">
        <f t="shared" si="6"/>
        <v>0.948630137</v>
      </c>
      <c r="N136" s="62">
        <f t="shared" si="7"/>
        <v>2.019607843</v>
      </c>
      <c r="O136" s="62">
        <f t="shared" si="8"/>
        <v>0.8431372549</v>
      </c>
      <c r="P136" s="62">
        <f t="shared" si="9"/>
        <v>0.4174757282</v>
      </c>
      <c r="Q136" s="62">
        <f t="shared" si="10"/>
        <v>0.2792207792</v>
      </c>
      <c r="R136" s="62">
        <f t="shared" si="11"/>
        <v>1.095744681</v>
      </c>
      <c r="S136" s="62">
        <f t="shared" si="12"/>
        <v>0.3493150685</v>
      </c>
      <c r="T136" s="63">
        <f t="shared" si="13"/>
        <v>0.9383116883</v>
      </c>
      <c r="U136" s="63">
        <f t="shared" si="14"/>
        <v>0.9574468085</v>
      </c>
      <c r="V136" s="63">
        <f t="shared" si="15"/>
        <v>0.948630137</v>
      </c>
      <c r="W136" s="63">
        <f t="shared" si="16"/>
        <v>0.9467005076</v>
      </c>
      <c r="X136" s="63">
        <f t="shared" si="17"/>
        <v>0.9467005076</v>
      </c>
      <c r="Y136" s="63">
        <f t="shared" si="18"/>
        <v>0.9467005076</v>
      </c>
      <c r="Z136" s="64">
        <f t="shared" si="19"/>
        <v>0.3538961039</v>
      </c>
      <c r="AA136" s="64">
        <f t="shared" si="20"/>
        <v>0.5212765957</v>
      </c>
      <c r="AB136" s="64">
        <f t="shared" si="21"/>
        <v>0.6678082192</v>
      </c>
      <c r="AC136" s="64">
        <f t="shared" si="22"/>
        <v>0.7385786802</v>
      </c>
      <c r="AD136" s="64">
        <f t="shared" si="23"/>
        <v>0.4898477157</v>
      </c>
      <c r="AE136" s="64">
        <f t="shared" si="24"/>
        <v>0.7182741117</v>
      </c>
      <c r="AF136" s="3"/>
      <c r="AG136" s="3"/>
      <c r="AH136" s="3"/>
      <c r="AI136" s="3">
        <f t="shared" si="25"/>
        <v>28</v>
      </c>
      <c r="AJ136" s="47">
        <v>0.564102564102564</v>
      </c>
      <c r="AK136" s="47">
        <v>0.747386759581882</v>
      </c>
      <c r="AL136" s="63">
        <v>0.725460122699387</v>
      </c>
      <c r="AM136" s="47">
        <f t="shared" si="41"/>
        <v>0.9273629942</v>
      </c>
      <c r="AN136" s="47">
        <f t="shared" si="42"/>
        <v>0.1296014975</v>
      </c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>
        <f t="shared" si="28"/>
        <v>3</v>
      </c>
      <c r="BG136" s="47">
        <v>0.0372231875603947</v>
      </c>
      <c r="BH136" s="47">
        <v>1.31603310263022</v>
      </c>
      <c r="BI136" s="63">
        <v>0.941717791411043</v>
      </c>
      <c r="BJ136" s="47"/>
      <c r="BK136" s="47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47">
        <v>0.941176470588235</v>
      </c>
      <c r="CN136" s="47">
        <v>0.936893203883495</v>
      </c>
      <c r="CO136" s="47">
        <v>0.938586632205708</v>
      </c>
      <c r="CP136" s="47">
        <v>0.936891178339578</v>
      </c>
      <c r="CQ136" s="63">
        <v>0.938311688311688</v>
      </c>
      <c r="CR136" s="47">
        <f t="shared" si="29"/>
        <v>0.9385866322</v>
      </c>
      <c r="CS136" s="47">
        <f t="shared" si="30"/>
        <v>-0.000274943894</v>
      </c>
      <c r="CT136" s="47">
        <f t="shared" si="31"/>
        <v>1.327995802</v>
      </c>
      <c r="CU136" s="47">
        <f t="shared" si="32"/>
        <v>-0.003028726933</v>
      </c>
      <c r="CV136" s="3"/>
    </row>
    <row r="137" ht="11.25" customHeight="1">
      <c r="A137" s="3" t="s">
        <v>157</v>
      </c>
      <c r="B137" s="18">
        <v>331.0</v>
      </c>
      <c r="C137" s="19">
        <v>19.0</v>
      </c>
      <c r="D137" s="20">
        <v>1344.0</v>
      </c>
      <c r="E137" s="21">
        <v>34.0</v>
      </c>
      <c r="F137" s="35">
        <v>853.0</v>
      </c>
      <c r="G137" s="36">
        <v>20.0</v>
      </c>
      <c r="H137" s="47">
        <f t="shared" si="1"/>
        <v>0.9457142857</v>
      </c>
      <c r="I137" s="47">
        <f t="shared" si="2"/>
        <v>0.9753265602</v>
      </c>
      <c r="J137" s="47">
        <f t="shared" si="3"/>
        <v>0.9770904926</v>
      </c>
      <c r="K137" s="47">
        <f t="shared" si="4"/>
        <v>0.9693287037</v>
      </c>
      <c r="L137" s="47">
        <f t="shared" si="5"/>
        <v>0.968111202</v>
      </c>
      <c r="M137" s="47">
        <f t="shared" si="6"/>
        <v>0.9760106619</v>
      </c>
      <c r="N137" s="62">
        <f t="shared" si="7"/>
        <v>3.937142857</v>
      </c>
      <c r="O137" s="62">
        <f t="shared" si="8"/>
        <v>2.494285714</v>
      </c>
      <c r="P137" s="62">
        <f t="shared" si="9"/>
        <v>0.6335268505</v>
      </c>
      <c r="Q137" s="62">
        <f t="shared" si="10"/>
        <v>0.5052083333</v>
      </c>
      <c r="R137" s="62">
        <f t="shared" si="11"/>
        <v>1.126737531</v>
      </c>
      <c r="S137" s="62">
        <f t="shared" si="12"/>
        <v>0.1554864505</v>
      </c>
      <c r="T137" s="63">
        <f t="shared" si="13"/>
        <v>0.9693287037</v>
      </c>
      <c r="U137" s="63">
        <f t="shared" si="14"/>
        <v>0.968111202</v>
      </c>
      <c r="V137" s="63">
        <f t="shared" si="15"/>
        <v>0.9760106619</v>
      </c>
      <c r="W137" s="63">
        <f t="shared" si="16"/>
        <v>0.9719338716</v>
      </c>
      <c r="X137" s="63">
        <f t="shared" si="17"/>
        <v>0.9719338716</v>
      </c>
      <c r="Y137" s="63">
        <f t="shared" si="18"/>
        <v>0.9719338716</v>
      </c>
      <c r="Z137" s="64">
        <f t="shared" si="19"/>
        <v>0.2112268519</v>
      </c>
      <c r="AA137" s="64">
        <f t="shared" si="20"/>
        <v>0.2869991823</v>
      </c>
      <c r="AB137" s="64">
        <f t="shared" si="21"/>
        <v>0.6059529098</v>
      </c>
      <c r="AC137" s="64">
        <f t="shared" si="22"/>
        <v>0.6516724337</v>
      </c>
      <c r="AD137" s="64">
        <f t="shared" si="23"/>
        <v>0.4682814302</v>
      </c>
      <c r="AE137" s="64">
        <f t="shared" si="24"/>
        <v>0.8519800077</v>
      </c>
      <c r="AF137" s="3"/>
      <c r="AG137" s="3"/>
      <c r="AH137" s="3"/>
      <c r="AI137" s="3">
        <f t="shared" si="25"/>
        <v>28</v>
      </c>
      <c r="AJ137" s="47">
        <v>0.573529411764706</v>
      </c>
      <c r="AK137" s="47">
        <v>0.608108108108108</v>
      </c>
      <c r="AL137" s="63">
        <v>0.601648351648352</v>
      </c>
      <c r="AM137" s="47">
        <f t="shared" si="41"/>
        <v>0.8355439032</v>
      </c>
      <c r="AN137" s="47">
        <f t="shared" si="42"/>
        <v>0.02445083067</v>
      </c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>
        <f t="shared" si="28"/>
        <v>3</v>
      </c>
      <c r="BG137" s="47">
        <v>0.0377834665436416</v>
      </c>
      <c r="BH137" s="47">
        <v>1.32794298449974</v>
      </c>
      <c r="BI137" s="63">
        <v>0.952586206896552</v>
      </c>
      <c r="BJ137" s="47"/>
      <c r="BK137" s="47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47">
        <v>0.945714285714286</v>
      </c>
      <c r="CN137" s="47">
        <v>0.975326560232221</v>
      </c>
      <c r="CO137" s="47">
        <v>0.971532558071875</v>
      </c>
      <c r="CP137" s="47">
        <v>0.969523826536249</v>
      </c>
      <c r="CQ137" s="63">
        <v>0.969328703703704</v>
      </c>
      <c r="CR137" s="47">
        <f t="shared" si="29"/>
        <v>0.9715325581</v>
      </c>
      <c r="CS137" s="47">
        <f t="shared" si="30"/>
        <v>-0.002203854368</v>
      </c>
      <c r="CT137" s="47">
        <f t="shared" si="31"/>
        <v>1.358381009</v>
      </c>
      <c r="CU137" s="47">
        <f t="shared" si="32"/>
        <v>0.02093904012</v>
      </c>
      <c r="CV137" s="3"/>
    </row>
    <row r="138" ht="11.25" customHeight="1">
      <c r="A138" s="3" t="s">
        <v>158</v>
      </c>
      <c r="B138" s="18">
        <v>66.0</v>
      </c>
      <c r="C138" s="19">
        <v>12.0</v>
      </c>
      <c r="D138" s="20">
        <v>291.0</v>
      </c>
      <c r="E138" s="21">
        <v>10.0</v>
      </c>
      <c r="F138" s="35">
        <v>28.0</v>
      </c>
      <c r="G138" s="36">
        <v>2.0</v>
      </c>
      <c r="H138" s="47">
        <f t="shared" si="1"/>
        <v>0.8461538462</v>
      </c>
      <c r="I138" s="47">
        <f t="shared" si="2"/>
        <v>0.9667774086</v>
      </c>
      <c r="J138" s="47">
        <f t="shared" si="3"/>
        <v>0.9333333333</v>
      </c>
      <c r="K138" s="47">
        <f t="shared" si="4"/>
        <v>0.9419525066</v>
      </c>
      <c r="L138" s="47">
        <f t="shared" si="5"/>
        <v>0.8703703704</v>
      </c>
      <c r="M138" s="47">
        <f t="shared" si="6"/>
        <v>0.9637462236</v>
      </c>
      <c r="N138" s="62">
        <f t="shared" si="7"/>
        <v>3.858974359</v>
      </c>
      <c r="O138" s="62">
        <f t="shared" si="8"/>
        <v>0.3846153846</v>
      </c>
      <c r="P138" s="62">
        <f t="shared" si="9"/>
        <v>0.09966777409</v>
      </c>
      <c r="Q138" s="62">
        <f t="shared" si="10"/>
        <v>0.07915567282</v>
      </c>
      <c r="R138" s="62">
        <f t="shared" si="11"/>
        <v>2.787037037</v>
      </c>
      <c r="S138" s="62">
        <f t="shared" si="12"/>
        <v>0.2356495468</v>
      </c>
      <c r="T138" s="63">
        <f t="shared" si="13"/>
        <v>0.9419525066</v>
      </c>
      <c r="U138" s="63">
        <f t="shared" si="14"/>
        <v>0.8703703704</v>
      </c>
      <c r="V138" s="63">
        <f t="shared" si="15"/>
        <v>0.9637462236</v>
      </c>
      <c r="W138" s="63">
        <f t="shared" si="16"/>
        <v>0.9413202934</v>
      </c>
      <c r="X138" s="63">
        <f t="shared" si="17"/>
        <v>0.9413202934</v>
      </c>
      <c r="Y138" s="63">
        <f t="shared" si="18"/>
        <v>0.9413202934</v>
      </c>
      <c r="Z138" s="64">
        <f t="shared" si="19"/>
        <v>0.2005277045</v>
      </c>
      <c r="AA138" s="64">
        <f t="shared" si="20"/>
        <v>0.6296296296</v>
      </c>
      <c r="AB138" s="64">
        <f t="shared" si="21"/>
        <v>0.8851963746</v>
      </c>
      <c r="AC138" s="64">
        <f t="shared" si="22"/>
        <v>0.8777506112</v>
      </c>
      <c r="AD138" s="64">
        <f t="shared" si="23"/>
        <v>0.2542787286</v>
      </c>
      <c r="AE138" s="64">
        <f t="shared" si="24"/>
        <v>0.8092909535</v>
      </c>
      <c r="AF138" s="3"/>
      <c r="AG138" s="3"/>
      <c r="AH138" s="3"/>
      <c r="AI138" s="3">
        <f t="shared" si="25"/>
        <v>29</v>
      </c>
      <c r="AJ138" s="47">
        <v>0.583090379008746</v>
      </c>
      <c r="AK138" s="47">
        <v>0.643243243243243</v>
      </c>
      <c r="AL138" s="63">
        <v>0.634566862910008</v>
      </c>
      <c r="AM138" s="47">
        <f t="shared" si="41"/>
        <v>0.8671488203</v>
      </c>
      <c r="AN138" s="47">
        <f t="shared" si="42"/>
        <v>0.04253449821</v>
      </c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>
        <f t="shared" si="28"/>
        <v>3</v>
      </c>
      <c r="BG138" s="47">
        <v>0.0378001644067435</v>
      </c>
      <c r="BH138" s="47">
        <v>1.30425985172035</v>
      </c>
      <c r="BI138" s="63">
        <v>0.930860033726813</v>
      </c>
      <c r="BJ138" s="47"/>
      <c r="BK138" s="47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47">
        <v>0.846153846153846</v>
      </c>
      <c r="CN138" s="47">
        <v>0.966777408637874</v>
      </c>
      <c r="CO138" s="47">
        <v>0.948249370736336</v>
      </c>
      <c r="CP138" s="47">
        <v>0.946462035396906</v>
      </c>
      <c r="CQ138" s="63">
        <v>0.941952506596306</v>
      </c>
      <c r="CR138" s="47">
        <f t="shared" si="29"/>
        <v>0.9482493707</v>
      </c>
      <c r="CS138" s="47">
        <f t="shared" si="30"/>
        <v>-0.00629686414</v>
      </c>
      <c r="CT138" s="47">
        <f t="shared" si="31"/>
        <v>1.281935984</v>
      </c>
      <c r="CU138" s="47">
        <f t="shared" si="32"/>
        <v>0.085293739</v>
      </c>
      <c r="CV138" s="3"/>
    </row>
    <row r="139" ht="11.25" customHeight="1">
      <c r="A139" s="3" t="s">
        <v>159</v>
      </c>
      <c r="B139" s="18">
        <v>156.0</v>
      </c>
      <c r="C139" s="19">
        <v>13.0</v>
      </c>
      <c r="D139" s="20">
        <v>1338.0</v>
      </c>
      <c r="E139" s="21">
        <v>31.0</v>
      </c>
      <c r="F139" s="35">
        <v>589.0</v>
      </c>
      <c r="G139" s="36">
        <v>9.0</v>
      </c>
      <c r="H139" s="47">
        <f t="shared" si="1"/>
        <v>0.9230769231</v>
      </c>
      <c r="I139" s="47">
        <f t="shared" si="2"/>
        <v>0.9773557341</v>
      </c>
      <c r="J139" s="47">
        <f t="shared" si="3"/>
        <v>0.9849498328</v>
      </c>
      <c r="K139" s="47">
        <f t="shared" si="4"/>
        <v>0.9713914174</v>
      </c>
      <c r="L139" s="47">
        <f t="shared" si="5"/>
        <v>0.9713168188</v>
      </c>
      <c r="M139" s="47">
        <f t="shared" si="6"/>
        <v>0.9796644637</v>
      </c>
      <c r="N139" s="62">
        <f t="shared" si="7"/>
        <v>8.100591716</v>
      </c>
      <c r="O139" s="62">
        <f t="shared" si="8"/>
        <v>3.538461538</v>
      </c>
      <c r="P139" s="62">
        <f t="shared" si="9"/>
        <v>0.4368151936</v>
      </c>
      <c r="Q139" s="62">
        <f t="shared" si="10"/>
        <v>0.388816645</v>
      </c>
      <c r="R139" s="62">
        <f t="shared" si="11"/>
        <v>1.784876141</v>
      </c>
      <c r="S139" s="62">
        <f t="shared" si="12"/>
        <v>0.08591764108</v>
      </c>
      <c r="T139" s="63">
        <f t="shared" si="13"/>
        <v>0.9713914174</v>
      </c>
      <c r="U139" s="63">
        <f t="shared" si="14"/>
        <v>0.9713168188</v>
      </c>
      <c r="V139" s="63">
        <f t="shared" si="15"/>
        <v>0.9796644637</v>
      </c>
      <c r="W139" s="63">
        <f t="shared" si="16"/>
        <v>0.9751872659</v>
      </c>
      <c r="X139" s="63">
        <f t="shared" si="17"/>
        <v>0.9751872659</v>
      </c>
      <c r="Y139" s="63">
        <f t="shared" si="18"/>
        <v>0.9751872659</v>
      </c>
      <c r="Z139" s="64">
        <f t="shared" si="19"/>
        <v>0.1215864759</v>
      </c>
      <c r="AA139" s="64">
        <f t="shared" si="20"/>
        <v>0.2151238592</v>
      </c>
      <c r="AB139" s="64">
        <f t="shared" si="21"/>
        <v>0.6847991866</v>
      </c>
      <c r="AC139" s="64">
        <f t="shared" si="22"/>
        <v>0.7036516854</v>
      </c>
      <c r="AD139" s="64">
        <f t="shared" si="23"/>
        <v>0.3632958801</v>
      </c>
      <c r="AE139" s="64">
        <f t="shared" si="24"/>
        <v>0.9082397004</v>
      </c>
      <c r="AF139" s="3"/>
      <c r="AG139" s="3"/>
      <c r="AH139" s="3"/>
      <c r="AI139" s="3">
        <f t="shared" si="25"/>
        <v>29</v>
      </c>
      <c r="AJ139" s="47">
        <v>0.586538461538462</v>
      </c>
      <c r="AK139" s="47">
        <v>0.693498452012384</v>
      </c>
      <c r="AL139" s="63">
        <v>0.667447306791569</v>
      </c>
      <c r="AM139" s="47">
        <f t="shared" si="41"/>
        <v>0.9051227817</v>
      </c>
      <c r="AN139" s="47">
        <f t="shared" si="42"/>
        <v>0.07563213458</v>
      </c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>
        <f t="shared" si="28"/>
        <v>3</v>
      </c>
      <c r="BG139" s="47">
        <v>0.0380077835423285</v>
      </c>
      <c r="BH139" s="47">
        <v>1.33100281687634</v>
      </c>
      <c r="BI139" s="63">
        <v>0.955017301038062</v>
      </c>
      <c r="BJ139" s="47"/>
      <c r="BK139" s="47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47">
        <v>0.923076923076923</v>
      </c>
      <c r="CN139" s="47">
        <v>0.977355734112491</v>
      </c>
      <c r="CO139" s="47">
        <v>0.969568407181293</v>
      </c>
      <c r="CP139" s="47">
        <v>0.967578352450077</v>
      </c>
      <c r="CQ139" s="63">
        <v>0.971391417425228</v>
      </c>
      <c r="CR139" s="47">
        <f t="shared" si="29"/>
        <v>0.9695684072</v>
      </c>
      <c r="CS139" s="47">
        <f t="shared" si="30"/>
        <v>0.001823010244</v>
      </c>
      <c r="CT139" s="47">
        <f t="shared" si="31"/>
        <v>1.343808819</v>
      </c>
      <c r="CU139" s="47">
        <f t="shared" si="32"/>
        <v>0.03838091536</v>
      </c>
      <c r="CV139" s="3"/>
    </row>
    <row r="140" ht="11.25" customHeight="1">
      <c r="A140" s="3" t="s">
        <v>160</v>
      </c>
      <c r="B140" s="18">
        <v>110.0</v>
      </c>
      <c r="C140" s="19">
        <v>17.0</v>
      </c>
      <c r="D140" s="20">
        <v>394.0</v>
      </c>
      <c r="E140" s="21">
        <v>13.0</v>
      </c>
      <c r="F140" s="35">
        <v>165.0</v>
      </c>
      <c r="G140" s="36">
        <v>4.0</v>
      </c>
      <c r="H140" s="47">
        <f t="shared" si="1"/>
        <v>0.8661417323</v>
      </c>
      <c r="I140" s="47">
        <f t="shared" si="2"/>
        <v>0.9680589681</v>
      </c>
      <c r="J140" s="47">
        <f t="shared" si="3"/>
        <v>0.9763313609</v>
      </c>
      <c r="K140" s="47">
        <f t="shared" si="4"/>
        <v>0.9438202247</v>
      </c>
      <c r="L140" s="47">
        <f t="shared" si="5"/>
        <v>0.9290540541</v>
      </c>
      <c r="M140" s="47">
        <f t="shared" si="6"/>
        <v>0.9704861111</v>
      </c>
      <c r="N140" s="62">
        <f t="shared" si="7"/>
        <v>3.204724409</v>
      </c>
      <c r="O140" s="62">
        <f t="shared" si="8"/>
        <v>1.330708661</v>
      </c>
      <c r="P140" s="62">
        <f t="shared" si="9"/>
        <v>0.4152334152</v>
      </c>
      <c r="Q140" s="62">
        <f t="shared" si="10"/>
        <v>0.3164794007</v>
      </c>
      <c r="R140" s="62">
        <f t="shared" si="11"/>
        <v>1.375</v>
      </c>
      <c r="S140" s="62">
        <f t="shared" si="12"/>
        <v>0.2204861111</v>
      </c>
      <c r="T140" s="63">
        <f t="shared" si="13"/>
        <v>0.9438202247</v>
      </c>
      <c r="U140" s="63">
        <f t="shared" si="14"/>
        <v>0.9290540541</v>
      </c>
      <c r="V140" s="63">
        <f t="shared" si="15"/>
        <v>0.9704861111</v>
      </c>
      <c r="W140" s="63">
        <f t="shared" si="16"/>
        <v>0.9516358464</v>
      </c>
      <c r="X140" s="63">
        <f t="shared" si="17"/>
        <v>0.9516358464</v>
      </c>
      <c r="Y140" s="63">
        <f t="shared" si="18"/>
        <v>0.9516358464</v>
      </c>
      <c r="Z140" s="64">
        <f t="shared" si="19"/>
        <v>0.2303370787</v>
      </c>
      <c r="AA140" s="64">
        <f t="shared" si="20"/>
        <v>0.3851351351</v>
      </c>
      <c r="AB140" s="64">
        <f t="shared" si="21"/>
        <v>0.6909722222</v>
      </c>
      <c r="AC140" s="64">
        <f t="shared" si="22"/>
        <v>0.7226173542</v>
      </c>
      <c r="AD140" s="64">
        <f t="shared" si="23"/>
        <v>0.4096728307</v>
      </c>
      <c r="AE140" s="64">
        <f t="shared" si="24"/>
        <v>0.8193456615</v>
      </c>
      <c r="AF140" s="3"/>
      <c r="AG140" s="3"/>
      <c r="AH140" s="3"/>
      <c r="AI140" s="3">
        <f t="shared" si="25"/>
        <v>29</v>
      </c>
      <c r="AJ140" s="47">
        <v>0.595238095238095</v>
      </c>
      <c r="AK140" s="47">
        <v>0.805693069306931</v>
      </c>
      <c r="AL140" s="63">
        <v>0.785874439461883</v>
      </c>
      <c r="AM140" s="47">
        <f t="shared" si="41"/>
        <v>0.9906079264</v>
      </c>
      <c r="AN140" s="47">
        <f t="shared" si="42"/>
        <v>0.1488141393</v>
      </c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>
        <f t="shared" si="28"/>
        <v>3</v>
      </c>
      <c r="BG140" s="47">
        <v>0.0383811349329247</v>
      </c>
      <c r="BH140" s="47">
        <v>1.34380881281564</v>
      </c>
      <c r="BI140" s="63">
        <v>0.971391417425228</v>
      </c>
      <c r="BJ140" s="47"/>
      <c r="BK140" s="47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47">
        <v>0.866141732283464</v>
      </c>
      <c r="CN140" s="47">
        <v>0.968058968058968</v>
      </c>
      <c r="CO140" s="47">
        <v>0.952559342263987</v>
      </c>
      <c r="CP140" s="47">
        <v>0.950731024077656</v>
      </c>
      <c r="CQ140" s="63">
        <v>0.943820224719101</v>
      </c>
      <c r="CR140" s="47">
        <f t="shared" si="29"/>
        <v>0.9525593423</v>
      </c>
      <c r="CS140" s="47">
        <f t="shared" si="30"/>
        <v>-0.008739117545</v>
      </c>
      <c r="CT140" s="47">
        <f t="shared" si="31"/>
        <v>1.296975753</v>
      </c>
      <c r="CU140" s="47">
        <f t="shared" si="32"/>
        <v>0.07206636854</v>
      </c>
      <c r="CV140" s="3"/>
    </row>
    <row r="141" ht="11.25" customHeight="1">
      <c r="A141" s="3" t="s">
        <v>161</v>
      </c>
      <c r="B141" s="18">
        <v>73.0</v>
      </c>
      <c r="C141" s="19">
        <v>10.0</v>
      </c>
      <c r="D141" s="20">
        <v>344.0</v>
      </c>
      <c r="E141" s="21">
        <v>10.0</v>
      </c>
      <c r="F141" s="35">
        <v>160.0</v>
      </c>
      <c r="G141" s="36">
        <v>4.0</v>
      </c>
      <c r="H141" s="47">
        <f t="shared" si="1"/>
        <v>0.8795180723</v>
      </c>
      <c r="I141" s="47">
        <f t="shared" si="2"/>
        <v>0.9717514124</v>
      </c>
      <c r="J141" s="47">
        <f t="shared" si="3"/>
        <v>0.9756097561</v>
      </c>
      <c r="K141" s="47">
        <f t="shared" si="4"/>
        <v>0.9542334096</v>
      </c>
      <c r="L141" s="47">
        <f t="shared" si="5"/>
        <v>0.9433198381</v>
      </c>
      <c r="M141" s="47">
        <f t="shared" si="6"/>
        <v>0.972972973</v>
      </c>
      <c r="N141" s="62">
        <f t="shared" si="7"/>
        <v>4.265060241</v>
      </c>
      <c r="O141" s="62">
        <f t="shared" si="8"/>
        <v>1.975903614</v>
      </c>
      <c r="P141" s="62">
        <f t="shared" si="9"/>
        <v>0.4632768362</v>
      </c>
      <c r="Q141" s="62">
        <f t="shared" si="10"/>
        <v>0.3752860412</v>
      </c>
      <c r="R141" s="62">
        <f t="shared" si="11"/>
        <v>1.433198381</v>
      </c>
      <c r="S141" s="62">
        <f t="shared" si="12"/>
        <v>0.1602316602</v>
      </c>
      <c r="T141" s="63">
        <f t="shared" si="13"/>
        <v>0.9542334096</v>
      </c>
      <c r="U141" s="63">
        <f t="shared" si="14"/>
        <v>0.9433198381</v>
      </c>
      <c r="V141" s="63">
        <f t="shared" si="15"/>
        <v>0.972972973</v>
      </c>
      <c r="W141" s="63">
        <f t="shared" si="16"/>
        <v>0.9600665557</v>
      </c>
      <c r="X141" s="63">
        <f t="shared" si="17"/>
        <v>0.9600665557</v>
      </c>
      <c r="Y141" s="63">
        <f t="shared" si="18"/>
        <v>0.9600665557</v>
      </c>
      <c r="Z141" s="64">
        <f t="shared" si="19"/>
        <v>0.1899313501</v>
      </c>
      <c r="AA141" s="64">
        <f t="shared" si="20"/>
        <v>0.3117408907</v>
      </c>
      <c r="AB141" s="64">
        <f t="shared" si="21"/>
        <v>0.6718146718</v>
      </c>
      <c r="AC141" s="64">
        <f t="shared" si="22"/>
        <v>0.7004991681</v>
      </c>
      <c r="AD141" s="64">
        <f t="shared" si="23"/>
        <v>0.4043261231</v>
      </c>
      <c r="AE141" s="64">
        <f t="shared" si="24"/>
        <v>0.8552412646</v>
      </c>
      <c r="AF141" s="3"/>
      <c r="AG141" s="3"/>
      <c r="AH141" s="3"/>
      <c r="AI141" s="3">
        <f t="shared" si="25"/>
        <v>29</v>
      </c>
      <c r="AJ141" s="47">
        <v>0.596491228070175</v>
      </c>
      <c r="AK141" s="47">
        <v>0.648783530879601</v>
      </c>
      <c r="AL141" s="63">
        <v>0.639588688946015</v>
      </c>
      <c r="AM141" s="47">
        <f t="shared" si="41"/>
        <v>0.8805422265</v>
      </c>
      <c r="AN141" s="47">
        <f t="shared" si="42"/>
        <v>0.03697624192</v>
      </c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>
        <f t="shared" si="28"/>
        <v>3</v>
      </c>
      <c r="BG141" s="47">
        <v>0.0385123273751013</v>
      </c>
      <c r="BH141" s="47">
        <v>0.646952934067236</v>
      </c>
      <c r="BI141" s="63">
        <v>0.47941342357586</v>
      </c>
      <c r="BJ141" s="47"/>
      <c r="BK141" s="47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47">
        <v>0.879518072289157</v>
      </c>
      <c r="CN141" s="47">
        <v>0.971751412429379</v>
      </c>
      <c r="CO141" s="47">
        <v>0.957819535730063</v>
      </c>
      <c r="CP141" s="47">
        <v>0.955941199184653</v>
      </c>
      <c r="CQ141" s="63">
        <v>0.954233409610984</v>
      </c>
      <c r="CR141" s="47">
        <f t="shared" si="29"/>
        <v>0.9578195357</v>
      </c>
      <c r="CS141" s="47">
        <f t="shared" si="30"/>
        <v>-0.003586126119</v>
      </c>
      <c r="CT141" s="47">
        <f t="shared" si="31"/>
        <v>1.309045206</v>
      </c>
      <c r="CU141" s="47">
        <f t="shared" si="32"/>
        <v>0.06521882026</v>
      </c>
      <c r="CV141" s="3"/>
    </row>
    <row r="142" ht="11.25" customHeight="1">
      <c r="A142" s="3" t="s">
        <v>162</v>
      </c>
      <c r="B142" s="18">
        <v>260.0</v>
      </c>
      <c r="C142" s="19">
        <v>19.0</v>
      </c>
      <c r="D142" s="20">
        <v>1361.0</v>
      </c>
      <c r="E142" s="21">
        <v>35.0</v>
      </c>
      <c r="F142" s="35">
        <v>352.0</v>
      </c>
      <c r="G142" s="36">
        <v>7.0</v>
      </c>
      <c r="H142" s="47">
        <f t="shared" si="1"/>
        <v>0.9318996416</v>
      </c>
      <c r="I142" s="47">
        <f t="shared" si="2"/>
        <v>0.9749283668</v>
      </c>
      <c r="J142" s="47">
        <f t="shared" si="3"/>
        <v>0.9805013928</v>
      </c>
      <c r="K142" s="47">
        <f t="shared" si="4"/>
        <v>0.967761194</v>
      </c>
      <c r="L142" s="47">
        <f t="shared" si="5"/>
        <v>0.9592476489</v>
      </c>
      <c r="M142" s="47">
        <f t="shared" si="6"/>
        <v>0.9760683761</v>
      </c>
      <c r="N142" s="62">
        <f t="shared" si="7"/>
        <v>5.003584229</v>
      </c>
      <c r="O142" s="62">
        <f t="shared" si="8"/>
        <v>1.286738351</v>
      </c>
      <c r="P142" s="62">
        <f t="shared" si="9"/>
        <v>0.2571633238</v>
      </c>
      <c r="Q142" s="62">
        <f t="shared" si="10"/>
        <v>0.2143283582</v>
      </c>
      <c r="R142" s="62">
        <f t="shared" si="11"/>
        <v>2.188087774</v>
      </c>
      <c r="S142" s="62">
        <f t="shared" si="12"/>
        <v>0.158974359</v>
      </c>
      <c r="T142" s="63">
        <f t="shared" si="13"/>
        <v>0.967761194</v>
      </c>
      <c r="U142" s="63">
        <f t="shared" si="14"/>
        <v>0.9592476489</v>
      </c>
      <c r="V142" s="63">
        <f t="shared" si="15"/>
        <v>0.9760683761</v>
      </c>
      <c r="W142" s="63">
        <f t="shared" si="16"/>
        <v>0.9700098328</v>
      </c>
      <c r="X142" s="63">
        <f t="shared" si="17"/>
        <v>0.9700098328</v>
      </c>
      <c r="Y142" s="63">
        <f t="shared" si="18"/>
        <v>0.9700098328</v>
      </c>
      <c r="Z142" s="64">
        <f t="shared" si="19"/>
        <v>0.176119403</v>
      </c>
      <c r="AA142" s="64">
        <f t="shared" si="20"/>
        <v>0.4184952978</v>
      </c>
      <c r="AB142" s="64">
        <f t="shared" si="21"/>
        <v>0.7794871795</v>
      </c>
      <c r="AC142" s="64">
        <f t="shared" si="22"/>
        <v>0.8003933137</v>
      </c>
      <c r="AD142" s="64">
        <f t="shared" si="23"/>
        <v>0.3180924287</v>
      </c>
      <c r="AE142" s="64">
        <f t="shared" si="24"/>
        <v>0.8515240905</v>
      </c>
      <c r="AF142" s="3"/>
      <c r="AG142" s="3"/>
      <c r="AH142" s="3"/>
      <c r="AI142" s="3">
        <f t="shared" si="25"/>
        <v>30</v>
      </c>
      <c r="AJ142" s="47">
        <v>0.605555555555555</v>
      </c>
      <c r="AK142" s="47">
        <v>0.651300236406619</v>
      </c>
      <c r="AL142" s="63">
        <v>0.64327485380117</v>
      </c>
      <c r="AM142" s="47">
        <f t="shared" si="41"/>
        <v>0.8887312535</v>
      </c>
      <c r="AN142" s="47">
        <f t="shared" si="42"/>
        <v>0.03234637403</v>
      </c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>
        <f t="shared" si="28"/>
        <v>3</v>
      </c>
      <c r="BG142" s="47">
        <v>0.0386641206158375</v>
      </c>
      <c r="BH142" s="47">
        <v>1.30218257610417</v>
      </c>
      <c r="BI142" s="63">
        <v>0.938325991189427</v>
      </c>
      <c r="BJ142" s="47"/>
      <c r="BK142" s="47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47">
        <v>0.931899641577061</v>
      </c>
      <c r="CN142" s="47">
        <v>0.974928366762178</v>
      </c>
      <c r="CO142" s="47">
        <v>0.968962343217805</v>
      </c>
      <c r="CP142" s="47">
        <v>0.966978051454273</v>
      </c>
      <c r="CQ142" s="63">
        <v>0.967761194029851</v>
      </c>
      <c r="CR142" s="47">
        <f t="shared" si="29"/>
        <v>0.9689623432</v>
      </c>
      <c r="CS142" s="47">
        <f t="shared" si="30"/>
        <v>-0.001201149188</v>
      </c>
      <c r="CT142" s="47">
        <f t="shared" si="31"/>
        <v>1.348331015</v>
      </c>
      <c r="CU142" s="47">
        <f t="shared" si="32"/>
        <v>0.03042590336</v>
      </c>
      <c r="CV142" s="3"/>
    </row>
    <row r="143" ht="11.25" customHeight="1">
      <c r="A143" s="3" t="s">
        <v>163</v>
      </c>
      <c r="B143" s="18">
        <v>114.0</v>
      </c>
      <c r="C143" s="19">
        <v>8.0</v>
      </c>
      <c r="D143" s="20">
        <v>495.0</v>
      </c>
      <c r="E143" s="21">
        <v>26.0</v>
      </c>
      <c r="F143" s="35">
        <v>323.0</v>
      </c>
      <c r="G143" s="36">
        <v>14.0</v>
      </c>
      <c r="H143" s="47">
        <f t="shared" si="1"/>
        <v>0.9344262295</v>
      </c>
      <c r="I143" s="47">
        <f t="shared" si="2"/>
        <v>0.9500959693</v>
      </c>
      <c r="J143" s="47">
        <f t="shared" si="3"/>
        <v>0.9584569733</v>
      </c>
      <c r="K143" s="47">
        <f t="shared" si="4"/>
        <v>0.9471228616</v>
      </c>
      <c r="L143" s="47">
        <f t="shared" si="5"/>
        <v>0.9520697168</v>
      </c>
      <c r="M143" s="47">
        <f t="shared" si="6"/>
        <v>0.9533799534</v>
      </c>
      <c r="N143" s="62">
        <f t="shared" si="7"/>
        <v>4.270491803</v>
      </c>
      <c r="O143" s="62">
        <f t="shared" si="8"/>
        <v>2.762295082</v>
      </c>
      <c r="P143" s="62">
        <f t="shared" si="9"/>
        <v>0.6468330134</v>
      </c>
      <c r="Q143" s="62">
        <f t="shared" si="10"/>
        <v>0.5241057543</v>
      </c>
      <c r="R143" s="62">
        <f t="shared" si="11"/>
        <v>1.135076253</v>
      </c>
      <c r="S143" s="62">
        <f t="shared" si="12"/>
        <v>0.1421911422</v>
      </c>
      <c r="T143" s="63">
        <f t="shared" si="13"/>
        <v>0.9471228616</v>
      </c>
      <c r="U143" s="63">
        <f t="shared" si="14"/>
        <v>0.9520697168</v>
      </c>
      <c r="V143" s="63">
        <f t="shared" si="15"/>
        <v>0.9533799534</v>
      </c>
      <c r="W143" s="63">
        <f t="shared" si="16"/>
        <v>0.9510204082</v>
      </c>
      <c r="X143" s="63">
        <f t="shared" si="17"/>
        <v>0.9510204082</v>
      </c>
      <c r="Y143" s="63">
        <f t="shared" si="18"/>
        <v>0.9510204082</v>
      </c>
      <c r="Z143" s="64">
        <f t="shared" si="19"/>
        <v>0.2177293935</v>
      </c>
      <c r="AA143" s="64">
        <f t="shared" si="20"/>
        <v>0.2788671024</v>
      </c>
      <c r="AB143" s="64">
        <f t="shared" si="21"/>
        <v>0.5932400932</v>
      </c>
      <c r="AC143" s="64">
        <f t="shared" si="22"/>
        <v>0.6357142857</v>
      </c>
      <c r="AD143" s="64">
        <f t="shared" si="23"/>
        <v>0.4724489796</v>
      </c>
      <c r="AE143" s="64">
        <f t="shared" si="24"/>
        <v>0.8428571429</v>
      </c>
      <c r="AF143" s="3"/>
      <c r="AG143" s="3"/>
      <c r="AH143" s="3"/>
      <c r="AI143" s="3">
        <f t="shared" si="25"/>
        <v>30</v>
      </c>
      <c r="AJ143" s="47">
        <v>0.613445378151261</v>
      </c>
      <c r="AK143" s="47">
        <v>0.839546191247974</v>
      </c>
      <c r="AL143" s="63">
        <v>0.819660014781966</v>
      </c>
      <c r="AM143" s="47">
        <f t="shared" si="41"/>
        <v>1.027420192</v>
      </c>
      <c r="AN143" s="47">
        <f t="shared" si="42"/>
        <v>0.1598774182</v>
      </c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>
        <f t="shared" si="28"/>
        <v>3</v>
      </c>
      <c r="BG143" s="47">
        <v>0.0387429483468832</v>
      </c>
      <c r="BH143" s="47">
        <v>1.32281393587945</v>
      </c>
      <c r="BI143" s="63">
        <v>0.953005464480874</v>
      </c>
      <c r="BJ143" s="47"/>
      <c r="BK143" s="47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47">
        <v>0.934426229508197</v>
      </c>
      <c r="CN143" s="47">
        <v>0.950095969289827</v>
      </c>
      <c r="CO143" s="47">
        <v>0.948559157525514</v>
      </c>
      <c r="CP143" s="47">
        <v>0.946768876471832</v>
      </c>
      <c r="CQ143" s="63">
        <v>0.947122861586314</v>
      </c>
      <c r="CR143" s="47">
        <f t="shared" si="29"/>
        <v>0.9485591575</v>
      </c>
      <c r="CS143" s="47">
        <f t="shared" si="30"/>
        <v>-0.001436295939</v>
      </c>
      <c r="CT143" s="47">
        <f t="shared" si="31"/>
        <v>1.332558426</v>
      </c>
      <c r="CU143" s="47">
        <f t="shared" si="32"/>
        <v>0.01108017926</v>
      </c>
      <c r="CV143" s="3"/>
    </row>
    <row r="144" ht="11.25" customHeight="1">
      <c r="A144" s="3" t="s">
        <v>164</v>
      </c>
      <c r="B144" s="18">
        <v>46.0</v>
      </c>
      <c r="C144" s="19">
        <v>9.0</v>
      </c>
      <c r="D144" s="20">
        <v>185.0</v>
      </c>
      <c r="E144" s="21">
        <v>8.0</v>
      </c>
      <c r="F144" s="35">
        <v>135.0</v>
      </c>
      <c r="G144" s="36">
        <v>8.0</v>
      </c>
      <c r="H144" s="47">
        <f t="shared" si="1"/>
        <v>0.8363636364</v>
      </c>
      <c r="I144" s="47">
        <f t="shared" si="2"/>
        <v>0.9585492228</v>
      </c>
      <c r="J144" s="47">
        <f t="shared" si="3"/>
        <v>0.9440559441</v>
      </c>
      <c r="K144" s="47">
        <f t="shared" si="4"/>
        <v>0.9314516129</v>
      </c>
      <c r="L144" s="47">
        <f t="shared" si="5"/>
        <v>0.9141414141</v>
      </c>
      <c r="M144" s="47">
        <f t="shared" si="6"/>
        <v>0.9523809524</v>
      </c>
      <c r="N144" s="62">
        <f t="shared" si="7"/>
        <v>3.509090909</v>
      </c>
      <c r="O144" s="62">
        <f t="shared" si="8"/>
        <v>2.6</v>
      </c>
      <c r="P144" s="62">
        <f t="shared" si="9"/>
        <v>0.7409326425</v>
      </c>
      <c r="Q144" s="62">
        <f t="shared" si="10"/>
        <v>0.5766129032</v>
      </c>
      <c r="R144" s="62">
        <f t="shared" si="11"/>
        <v>0.9747474747</v>
      </c>
      <c r="S144" s="62">
        <f t="shared" si="12"/>
        <v>0.1636904762</v>
      </c>
      <c r="T144" s="63">
        <f t="shared" si="13"/>
        <v>0.9314516129</v>
      </c>
      <c r="U144" s="63">
        <f t="shared" si="14"/>
        <v>0.9141414141</v>
      </c>
      <c r="V144" s="63">
        <f t="shared" si="15"/>
        <v>0.9523809524</v>
      </c>
      <c r="W144" s="63">
        <f t="shared" si="16"/>
        <v>0.9360613811</v>
      </c>
      <c r="X144" s="63">
        <f t="shared" si="17"/>
        <v>0.9360613811</v>
      </c>
      <c r="Y144" s="63">
        <f t="shared" si="18"/>
        <v>0.9360613811</v>
      </c>
      <c r="Z144" s="64">
        <f t="shared" si="19"/>
        <v>0.2177419355</v>
      </c>
      <c r="AA144" s="64">
        <f t="shared" si="20"/>
        <v>0.2727272727</v>
      </c>
      <c r="AB144" s="64">
        <f t="shared" si="21"/>
        <v>0.5744047619</v>
      </c>
      <c r="AC144" s="64">
        <f t="shared" si="22"/>
        <v>0.6112531969</v>
      </c>
      <c r="AD144" s="64">
        <f t="shared" si="23"/>
        <v>0.4833759591</v>
      </c>
      <c r="AE144" s="64">
        <f t="shared" si="24"/>
        <v>0.8414322251</v>
      </c>
      <c r="AF144" s="3"/>
      <c r="AG144" s="3"/>
      <c r="AH144" s="3"/>
      <c r="AI144" s="3">
        <f t="shared" si="25"/>
        <v>30</v>
      </c>
      <c r="AJ144" s="47">
        <v>0.615384615384615</v>
      </c>
      <c r="AK144" s="47">
        <v>0.695652173913043</v>
      </c>
      <c r="AL144" s="63">
        <v>0.68</v>
      </c>
      <c r="AM144" s="47">
        <f t="shared" si="41"/>
        <v>0.9270430041</v>
      </c>
      <c r="AN144" s="47">
        <f t="shared" si="42"/>
        <v>0.05675773494</v>
      </c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>
        <f t="shared" si="28"/>
        <v>3</v>
      </c>
      <c r="BG144" s="47">
        <v>0.0395069741140206</v>
      </c>
      <c r="BH144" s="47">
        <v>1.31179207286951</v>
      </c>
      <c r="BI144" s="63">
        <v>0.948870899020026</v>
      </c>
      <c r="BJ144" s="47"/>
      <c r="BK144" s="47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47">
        <v>0.836363636363636</v>
      </c>
      <c r="CN144" s="47">
        <v>0.958549222797927</v>
      </c>
      <c r="CO144" s="47">
        <v>0.93976830509185</v>
      </c>
      <c r="CP144" s="47">
        <v>0.938061614882587</v>
      </c>
      <c r="CQ144" s="63">
        <v>0.931451612903226</v>
      </c>
      <c r="CR144" s="47">
        <f t="shared" si="29"/>
        <v>0.9397683051</v>
      </c>
      <c r="CS144" s="47">
        <f t="shared" si="30"/>
        <v>-0.008316692189</v>
      </c>
      <c r="CT144" s="47">
        <f t="shared" si="31"/>
        <v>1.269195054</v>
      </c>
      <c r="CU144" s="47">
        <f t="shared" si="32"/>
        <v>0.08639825673</v>
      </c>
      <c r="CV144" s="3"/>
    </row>
    <row r="145" ht="11.25" customHeight="1">
      <c r="A145" s="3" t="s">
        <v>165</v>
      </c>
      <c r="B145" s="18">
        <v>174.0</v>
      </c>
      <c r="C145" s="19">
        <v>17.0</v>
      </c>
      <c r="D145" s="20">
        <v>523.0</v>
      </c>
      <c r="E145" s="21">
        <v>14.0</v>
      </c>
      <c r="F145" s="35">
        <v>347.0</v>
      </c>
      <c r="G145" s="36">
        <v>5.0</v>
      </c>
      <c r="H145" s="47">
        <f t="shared" si="1"/>
        <v>0.9109947644</v>
      </c>
      <c r="I145" s="47">
        <f t="shared" si="2"/>
        <v>0.9739292365</v>
      </c>
      <c r="J145" s="47">
        <f t="shared" si="3"/>
        <v>0.9857954545</v>
      </c>
      <c r="K145" s="47">
        <f t="shared" si="4"/>
        <v>0.9574175824</v>
      </c>
      <c r="L145" s="47">
        <f t="shared" si="5"/>
        <v>0.9594843462</v>
      </c>
      <c r="M145" s="47">
        <f t="shared" si="6"/>
        <v>0.9786276715</v>
      </c>
      <c r="N145" s="62">
        <f t="shared" si="7"/>
        <v>2.811518325</v>
      </c>
      <c r="O145" s="62">
        <f t="shared" si="8"/>
        <v>1.842931937</v>
      </c>
      <c r="P145" s="62">
        <f t="shared" si="9"/>
        <v>0.6554934823</v>
      </c>
      <c r="Q145" s="62">
        <f t="shared" si="10"/>
        <v>0.4835164835</v>
      </c>
      <c r="R145" s="62">
        <f t="shared" si="11"/>
        <v>0.9889502762</v>
      </c>
      <c r="S145" s="62">
        <f t="shared" si="12"/>
        <v>0.214848144</v>
      </c>
      <c r="T145" s="63">
        <f t="shared" si="13"/>
        <v>0.9574175824</v>
      </c>
      <c r="U145" s="63">
        <f t="shared" si="14"/>
        <v>0.9594843462</v>
      </c>
      <c r="V145" s="63">
        <f t="shared" si="15"/>
        <v>0.9786276715</v>
      </c>
      <c r="W145" s="63">
        <f t="shared" si="16"/>
        <v>0.9666666667</v>
      </c>
      <c r="X145" s="63">
        <f t="shared" si="17"/>
        <v>0.9666666667</v>
      </c>
      <c r="Y145" s="63">
        <f t="shared" si="18"/>
        <v>0.9666666667</v>
      </c>
      <c r="Z145" s="64">
        <f t="shared" si="19"/>
        <v>0.2582417582</v>
      </c>
      <c r="AA145" s="64">
        <f t="shared" si="20"/>
        <v>0.3296500921</v>
      </c>
      <c r="AB145" s="64">
        <f t="shared" si="21"/>
        <v>0.5939257593</v>
      </c>
      <c r="AC145" s="64">
        <f t="shared" si="22"/>
        <v>0.65</v>
      </c>
      <c r="AD145" s="64">
        <f t="shared" si="23"/>
        <v>0.4953703704</v>
      </c>
      <c r="AE145" s="64">
        <f t="shared" si="24"/>
        <v>0.8212962963</v>
      </c>
      <c r="AF145" s="3"/>
      <c r="AG145" s="3"/>
      <c r="AH145" s="3"/>
      <c r="AI145" s="3">
        <f t="shared" si="25"/>
        <v>30</v>
      </c>
      <c r="AJ145" s="47">
        <v>0.617940199335548</v>
      </c>
      <c r="AK145" s="47">
        <v>0.821261682242991</v>
      </c>
      <c r="AL145" s="63">
        <v>0.790859413810234</v>
      </c>
      <c r="AM145" s="47">
        <f t="shared" si="41"/>
        <v>1.01766941</v>
      </c>
      <c r="AN145" s="47">
        <f t="shared" si="42"/>
        <v>0.1437699993</v>
      </c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>
        <f t="shared" si="28"/>
        <v>3</v>
      </c>
      <c r="BG145" s="47">
        <v>0.0396280694778451</v>
      </c>
      <c r="BH145" s="47">
        <v>1.34581120279244</v>
      </c>
      <c r="BI145" s="63">
        <v>0.974167233174711</v>
      </c>
      <c r="BJ145" s="47"/>
      <c r="BK145" s="47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47">
        <v>0.910994764397906</v>
      </c>
      <c r="CN145" s="47">
        <v>0.973929236499069</v>
      </c>
      <c r="CO145" s="47">
        <v>0.964740623833384</v>
      </c>
      <c r="CP145" s="47">
        <v>0.96279647574089</v>
      </c>
      <c r="CQ145" s="63">
        <v>0.957417582417583</v>
      </c>
      <c r="CR145" s="47">
        <f t="shared" si="29"/>
        <v>0.9647406238</v>
      </c>
      <c r="CS145" s="47">
        <f t="shared" si="30"/>
        <v>-0.007323041416</v>
      </c>
      <c r="CT145" s="47">
        <f t="shared" si="31"/>
        <v>1.332842543</v>
      </c>
      <c r="CU145" s="47">
        <f t="shared" si="32"/>
        <v>0.04450139199</v>
      </c>
      <c r="CV145" s="3"/>
    </row>
    <row r="146" ht="11.25" customHeight="1">
      <c r="A146" s="3" t="s">
        <v>166</v>
      </c>
      <c r="B146" s="18">
        <v>132.0</v>
      </c>
      <c r="C146" s="19">
        <v>13.0</v>
      </c>
      <c r="D146" s="20">
        <v>621.0</v>
      </c>
      <c r="E146" s="21">
        <v>25.0</v>
      </c>
      <c r="F146" s="35">
        <v>397.0</v>
      </c>
      <c r="G146" s="36">
        <v>10.0</v>
      </c>
      <c r="H146" s="47">
        <f t="shared" si="1"/>
        <v>0.9103448276</v>
      </c>
      <c r="I146" s="47">
        <f t="shared" si="2"/>
        <v>0.9613003096</v>
      </c>
      <c r="J146" s="47">
        <f t="shared" si="3"/>
        <v>0.9754299754</v>
      </c>
      <c r="K146" s="47">
        <f t="shared" si="4"/>
        <v>0.9519595449</v>
      </c>
      <c r="L146" s="47">
        <f t="shared" si="5"/>
        <v>0.9583333333</v>
      </c>
      <c r="M146" s="47">
        <f t="shared" si="6"/>
        <v>0.9667616334</v>
      </c>
      <c r="N146" s="62">
        <f t="shared" si="7"/>
        <v>4.455172414</v>
      </c>
      <c r="O146" s="62">
        <f t="shared" si="8"/>
        <v>2.806896552</v>
      </c>
      <c r="P146" s="62">
        <f t="shared" si="9"/>
        <v>0.6300309598</v>
      </c>
      <c r="Q146" s="62">
        <f t="shared" si="10"/>
        <v>0.5145385588</v>
      </c>
      <c r="R146" s="62">
        <f t="shared" si="11"/>
        <v>1.170289855</v>
      </c>
      <c r="S146" s="62">
        <f t="shared" si="12"/>
        <v>0.1377018044</v>
      </c>
      <c r="T146" s="63">
        <f t="shared" si="13"/>
        <v>0.9519595449</v>
      </c>
      <c r="U146" s="63">
        <f t="shared" si="14"/>
        <v>0.9583333333</v>
      </c>
      <c r="V146" s="63">
        <f t="shared" si="15"/>
        <v>0.9667616334</v>
      </c>
      <c r="W146" s="63">
        <f t="shared" si="16"/>
        <v>0.959933222</v>
      </c>
      <c r="X146" s="63">
        <f t="shared" si="17"/>
        <v>0.959933222</v>
      </c>
      <c r="Y146" s="63">
        <f t="shared" si="18"/>
        <v>0.959933222</v>
      </c>
      <c r="Z146" s="64">
        <f t="shared" si="19"/>
        <v>0.198482933</v>
      </c>
      <c r="AA146" s="64">
        <f t="shared" si="20"/>
        <v>0.2572463768</v>
      </c>
      <c r="AB146" s="64">
        <f t="shared" si="21"/>
        <v>0.5992402659</v>
      </c>
      <c r="AC146" s="64">
        <f t="shared" si="22"/>
        <v>0.6368948247</v>
      </c>
      <c r="AD146" s="64">
        <f t="shared" si="23"/>
        <v>0.4624373957</v>
      </c>
      <c r="AE146" s="64">
        <f t="shared" si="24"/>
        <v>0.8606010017</v>
      </c>
      <c r="AF146" s="3"/>
      <c r="AG146" s="3"/>
      <c r="AH146" s="3"/>
      <c r="AI146" s="3">
        <f t="shared" si="25"/>
        <v>31</v>
      </c>
      <c r="AJ146" s="47">
        <v>0.622727272727273</v>
      </c>
      <c r="AK146" s="47">
        <v>0.80823199251637</v>
      </c>
      <c r="AL146" s="63">
        <v>0.790924512298558</v>
      </c>
      <c r="AM146" s="47">
        <f t="shared" si="41"/>
        <v>1.011841</v>
      </c>
      <c r="AN146" s="47">
        <f t="shared" si="42"/>
        <v>0.1311716453</v>
      </c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>
        <f t="shared" si="28"/>
        <v>3</v>
      </c>
      <c r="BG146" s="47">
        <v>0.0399396711674276</v>
      </c>
      <c r="BH146" s="47">
        <v>1.32157048960078</v>
      </c>
      <c r="BI146" s="63">
        <v>0.953367875647668</v>
      </c>
      <c r="BJ146" s="47"/>
      <c r="BK146" s="47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47">
        <v>0.910344827586207</v>
      </c>
      <c r="CN146" s="47">
        <v>0.961300309597523</v>
      </c>
      <c r="CO146" s="47">
        <v>0.954051004374592</v>
      </c>
      <c r="CP146" s="47">
        <v>0.952208502205951</v>
      </c>
      <c r="CQ146" s="63">
        <v>0.951959544879899</v>
      </c>
      <c r="CR146" s="47">
        <f t="shared" si="29"/>
        <v>0.9540510044</v>
      </c>
      <c r="CS146" s="47">
        <f t="shared" si="30"/>
        <v>-0.002091459495</v>
      </c>
      <c r="CT146" s="47">
        <f t="shared" si="31"/>
        <v>1.323452968</v>
      </c>
      <c r="CU146" s="47">
        <f t="shared" si="32"/>
        <v>0.03603096687</v>
      </c>
      <c r="CV146" s="3"/>
    </row>
    <row r="147" ht="11.25" customHeight="1">
      <c r="A147" s="3" t="s">
        <v>167</v>
      </c>
      <c r="B147" s="18">
        <v>95.0</v>
      </c>
      <c r="C147" s="19">
        <v>13.0</v>
      </c>
      <c r="D147" s="20">
        <v>568.0</v>
      </c>
      <c r="E147" s="21">
        <v>12.0</v>
      </c>
      <c r="F147" s="35">
        <v>363.0</v>
      </c>
      <c r="G147" s="36">
        <v>6.0</v>
      </c>
      <c r="H147" s="47">
        <f t="shared" si="1"/>
        <v>0.8796296296</v>
      </c>
      <c r="I147" s="47">
        <f t="shared" si="2"/>
        <v>0.9793103448</v>
      </c>
      <c r="J147" s="47">
        <f t="shared" si="3"/>
        <v>0.9837398374</v>
      </c>
      <c r="K147" s="47">
        <f t="shared" si="4"/>
        <v>0.9636627907</v>
      </c>
      <c r="L147" s="47">
        <f t="shared" si="5"/>
        <v>0.9601677149</v>
      </c>
      <c r="M147" s="47">
        <f t="shared" si="6"/>
        <v>0.981032666</v>
      </c>
      <c r="N147" s="62">
        <f t="shared" si="7"/>
        <v>5.37037037</v>
      </c>
      <c r="O147" s="62">
        <f t="shared" si="8"/>
        <v>3.416666667</v>
      </c>
      <c r="P147" s="62">
        <f t="shared" si="9"/>
        <v>0.6362068966</v>
      </c>
      <c r="Q147" s="62">
        <f t="shared" si="10"/>
        <v>0.5363372093</v>
      </c>
      <c r="R147" s="62">
        <f t="shared" si="11"/>
        <v>1.215932914</v>
      </c>
      <c r="S147" s="62">
        <f t="shared" si="12"/>
        <v>0.1138040042</v>
      </c>
      <c r="T147" s="63">
        <f t="shared" si="13"/>
        <v>0.9636627907</v>
      </c>
      <c r="U147" s="63">
        <f t="shared" si="14"/>
        <v>0.9601677149</v>
      </c>
      <c r="V147" s="63">
        <f t="shared" si="15"/>
        <v>0.981032666</v>
      </c>
      <c r="W147" s="63">
        <f t="shared" si="16"/>
        <v>0.9706717124</v>
      </c>
      <c r="X147" s="63">
        <f t="shared" si="17"/>
        <v>0.9706717124</v>
      </c>
      <c r="Y147" s="63">
        <f t="shared" si="18"/>
        <v>0.9706717124</v>
      </c>
      <c r="Z147" s="64">
        <f t="shared" si="19"/>
        <v>0.1555232558</v>
      </c>
      <c r="AA147" s="64">
        <f t="shared" si="20"/>
        <v>0.2117400419</v>
      </c>
      <c r="AB147" s="64">
        <f t="shared" si="21"/>
        <v>0.6048472076</v>
      </c>
      <c r="AC147" s="64">
        <f t="shared" si="22"/>
        <v>0.632923368</v>
      </c>
      <c r="AD147" s="64">
        <f t="shared" si="23"/>
        <v>0.4446546831</v>
      </c>
      <c r="AE147" s="64">
        <f t="shared" si="24"/>
        <v>0.8930936613</v>
      </c>
      <c r="AF147" s="3"/>
      <c r="AG147" s="3"/>
      <c r="AH147" s="3"/>
      <c r="AI147" s="3">
        <f t="shared" si="25"/>
        <v>31</v>
      </c>
      <c r="AJ147" s="47">
        <v>0.630188679245283</v>
      </c>
      <c r="AK147" s="47">
        <v>0.841370558375635</v>
      </c>
      <c r="AL147" s="63">
        <v>0.820083682008368</v>
      </c>
      <c r="AM147" s="47">
        <f t="shared" si="41"/>
        <v>1.040549516</v>
      </c>
      <c r="AN147" s="47">
        <f t="shared" si="42"/>
        <v>0.1493281388</v>
      </c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>
        <f t="shared" si="28"/>
        <v>4</v>
      </c>
      <c r="BG147" s="47">
        <v>0.0400696010962599</v>
      </c>
      <c r="BH147" s="47">
        <v>1.3270037194795</v>
      </c>
      <c r="BI147" s="63">
        <v>0.955769230769231</v>
      </c>
      <c r="BJ147" s="47"/>
      <c r="BK147" s="47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47">
        <v>0.87962962962963</v>
      </c>
      <c r="CN147" s="47">
        <v>0.979310344827586</v>
      </c>
      <c r="CO147" s="47">
        <v>0.964172794714225</v>
      </c>
      <c r="CP147" s="47">
        <v>0.962234046020244</v>
      </c>
      <c r="CQ147" s="63">
        <v>0.963662790697674</v>
      </c>
      <c r="CR147" s="47">
        <f t="shared" si="29"/>
        <v>0.9641727947</v>
      </c>
      <c r="CS147" s="47">
        <f t="shared" si="30"/>
        <v>-0.0005100040166</v>
      </c>
      <c r="CT147" s="47">
        <f t="shared" si="31"/>
        <v>1.314469062</v>
      </c>
      <c r="CU147" s="47">
        <f t="shared" si="32"/>
        <v>0.07048490967</v>
      </c>
      <c r="CV147" s="3"/>
    </row>
    <row r="148" ht="11.25" customHeight="1">
      <c r="A148" s="3" t="s">
        <v>168</v>
      </c>
      <c r="B148" s="18">
        <v>132.0</v>
      </c>
      <c r="C148" s="19">
        <v>11.0</v>
      </c>
      <c r="D148" s="20">
        <v>520.0</v>
      </c>
      <c r="E148" s="21">
        <v>26.0</v>
      </c>
      <c r="F148" s="35">
        <v>54.0</v>
      </c>
      <c r="G148" s="36">
        <v>1.0</v>
      </c>
      <c r="H148" s="47">
        <f t="shared" si="1"/>
        <v>0.9230769231</v>
      </c>
      <c r="I148" s="47">
        <f t="shared" si="2"/>
        <v>0.9523809524</v>
      </c>
      <c r="J148" s="47">
        <f t="shared" si="3"/>
        <v>0.9818181818</v>
      </c>
      <c r="K148" s="47">
        <f t="shared" si="4"/>
        <v>0.946298984</v>
      </c>
      <c r="L148" s="47">
        <f t="shared" si="5"/>
        <v>0.9393939394</v>
      </c>
      <c r="M148" s="47">
        <f t="shared" si="6"/>
        <v>0.9550748752</v>
      </c>
      <c r="N148" s="62">
        <f t="shared" si="7"/>
        <v>3.818181818</v>
      </c>
      <c r="O148" s="62">
        <f t="shared" si="8"/>
        <v>0.3846153846</v>
      </c>
      <c r="P148" s="62">
        <f t="shared" si="9"/>
        <v>0.1007326007</v>
      </c>
      <c r="Q148" s="62">
        <f t="shared" si="10"/>
        <v>0.07982583454</v>
      </c>
      <c r="R148" s="62">
        <f t="shared" si="11"/>
        <v>2.757575758</v>
      </c>
      <c r="S148" s="62">
        <f t="shared" si="12"/>
        <v>0.237936772</v>
      </c>
      <c r="T148" s="63">
        <f t="shared" si="13"/>
        <v>0.946298984</v>
      </c>
      <c r="U148" s="63">
        <f t="shared" si="14"/>
        <v>0.9393939394</v>
      </c>
      <c r="V148" s="63">
        <f t="shared" si="15"/>
        <v>0.9550748752</v>
      </c>
      <c r="W148" s="63">
        <f t="shared" si="16"/>
        <v>0.9489247312</v>
      </c>
      <c r="X148" s="63">
        <f t="shared" si="17"/>
        <v>0.9489247312</v>
      </c>
      <c r="Y148" s="63">
        <f t="shared" si="18"/>
        <v>0.9489247312</v>
      </c>
      <c r="Z148" s="64">
        <f t="shared" si="19"/>
        <v>0.229317852</v>
      </c>
      <c r="AA148" s="64">
        <f t="shared" si="20"/>
        <v>0.6717171717</v>
      </c>
      <c r="AB148" s="64">
        <f t="shared" si="21"/>
        <v>0.8668885191</v>
      </c>
      <c r="AC148" s="64">
        <f t="shared" si="22"/>
        <v>0.877688172</v>
      </c>
      <c r="AD148" s="64">
        <f t="shared" si="23"/>
        <v>0.2849462366</v>
      </c>
      <c r="AE148" s="64">
        <f t="shared" si="24"/>
        <v>0.7862903226</v>
      </c>
      <c r="AF148" s="3"/>
      <c r="AG148" s="3"/>
      <c r="AH148" s="3"/>
      <c r="AI148" s="3">
        <f t="shared" si="25"/>
        <v>31</v>
      </c>
      <c r="AJ148" s="47">
        <v>0.631229235880399</v>
      </c>
      <c r="AK148" s="47">
        <v>0.643756050338819</v>
      </c>
      <c r="AL148" s="63">
        <v>0.640929535232384</v>
      </c>
      <c r="AM148" s="47">
        <f t="shared" si="41"/>
        <v>0.9015507418</v>
      </c>
      <c r="AN148" s="47">
        <f t="shared" si="42"/>
        <v>0.00885779545</v>
      </c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>
        <f t="shared" si="28"/>
        <v>4</v>
      </c>
      <c r="BG148" s="47">
        <v>0.040966827018954</v>
      </c>
      <c r="BH148" s="47">
        <v>1.32362541643298</v>
      </c>
      <c r="BI148" s="63">
        <v>0.955719557195572</v>
      </c>
      <c r="BJ148" s="47"/>
      <c r="BK148" s="47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47">
        <v>0.923076923076923</v>
      </c>
      <c r="CN148" s="47">
        <v>0.952380952380952</v>
      </c>
      <c r="CO148" s="47">
        <v>0.948636852777754</v>
      </c>
      <c r="CP148" s="47">
        <v>0.946845832932039</v>
      </c>
      <c r="CQ148" s="63">
        <v>0.946298984034833</v>
      </c>
      <c r="CR148" s="47">
        <f t="shared" si="29"/>
        <v>0.9486368528</v>
      </c>
      <c r="CS148" s="47">
        <f t="shared" si="30"/>
        <v>-0.002337868743</v>
      </c>
      <c r="CT148" s="47">
        <f t="shared" si="31"/>
        <v>1.326148982</v>
      </c>
      <c r="CU148" s="47">
        <f t="shared" si="32"/>
        <v>0.02072107784</v>
      </c>
      <c r="CV148" s="3"/>
    </row>
    <row r="149" ht="11.25" customHeight="1">
      <c r="A149" s="3" t="s">
        <v>169</v>
      </c>
      <c r="B149" s="18">
        <v>182.0</v>
      </c>
      <c r="C149" s="19">
        <v>18.0</v>
      </c>
      <c r="D149" s="20">
        <v>812.0</v>
      </c>
      <c r="E149" s="21">
        <v>28.0</v>
      </c>
      <c r="F149" s="35">
        <v>444.0</v>
      </c>
      <c r="G149" s="36">
        <v>22.0</v>
      </c>
      <c r="H149" s="47">
        <f t="shared" si="1"/>
        <v>0.91</v>
      </c>
      <c r="I149" s="47">
        <f t="shared" si="2"/>
        <v>0.9666666667</v>
      </c>
      <c r="J149" s="47">
        <f t="shared" si="3"/>
        <v>0.9527896996</v>
      </c>
      <c r="K149" s="47">
        <f t="shared" si="4"/>
        <v>0.9557692308</v>
      </c>
      <c r="L149" s="47">
        <f t="shared" si="5"/>
        <v>0.9399399399</v>
      </c>
      <c r="M149" s="47">
        <f t="shared" si="6"/>
        <v>0.9617151608</v>
      </c>
      <c r="N149" s="62">
        <f t="shared" si="7"/>
        <v>4.2</v>
      </c>
      <c r="O149" s="62">
        <f t="shared" si="8"/>
        <v>2.33</v>
      </c>
      <c r="P149" s="62">
        <f t="shared" si="9"/>
        <v>0.5547619048</v>
      </c>
      <c r="Q149" s="62">
        <f t="shared" si="10"/>
        <v>0.4480769231</v>
      </c>
      <c r="R149" s="62">
        <f t="shared" si="11"/>
        <v>1.261261261</v>
      </c>
      <c r="S149" s="62">
        <f t="shared" si="12"/>
        <v>0.1531393568</v>
      </c>
      <c r="T149" s="63">
        <f t="shared" si="13"/>
        <v>0.9557692308</v>
      </c>
      <c r="U149" s="63">
        <f t="shared" si="14"/>
        <v>0.9399399399</v>
      </c>
      <c r="V149" s="63">
        <f t="shared" si="15"/>
        <v>0.9617151608</v>
      </c>
      <c r="W149" s="63">
        <f t="shared" si="16"/>
        <v>0.9548472776</v>
      </c>
      <c r="X149" s="63">
        <f t="shared" si="17"/>
        <v>0.9548472776</v>
      </c>
      <c r="Y149" s="63">
        <f t="shared" si="18"/>
        <v>0.9548472776</v>
      </c>
      <c r="Z149" s="64">
        <f t="shared" si="19"/>
        <v>0.2019230769</v>
      </c>
      <c r="AA149" s="64">
        <f t="shared" si="20"/>
        <v>0.3063063063</v>
      </c>
      <c r="AB149" s="64">
        <f t="shared" si="21"/>
        <v>0.6385911179</v>
      </c>
      <c r="AC149" s="64">
        <f t="shared" si="22"/>
        <v>0.6746347942</v>
      </c>
      <c r="AD149" s="64">
        <f t="shared" si="23"/>
        <v>0.4342629482</v>
      </c>
      <c r="AE149" s="64">
        <f t="shared" si="24"/>
        <v>0.8459495352</v>
      </c>
      <c r="AF149" s="3"/>
      <c r="AG149" s="3"/>
      <c r="AH149" s="3"/>
      <c r="AI149" s="3">
        <f t="shared" si="25"/>
        <v>31</v>
      </c>
      <c r="AJ149" s="47">
        <v>0.632352941176471</v>
      </c>
      <c r="AK149" s="47">
        <v>0.863703703703704</v>
      </c>
      <c r="AL149" s="63">
        <v>0.842530282637954</v>
      </c>
      <c r="AM149" s="47">
        <f t="shared" si="41"/>
        <v>1.057871799</v>
      </c>
      <c r="AN149" s="47">
        <f t="shared" si="42"/>
        <v>0.163589693</v>
      </c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>
        <f t="shared" si="28"/>
        <v>4</v>
      </c>
      <c r="BG149" s="47">
        <v>0.0410565162850691</v>
      </c>
      <c r="BH149" s="47">
        <v>1.3267049858628</v>
      </c>
      <c r="BI149" s="63">
        <v>0.959119496855346</v>
      </c>
      <c r="BJ149" s="47"/>
      <c r="BK149" s="47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47">
        <v>0.91</v>
      </c>
      <c r="CN149" s="47">
        <v>0.966666666666667</v>
      </c>
      <c r="CO149" s="47">
        <v>0.958492764058982</v>
      </c>
      <c r="CP149" s="47">
        <v>0.956608025890416</v>
      </c>
      <c r="CQ149" s="63">
        <v>0.955769230769231</v>
      </c>
      <c r="CR149" s="47">
        <f t="shared" si="29"/>
        <v>0.9584927641</v>
      </c>
      <c r="CS149" s="47">
        <f t="shared" si="30"/>
        <v>-0.00272353329</v>
      </c>
      <c r="CT149" s="47">
        <f t="shared" si="31"/>
        <v>1.327003726</v>
      </c>
      <c r="CU149" s="47">
        <f t="shared" si="32"/>
        <v>0.04006938427</v>
      </c>
      <c r="CV149" s="3"/>
    </row>
    <row r="150" ht="11.25" customHeight="1">
      <c r="A150" s="3" t="s">
        <v>170</v>
      </c>
      <c r="B150" s="18">
        <v>128.0</v>
      </c>
      <c r="C150" s="19">
        <v>7.0</v>
      </c>
      <c r="D150" s="20">
        <v>550.0</v>
      </c>
      <c r="E150" s="21">
        <v>20.0</v>
      </c>
      <c r="F150" s="35">
        <v>395.0</v>
      </c>
      <c r="G150" s="36">
        <v>11.0</v>
      </c>
      <c r="H150" s="47">
        <f t="shared" si="1"/>
        <v>0.9481481481</v>
      </c>
      <c r="I150" s="47">
        <f t="shared" si="2"/>
        <v>0.9649122807</v>
      </c>
      <c r="J150" s="47">
        <f t="shared" si="3"/>
        <v>0.9729064039</v>
      </c>
      <c r="K150" s="47">
        <f t="shared" si="4"/>
        <v>0.9617021277</v>
      </c>
      <c r="L150" s="47">
        <f t="shared" si="5"/>
        <v>0.966728281</v>
      </c>
      <c r="M150" s="47">
        <f t="shared" si="6"/>
        <v>0.9682377049</v>
      </c>
      <c r="N150" s="62">
        <f t="shared" si="7"/>
        <v>4.222222222</v>
      </c>
      <c r="O150" s="62">
        <f t="shared" si="8"/>
        <v>3.007407407</v>
      </c>
      <c r="P150" s="62">
        <f t="shared" si="9"/>
        <v>0.7122807018</v>
      </c>
      <c r="Q150" s="62">
        <f t="shared" si="10"/>
        <v>0.5758865248</v>
      </c>
      <c r="R150" s="62">
        <f t="shared" si="11"/>
        <v>1.053604436</v>
      </c>
      <c r="S150" s="62">
        <f t="shared" si="12"/>
        <v>0.1383196721</v>
      </c>
      <c r="T150" s="63">
        <f t="shared" si="13"/>
        <v>0.9617021277</v>
      </c>
      <c r="U150" s="63">
        <f t="shared" si="14"/>
        <v>0.966728281</v>
      </c>
      <c r="V150" s="63">
        <f t="shared" si="15"/>
        <v>0.9682377049</v>
      </c>
      <c r="W150" s="63">
        <f t="shared" si="16"/>
        <v>0.9657965797</v>
      </c>
      <c r="X150" s="63">
        <f t="shared" si="17"/>
        <v>0.9657965797</v>
      </c>
      <c r="Y150" s="63">
        <f t="shared" si="18"/>
        <v>0.9657965797</v>
      </c>
      <c r="Z150" s="64">
        <f t="shared" si="19"/>
        <v>0.209929078</v>
      </c>
      <c r="AA150" s="64">
        <f t="shared" si="20"/>
        <v>0.2569316081</v>
      </c>
      <c r="AB150" s="64">
        <f t="shared" si="21"/>
        <v>0.574795082</v>
      </c>
      <c r="AC150" s="64">
        <f t="shared" si="22"/>
        <v>0.6201620162</v>
      </c>
      <c r="AD150" s="64">
        <f t="shared" si="23"/>
        <v>0.4887488749</v>
      </c>
      <c r="AE150" s="64">
        <f t="shared" si="24"/>
        <v>0.8568856886</v>
      </c>
      <c r="AF150" s="3"/>
      <c r="AG150" s="3"/>
      <c r="AH150" s="3"/>
      <c r="AI150" s="3">
        <f t="shared" si="25"/>
        <v>31</v>
      </c>
      <c r="AJ150" s="47">
        <v>0.636363636363636</v>
      </c>
      <c r="AK150" s="47">
        <v>0.644376899696049</v>
      </c>
      <c r="AL150" s="63">
        <v>0.643229166666667</v>
      </c>
      <c r="AM150" s="47">
        <f t="shared" si="41"/>
        <v>0.905620318</v>
      </c>
      <c r="AN150" s="47">
        <f t="shared" si="42"/>
        <v>0.005666232842</v>
      </c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>
        <f t="shared" si="28"/>
        <v>4</v>
      </c>
      <c r="BG150" s="47">
        <v>0.0412627287834322</v>
      </c>
      <c r="BH150" s="47">
        <v>0.68873387902407</v>
      </c>
      <c r="BI150" s="63">
        <v>0.505747126436782</v>
      </c>
      <c r="BJ150" s="47"/>
      <c r="BK150" s="47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47">
        <v>0.948148148148148</v>
      </c>
      <c r="CN150" s="47">
        <v>0.964912280701754</v>
      </c>
      <c r="CO150" s="47">
        <v>0.963198295066182</v>
      </c>
      <c r="CP150" s="47">
        <v>0.961268812737332</v>
      </c>
      <c r="CQ150" s="63">
        <v>0.961702127659574</v>
      </c>
      <c r="CR150" s="47">
        <f t="shared" si="29"/>
        <v>0.9631982951</v>
      </c>
      <c r="CS150" s="47">
        <f t="shared" si="30"/>
        <v>-0.001496167407</v>
      </c>
      <c r="CT150" s="47">
        <f t="shared" si="31"/>
        <v>1.352738002</v>
      </c>
      <c r="CU150" s="47">
        <f t="shared" si="32"/>
        <v>0.01185403181</v>
      </c>
      <c r="CV150" s="3"/>
    </row>
    <row r="151" ht="11.25" customHeight="1">
      <c r="A151" s="3" t="s">
        <v>171</v>
      </c>
      <c r="B151" s="18">
        <v>118.0</v>
      </c>
      <c r="C151" s="19">
        <v>8.0</v>
      </c>
      <c r="D151" s="20">
        <v>451.0</v>
      </c>
      <c r="E151" s="21">
        <v>22.0</v>
      </c>
      <c r="F151" s="35">
        <v>235.0</v>
      </c>
      <c r="G151" s="36">
        <v>6.0</v>
      </c>
      <c r="H151" s="47">
        <f t="shared" si="1"/>
        <v>0.9365079365</v>
      </c>
      <c r="I151" s="47">
        <f t="shared" si="2"/>
        <v>0.9534883721</v>
      </c>
      <c r="J151" s="47">
        <f t="shared" si="3"/>
        <v>0.9751037344</v>
      </c>
      <c r="K151" s="47">
        <f t="shared" si="4"/>
        <v>0.9499165275</v>
      </c>
      <c r="L151" s="47">
        <f t="shared" si="5"/>
        <v>0.961852861</v>
      </c>
      <c r="M151" s="47">
        <f t="shared" si="6"/>
        <v>0.9607843137</v>
      </c>
      <c r="N151" s="62">
        <f t="shared" si="7"/>
        <v>3.753968254</v>
      </c>
      <c r="O151" s="62">
        <f t="shared" si="8"/>
        <v>1.912698413</v>
      </c>
      <c r="P151" s="62">
        <f t="shared" si="9"/>
        <v>0.5095137421</v>
      </c>
      <c r="Q151" s="62">
        <f t="shared" si="10"/>
        <v>0.4023372287</v>
      </c>
      <c r="R151" s="62">
        <f t="shared" si="11"/>
        <v>1.288828338</v>
      </c>
      <c r="S151" s="62">
        <f t="shared" si="12"/>
        <v>0.1764705882</v>
      </c>
      <c r="T151" s="63">
        <f t="shared" si="13"/>
        <v>0.9499165275</v>
      </c>
      <c r="U151" s="63">
        <f t="shared" si="14"/>
        <v>0.961852861</v>
      </c>
      <c r="V151" s="63">
        <f t="shared" si="15"/>
        <v>0.9607843137</v>
      </c>
      <c r="W151" s="63">
        <f t="shared" si="16"/>
        <v>0.9571428571</v>
      </c>
      <c r="X151" s="63">
        <f t="shared" si="17"/>
        <v>0.9571428571</v>
      </c>
      <c r="Y151" s="63">
        <f t="shared" si="18"/>
        <v>0.9571428571</v>
      </c>
      <c r="Z151" s="64">
        <f t="shared" si="19"/>
        <v>0.2337228715</v>
      </c>
      <c r="AA151" s="64">
        <f t="shared" si="20"/>
        <v>0.3378746594</v>
      </c>
      <c r="AB151" s="64">
        <f t="shared" si="21"/>
        <v>0.6400560224</v>
      </c>
      <c r="AC151" s="64">
        <f t="shared" si="22"/>
        <v>0.6845238095</v>
      </c>
      <c r="AD151" s="64">
        <f t="shared" si="23"/>
        <v>0.4464285714</v>
      </c>
      <c r="AE151" s="64">
        <f t="shared" si="24"/>
        <v>0.8261904762</v>
      </c>
      <c r="AF151" s="3"/>
      <c r="AG151" s="3"/>
      <c r="AH151" s="3"/>
      <c r="AI151" s="3">
        <f t="shared" si="25"/>
        <v>31</v>
      </c>
      <c r="AJ151" s="47">
        <v>0.636792452830189</v>
      </c>
      <c r="AK151" s="47">
        <v>0.749166666666667</v>
      </c>
      <c r="AL151" s="63">
        <v>0.719827586206897</v>
      </c>
      <c r="AM151" s="47">
        <f t="shared" si="41"/>
        <v>0.9800210918</v>
      </c>
      <c r="AN151" s="47">
        <f t="shared" si="42"/>
        <v>0.07946056863</v>
      </c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>
        <f t="shared" si="28"/>
        <v>4</v>
      </c>
      <c r="BG151" s="47">
        <v>0.0414506200876422</v>
      </c>
      <c r="BH151" s="47">
        <v>1.3254074467958</v>
      </c>
      <c r="BI151" s="63">
        <v>0.9450337512054</v>
      </c>
      <c r="BJ151" s="47"/>
      <c r="BK151" s="47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47">
        <v>0.936507936507936</v>
      </c>
      <c r="CN151" s="47">
        <v>0.953488372093023</v>
      </c>
      <c r="CO151" s="47">
        <v>0.951739368640783</v>
      </c>
      <c r="CP151" s="47">
        <v>0.949918847455719</v>
      </c>
      <c r="CQ151" s="63">
        <v>0.94991652754591</v>
      </c>
      <c r="CR151" s="47">
        <f t="shared" si="29"/>
        <v>0.9517393686</v>
      </c>
      <c r="CS151" s="47">
        <f t="shared" si="30"/>
        <v>-0.001822841095</v>
      </c>
      <c r="CT151" s="47">
        <f t="shared" si="31"/>
        <v>1.336429206</v>
      </c>
      <c r="CU151" s="47">
        <f t="shared" si="32"/>
        <v>0.01200698115</v>
      </c>
      <c r="CV151" s="3"/>
    </row>
    <row r="152" ht="11.25" customHeight="1">
      <c r="A152" s="3" t="s">
        <v>172</v>
      </c>
      <c r="B152" s="18">
        <v>272.0</v>
      </c>
      <c r="C152" s="19">
        <v>44.0</v>
      </c>
      <c r="D152" s="20">
        <v>1610.0</v>
      </c>
      <c r="E152" s="21">
        <v>97.0</v>
      </c>
      <c r="F152" s="35">
        <v>758.0</v>
      </c>
      <c r="G152" s="36">
        <v>35.0</v>
      </c>
      <c r="H152" s="47">
        <f t="shared" si="1"/>
        <v>0.8607594937</v>
      </c>
      <c r="I152" s="47">
        <f t="shared" si="2"/>
        <v>0.9431751611</v>
      </c>
      <c r="J152" s="47">
        <f t="shared" si="3"/>
        <v>0.9558638083</v>
      </c>
      <c r="K152" s="47">
        <f t="shared" si="4"/>
        <v>0.9303015324</v>
      </c>
      <c r="L152" s="47">
        <f t="shared" si="5"/>
        <v>0.9287646528</v>
      </c>
      <c r="M152" s="47">
        <f t="shared" si="6"/>
        <v>0.9472</v>
      </c>
      <c r="N152" s="62">
        <f t="shared" si="7"/>
        <v>5.401898734</v>
      </c>
      <c r="O152" s="62">
        <f t="shared" si="8"/>
        <v>2.509493671</v>
      </c>
      <c r="P152" s="62">
        <f t="shared" si="9"/>
        <v>0.4645577036</v>
      </c>
      <c r="Q152" s="62">
        <f t="shared" si="10"/>
        <v>0.391992091</v>
      </c>
      <c r="R152" s="62">
        <f t="shared" si="11"/>
        <v>1.539224527</v>
      </c>
      <c r="S152" s="62">
        <f t="shared" si="12"/>
        <v>0.1264</v>
      </c>
      <c r="T152" s="63">
        <f t="shared" si="13"/>
        <v>0.9303015324</v>
      </c>
      <c r="U152" s="63">
        <f t="shared" si="14"/>
        <v>0.9287646528</v>
      </c>
      <c r="V152" s="63">
        <f t="shared" si="15"/>
        <v>0.9472</v>
      </c>
      <c r="W152" s="63">
        <f t="shared" si="16"/>
        <v>0.9375</v>
      </c>
      <c r="X152" s="63">
        <f t="shared" si="17"/>
        <v>0.9375</v>
      </c>
      <c r="Y152" s="63">
        <f t="shared" si="18"/>
        <v>0.9375</v>
      </c>
      <c r="Z152" s="64">
        <f t="shared" si="19"/>
        <v>0.1824023727</v>
      </c>
      <c r="AA152" s="64">
        <f t="shared" si="20"/>
        <v>0.2768259693</v>
      </c>
      <c r="AB152" s="64">
        <f t="shared" si="21"/>
        <v>0.658</v>
      </c>
      <c r="AC152" s="64">
        <f t="shared" si="22"/>
        <v>0.6807528409</v>
      </c>
      <c r="AD152" s="64">
        <f t="shared" si="23"/>
        <v>0.4002130682</v>
      </c>
      <c r="AE152" s="64">
        <f t="shared" si="24"/>
        <v>0.8565340909</v>
      </c>
      <c r="AF152" s="3"/>
      <c r="AG152" s="3"/>
      <c r="AH152" s="3"/>
      <c r="AI152" s="3">
        <f t="shared" si="25"/>
        <v>32</v>
      </c>
      <c r="AJ152" s="47">
        <v>0.647058823529412</v>
      </c>
      <c r="AK152" s="47">
        <v>0.838709677419355</v>
      </c>
      <c r="AL152" s="63">
        <v>0.770833333333333</v>
      </c>
      <c r="AM152" s="47">
        <f t="shared" si="41"/>
        <v>1.050596982</v>
      </c>
      <c r="AN152" s="47">
        <f t="shared" si="42"/>
        <v>0.1355176184</v>
      </c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>
        <f t="shared" si="28"/>
        <v>4</v>
      </c>
      <c r="BG152" s="47">
        <v>0.0419368496634628</v>
      </c>
      <c r="BH152" s="47">
        <v>1.30799448492692</v>
      </c>
      <c r="BI152" s="63">
        <v>0.931790499390987</v>
      </c>
      <c r="BJ152" s="47"/>
      <c r="BK152" s="47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47">
        <v>0.860759493670886</v>
      </c>
      <c r="CN152" s="47">
        <v>0.943175161101347</v>
      </c>
      <c r="CO152" s="47">
        <v>0.930832690989211</v>
      </c>
      <c r="CP152" s="47">
        <v>0.929210968140494</v>
      </c>
      <c r="CQ152" s="63">
        <v>0.930301532377657</v>
      </c>
      <c r="CR152" s="47">
        <f t="shared" si="29"/>
        <v>0.930832691</v>
      </c>
      <c r="CS152" s="47">
        <f t="shared" si="30"/>
        <v>-0.0005311586116</v>
      </c>
      <c r="CT152" s="47">
        <f t="shared" si="31"/>
        <v>1.275574427</v>
      </c>
      <c r="CU152" s="47">
        <f t="shared" si="32"/>
        <v>0.05827667732</v>
      </c>
      <c r="CV152" s="3"/>
    </row>
    <row r="153" ht="11.25" customHeight="1">
      <c r="A153" s="3" t="s">
        <v>173</v>
      </c>
      <c r="B153" s="18">
        <v>35.0</v>
      </c>
      <c r="C153" s="19">
        <v>8.0</v>
      </c>
      <c r="D153" s="20">
        <v>308.0</v>
      </c>
      <c r="E153" s="21">
        <v>8.0</v>
      </c>
      <c r="F153" s="35">
        <v>20.0</v>
      </c>
      <c r="G153" s="36">
        <v>4.0</v>
      </c>
      <c r="H153" s="47">
        <f t="shared" si="1"/>
        <v>0.8139534884</v>
      </c>
      <c r="I153" s="47">
        <f t="shared" si="2"/>
        <v>0.9746835443</v>
      </c>
      <c r="J153" s="47">
        <f t="shared" si="3"/>
        <v>0.8333333333</v>
      </c>
      <c r="K153" s="47">
        <f t="shared" si="4"/>
        <v>0.9554317549</v>
      </c>
      <c r="L153" s="47">
        <f t="shared" si="5"/>
        <v>0.8208955224</v>
      </c>
      <c r="M153" s="47">
        <f t="shared" si="6"/>
        <v>0.9647058824</v>
      </c>
      <c r="N153" s="62">
        <f t="shared" si="7"/>
        <v>7.348837209</v>
      </c>
      <c r="O153" s="62">
        <f t="shared" si="8"/>
        <v>0.5581395349</v>
      </c>
      <c r="P153" s="62">
        <f t="shared" si="9"/>
        <v>0.07594936709</v>
      </c>
      <c r="Q153" s="62">
        <f t="shared" si="10"/>
        <v>0.06685236769</v>
      </c>
      <c r="R153" s="62">
        <f t="shared" si="11"/>
        <v>4.71641791</v>
      </c>
      <c r="S153" s="62">
        <f t="shared" si="12"/>
        <v>0.1264705882</v>
      </c>
      <c r="T153" s="63">
        <f t="shared" si="13"/>
        <v>0.9554317549</v>
      </c>
      <c r="U153" s="63">
        <f t="shared" si="14"/>
        <v>0.8208955224</v>
      </c>
      <c r="V153" s="63">
        <f t="shared" si="15"/>
        <v>0.9647058824</v>
      </c>
      <c r="W153" s="63">
        <f t="shared" si="16"/>
        <v>0.9477806789</v>
      </c>
      <c r="X153" s="63">
        <f t="shared" si="17"/>
        <v>0.9477806789</v>
      </c>
      <c r="Y153" s="63">
        <f t="shared" si="18"/>
        <v>0.9477806789</v>
      </c>
      <c r="Z153" s="64">
        <f t="shared" si="19"/>
        <v>0.1197771588</v>
      </c>
      <c r="AA153" s="64">
        <f t="shared" si="20"/>
        <v>0.5820895522</v>
      </c>
      <c r="AB153" s="64">
        <f t="shared" si="21"/>
        <v>0.9176470588</v>
      </c>
      <c r="AC153" s="64">
        <f t="shared" si="22"/>
        <v>0.9060052219</v>
      </c>
      <c r="AD153" s="64">
        <f t="shared" si="23"/>
        <v>0.1644908616</v>
      </c>
      <c r="AE153" s="64">
        <f t="shared" si="24"/>
        <v>0.8772845953</v>
      </c>
      <c r="AF153" s="3"/>
      <c r="AG153" s="3"/>
      <c r="AH153" s="3"/>
      <c r="AI153" s="3">
        <f t="shared" si="25"/>
        <v>32</v>
      </c>
      <c r="AJ153" s="47">
        <v>0.654929577464789</v>
      </c>
      <c r="AK153" s="47">
        <v>0.725567620927937</v>
      </c>
      <c r="AL153" s="63">
        <v>0.716883116883117</v>
      </c>
      <c r="AM153" s="47">
        <f t="shared" si="41"/>
        <v>0.9761589304</v>
      </c>
      <c r="AN153" s="47">
        <f t="shared" si="42"/>
        <v>0.04994863954</v>
      </c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>
        <f t="shared" si="28"/>
        <v>4</v>
      </c>
      <c r="BG153" s="47">
        <v>0.0425346398979105</v>
      </c>
      <c r="BH153" s="47">
        <v>0.867148813341404</v>
      </c>
      <c r="BI153" s="63">
        <v>0.634566862910008</v>
      </c>
      <c r="BJ153" s="47"/>
      <c r="BK153" s="47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47">
        <v>0.813953488372093</v>
      </c>
      <c r="CN153" s="47">
        <v>0.974683544303797</v>
      </c>
      <c r="CO153" s="47">
        <v>0.949662569964176</v>
      </c>
      <c r="CP153" s="47">
        <v>0.947861796733747</v>
      </c>
      <c r="CQ153" s="63">
        <v>0.955431754874652</v>
      </c>
      <c r="CR153" s="47">
        <f t="shared" si="29"/>
        <v>0.94966257</v>
      </c>
      <c r="CS153" s="47">
        <f t="shared" si="30"/>
        <v>0.00576918491</v>
      </c>
      <c r="CT153" s="47">
        <f t="shared" si="31"/>
        <v>1.264757375</v>
      </c>
      <c r="CU153" s="47">
        <f t="shared" si="32"/>
        <v>0.1136533125</v>
      </c>
      <c r="CV153" s="3"/>
    </row>
    <row r="154" ht="11.25" customHeight="1">
      <c r="A154" s="3" t="s">
        <v>174</v>
      </c>
      <c r="B154" s="18">
        <v>98.0</v>
      </c>
      <c r="C154" s="19">
        <v>10.0</v>
      </c>
      <c r="D154" s="20">
        <v>345.0</v>
      </c>
      <c r="E154" s="21">
        <v>15.0</v>
      </c>
      <c r="F154" s="35">
        <v>141.0</v>
      </c>
      <c r="G154" s="36">
        <v>5.0</v>
      </c>
      <c r="H154" s="47">
        <f t="shared" si="1"/>
        <v>0.9074074074</v>
      </c>
      <c r="I154" s="47">
        <f t="shared" si="2"/>
        <v>0.9583333333</v>
      </c>
      <c r="J154" s="47">
        <f t="shared" si="3"/>
        <v>0.9657534247</v>
      </c>
      <c r="K154" s="47">
        <f t="shared" si="4"/>
        <v>0.9465811966</v>
      </c>
      <c r="L154" s="47">
        <f t="shared" si="5"/>
        <v>0.9409448819</v>
      </c>
      <c r="M154" s="47">
        <f t="shared" si="6"/>
        <v>0.9604743083</v>
      </c>
      <c r="N154" s="62">
        <f t="shared" si="7"/>
        <v>3.333333333</v>
      </c>
      <c r="O154" s="62">
        <f t="shared" si="8"/>
        <v>1.351851852</v>
      </c>
      <c r="P154" s="62">
        <f t="shared" si="9"/>
        <v>0.4055555556</v>
      </c>
      <c r="Q154" s="62">
        <f t="shared" si="10"/>
        <v>0.311965812</v>
      </c>
      <c r="R154" s="62">
        <f t="shared" si="11"/>
        <v>1.417322835</v>
      </c>
      <c r="S154" s="62">
        <f t="shared" si="12"/>
        <v>0.2134387352</v>
      </c>
      <c r="T154" s="63">
        <f t="shared" si="13"/>
        <v>0.9465811966</v>
      </c>
      <c r="U154" s="63">
        <f t="shared" si="14"/>
        <v>0.9409448819</v>
      </c>
      <c r="V154" s="63">
        <f t="shared" si="15"/>
        <v>0.9604743083</v>
      </c>
      <c r="W154" s="63">
        <f t="shared" si="16"/>
        <v>0.9511400651</v>
      </c>
      <c r="X154" s="63">
        <f t="shared" si="17"/>
        <v>0.9511400651</v>
      </c>
      <c r="Y154" s="63">
        <f t="shared" si="18"/>
        <v>0.9511400651</v>
      </c>
      <c r="Z154" s="64">
        <f t="shared" si="19"/>
        <v>0.2414529915</v>
      </c>
      <c r="AA154" s="64">
        <f t="shared" si="20"/>
        <v>0.405511811</v>
      </c>
      <c r="AB154" s="64">
        <f t="shared" si="21"/>
        <v>0.6916996047</v>
      </c>
      <c r="AC154" s="64">
        <f t="shared" si="22"/>
        <v>0.7296416938</v>
      </c>
      <c r="AD154" s="64">
        <f t="shared" si="23"/>
        <v>0.4136807818</v>
      </c>
      <c r="AE154" s="64">
        <f t="shared" si="24"/>
        <v>0.8078175896</v>
      </c>
      <c r="AF154" s="3"/>
      <c r="AG154" s="3"/>
      <c r="AH154" s="3"/>
      <c r="AI154" s="3">
        <f t="shared" si="25"/>
        <v>32</v>
      </c>
      <c r="AJ154" s="47">
        <v>0.657894736842105</v>
      </c>
      <c r="AK154" s="47">
        <v>0.801775147928994</v>
      </c>
      <c r="AL154" s="63">
        <v>0.787234042553192</v>
      </c>
      <c r="AM154" s="47">
        <f t="shared" si="41"/>
        <v>1.032142474</v>
      </c>
      <c r="AN154" s="47">
        <f t="shared" si="42"/>
        <v>0.1017388144</v>
      </c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>
        <f t="shared" si="28"/>
        <v>4</v>
      </c>
      <c r="BG154" s="47">
        <v>0.0428549564355485</v>
      </c>
      <c r="BH154" s="47">
        <v>0.428549564355483</v>
      </c>
      <c r="BI154" s="63">
        <v>0.324384787472036</v>
      </c>
      <c r="BJ154" s="47"/>
      <c r="BK154" s="47"/>
      <c r="BL154" s="3"/>
      <c r="BM154" s="3"/>
      <c r="BN154" s="3"/>
      <c r="BO154" s="3"/>
      <c r="BP154" s="3"/>
      <c r="BQ154" s="3"/>
      <c r="BR154" s="3"/>
      <c r="BS154" s="3"/>
      <c r="BT154" s="3"/>
      <c r="BU154" s="3" t="s">
        <v>467</v>
      </c>
      <c r="BV154" s="3" t="s">
        <v>411</v>
      </c>
      <c r="BW154" s="3" t="s">
        <v>468</v>
      </c>
      <c r="BX154" s="3" t="s">
        <v>469</v>
      </c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47">
        <v>0.907407407407407</v>
      </c>
      <c r="CN154" s="47">
        <v>0.958333333333333</v>
      </c>
      <c r="CO154" s="47">
        <v>0.951088813015969</v>
      </c>
      <c r="CP154" s="47">
        <v>0.949274477862855</v>
      </c>
      <c r="CQ154" s="63">
        <v>0.946581196581196</v>
      </c>
      <c r="CR154" s="47">
        <f t="shared" si="29"/>
        <v>0.951088813</v>
      </c>
      <c r="CS154" s="47">
        <f t="shared" si="30"/>
        <v>-0.004507616435</v>
      </c>
      <c r="CT154" s="47">
        <f t="shared" si="31"/>
        <v>1.31927793</v>
      </c>
      <c r="CU154" s="47">
        <f t="shared" si="32"/>
        <v>0.03601006756</v>
      </c>
      <c r="CV154" s="3"/>
    </row>
    <row r="155" ht="11.25" customHeight="1">
      <c r="A155" s="3" t="s">
        <v>175</v>
      </c>
      <c r="B155" s="18">
        <v>122.0</v>
      </c>
      <c r="C155" s="19">
        <v>9.0</v>
      </c>
      <c r="D155" s="20">
        <v>299.0</v>
      </c>
      <c r="E155" s="21">
        <v>25.0</v>
      </c>
      <c r="F155" s="35">
        <v>246.0</v>
      </c>
      <c r="G155" s="36">
        <v>29.0</v>
      </c>
      <c r="H155" s="47">
        <f t="shared" si="1"/>
        <v>0.9312977099</v>
      </c>
      <c r="I155" s="47">
        <f t="shared" si="2"/>
        <v>0.9228395062</v>
      </c>
      <c r="J155" s="47">
        <f t="shared" si="3"/>
        <v>0.8945454545</v>
      </c>
      <c r="K155" s="47">
        <f t="shared" si="4"/>
        <v>0.9252747253</v>
      </c>
      <c r="L155" s="47">
        <f t="shared" si="5"/>
        <v>0.9064039409</v>
      </c>
      <c r="M155" s="47">
        <f t="shared" si="6"/>
        <v>0.9098497496</v>
      </c>
      <c r="N155" s="62">
        <f t="shared" si="7"/>
        <v>2.473282443</v>
      </c>
      <c r="O155" s="62">
        <f t="shared" si="8"/>
        <v>2.099236641</v>
      </c>
      <c r="P155" s="62">
        <f t="shared" si="9"/>
        <v>0.8487654321</v>
      </c>
      <c r="Q155" s="62">
        <f t="shared" si="10"/>
        <v>0.6043956044</v>
      </c>
      <c r="R155" s="62">
        <f t="shared" si="11"/>
        <v>0.7980295567</v>
      </c>
      <c r="S155" s="62">
        <f t="shared" si="12"/>
        <v>0.2186978297</v>
      </c>
      <c r="T155" s="63">
        <f t="shared" si="13"/>
        <v>0.9252747253</v>
      </c>
      <c r="U155" s="63">
        <f t="shared" si="14"/>
        <v>0.9064039409</v>
      </c>
      <c r="V155" s="63">
        <f t="shared" si="15"/>
        <v>0.9098497496</v>
      </c>
      <c r="W155" s="63">
        <f t="shared" si="16"/>
        <v>0.9136986301</v>
      </c>
      <c r="X155" s="63">
        <f t="shared" si="17"/>
        <v>0.9136986301</v>
      </c>
      <c r="Y155" s="63">
        <f t="shared" si="18"/>
        <v>0.9136986301</v>
      </c>
      <c r="Z155" s="64">
        <f t="shared" si="19"/>
        <v>0.3230769231</v>
      </c>
      <c r="AA155" s="64">
        <f t="shared" si="20"/>
        <v>0.3719211823</v>
      </c>
      <c r="AB155" s="64">
        <f t="shared" si="21"/>
        <v>0.5475792988</v>
      </c>
      <c r="AC155" s="64">
        <f t="shared" si="22"/>
        <v>0.6164383562</v>
      </c>
      <c r="AD155" s="64">
        <f t="shared" si="23"/>
        <v>0.5383561644</v>
      </c>
      <c r="AE155" s="64">
        <f t="shared" si="24"/>
        <v>0.7589041096</v>
      </c>
      <c r="AF155" s="3"/>
      <c r="AG155" s="3"/>
      <c r="AH155" s="3"/>
      <c r="AI155" s="3">
        <f t="shared" si="25"/>
        <v>33</v>
      </c>
      <c r="AJ155" s="47">
        <v>0.662162162162162</v>
      </c>
      <c r="AK155" s="47">
        <v>0.842430484037075</v>
      </c>
      <c r="AL155" s="63">
        <v>0.818588025022341</v>
      </c>
      <c r="AM155" s="47">
        <f t="shared" si="41"/>
        <v>1.063907663</v>
      </c>
      <c r="AN155" s="47">
        <f t="shared" si="42"/>
        <v>0.1274689528</v>
      </c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>
        <f t="shared" si="28"/>
        <v>4</v>
      </c>
      <c r="BG155" s="47">
        <v>0.0437936822092012</v>
      </c>
      <c r="BH155" s="47">
        <v>1.32202494810593</v>
      </c>
      <c r="BI155" s="63">
        <v>0.955555555555556</v>
      </c>
      <c r="BJ155" s="47"/>
      <c r="BK155" s="47"/>
      <c r="BL155" s="3"/>
      <c r="BM155" s="3"/>
      <c r="BN155" s="3"/>
      <c r="BO155" s="3"/>
      <c r="BP155" s="3"/>
      <c r="BQ155" s="3"/>
      <c r="BR155" s="3"/>
      <c r="BS155" s="3"/>
      <c r="BT155" s="3"/>
      <c r="BU155" s="3">
        <v>-2.0</v>
      </c>
      <c r="BV155" s="47">
        <f t="shared" ref="BV155:BV160" si="46">BU155/100+0.005</f>
        <v>-0.015</v>
      </c>
      <c r="BW155" s="3">
        <v>0.70959665</v>
      </c>
      <c r="BX155" s="3">
        <v>-0.0093610501</v>
      </c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47">
        <v>0.931297709923664</v>
      </c>
      <c r="CN155" s="47">
        <v>0.922839506172839</v>
      </c>
      <c r="CO155" s="47">
        <v>0.925208825068946</v>
      </c>
      <c r="CP155" s="47">
        <v>0.923640578683942</v>
      </c>
      <c r="CQ155" s="63">
        <v>0.925274725274725</v>
      </c>
      <c r="CR155" s="47">
        <f t="shared" si="29"/>
        <v>0.9252088251</v>
      </c>
      <c r="CS155" s="47">
        <f t="shared" si="30"/>
        <v>0.00006590020578</v>
      </c>
      <c r="CT155" s="47">
        <f t="shared" si="31"/>
        <v>1.311072999</v>
      </c>
      <c r="CU155" s="47">
        <f t="shared" si="32"/>
        <v>-0.005980853229</v>
      </c>
      <c r="CV155" s="3"/>
    </row>
    <row r="156" ht="11.25" customHeight="1">
      <c r="A156" s="3" t="s">
        <v>176</v>
      </c>
      <c r="B156" s="18">
        <v>108.0</v>
      </c>
      <c r="C156" s="19">
        <v>10.0</v>
      </c>
      <c r="D156" s="20">
        <v>294.0</v>
      </c>
      <c r="E156" s="21">
        <v>15.0</v>
      </c>
      <c r="F156" s="35">
        <v>92.0</v>
      </c>
      <c r="G156" s="36">
        <v>4.0</v>
      </c>
      <c r="H156" s="47">
        <f t="shared" si="1"/>
        <v>0.9152542373</v>
      </c>
      <c r="I156" s="47">
        <f t="shared" si="2"/>
        <v>0.9514563107</v>
      </c>
      <c r="J156" s="47">
        <f t="shared" si="3"/>
        <v>0.9583333333</v>
      </c>
      <c r="K156" s="47">
        <f t="shared" si="4"/>
        <v>0.9414519906</v>
      </c>
      <c r="L156" s="47">
        <f t="shared" si="5"/>
        <v>0.9345794393</v>
      </c>
      <c r="M156" s="47">
        <f t="shared" si="6"/>
        <v>0.9530864198</v>
      </c>
      <c r="N156" s="62">
        <f t="shared" si="7"/>
        <v>2.618644068</v>
      </c>
      <c r="O156" s="62">
        <f t="shared" si="8"/>
        <v>0.813559322</v>
      </c>
      <c r="P156" s="62">
        <f t="shared" si="9"/>
        <v>0.3106796117</v>
      </c>
      <c r="Q156" s="62">
        <f t="shared" si="10"/>
        <v>0.224824356</v>
      </c>
      <c r="R156" s="62">
        <f t="shared" si="11"/>
        <v>1.443925234</v>
      </c>
      <c r="S156" s="62">
        <f t="shared" si="12"/>
        <v>0.2913580247</v>
      </c>
      <c r="T156" s="63">
        <f t="shared" si="13"/>
        <v>0.9414519906</v>
      </c>
      <c r="U156" s="63">
        <f t="shared" si="14"/>
        <v>0.9345794393</v>
      </c>
      <c r="V156" s="63">
        <f t="shared" si="15"/>
        <v>0.9530864198</v>
      </c>
      <c r="W156" s="63">
        <f t="shared" si="16"/>
        <v>0.9445506692</v>
      </c>
      <c r="X156" s="63">
        <f t="shared" si="17"/>
        <v>0.9445506692</v>
      </c>
      <c r="Y156" s="63">
        <f t="shared" si="18"/>
        <v>0.9445506692</v>
      </c>
      <c r="Z156" s="64">
        <f t="shared" si="19"/>
        <v>0.2880562061</v>
      </c>
      <c r="AA156" s="64">
        <f t="shared" si="20"/>
        <v>0.523364486</v>
      </c>
      <c r="AB156" s="64">
        <f t="shared" si="21"/>
        <v>0.7358024691</v>
      </c>
      <c r="AC156" s="64">
        <f t="shared" si="22"/>
        <v>0.776290631</v>
      </c>
      <c r="AD156" s="64">
        <f t="shared" si="23"/>
        <v>0.4110898662</v>
      </c>
      <c r="AE156" s="64">
        <f t="shared" si="24"/>
        <v>0.7571701721</v>
      </c>
      <c r="AF156" s="3"/>
      <c r="AG156" s="3"/>
      <c r="AH156" s="3"/>
      <c r="AI156" s="3">
        <f t="shared" si="25"/>
        <v>33</v>
      </c>
      <c r="AJ156" s="47">
        <v>0.66530612244898</v>
      </c>
      <c r="AK156" s="47">
        <v>0.892956184137548</v>
      </c>
      <c r="AL156" s="63">
        <v>0.86572265625</v>
      </c>
      <c r="AM156" s="47">
        <f t="shared" si="41"/>
        <v>1.101857844</v>
      </c>
      <c r="AN156" s="47">
        <f t="shared" si="42"/>
        <v>0.1609729024</v>
      </c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>
        <f t="shared" si="28"/>
        <v>4</v>
      </c>
      <c r="BG156" s="47">
        <v>0.0438278441121143</v>
      </c>
      <c r="BH156" s="47">
        <v>0.698831899020429</v>
      </c>
      <c r="BI156" s="63">
        <v>0.515822784810127</v>
      </c>
      <c r="BJ156" s="47"/>
      <c r="BK156" s="47"/>
      <c r="BL156" s="3"/>
      <c r="BM156" s="3"/>
      <c r="BN156" s="3"/>
      <c r="BO156" s="3"/>
      <c r="BP156" s="3"/>
      <c r="BQ156" s="3"/>
      <c r="BR156" s="3"/>
      <c r="BS156" s="3"/>
      <c r="BT156" s="3"/>
      <c r="BU156" s="3">
        <v>0.0</v>
      </c>
      <c r="BV156" s="47">
        <f t="shared" si="46"/>
        <v>0.005</v>
      </c>
      <c r="BW156" s="3">
        <v>0.704358442353</v>
      </c>
      <c r="BX156" s="3">
        <v>0.004782165</v>
      </c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47">
        <v>0.915254237288135</v>
      </c>
      <c r="CN156" s="47">
        <v>0.951456310679612</v>
      </c>
      <c r="CO156" s="47">
        <v>0.946595470170971</v>
      </c>
      <c r="CP156" s="47">
        <v>0.944823861514008</v>
      </c>
      <c r="CQ156" s="63">
        <v>0.941451990632319</v>
      </c>
      <c r="CR156" s="47">
        <f t="shared" si="29"/>
        <v>0.9465954702</v>
      </c>
      <c r="CS156" s="47">
        <f t="shared" si="30"/>
        <v>-0.005143479539</v>
      </c>
      <c r="CT156" s="47">
        <f t="shared" si="31"/>
        <v>1.319963687</v>
      </c>
      <c r="CU156" s="47">
        <f t="shared" si="32"/>
        <v>0.02559873159</v>
      </c>
      <c r="CV156" s="3"/>
    </row>
    <row r="157" ht="11.25" customHeight="1">
      <c r="A157" s="3" t="s">
        <v>177</v>
      </c>
      <c r="B157" s="18">
        <v>58.0</v>
      </c>
      <c r="C157" s="19">
        <v>4.0</v>
      </c>
      <c r="D157" s="20">
        <v>188.0</v>
      </c>
      <c r="E157" s="21">
        <v>8.0</v>
      </c>
      <c r="F157" s="35">
        <v>184.0</v>
      </c>
      <c r="G157" s="36">
        <v>13.0</v>
      </c>
      <c r="H157" s="47">
        <f t="shared" si="1"/>
        <v>0.935483871</v>
      </c>
      <c r="I157" s="47">
        <f t="shared" si="2"/>
        <v>0.9591836735</v>
      </c>
      <c r="J157" s="47">
        <f t="shared" si="3"/>
        <v>0.9340101523</v>
      </c>
      <c r="K157" s="47">
        <f t="shared" si="4"/>
        <v>0.9534883721</v>
      </c>
      <c r="L157" s="47">
        <f t="shared" si="5"/>
        <v>0.9343629344</v>
      </c>
      <c r="M157" s="47">
        <f t="shared" si="6"/>
        <v>0.9465648855</v>
      </c>
      <c r="N157" s="62">
        <f t="shared" si="7"/>
        <v>3.161290323</v>
      </c>
      <c r="O157" s="62">
        <f t="shared" si="8"/>
        <v>3.177419355</v>
      </c>
      <c r="P157" s="62">
        <f t="shared" si="9"/>
        <v>1.005102041</v>
      </c>
      <c r="Q157" s="62">
        <f t="shared" si="10"/>
        <v>0.7635658915</v>
      </c>
      <c r="R157" s="62">
        <f t="shared" si="11"/>
        <v>0.7567567568</v>
      </c>
      <c r="S157" s="62">
        <f t="shared" si="12"/>
        <v>0.1577608142</v>
      </c>
      <c r="T157" s="63">
        <f t="shared" si="13"/>
        <v>0.9534883721</v>
      </c>
      <c r="U157" s="63">
        <f t="shared" si="14"/>
        <v>0.9343629344</v>
      </c>
      <c r="V157" s="63">
        <f t="shared" si="15"/>
        <v>0.9465648855</v>
      </c>
      <c r="W157" s="63">
        <f t="shared" si="16"/>
        <v>0.9450549451</v>
      </c>
      <c r="X157" s="63">
        <f t="shared" si="17"/>
        <v>0.9450549451</v>
      </c>
      <c r="Y157" s="63">
        <f t="shared" si="18"/>
        <v>0.9450549451</v>
      </c>
      <c r="Z157" s="64">
        <f t="shared" si="19"/>
        <v>0.2558139535</v>
      </c>
      <c r="AA157" s="64">
        <f t="shared" si="20"/>
        <v>0.2741312741</v>
      </c>
      <c r="AB157" s="64">
        <f t="shared" si="21"/>
        <v>0.5114503817</v>
      </c>
      <c r="AC157" s="64">
        <f t="shared" si="22"/>
        <v>0.5692307692</v>
      </c>
      <c r="AD157" s="64">
        <f t="shared" si="23"/>
        <v>0.5494505495</v>
      </c>
      <c r="AE157" s="64">
        <f t="shared" si="24"/>
        <v>0.8263736264</v>
      </c>
      <c r="AF157" s="3"/>
      <c r="AG157" s="3"/>
      <c r="AH157" s="3"/>
      <c r="AI157" s="3">
        <f t="shared" si="25"/>
        <v>33</v>
      </c>
      <c r="AJ157" s="47">
        <v>0.666666666666667</v>
      </c>
      <c r="AK157" s="47">
        <v>0.867298578199052</v>
      </c>
      <c r="AL157" s="63">
        <v>0.849137931034483</v>
      </c>
      <c r="AM157" s="47">
        <f t="shared" si="41"/>
        <v>1.084677227</v>
      </c>
      <c r="AN157" s="47">
        <f t="shared" si="42"/>
        <v>0.1418681852</v>
      </c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>
        <f t="shared" si="28"/>
        <v>4</v>
      </c>
      <c r="BG157" s="47">
        <v>0.0438677836197159</v>
      </c>
      <c r="BH157" s="47">
        <v>1.31540082383043</v>
      </c>
      <c r="BI157" s="63">
        <v>0.953112990007686</v>
      </c>
      <c r="BJ157" s="47"/>
      <c r="BK157" s="47"/>
      <c r="BL157" s="3"/>
      <c r="BM157" s="3"/>
      <c r="BN157" s="3"/>
      <c r="BO157" s="3"/>
      <c r="BP157" s="3"/>
      <c r="BQ157" s="3"/>
      <c r="BR157" s="3"/>
      <c r="BS157" s="3"/>
      <c r="BT157" s="3"/>
      <c r="BU157" s="3">
        <v>1.0</v>
      </c>
      <c r="BV157" s="47">
        <f t="shared" si="46"/>
        <v>0.015</v>
      </c>
      <c r="BW157" s="3">
        <v>0.7036385165</v>
      </c>
      <c r="BX157" s="3">
        <v>0.010463656945</v>
      </c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47">
        <v>0.935483870967742</v>
      </c>
      <c r="CN157" s="47">
        <v>0.959183673469388</v>
      </c>
      <c r="CO157" s="47">
        <v>0.956346855587539</v>
      </c>
      <c r="CP157" s="47">
        <v>0.954482522527866</v>
      </c>
      <c r="CQ157" s="63">
        <v>0.953488372093023</v>
      </c>
      <c r="CR157" s="47">
        <f t="shared" si="29"/>
        <v>0.9563468556</v>
      </c>
      <c r="CS157" s="47">
        <f t="shared" si="30"/>
        <v>-0.002858483495</v>
      </c>
      <c r="CT157" s="47">
        <f t="shared" si="31"/>
        <v>1.339732269</v>
      </c>
      <c r="CU157" s="47">
        <f t="shared" si="32"/>
        <v>0.01675829106</v>
      </c>
      <c r="CV157" s="3"/>
    </row>
    <row r="158" ht="11.25" customHeight="1">
      <c r="A158" s="3" t="s">
        <v>178</v>
      </c>
      <c r="B158" s="18">
        <v>91.0</v>
      </c>
      <c r="C158" s="19">
        <v>10.0</v>
      </c>
      <c r="D158" s="20">
        <v>169.0</v>
      </c>
      <c r="E158" s="21">
        <v>12.0</v>
      </c>
      <c r="F158" s="35">
        <v>73.0</v>
      </c>
      <c r="G158" s="36">
        <v>8.0</v>
      </c>
      <c r="H158" s="47">
        <f t="shared" si="1"/>
        <v>0.900990099</v>
      </c>
      <c r="I158" s="47">
        <f t="shared" si="2"/>
        <v>0.9337016575</v>
      </c>
      <c r="J158" s="47">
        <f t="shared" si="3"/>
        <v>0.9012345679</v>
      </c>
      <c r="K158" s="47">
        <f t="shared" si="4"/>
        <v>0.9219858156</v>
      </c>
      <c r="L158" s="47">
        <f t="shared" si="5"/>
        <v>0.9010989011</v>
      </c>
      <c r="M158" s="47">
        <f t="shared" si="6"/>
        <v>0.9236641221</v>
      </c>
      <c r="N158" s="62">
        <f t="shared" si="7"/>
        <v>1.792079208</v>
      </c>
      <c r="O158" s="62">
        <f t="shared" si="8"/>
        <v>0.801980198</v>
      </c>
      <c r="P158" s="62">
        <f t="shared" si="9"/>
        <v>0.4475138122</v>
      </c>
      <c r="Q158" s="62">
        <f t="shared" si="10"/>
        <v>0.2872340426</v>
      </c>
      <c r="R158" s="62">
        <f t="shared" si="11"/>
        <v>0.9945054945</v>
      </c>
      <c r="S158" s="62">
        <f t="shared" si="12"/>
        <v>0.3854961832</v>
      </c>
      <c r="T158" s="63">
        <f t="shared" si="13"/>
        <v>0.9219858156</v>
      </c>
      <c r="U158" s="63">
        <f t="shared" si="14"/>
        <v>0.9010989011</v>
      </c>
      <c r="V158" s="63">
        <f t="shared" si="15"/>
        <v>0.9236641221</v>
      </c>
      <c r="W158" s="63">
        <f t="shared" si="16"/>
        <v>0.9173553719</v>
      </c>
      <c r="X158" s="63">
        <f t="shared" si="17"/>
        <v>0.9173553719</v>
      </c>
      <c r="Y158" s="63">
        <f t="shared" si="18"/>
        <v>0.9173553719</v>
      </c>
      <c r="Z158" s="64">
        <f t="shared" si="19"/>
        <v>0.365248227</v>
      </c>
      <c r="AA158" s="64">
        <f t="shared" si="20"/>
        <v>0.543956044</v>
      </c>
      <c r="AB158" s="64">
        <f t="shared" si="21"/>
        <v>0.6755725191</v>
      </c>
      <c r="AC158" s="64">
        <f t="shared" si="22"/>
        <v>0.738292011</v>
      </c>
      <c r="AD158" s="64">
        <f t="shared" si="23"/>
        <v>0.4848484848</v>
      </c>
      <c r="AE158" s="64">
        <f t="shared" si="24"/>
        <v>0.694214876</v>
      </c>
      <c r="AF158" s="3"/>
      <c r="AG158" s="3"/>
      <c r="AH158" s="3"/>
      <c r="AI158" s="3">
        <f t="shared" si="25"/>
        <v>33</v>
      </c>
      <c r="AJ158" s="47">
        <v>0.666666666666667</v>
      </c>
      <c r="AK158" s="47">
        <v>0.714285714285714</v>
      </c>
      <c r="AL158" s="63">
        <v>0.705882352941176</v>
      </c>
      <c r="AM158" s="47">
        <f t="shared" si="41"/>
        <v>0.9764807931</v>
      </c>
      <c r="AN158" s="47">
        <f t="shared" si="42"/>
        <v>0.03367175149</v>
      </c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>
        <f t="shared" si="28"/>
        <v>4</v>
      </c>
      <c r="BG158" s="47">
        <v>0.0444764103861687</v>
      </c>
      <c r="BH158" s="47">
        <v>1.29184433412791</v>
      </c>
      <c r="BI158" s="63">
        <v>0.937817258883249</v>
      </c>
      <c r="BJ158" s="47"/>
      <c r="BK158" s="47"/>
      <c r="BL158" s="3"/>
      <c r="BM158" s="3"/>
      <c r="BN158" s="3"/>
      <c r="BO158" s="3"/>
      <c r="BP158" s="3"/>
      <c r="BQ158" s="3"/>
      <c r="BR158" s="3"/>
      <c r="BS158" s="3"/>
      <c r="BT158" s="3"/>
      <c r="BU158" s="3">
        <v>2.0</v>
      </c>
      <c r="BV158" s="47">
        <f t="shared" si="46"/>
        <v>0.025</v>
      </c>
      <c r="BW158" s="3">
        <v>0.695028011706741</v>
      </c>
      <c r="BX158" s="3">
        <v>0.02375522218</v>
      </c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47">
        <v>0.900990099009901</v>
      </c>
      <c r="CN158" s="47">
        <v>0.933701657458563</v>
      </c>
      <c r="CO158" s="47">
        <v>0.929405904787617</v>
      </c>
      <c r="CP158" s="47">
        <v>0.927797749026313</v>
      </c>
      <c r="CQ158" s="63">
        <v>0.921985815602837</v>
      </c>
      <c r="CR158" s="47">
        <f t="shared" si="29"/>
        <v>0.9294059048</v>
      </c>
      <c r="CS158" s="47">
        <f t="shared" si="30"/>
        <v>-0.007420089185</v>
      </c>
      <c r="CT158" s="47">
        <f t="shared" si="31"/>
        <v>1.297322982</v>
      </c>
      <c r="CU158" s="47">
        <f t="shared" si="32"/>
        <v>0.0231305648</v>
      </c>
      <c r="CV158" s="3"/>
    </row>
    <row r="159" ht="11.25" customHeight="1">
      <c r="A159" s="3" t="s">
        <v>179</v>
      </c>
      <c r="B159" s="18">
        <v>276.0</v>
      </c>
      <c r="C159" s="19">
        <v>13.0</v>
      </c>
      <c r="D159" s="20">
        <v>702.0</v>
      </c>
      <c r="E159" s="21">
        <v>20.0</v>
      </c>
      <c r="F159" s="35">
        <v>400.0</v>
      </c>
      <c r="G159" s="36">
        <v>10.0</v>
      </c>
      <c r="H159" s="47">
        <f t="shared" si="1"/>
        <v>0.955017301</v>
      </c>
      <c r="I159" s="47">
        <f t="shared" si="2"/>
        <v>0.972299169</v>
      </c>
      <c r="J159" s="47">
        <f t="shared" si="3"/>
        <v>0.9756097561</v>
      </c>
      <c r="K159" s="47">
        <f t="shared" si="4"/>
        <v>0.9673590504</v>
      </c>
      <c r="L159" s="47">
        <f t="shared" si="5"/>
        <v>0.9670958512</v>
      </c>
      <c r="M159" s="47">
        <f t="shared" si="6"/>
        <v>0.9734982332</v>
      </c>
      <c r="N159" s="62">
        <f t="shared" si="7"/>
        <v>2.498269896</v>
      </c>
      <c r="O159" s="62">
        <f t="shared" si="8"/>
        <v>1.418685121</v>
      </c>
      <c r="P159" s="62">
        <f t="shared" si="9"/>
        <v>0.567867036</v>
      </c>
      <c r="Q159" s="62">
        <f t="shared" si="10"/>
        <v>0.4055390702</v>
      </c>
      <c r="R159" s="62">
        <f t="shared" si="11"/>
        <v>1.032904149</v>
      </c>
      <c r="S159" s="62">
        <f t="shared" si="12"/>
        <v>0.2553003534</v>
      </c>
      <c r="T159" s="63">
        <f t="shared" si="13"/>
        <v>0.9673590504</v>
      </c>
      <c r="U159" s="63">
        <f t="shared" si="14"/>
        <v>0.9670958512</v>
      </c>
      <c r="V159" s="63">
        <f t="shared" si="15"/>
        <v>0.9734982332</v>
      </c>
      <c r="W159" s="63">
        <f t="shared" si="16"/>
        <v>0.96973962</v>
      </c>
      <c r="X159" s="63">
        <f t="shared" si="17"/>
        <v>0.96973962</v>
      </c>
      <c r="Y159" s="63">
        <f t="shared" si="18"/>
        <v>0.96973962</v>
      </c>
      <c r="Z159" s="64">
        <f t="shared" si="19"/>
        <v>0.2927794263</v>
      </c>
      <c r="AA159" s="64">
        <f t="shared" si="20"/>
        <v>0.4091559371</v>
      </c>
      <c r="AB159" s="64">
        <f t="shared" si="21"/>
        <v>0.628975265</v>
      </c>
      <c r="AC159" s="64">
        <f t="shared" si="22"/>
        <v>0.6952850106</v>
      </c>
      <c r="AD159" s="64">
        <f t="shared" si="23"/>
        <v>0.4897959184</v>
      </c>
      <c r="AE159" s="64">
        <f t="shared" si="24"/>
        <v>0.7846586911</v>
      </c>
      <c r="AF159" s="3"/>
      <c r="AG159" s="3"/>
      <c r="AH159" s="3"/>
      <c r="AI159" s="3">
        <f t="shared" si="25"/>
        <v>33</v>
      </c>
      <c r="AJ159" s="47">
        <v>0.669683257918552</v>
      </c>
      <c r="AK159" s="47">
        <v>0.763260748185371</v>
      </c>
      <c r="AL159" s="63">
        <v>0.752982107355865</v>
      </c>
      <c r="AM159" s="47">
        <f t="shared" si="41"/>
        <v>1.013244424</v>
      </c>
      <c r="AN159" s="47">
        <f t="shared" si="42"/>
        <v>0.06616927793</v>
      </c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>
        <f t="shared" si="28"/>
        <v>4</v>
      </c>
      <c r="BG159" s="47">
        <v>0.044501609776198</v>
      </c>
      <c r="BH159" s="47">
        <v>1.3328425357841</v>
      </c>
      <c r="BI159" s="63">
        <v>0.957417582417583</v>
      </c>
      <c r="BJ159" s="47"/>
      <c r="BK159" s="47"/>
      <c r="BL159" s="3"/>
      <c r="BM159" s="3"/>
      <c r="BN159" s="3"/>
      <c r="BO159" s="3"/>
      <c r="BP159" s="3"/>
      <c r="BQ159" s="3"/>
      <c r="BR159" s="3"/>
      <c r="BS159" s="3"/>
      <c r="BT159" s="3"/>
      <c r="BU159" s="3">
        <v>3.0</v>
      </c>
      <c r="BV159" s="47">
        <f t="shared" si="46"/>
        <v>0.035</v>
      </c>
      <c r="BW159" s="3">
        <v>0.703894551516111</v>
      </c>
      <c r="BX159" s="3">
        <v>0.0194147615</v>
      </c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47">
        <v>0.955017301038062</v>
      </c>
      <c r="CN159" s="47">
        <v>0.972299168975069</v>
      </c>
      <c r="CO159" s="47">
        <v>0.970501365916252</v>
      </c>
      <c r="CP159" s="47">
        <v>0.968502439825968</v>
      </c>
      <c r="CQ159" s="63">
        <v>0.967359050445104</v>
      </c>
      <c r="CR159" s="47">
        <f t="shared" si="29"/>
        <v>0.9705013659</v>
      </c>
      <c r="CS159" s="47">
        <f t="shared" si="30"/>
        <v>-0.003142315471</v>
      </c>
      <c r="CT159" s="47">
        <f t="shared" si="31"/>
        <v>1.362818545</v>
      </c>
      <c r="CU159" s="47">
        <f t="shared" si="32"/>
        <v>0.01222012601</v>
      </c>
      <c r="CV159" s="3"/>
    </row>
    <row r="160" ht="11.25" customHeight="1">
      <c r="A160" s="3" t="s">
        <v>180</v>
      </c>
      <c r="B160" s="18">
        <v>54.0</v>
      </c>
      <c r="C160" s="19">
        <v>8.0</v>
      </c>
      <c r="D160" s="20">
        <v>242.0</v>
      </c>
      <c r="E160" s="21">
        <v>8.0</v>
      </c>
      <c r="F160" s="35">
        <v>155.0</v>
      </c>
      <c r="G160" s="36">
        <v>2.0</v>
      </c>
      <c r="H160" s="47">
        <f t="shared" si="1"/>
        <v>0.8709677419</v>
      </c>
      <c r="I160" s="47">
        <f t="shared" si="2"/>
        <v>0.968</v>
      </c>
      <c r="J160" s="47">
        <f t="shared" si="3"/>
        <v>0.9872611465</v>
      </c>
      <c r="K160" s="47">
        <f t="shared" si="4"/>
        <v>0.9487179487</v>
      </c>
      <c r="L160" s="47">
        <f t="shared" si="5"/>
        <v>0.9543378995</v>
      </c>
      <c r="M160" s="47">
        <f t="shared" si="6"/>
        <v>0.9754299754</v>
      </c>
      <c r="N160" s="62">
        <f t="shared" si="7"/>
        <v>4.032258065</v>
      </c>
      <c r="O160" s="62">
        <f t="shared" si="8"/>
        <v>2.532258065</v>
      </c>
      <c r="P160" s="62">
        <f t="shared" si="9"/>
        <v>0.628</v>
      </c>
      <c r="Q160" s="62">
        <f t="shared" si="10"/>
        <v>0.5032051282</v>
      </c>
      <c r="R160" s="62">
        <f t="shared" si="11"/>
        <v>1.141552511</v>
      </c>
      <c r="S160" s="62">
        <f t="shared" si="12"/>
        <v>0.1523341523</v>
      </c>
      <c r="T160" s="63">
        <f t="shared" si="13"/>
        <v>0.9487179487</v>
      </c>
      <c r="U160" s="63">
        <f t="shared" si="14"/>
        <v>0.9543378995</v>
      </c>
      <c r="V160" s="63">
        <f t="shared" si="15"/>
        <v>0.9754299754</v>
      </c>
      <c r="W160" s="63">
        <f t="shared" si="16"/>
        <v>0.9616204691</v>
      </c>
      <c r="X160" s="63">
        <f t="shared" si="17"/>
        <v>0.9616204691</v>
      </c>
      <c r="Y160" s="63">
        <f t="shared" si="18"/>
        <v>0.9616204691</v>
      </c>
      <c r="Z160" s="64">
        <f t="shared" si="19"/>
        <v>0.1987179487</v>
      </c>
      <c r="AA160" s="64">
        <f t="shared" si="20"/>
        <v>0.2557077626</v>
      </c>
      <c r="AB160" s="64">
        <f t="shared" si="21"/>
        <v>0.5995085995</v>
      </c>
      <c r="AC160" s="64">
        <f t="shared" si="22"/>
        <v>0.6353944563</v>
      </c>
      <c r="AD160" s="64">
        <f t="shared" si="23"/>
        <v>0.4626865672</v>
      </c>
      <c r="AE160" s="64">
        <f t="shared" si="24"/>
        <v>0.8635394456</v>
      </c>
      <c r="AF160" s="3"/>
      <c r="AG160" s="3"/>
      <c r="AH160" s="3"/>
      <c r="AI160" s="3">
        <f t="shared" si="25"/>
        <v>33</v>
      </c>
      <c r="AJ160" s="47">
        <v>0.670157068062827</v>
      </c>
      <c r="AK160" s="47">
        <v>0.665153234960272</v>
      </c>
      <c r="AL160" s="63">
        <v>0.666044776119403</v>
      </c>
      <c r="AM160" s="47">
        <f t="shared" si="41"/>
        <v>0.9442069703</v>
      </c>
      <c r="AN160" s="47">
        <f t="shared" si="42"/>
        <v>-0.003538244319</v>
      </c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>
        <f t="shared" si="28"/>
        <v>4</v>
      </c>
      <c r="BG160" s="47">
        <v>0.0446417197520468</v>
      </c>
      <c r="BH160" s="47">
        <v>1.35331672815209</v>
      </c>
      <c r="BI160" s="63">
        <v>0.961038961038961</v>
      </c>
      <c r="BJ160" s="47"/>
      <c r="BK160" s="47"/>
      <c r="BL160" s="3"/>
      <c r="BM160" s="3"/>
      <c r="BN160" s="3"/>
      <c r="BO160" s="3"/>
      <c r="BP160" s="3"/>
      <c r="BQ160" s="3"/>
      <c r="BR160" s="3"/>
      <c r="BS160" s="3"/>
      <c r="BT160" s="3"/>
      <c r="BU160" s="3">
        <v>4.0</v>
      </c>
      <c r="BV160" s="47">
        <f t="shared" si="46"/>
        <v>0.045</v>
      </c>
      <c r="BW160" s="3">
        <v>0.700221755384312</v>
      </c>
      <c r="BX160" s="3">
        <v>0.027933496</v>
      </c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47">
        <v>0.870967741935484</v>
      </c>
      <c r="CN160" s="47">
        <v>0.968</v>
      </c>
      <c r="CO160" s="47">
        <v>0.953291214965512</v>
      </c>
      <c r="CP160" s="47">
        <v>0.951455937515835</v>
      </c>
      <c r="CQ160" s="63">
        <v>0.948717948717949</v>
      </c>
      <c r="CR160" s="47">
        <f t="shared" si="29"/>
        <v>0.953291215</v>
      </c>
      <c r="CS160" s="47">
        <f t="shared" si="30"/>
        <v>-0.004573266248</v>
      </c>
      <c r="CT160" s="47">
        <f t="shared" si="31"/>
        <v>1.300346561</v>
      </c>
      <c r="CU160" s="47">
        <f t="shared" si="32"/>
        <v>0.06861216767</v>
      </c>
      <c r="CV160" s="3"/>
    </row>
    <row r="161" ht="11.25" customHeight="1">
      <c r="A161" s="3" t="s">
        <v>181</v>
      </c>
      <c r="B161" s="18">
        <v>243.0</v>
      </c>
      <c r="C161" s="19">
        <v>27.0</v>
      </c>
      <c r="D161" s="20">
        <v>708.0</v>
      </c>
      <c r="E161" s="21">
        <v>37.0</v>
      </c>
      <c r="F161" s="35">
        <v>342.0</v>
      </c>
      <c r="G161" s="36">
        <v>12.0</v>
      </c>
      <c r="H161" s="47">
        <f t="shared" si="1"/>
        <v>0.9</v>
      </c>
      <c r="I161" s="47">
        <f t="shared" si="2"/>
        <v>0.9503355705</v>
      </c>
      <c r="J161" s="47">
        <f t="shared" si="3"/>
        <v>0.9661016949</v>
      </c>
      <c r="K161" s="47">
        <f t="shared" si="4"/>
        <v>0.9369458128</v>
      </c>
      <c r="L161" s="47">
        <f t="shared" si="5"/>
        <v>0.9375</v>
      </c>
      <c r="M161" s="47">
        <f t="shared" si="6"/>
        <v>0.9554140127</v>
      </c>
      <c r="N161" s="62">
        <f t="shared" si="7"/>
        <v>2.759259259</v>
      </c>
      <c r="O161" s="62">
        <f t="shared" si="8"/>
        <v>1.311111111</v>
      </c>
      <c r="P161" s="62">
        <f t="shared" si="9"/>
        <v>0.4751677852</v>
      </c>
      <c r="Q161" s="62">
        <f t="shared" si="10"/>
        <v>0.3487684729</v>
      </c>
      <c r="R161" s="62">
        <f t="shared" si="11"/>
        <v>1.193910256</v>
      </c>
      <c r="S161" s="62">
        <f t="shared" si="12"/>
        <v>0.245677889</v>
      </c>
      <c r="T161" s="63">
        <f t="shared" si="13"/>
        <v>0.9369458128</v>
      </c>
      <c r="U161" s="63">
        <f t="shared" si="14"/>
        <v>0.9375</v>
      </c>
      <c r="V161" s="63">
        <f t="shared" si="15"/>
        <v>0.9554140127</v>
      </c>
      <c r="W161" s="63">
        <f t="shared" si="16"/>
        <v>0.9444850256</v>
      </c>
      <c r="X161" s="63">
        <f t="shared" si="17"/>
        <v>0.9444850256</v>
      </c>
      <c r="Y161" s="63">
        <f t="shared" si="18"/>
        <v>0.9444850256</v>
      </c>
      <c r="Z161" s="64">
        <f t="shared" si="19"/>
        <v>0.275862069</v>
      </c>
      <c r="AA161" s="64">
        <f t="shared" si="20"/>
        <v>0.4086538462</v>
      </c>
      <c r="AB161" s="64">
        <f t="shared" si="21"/>
        <v>0.6551410373</v>
      </c>
      <c r="AC161" s="64">
        <f t="shared" si="22"/>
        <v>0.7034331629</v>
      </c>
      <c r="AD161" s="64">
        <f t="shared" si="23"/>
        <v>0.4543462381</v>
      </c>
      <c r="AE161" s="64">
        <f t="shared" si="24"/>
        <v>0.7867056245</v>
      </c>
      <c r="AF161" s="3"/>
      <c r="AG161" s="3"/>
      <c r="AH161" s="3"/>
      <c r="AI161" s="3">
        <f t="shared" si="25"/>
        <v>34</v>
      </c>
      <c r="AJ161" s="47">
        <v>0.685714285714286</v>
      </c>
      <c r="AK161" s="47">
        <v>0.859770114942529</v>
      </c>
      <c r="AL161" s="63">
        <v>0.835643564356436</v>
      </c>
      <c r="AM161" s="47">
        <f t="shared" si="41"/>
        <v>1.0928225</v>
      </c>
      <c r="AN161" s="47">
        <f t="shared" si="42"/>
        <v>0.1230760572</v>
      </c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>
        <f t="shared" si="28"/>
        <v>4</v>
      </c>
      <c r="BG161" s="47">
        <v>0.0449224727022821</v>
      </c>
      <c r="BH161" s="47">
        <v>1.25889319373463</v>
      </c>
      <c r="BI161" s="63">
        <v>0.910339256865913</v>
      </c>
      <c r="BJ161" s="47"/>
      <c r="BK161" s="47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47">
        <v>0.9</v>
      </c>
      <c r="CN161" s="47">
        <v>0.950335570469799</v>
      </c>
      <c r="CO161" s="47">
        <v>0.943186624213466</v>
      </c>
      <c r="CP161" s="47">
        <v>0.941447429740933</v>
      </c>
      <c r="CQ161" s="63">
        <v>0.936945812807882</v>
      </c>
      <c r="CR161" s="47">
        <f t="shared" si="29"/>
        <v>0.9431866242</v>
      </c>
      <c r="CS161" s="47">
        <f t="shared" si="30"/>
        <v>-0.006240811406</v>
      </c>
      <c r="CT161" s="47">
        <f t="shared" si="31"/>
        <v>1.308384829</v>
      </c>
      <c r="CU161" s="47">
        <f t="shared" si="32"/>
        <v>0.03559262321</v>
      </c>
      <c r="CV161" s="3"/>
    </row>
    <row r="162" ht="11.25" customHeight="1">
      <c r="A162" s="3" t="s">
        <v>182</v>
      </c>
      <c r="B162" s="18">
        <v>190.0</v>
      </c>
      <c r="C162" s="19">
        <v>17.0</v>
      </c>
      <c r="D162" s="20">
        <v>942.0</v>
      </c>
      <c r="E162" s="21">
        <v>60.0</v>
      </c>
      <c r="F162" s="35">
        <v>371.0</v>
      </c>
      <c r="G162" s="36">
        <v>24.0</v>
      </c>
      <c r="H162" s="47">
        <f t="shared" si="1"/>
        <v>0.9178743961</v>
      </c>
      <c r="I162" s="47">
        <f t="shared" si="2"/>
        <v>0.9401197605</v>
      </c>
      <c r="J162" s="47">
        <f t="shared" si="3"/>
        <v>0.9392405063</v>
      </c>
      <c r="K162" s="47">
        <f t="shared" si="4"/>
        <v>0.9363110008</v>
      </c>
      <c r="L162" s="47">
        <f t="shared" si="5"/>
        <v>0.9318936877</v>
      </c>
      <c r="M162" s="47">
        <f t="shared" si="6"/>
        <v>0.9398711525</v>
      </c>
      <c r="N162" s="62">
        <f t="shared" si="7"/>
        <v>4.84057971</v>
      </c>
      <c r="O162" s="62">
        <f t="shared" si="8"/>
        <v>1.90821256</v>
      </c>
      <c r="P162" s="62">
        <f t="shared" si="9"/>
        <v>0.3942115768</v>
      </c>
      <c r="Q162" s="62">
        <f t="shared" si="10"/>
        <v>0.3267162945</v>
      </c>
      <c r="R162" s="62">
        <f t="shared" si="11"/>
        <v>1.664451827</v>
      </c>
      <c r="S162" s="62">
        <f t="shared" si="12"/>
        <v>0.14817466</v>
      </c>
      <c r="T162" s="63">
        <f t="shared" si="13"/>
        <v>0.9363110008</v>
      </c>
      <c r="U162" s="63">
        <f t="shared" si="14"/>
        <v>0.9318936877</v>
      </c>
      <c r="V162" s="63">
        <f t="shared" si="15"/>
        <v>0.9398711525</v>
      </c>
      <c r="W162" s="63">
        <f t="shared" si="16"/>
        <v>0.937032419</v>
      </c>
      <c r="X162" s="63">
        <f t="shared" si="17"/>
        <v>0.937032419</v>
      </c>
      <c r="Y162" s="63">
        <f t="shared" si="18"/>
        <v>0.937032419</v>
      </c>
      <c r="Z162" s="64">
        <f t="shared" si="19"/>
        <v>0.2067824648</v>
      </c>
      <c r="AA162" s="64">
        <f t="shared" si="20"/>
        <v>0.3554817276</v>
      </c>
      <c r="AB162" s="64">
        <f t="shared" si="21"/>
        <v>0.6914817466</v>
      </c>
      <c r="AC162" s="64">
        <f t="shared" si="22"/>
        <v>0.7206982544</v>
      </c>
      <c r="AD162" s="64">
        <f t="shared" si="23"/>
        <v>0.3871571072</v>
      </c>
      <c r="AE162" s="64">
        <f t="shared" si="24"/>
        <v>0.8291770574</v>
      </c>
      <c r="AF162" s="3"/>
      <c r="AG162" s="3"/>
      <c r="AH162" s="3"/>
      <c r="AI162" s="3">
        <f t="shared" si="25"/>
        <v>34</v>
      </c>
      <c r="AJ162" s="47">
        <v>0.692307692307692</v>
      </c>
      <c r="AK162" s="47">
        <v>0.708333333333333</v>
      </c>
      <c r="AL162" s="63">
        <v>0.702702702702703</v>
      </c>
      <c r="AM162" s="47">
        <f t="shared" si="41"/>
        <v>0.9904027672</v>
      </c>
      <c r="AN162" s="47">
        <f t="shared" si="42"/>
        <v>0.01133183944</v>
      </c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>
        <f t="shared" si="28"/>
        <v>4</v>
      </c>
      <c r="BG162" s="47">
        <v>0.0456624023615554</v>
      </c>
      <c r="BH162" s="47">
        <v>1.30020647165197</v>
      </c>
      <c r="BI162" s="63">
        <v>0.931297709923664</v>
      </c>
      <c r="BJ162" s="47"/>
      <c r="BK162" s="47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47">
        <v>0.917874396135266</v>
      </c>
      <c r="CN162" s="47">
        <v>0.940119760479042</v>
      </c>
      <c r="CO162" s="47">
        <v>0.937518405079708</v>
      </c>
      <c r="CP162" s="47">
        <v>0.935833108818676</v>
      </c>
      <c r="CQ162" s="63">
        <v>0.93631100082713</v>
      </c>
      <c r="CR162" s="47">
        <f t="shared" si="29"/>
        <v>0.9375184051</v>
      </c>
      <c r="CS162" s="47">
        <f t="shared" si="30"/>
        <v>-0.001207404253</v>
      </c>
      <c r="CT162" s="47">
        <f t="shared" si="31"/>
        <v>1.313800268</v>
      </c>
      <c r="CU162" s="47">
        <f t="shared" si="32"/>
        <v>0.01572984798</v>
      </c>
      <c r="CV162" s="3"/>
    </row>
    <row r="163" ht="11.25" customHeight="1">
      <c r="A163" s="3" t="s">
        <v>183</v>
      </c>
      <c r="B163" s="18">
        <v>57.0</v>
      </c>
      <c r="C163" s="19">
        <v>2.0</v>
      </c>
      <c r="D163" s="20">
        <v>137.0</v>
      </c>
      <c r="E163" s="21">
        <v>10.0</v>
      </c>
      <c r="F163" s="35">
        <v>71.0</v>
      </c>
      <c r="G163" s="36">
        <v>4.0</v>
      </c>
      <c r="H163" s="47">
        <f t="shared" si="1"/>
        <v>0.9661016949</v>
      </c>
      <c r="I163" s="47">
        <f t="shared" si="2"/>
        <v>0.9319727891</v>
      </c>
      <c r="J163" s="47">
        <f t="shared" si="3"/>
        <v>0.9466666667</v>
      </c>
      <c r="K163" s="47">
        <f t="shared" si="4"/>
        <v>0.9417475728</v>
      </c>
      <c r="L163" s="47">
        <f t="shared" si="5"/>
        <v>0.9552238806</v>
      </c>
      <c r="M163" s="47">
        <f t="shared" si="6"/>
        <v>0.9369369369</v>
      </c>
      <c r="N163" s="62">
        <f t="shared" si="7"/>
        <v>2.491525424</v>
      </c>
      <c r="O163" s="62">
        <f t="shared" si="8"/>
        <v>1.271186441</v>
      </c>
      <c r="P163" s="62">
        <f t="shared" si="9"/>
        <v>0.5102040816</v>
      </c>
      <c r="Q163" s="62">
        <f t="shared" si="10"/>
        <v>0.3640776699</v>
      </c>
      <c r="R163" s="62">
        <f t="shared" si="11"/>
        <v>1.097014925</v>
      </c>
      <c r="S163" s="62">
        <f t="shared" si="12"/>
        <v>0.2657657658</v>
      </c>
      <c r="T163" s="63">
        <f t="shared" si="13"/>
        <v>0.9417475728</v>
      </c>
      <c r="U163" s="63">
        <f t="shared" si="14"/>
        <v>0.9552238806</v>
      </c>
      <c r="V163" s="63">
        <f t="shared" si="15"/>
        <v>0.9369369369</v>
      </c>
      <c r="W163" s="63">
        <f t="shared" si="16"/>
        <v>0.9430604982</v>
      </c>
      <c r="X163" s="63">
        <f t="shared" si="17"/>
        <v>0.9430604982</v>
      </c>
      <c r="Y163" s="63">
        <f t="shared" si="18"/>
        <v>0.9430604982</v>
      </c>
      <c r="Z163" s="64">
        <f t="shared" si="19"/>
        <v>0.3252427184</v>
      </c>
      <c r="AA163" s="64">
        <f t="shared" si="20"/>
        <v>0.4552238806</v>
      </c>
      <c r="AB163" s="64">
        <f t="shared" si="21"/>
        <v>0.6351351351</v>
      </c>
      <c r="AC163" s="64">
        <f t="shared" si="22"/>
        <v>0.7046263345</v>
      </c>
      <c r="AD163" s="64">
        <f t="shared" si="23"/>
        <v>0.4911032028</v>
      </c>
      <c r="AE163" s="64">
        <f t="shared" si="24"/>
        <v>0.7473309609</v>
      </c>
      <c r="AF163" s="3"/>
      <c r="AG163" s="3"/>
      <c r="AH163" s="3"/>
      <c r="AI163" s="3">
        <f t="shared" si="25"/>
        <v>34</v>
      </c>
      <c r="AJ163" s="47">
        <v>0.693333333333333</v>
      </c>
      <c r="AK163" s="47">
        <v>0.909024211298606</v>
      </c>
      <c r="AL163" s="63">
        <v>0.887640449438202</v>
      </c>
      <c r="AM163" s="47">
        <f t="shared" si="41"/>
        <v>1.133037886</v>
      </c>
      <c r="AN163" s="47">
        <f t="shared" si="42"/>
        <v>0.1525164824</v>
      </c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>
        <f t="shared" si="28"/>
        <v>4</v>
      </c>
      <c r="BG163" s="47">
        <v>0.0458142075330346</v>
      </c>
      <c r="BH163" s="47">
        <v>1.3365644552504</v>
      </c>
      <c r="BI163" s="63">
        <v>0.97111631537861</v>
      </c>
      <c r="BJ163" s="47"/>
      <c r="BK163" s="47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47">
        <v>0.966101694915254</v>
      </c>
      <c r="CN163" s="47">
        <v>0.931972789115646</v>
      </c>
      <c r="CO163" s="47">
        <v>0.938497999549396</v>
      </c>
      <c r="CP163" s="47">
        <v>0.936803388477369</v>
      </c>
      <c r="CQ163" s="63">
        <v>0.941747572815534</v>
      </c>
      <c r="CR163" s="47">
        <f t="shared" si="29"/>
        <v>0.9384979995</v>
      </c>
      <c r="CS163" s="47">
        <f t="shared" si="30"/>
        <v>0.003249573266</v>
      </c>
      <c r="CT163" s="47">
        <f t="shared" si="31"/>
        <v>1.342141339</v>
      </c>
      <c r="CU163" s="47">
        <f t="shared" si="32"/>
        <v>-0.02413278073</v>
      </c>
      <c r="CV163" s="3"/>
    </row>
    <row r="164" ht="11.25" customHeight="1">
      <c r="A164" s="3" t="s">
        <v>184</v>
      </c>
      <c r="B164" s="18">
        <v>345.0</v>
      </c>
      <c r="C164" s="19">
        <v>35.0</v>
      </c>
      <c r="D164" s="20">
        <v>635.0</v>
      </c>
      <c r="E164" s="21">
        <v>22.0</v>
      </c>
      <c r="F164" s="35">
        <v>312.0</v>
      </c>
      <c r="G164" s="36">
        <v>8.0</v>
      </c>
      <c r="H164" s="47">
        <f t="shared" si="1"/>
        <v>0.9078947368</v>
      </c>
      <c r="I164" s="47">
        <f t="shared" si="2"/>
        <v>0.9665144597</v>
      </c>
      <c r="J164" s="47">
        <f t="shared" si="3"/>
        <v>0.975</v>
      </c>
      <c r="K164" s="47">
        <f t="shared" si="4"/>
        <v>0.9450337512</v>
      </c>
      <c r="L164" s="47">
        <f t="shared" si="5"/>
        <v>0.9385714286</v>
      </c>
      <c r="M164" s="47">
        <f t="shared" si="6"/>
        <v>0.9692937564</v>
      </c>
      <c r="N164" s="62">
        <f t="shared" si="7"/>
        <v>1.728947368</v>
      </c>
      <c r="O164" s="62">
        <f t="shared" si="8"/>
        <v>0.8421052632</v>
      </c>
      <c r="P164" s="62">
        <f t="shared" si="9"/>
        <v>0.4870624049</v>
      </c>
      <c r="Q164" s="62">
        <f t="shared" si="10"/>
        <v>0.3085824494</v>
      </c>
      <c r="R164" s="62">
        <f t="shared" si="11"/>
        <v>0.9385714286</v>
      </c>
      <c r="S164" s="62">
        <f t="shared" si="12"/>
        <v>0.3889457523</v>
      </c>
      <c r="T164" s="63">
        <f t="shared" si="13"/>
        <v>0.9450337512</v>
      </c>
      <c r="U164" s="63">
        <f t="shared" si="14"/>
        <v>0.9385714286</v>
      </c>
      <c r="V164" s="63">
        <f t="shared" si="15"/>
        <v>0.9692937564</v>
      </c>
      <c r="W164" s="63">
        <f t="shared" si="16"/>
        <v>0.9521002211</v>
      </c>
      <c r="X164" s="63">
        <f t="shared" si="17"/>
        <v>0.9521002211</v>
      </c>
      <c r="Y164" s="63">
        <f t="shared" si="18"/>
        <v>0.9521002211</v>
      </c>
      <c r="Z164" s="64">
        <f t="shared" si="19"/>
        <v>0.3539054966</v>
      </c>
      <c r="AA164" s="64">
        <f t="shared" si="20"/>
        <v>0.5042857143</v>
      </c>
      <c r="AB164" s="64">
        <f t="shared" si="21"/>
        <v>0.6581371546</v>
      </c>
      <c r="AC164" s="64">
        <f t="shared" si="22"/>
        <v>0.7280766396</v>
      </c>
      <c r="AD164" s="64">
        <f t="shared" si="23"/>
        <v>0.5003684598</v>
      </c>
      <c r="AE164" s="64">
        <f t="shared" si="24"/>
        <v>0.7236551216</v>
      </c>
      <c r="AF164" s="3"/>
      <c r="AG164" s="3"/>
      <c r="AH164" s="3"/>
      <c r="AI164" s="3">
        <f t="shared" si="25"/>
        <v>35</v>
      </c>
      <c r="AJ164" s="47">
        <v>0.701923076923077</v>
      </c>
      <c r="AK164" s="47">
        <v>0.769547325102881</v>
      </c>
      <c r="AL164" s="63">
        <v>0.749279538904899</v>
      </c>
      <c r="AM164" s="47">
        <f t="shared" si="41"/>
        <v>1.0404867</v>
      </c>
      <c r="AN164" s="47">
        <f t="shared" si="42"/>
        <v>0.04781756446</v>
      </c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>
        <f t="shared" si="28"/>
        <v>4</v>
      </c>
      <c r="BG164" s="47">
        <v>0.0466109149363703</v>
      </c>
      <c r="BH164" s="47">
        <v>0.800858009727771</v>
      </c>
      <c r="BI164" s="63">
        <v>0.592592592592593</v>
      </c>
      <c r="BJ164" s="47"/>
      <c r="BK164" s="47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47">
        <v>0.907894736842105</v>
      </c>
      <c r="CN164" s="47">
        <v>0.966514459665145</v>
      </c>
      <c r="CO164" s="47">
        <v>0.958024372111002</v>
      </c>
      <c r="CP164" s="47">
        <v>0.956144087808401</v>
      </c>
      <c r="CQ164" s="63">
        <v>0.9450337512054</v>
      </c>
      <c r="CR164" s="47">
        <f t="shared" si="29"/>
        <v>0.9580243721</v>
      </c>
      <c r="CS164" s="47">
        <f t="shared" si="30"/>
        <v>-0.01299062091</v>
      </c>
      <c r="CT164" s="47">
        <f t="shared" si="31"/>
        <v>1.325407454</v>
      </c>
      <c r="CU164" s="47">
        <f t="shared" si="32"/>
        <v>0.04145040352</v>
      </c>
      <c r="CV164" s="3"/>
    </row>
    <row r="165" ht="11.25" customHeight="1">
      <c r="A165" s="3" t="s">
        <v>185</v>
      </c>
      <c r="B165" s="18">
        <v>89.0</v>
      </c>
      <c r="C165" s="19">
        <v>6.0</v>
      </c>
      <c r="D165" s="20">
        <v>216.0</v>
      </c>
      <c r="E165" s="21">
        <v>7.0</v>
      </c>
      <c r="F165" s="35">
        <v>83.0</v>
      </c>
      <c r="G165" s="36">
        <v>5.0</v>
      </c>
      <c r="H165" s="47">
        <f t="shared" si="1"/>
        <v>0.9368421053</v>
      </c>
      <c r="I165" s="47">
        <f t="shared" si="2"/>
        <v>0.9686098655</v>
      </c>
      <c r="J165" s="47">
        <f t="shared" si="3"/>
        <v>0.9431818182</v>
      </c>
      <c r="K165" s="47">
        <f t="shared" si="4"/>
        <v>0.9591194969</v>
      </c>
      <c r="L165" s="47">
        <f t="shared" si="5"/>
        <v>0.9398907104</v>
      </c>
      <c r="M165" s="47">
        <f t="shared" si="6"/>
        <v>0.961414791</v>
      </c>
      <c r="N165" s="62">
        <f t="shared" si="7"/>
        <v>2.347368421</v>
      </c>
      <c r="O165" s="62">
        <f t="shared" si="8"/>
        <v>0.9263157895</v>
      </c>
      <c r="P165" s="62">
        <f t="shared" si="9"/>
        <v>0.3946188341</v>
      </c>
      <c r="Q165" s="62">
        <f t="shared" si="10"/>
        <v>0.2767295597</v>
      </c>
      <c r="R165" s="62">
        <f t="shared" si="11"/>
        <v>1.218579235</v>
      </c>
      <c r="S165" s="62">
        <f t="shared" si="12"/>
        <v>0.3054662379</v>
      </c>
      <c r="T165" s="63">
        <f t="shared" si="13"/>
        <v>0.9591194969</v>
      </c>
      <c r="U165" s="63">
        <f t="shared" si="14"/>
        <v>0.9398907104</v>
      </c>
      <c r="V165" s="63">
        <f t="shared" si="15"/>
        <v>0.961414791</v>
      </c>
      <c r="W165" s="63">
        <f t="shared" si="16"/>
        <v>0.9556650246</v>
      </c>
      <c r="X165" s="63">
        <f t="shared" si="17"/>
        <v>0.9556650246</v>
      </c>
      <c r="Y165" s="63">
        <f t="shared" si="18"/>
        <v>0.9556650246</v>
      </c>
      <c r="Z165" s="64">
        <f t="shared" si="19"/>
        <v>0.3018867925</v>
      </c>
      <c r="AA165" s="64">
        <f t="shared" si="20"/>
        <v>0.5136612022</v>
      </c>
      <c r="AB165" s="64">
        <f t="shared" si="21"/>
        <v>0.7106109325</v>
      </c>
      <c r="AC165" s="64">
        <f t="shared" si="22"/>
        <v>0.763546798</v>
      </c>
      <c r="AD165" s="64">
        <f t="shared" si="23"/>
        <v>0.4408866995</v>
      </c>
      <c r="AE165" s="64">
        <f t="shared" si="24"/>
        <v>0.7512315271</v>
      </c>
      <c r="AF165" s="3"/>
      <c r="AG165" s="3"/>
      <c r="AH165" s="3"/>
      <c r="AI165" s="3">
        <f t="shared" si="25"/>
        <v>35</v>
      </c>
      <c r="AJ165" s="47">
        <v>0.704697986577181</v>
      </c>
      <c r="AK165" s="47">
        <v>0.855521155830753</v>
      </c>
      <c r="AL165" s="63">
        <v>0.835420393559928</v>
      </c>
      <c r="AM165" s="47">
        <f t="shared" si="41"/>
        <v>1.103241536</v>
      </c>
      <c r="AN165" s="47">
        <f t="shared" si="42"/>
        <v>0.1066480857</v>
      </c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>
        <f t="shared" si="28"/>
        <v>4</v>
      </c>
      <c r="BG165" s="47">
        <v>0.046770832831669</v>
      </c>
      <c r="BH165" s="47">
        <v>0.680305691392898</v>
      </c>
      <c r="BI165" s="63">
        <v>0.502100840336134</v>
      </c>
      <c r="BJ165" s="47"/>
      <c r="BK165" s="47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/>
      <c r="CL165" s="3"/>
      <c r="CM165" s="47">
        <v>0.936842105263158</v>
      </c>
      <c r="CN165" s="47">
        <v>0.968609865470852</v>
      </c>
      <c r="CO165" s="47">
        <v>0.96446690656127</v>
      </c>
      <c r="CP165" s="47">
        <v>0.962525361203616</v>
      </c>
      <c r="CQ165" s="63">
        <v>0.959119496855346</v>
      </c>
      <c r="CR165" s="47">
        <f t="shared" si="29"/>
        <v>0.9644669066</v>
      </c>
      <c r="CS165" s="47">
        <f t="shared" si="30"/>
        <v>-0.005347409706</v>
      </c>
      <c r="CT165" s="47">
        <f t="shared" si="31"/>
        <v>1.34735801</v>
      </c>
      <c r="CU165" s="47">
        <f t="shared" si="32"/>
        <v>0.02246319867</v>
      </c>
      <c r="CV165" s="3"/>
    </row>
    <row r="166" ht="11.25" customHeight="1">
      <c r="A166" s="3" t="s">
        <v>186</v>
      </c>
      <c r="B166" s="18">
        <v>162.0</v>
      </c>
      <c r="C166" s="19">
        <v>14.0</v>
      </c>
      <c r="D166" s="20">
        <v>575.0</v>
      </c>
      <c r="E166" s="21">
        <v>16.0</v>
      </c>
      <c r="F166" s="35">
        <v>245.0</v>
      </c>
      <c r="G166" s="36">
        <v>9.0</v>
      </c>
      <c r="H166" s="47">
        <f t="shared" si="1"/>
        <v>0.9204545455</v>
      </c>
      <c r="I166" s="47">
        <f t="shared" si="2"/>
        <v>0.972927242</v>
      </c>
      <c r="J166" s="47">
        <f t="shared" si="3"/>
        <v>0.9645669291</v>
      </c>
      <c r="K166" s="47">
        <f t="shared" si="4"/>
        <v>0.9608865711</v>
      </c>
      <c r="L166" s="47">
        <f t="shared" si="5"/>
        <v>0.9465116279</v>
      </c>
      <c r="M166" s="47">
        <f t="shared" si="6"/>
        <v>0.9704142012</v>
      </c>
      <c r="N166" s="62">
        <f t="shared" si="7"/>
        <v>3.357954545</v>
      </c>
      <c r="O166" s="62">
        <f t="shared" si="8"/>
        <v>1.443181818</v>
      </c>
      <c r="P166" s="62">
        <f t="shared" si="9"/>
        <v>0.4297800338</v>
      </c>
      <c r="Q166" s="62">
        <f t="shared" si="10"/>
        <v>0.3311603651</v>
      </c>
      <c r="R166" s="62">
        <f t="shared" si="11"/>
        <v>1.374418605</v>
      </c>
      <c r="S166" s="62">
        <f t="shared" si="12"/>
        <v>0.2082840237</v>
      </c>
      <c r="T166" s="63">
        <f t="shared" si="13"/>
        <v>0.9608865711</v>
      </c>
      <c r="U166" s="63">
        <f t="shared" si="14"/>
        <v>0.9465116279</v>
      </c>
      <c r="V166" s="63">
        <f t="shared" si="15"/>
        <v>0.9704142012</v>
      </c>
      <c r="W166" s="63">
        <f t="shared" si="16"/>
        <v>0.9618021548</v>
      </c>
      <c r="X166" s="63">
        <f t="shared" si="17"/>
        <v>0.9618021548</v>
      </c>
      <c r="Y166" s="63">
        <f t="shared" si="18"/>
        <v>0.9618021548</v>
      </c>
      <c r="Z166" s="64">
        <f t="shared" si="19"/>
        <v>0.2320730117</v>
      </c>
      <c r="AA166" s="64">
        <f t="shared" si="20"/>
        <v>0.3976744186</v>
      </c>
      <c r="AB166" s="64">
        <f t="shared" si="21"/>
        <v>0.6911242604</v>
      </c>
      <c r="AC166" s="64">
        <f t="shared" si="22"/>
        <v>0.7306562194</v>
      </c>
      <c r="AD166" s="64">
        <f t="shared" si="23"/>
        <v>0.4142997062</v>
      </c>
      <c r="AE166" s="64">
        <f t="shared" si="24"/>
        <v>0.8168462292</v>
      </c>
      <c r="AF166" s="3"/>
      <c r="AG166" s="3"/>
      <c r="AH166" s="3"/>
      <c r="AI166" s="3">
        <f t="shared" si="25"/>
        <v>35</v>
      </c>
      <c r="AJ166" s="47">
        <v>0.706766917293233</v>
      </c>
      <c r="AK166" s="47">
        <v>0.884968242766408</v>
      </c>
      <c r="AL166" s="63">
        <v>0.869677419354839</v>
      </c>
      <c r="AM166" s="47">
        <f t="shared" si="41"/>
        <v>1.125526726</v>
      </c>
      <c r="AN166" s="47">
        <f t="shared" si="42"/>
        <v>0.1260073657</v>
      </c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>
        <f t="shared" si="28"/>
        <v>4</v>
      </c>
      <c r="BG166" s="47">
        <v>0.0468211510058444</v>
      </c>
      <c r="BH166" s="47">
        <v>0.67536039405794</v>
      </c>
      <c r="BI166" s="63">
        <v>0.504254366323332</v>
      </c>
      <c r="BJ166" s="47"/>
      <c r="BK166" s="47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47">
        <v>0.920454545454545</v>
      </c>
      <c r="CN166" s="47">
        <v>0.972927241962775</v>
      </c>
      <c r="CO166" s="47">
        <v>0.965432311245202</v>
      </c>
      <c r="CP166" s="47">
        <v>0.963481586005012</v>
      </c>
      <c r="CQ166" s="63">
        <v>0.960886571056063</v>
      </c>
      <c r="CR166" s="47">
        <f t="shared" si="29"/>
        <v>0.9654323112</v>
      </c>
      <c r="CS166" s="47">
        <f t="shared" si="30"/>
        <v>-0.004545740189</v>
      </c>
      <c r="CT166" s="47">
        <f t="shared" si="31"/>
        <v>1.338823101</v>
      </c>
      <c r="CU166" s="47">
        <f t="shared" si="32"/>
        <v>0.03710379953</v>
      </c>
      <c r="CV166" s="3"/>
    </row>
    <row r="167" ht="11.25" customHeight="1">
      <c r="A167" s="3" t="s">
        <v>187</v>
      </c>
      <c r="B167" s="18">
        <v>117.0</v>
      </c>
      <c r="C167" s="19">
        <v>178.0</v>
      </c>
      <c r="D167" s="20">
        <v>1266.0</v>
      </c>
      <c r="E167" s="21">
        <v>1275.0</v>
      </c>
      <c r="F167" s="35">
        <v>808.0</v>
      </c>
      <c r="G167" s="36">
        <v>410.0</v>
      </c>
      <c r="H167" s="47">
        <f t="shared" si="1"/>
        <v>0.3966101695</v>
      </c>
      <c r="I167" s="47">
        <f t="shared" si="2"/>
        <v>0.4982290437</v>
      </c>
      <c r="J167" s="47">
        <f t="shared" si="3"/>
        <v>0.6633825944</v>
      </c>
      <c r="K167" s="47">
        <f t="shared" si="4"/>
        <v>0.4876586742</v>
      </c>
      <c r="L167" s="47">
        <f t="shared" si="5"/>
        <v>0.6113681428</v>
      </c>
      <c r="M167" s="47">
        <f t="shared" si="6"/>
        <v>0.5517424847</v>
      </c>
      <c r="N167" s="62">
        <f t="shared" si="7"/>
        <v>8.613559322</v>
      </c>
      <c r="O167" s="62">
        <f t="shared" si="8"/>
        <v>4.128813559</v>
      </c>
      <c r="P167" s="62">
        <f t="shared" si="9"/>
        <v>0.479338843</v>
      </c>
      <c r="Q167" s="62">
        <f t="shared" si="10"/>
        <v>0.4294781382</v>
      </c>
      <c r="R167" s="62">
        <f t="shared" si="11"/>
        <v>1.679444812</v>
      </c>
      <c r="S167" s="62">
        <f t="shared" si="12"/>
        <v>0.0784783187</v>
      </c>
      <c r="T167" s="63">
        <f t="shared" si="13"/>
        <v>0.4876586742</v>
      </c>
      <c r="U167" s="63">
        <f t="shared" si="14"/>
        <v>0.6113681428</v>
      </c>
      <c r="V167" s="63">
        <f t="shared" si="15"/>
        <v>0.5517424847</v>
      </c>
      <c r="W167" s="63">
        <f t="shared" si="16"/>
        <v>0.5404538727</v>
      </c>
      <c r="X167" s="63">
        <f t="shared" si="17"/>
        <v>0.5404538727</v>
      </c>
      <c r="Y167" s="63">
        <f t="shared" si="18"/>
        <v>0.5404538727</v>
      </c>
      <c r="Z167" s="64">
        <f t="shared" si="19"/>
        <v>0.490832158</v>
      </c>
      <c r="AA167" s="64">
        <f t="shared" si="20"/>
        <v>0.3483146067</v>
      </c>
      <c r="AB167" s="64">
        <f t="shared" si="21"/>
        <v>0.4458632615</v>
      </c>
      <c r="AC167" s="64">
        <f t="shared" si="22"/>
        <v>0.4422792304</v>
      </c>
      <c r="AD167" s="64">
        <f t="shared" si="23"/>
        <v>0.5426739023</v>
      </c>
      <c r="AE167" s="64">
        <f t="shared" si="24"/>
        <v>0.55550074</v>
      </c>
      <c r="AF167" s="3"/>
      <c r="AG167" s="3"/>
      <c r="AH167" s="3"/>
      <c r="AI167" s="3">
        <f t="shared" si="25"/>
        <v>35</v>
      </c>
      <c r="AJ167" s="47">
        <v>0.706896551724138</v>
      </c>
      <c r="AK167" s="47">
        <v>0.885017421602787</v>
      </c>
      <c r="AL167" s="63">
        <v>0.855072463768116</v>
      </c>
      <c r="AM167" s="47">
        <f t="shared" si="41"/>
        <v>1.125653166</v>
      </c>
      <c r="AN167" s="47">
        <f t="shared" si="42"/>
        <v>0.125950475</v>
      </c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>
        <f t="shared" si="28"/>
        <v>4</v>
      </c>
      <c r="BG167" s="47">
        <v>0.0471559344035053</v>
      </c>
      <c r="BH167" s="47">
        <v>1.3258099413292</v>
      </c>
      <c r="BI167" s="63">
        <v>0.947558770343581</v>
      </c>
      <c r="BJ167" s="47"/>
      <c r="BK167" s="47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/>
      <c r="CL167" s="3"/>
      <c r="CM167" s="47">
        <v>0.396610169491525</v>
      </c>
      <c r="CN167" s="47">
        <v>0.498229043683589</v>
      </c>
      <c r="CO167" s="47">
        <v>0.482777720361108</v>
      </c>
      <c r="CP167" s="47">
        <v>0.485416482331518</v>
      </c>
      <c r="CQ167" s="63">
        <v>0.487658674188999</v>
      </c>
      <c r="CR167" s="47">
        <f t="shared" si="29"/>
        <v>0.4827777204</v>
      </c>
      <c r="CS167" s="47">
        <f t="shared" si="30"/>
        <v>0.004880953828</v>
      </c>
      <c r="CT167" s="47">
        <f t="shared" si="31"/>
        <v>0.6327468757</v>
      </c>
      <c r="CU167" s="47">
        <f t="shared" si="32"/>
        <v>0.07185539504</v>
      </c>
      <c r="CV167" s="3"/>
    </row>
    <row r="168" ht="11.25" customHeight="1">
      <c r="A168" s="3" t="s">
        <v>188</v>
      </c>
      <c r="B168" s="18">
        <v>44.0</v>
      </c>
      <c r="C168" s="19">
        <v>51.0</v>
      </c>
      <c r="D168" s="20">
        <v>282.0</v>
      </c>
      <c r="E168" s="21">
        <v>255.0</v>
      </c>
      <c r="F168" s="35">
        <v>155.0</v>
      </c>
      <c r="G168" s="36">
        <v>91.0</v>
      </c>
      <c r="H168" s="47">
        <f t="shared" si="1"/>
        <v>0.4631578947</v>
      </c>
      <c r="I168" s="47">
        <f t="shared" si="2"/>
        <v>0.5251396648</v>
      </c>
      <c r="J168" s="47">
        <f t="shared" si="3"/>
        <v>0.6300813008</v>
      </c>
      <c r="K168" s="47">
        <f t="shared" si="4"/>
        <v>0.5158227848</v>
      </c>
      <c r="L168" s="47">
        <f t="shared" si="5"/>
        <v>0.5835777126</v>
      </c>
      <c r="M168" s="47">
        <f t="shared" si="6"/>
        <v>0.558109834</v>
      </c>
      <c r="N168" s="62">
        <f t="shared" si="7"/>
        <v>5.652631579</v>
      </c>
      <c r="O168" s="62">
        <f t="shared" si="8"/>
        <v>2.589473684</v>
      </c>
      <c r="P168" s="62">
        <f t="shared" si="9"/>
        <v>0.4581005587</v>
      </c>
      <c r="Q168" s="62">
        <f t="shared" si="10"/>
        <v>0.3892405063</v>
      </c>
      <c r="R168" s="62">
        <f t="shared" si="11"/>
        <v>1.574780059</v>
      </c>
      <c r="S168" s="62">
        <f t="shared" si="12"/>
        <v>0.1213282248</v>
      </c>
      <c r="T168" s="63">
        <f t="shared" si="13"/>
        <v>0.5158227848</v>
      </c>
      <c r="U168" s="63">
        <f t="shared" si="14"/>
        <v>0.5835777126</v>
      </c>
      <c r="V168" s="63">
        <f t="shared" si="15"/>
        <v>0.558109834</v>
      </c>
      <c r="W168" s="63">
        <f t="shared" si="16"/>
        <v>0.5478359909</v>
      </c>
      <c r="X168" s="63">
        <f t="shared" si="17"/>
        <v>0.5478359909</v>
      </c>
      <c r="Y168" s="63">
        <f t="shared" si="18"/>
        <v>0.5478359909</v>
      </c>
      <c r="Z168" s="64">
        <f t="shared" si="19"/>
        <v>0.4731012658</v>
      </c>
      <c r="AA168" s="64">
        <f t="shared" si="20"/>
        <v>0.3958944282</v>
      </c>
      <c r="AB168" s="64">
        <f t="shared" si="21"/>
        <v>0.4763729246</v>
      </c>
      <c r="AC168" s="64">
        <f t="shared" si="22"/>
        <v>0.4749430524</v>
      </c>
      <c r="AD168" s="64">
        <f t="shared" si="23"/>
        <v>0.5170842825</v>
      </c>
      <c r="AE168" s="64">
        <f t="shared" si="24"/>
        <v>0.555808656</v>
      </c>
      <c r="AF168" s="3"/>
      <c r="AG168" s="3"/>
      <c r="AH168" s="3"/>
      <c r="AI168" s="3">
        <f t="shared" si="25"/>
        <v>35</v>
      </c>
      <c r="AJ168" s="47">
        <v>0.708860759493671</v>
      </c>
      <c r="AK168" s="47">
        <v>0.869102682701203</v>
      </c>
      <c r="AL168" s="63">
        <v>0.848668280871671</v>
      </c>
      <c r="AM168" s="47">
        <f t="shared" si="41"/>
        <v>1.11578865</v>
      </c>
      <c r="AN168" s="47">
        <f t="shared" si="42"/>
        <v>0.1133081505</v>
      </c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>
        <f t="shared" si="28"/>
        <v>4</v>
      </c>
      <c r="BG168" s="47">
        <v>0.0472696370445324</v>
      </c>
      <c r="BH168" s="47">
        <v>1.24866444187131</v>
      </c>
      <c r="BI168" s="63">
        <v>0.903006789524733</v>
      </c>
      <c r="BJ168" s="47"/>
      <c r="BK168" s="47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47">
        <v>0.463157894736842</v>
      </c>
      <c r="CN168" s="47">
        <v>0.525139664804469</v>
      </c>
      <c r="CO168" s="47">
        <v>0.516105287356487</v>
      </c>
      <c r="CP168" s="47">
        <v>0.518427142691439</v>
      </c>
      <c r="CQ168" s="63">
        <v>0.515822784810127</v>
      </c>
      <c r="CR168" s="47">
        <f t="shared" si="29"/>
        <v>0.5161052874</v>
      </c>
      <c r="CS168" s="47">
        <f t="shared" si="30"/>
        <v>-0.0002825025464</v>
      </c>
      <c r="CT168" s="47">
        <f t="shared" si="31"/>
        <v>0.6988319062</v>
      </c>
      <c r="CU168" s="47">
        <f t="shared" si="32"/>
        <v>0.04382772992</v>
      </c>
      <c r="CV168" s="3"/>
    </row>
    <row r="169" ht="11.25" customHeight="1">
      <c r="A169" s="3" t="s">
        <v>189</v>
      </c>
      <c r="B169" s="18">
        <v>58.0</v>
      </c>
      <c r="C169" s="19">
        <v>81.0</v>
      </c>
      <c r="D169" s="20">
        <v>564.0</v>
      </c>
      <c r="E169" s="21">
        <v>646.0</v>
      </c>
      <c r="F169" s="35">
        <v>351.0</v>
      </c>
      <c r="G169" s="36">
        <v>145.0</v>
      </c>
      <c r="H169" s="47">
        <f t="shared" si="1"/>
        <v>0.4172661871</v>
      </c>
      <c r="I169" s="47">
        <f t="shared" si="2"/>
        <v>0.4661157025</v>
      </c>
      <c r="J169" s="47">
        <f t="shared" si="3"/>
        <v>0.7076612903</v>
      </c>
      <c r="K169" s="47">
        <f t="shared" si="4"/>
        <v>0.4610822832</v>
      </c>
      <c r="L169" s="47">
        <f t="shared" si="5"/>
        <v>0.6440944882</v>
      </c>
      <c r="M169" s="47">
        <f t="shared" si="6"/>
        <v>0.5363423212</v>
      </c>
      <c r="N169" s="62">
        <f t="shared" si="7"/>
        <v>8.705035971</v>
      </c>
      <c r="O169" s="62">
        <f t="shared" si="8"/>
        <v>3.568345324</v>
      </c>
      <c r="P169" s="62">
        <f t="shared" si="9"/>
        <v>0.4099173554</v>
      </c>
      <c r="Q169" s="62">
        <f t="shared" si="10"/>
        <v>0.3676797628</v>
      </c>
      <c r="R169" s="62">
        <f t="shared" si="11"/>
        <v>1.905511811</v>
      </c>
      <c r="S169" s="62">
        <f t="shared" si="12"/>
        <v>0.08147713951</v>
      </c>
      <c r="T169" s="63">
        <f t="shared" si="13"/>
        <v>0.4610822832</v>
      </c>
      <c r="U169" s="63">
        <f t="shared" si="14"/>
        <v>0.6440944882</v>
      </c>
      <c r="V169" s="63">
        <f t="shared" si="15"/>
        <v>0.5363423212</v>
      </c>
      <c r="W169" s="63">
        <f t="shared" si="16"/>
        <v>0.5273712737</v>
      </c>
      <c r="X169" s="63">
        <f t="shared" si="17"/>
        <v>0.5273712737</v>
      </c>
      <c r="Y169" s="63">
        <f t="shared" si="18"/>
        <v>0.5273712737</v>
      </c>
      <c r="Z169" s="64">
        <f t="shared" si="19"/>
        <v>0.5218680504</v>
      </c>
      <c r="AA169" s="64">
        <f t="shared" si="20"/>
        <v>0.3196850394</v>
      </c>
      <c r="AB169" s="64">
        <f t="shared" si="21"/>
        <v>0.4155920281</v>
      </c>
      <c r="AC169" s="64">
        <f t="shared" si="22"/>
        <v>0.4157181572</v>
      </c>
      <c r="AD169" s="64">
        <f t="shared" si="23"/>
        <v>0.5718157182</v>
      </c>
      <c r="AE169" s="64">
        <f t="shared" si="24"/>
        <v>0.5398373984</v>
      </c>
      <c r="AF169" s="3"/>
      <c r="AG169" s="3"/>
      <c r="AH169" s="3"/>
      <c r="AI169" s="3">
        <f t="shared" si="25"/>
        <v>35</v>
      </c>
      <c r="AJ169" s="47">
        <v>0.712918660287081</v>
      </c>
      <c r="AK169" s="47">
        <v>0.745440729483283</v>
      </c>
      <c r="AL169" s="63">
        <v>0.740983606557377</v>
      </c>
      <c r="AM169" s="47">
        <f t="shared" si="41"/>
        <v>1.031215814</v>
      </c>
      <c r="AN169" s="47">
        <f t="shared" si="42"/>
        <v>0.02299657567</v>
      </c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>
        <f t="shared" si="28"/>
        <v>4</v>
      </c>
      <c r="BG169" s="47">
        <v>0.0473842447288093</v>
      </c>
      <c r="BH169" s="47">
        <v>1.24062672752342</v>
      </c>
      <c r="BI169" s="63">
        <v>0.899132321041215</v>
      </c>
      <c r="BJ169" s="47"/>
      <c r="BK169" s="47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47">
        <v>0.41726618705036</v>
      </c>
      <c r="CN169" s="47">
        <v>0.466115702479339</v>
      </c>
      <c r="CO169" s="47">
        <v>0.45920733723855</v>
      </c>
      <c r="CP169" s="47">
        <v>0.462070226305093</v>
      </c>
      <c r="CQ169" s="63">
        <v>0.461082283172721</v>
      </c>
      <c r="CR169" s="47">
        <f t="shared" si="29"/>
        <v>0.4592073372</v>
      </c>
      <c r="CS169" s="47">
        <f t="shared" si="30"/>
        <v>0.001874945934</v>
      </c>
      <c r="CT169" s="47">
        <f t="shared" si="31"/>
        <v>0.6246453245</v>
      </c>
      <c r="CU169" s="47">
        <f t="shared" si="32"/>
        <v>0.03454182362</v>
      </c>
      <c r="CV169" s="3"/>
    </row>
    <row r="170" ht="11.25" customHeight="1">
      <c r="A170" s="3" t="s">
        <v>190</v>
      </c>
      <c r="B170" s="18">
        <v>35.0</v>
      </c>
      <c r="C170" s="19">
        <v>31.0</v>
      </c>
      <c r="D170" s="20">
        <v>218.0</v>
      </c>
      <c r="E170" s="21">
        <v>183.0</v>
      </c>
      <c r="F170" s="35">
        <v>139.0</v>
      </c>
      <c r="G170" s="36">
        <v>64.0</v>
      </c>
      <c r="H170" s="47">
        <f t="shared" si="1"/>
        <v>0.5303030303</v>
      </c>
      <c r="I170" s="47">
        <f t="shared" si="2"/>
        <v>0.5436408978</v>
      </c>
      <c r="J170" s="47">
        <f t="shared" si="3"/>
        <v>0.684729064</v>
      </c>
      <c r="K170" s="47">
        <f t="shared" si="4"/>
        <v>0.5417558887</v>
      </c>
      <c r="L170" s="47">
        <f t="shared" si="5"/>
        <v>0.6468401487</v>
      </c>
      <c r="M170" s="47">
        <f t="shared" si="6"/>
        <v>0.5910596026</v>
      </c>
      <c r="N170" s="62">
        <f t="shared" si="7"/>
        <v>6.075757576</v>
      </c>
      <c r="O170" s="62">
        <f t="shared" si="8"/>
        <v>3.075757576</v>
      </c>
      <c r="P170" s="62">
        <f t="shared" si="9"/>
        <v>0.506234414</v>
      </c>
      <c r="Q170" s="62">
        <f t="shared" si="10"/>
        <v>0.4346895075</v>
      </c>
      <c r="R170" s="62">
        <f t="shared" si="11"/>
        <v>1.49070632</v>
      </c>
      <c r="S170" s="62">
        <f t="shared" si="12"/>
        <v>0.1092715232</v>
      </c>
      <c r="T170" s="63">
        <f t="shared" si="13"/>
        <v>0.5417558887</v>
      </c>
      <c r="U170" s="63">
        <f t="shared" si="14"/>
        <v>0.6468401487</v>
      </c>
      <c r="V170" s="63">
        <f t="shared" si="15"/>
        <v>0.5910596026</v>
      </c>
      <c r="W170" s="63">
        <f t="shared" si="16"/>
        <v>0.5850746269</v>
      </c>
      <c r="X170" s="63">
        <f t="shared" si="17"/>
        <v>0.5850746269</v>
      </c>
      <c r="Y170" s="63">
        <f t="shared" si="18"/>
        <v>0.5850746269</v>
      </c>
      <c r="Z170" s="64">
        <f t="shared" si="19"/>
        <v>0.4668094218</v>
      </c>
      <c r="AA170" s="64">
        <f t="shared" si="20"/>
        <v>0.3680297398</v>
      </c>
      <c r="AB170" s="64">
        <f t="shared" si="21"/>
        <v>0.4668874172</v>
      </c>
      <c r="AC170" s="64">
        <f t="shared" si="22"/>
        <v>0.4731343284</v>
      </c>
      <c r="AD170" s="64">
        <f t="shared" si="23"/>
        <v>0.5328358209</v>
      </c>
      <c r="AE170" s="64">
        <f t="shared" si="24"/>
        <v>0.5791044776</v>
      </c>
      <c r="AF170" s="3"/>
      <c r="AG170" s="3"/>
      <c r="AH170" s="3"/>
      <c r="AI170" s="3">
        <f t="shared" si="25"/>
        <v>35</v>
      </c>
      <c r="AJ170" s="47">
        <v>0.714659685863874</v>
      </c>
      <c r="AK170" s="47">
        <v>0.813659692064745</v>
      </c>
      <c r="AL170" s="63">
        <v>0.800686106346484</v>
      </c>
      <c r="AM170" s="47">
        <f t="shared" si="41"/>
        <v>1.080684996</v>
      </c>
      <c r="AN170" s="47">
        <f t="shared" si="42"/>
        <v>0.07000357572</v>
      </c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>
        <f t="shared" si="28"/>
        <v>4</v>
      </c>
      <c r="BG170" s="47">
        <v>0.0476127945044265</v>
      </c>
      <c r="BH170" s="47">
        <v>1.29469180744975</v>
      </c>
      <c r="BI170" s="63">
        <v>0.938571428571429</v>
      </c>
      <c r="BJ170" s="47"/>
      <c r="BK170" s="47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47">
        <v>0.53030303030303</v>
      </c>
      <c r="CN170" s="47">
        <v>0.543640897755611</v>
      </c>
      <c r="CO170" s="47">
        <v>0.542481598396714</v>
      </c>
      <c r="CP170" s="47">
        <v>0.544552645504689</v>
      </c>
      <c r="CQ170" s="63">
        <v>0.541755888650964</v>
      </c>
      <c r="CR170" s="47">
        <f t="shared" si="29"/>
        <v>0.5424815984</v>
      </c>
      <c r="CS170" s="47">
        <f t="shared" si="30"/>
        <v>-0.0007257097458</v>
      </c>
      <c r="CT170" s="47">
        <f t="shared" si="31"/>
        <v>0.7593930341</v>
      </c>
      <c r="CU170" s="47">
        <f t="shared" si="32"/>
        <v>0.009431296522</v>
      </c>
      <c r="CV170" s="3"/>
    </row>
    <row r="171" ht="11.25" customHeight="1">
      <c r="A171" s="3" t="s">
        <v>191</v>
      </c>
      <c r="B171" s="18">
        <v>105.0</v>
      </c>
      <c r="C171" s="19">
        <v>164.0</v>
      </c>
      <c r="D171" s="20">
        <v>822.0</v>
      </c>
      <c r="E171" s="21">
        <v>878.0</v>
      </c>
      <c r="F171" s="35">
        <v>360.0</v>
      </c>
      <c r="G171" s="36">
        <v>224.0</v>
      </c>
      <c r="H171" s="47">
        <f t="shared" si="1"/>
        <v>0.3903345725</v>
      </c>
      <c r="I171" s="47">
        <f t="shared" si="2"/>
        <v>0.4835294118</v>
      </c>
      <c r="J171" s="47">
        <f t="shared" si="3"/>
        <v>0.6164383562</v>
      </c>
      <c r="K171" s="47">
        <f t="shared" si="4"/>
        <v>0.4707973591</v>
      </c>
      <c r="L171" s="47">
        <f t="shared" si="5"/>
        <v>0.5451348183</v>
      </c>
      <c r="M171" s="47">
        <f t="shared" si="6"/>
        <v>0.5175131349</v>
      </c>
      <c r="N171" s="62">
        <f t="shared" si="7"/>
        <v>6.319702602</v>
      </c>
      <c r="O171" s="62">
        <f t="shared" si="8"/>
        <v>2.171003717</v>
      </c>
      <c r="P171" s="62">
        <f t="shared" si="9"/>
        <v>0.3435294118</v>
      </c>
      <c r="Q171" s="62">
        <f t="shared" si="10"/>
        <v>0.2965972575</v>
      </c>
      <c r="R171" s="62">
        <f t="shared" si="11"/>
        <v>1.992966002</v>
      </c>
      <c r="S171" s="62">
        <f t="shared" si="12"/>
        <v>0.1177758319</v>
      </c>
      <c r="T171" s="63">
        <f t="shared" si="13"/>
        <v>0.4707973591</v>
      </c>
      <c r="U171" s="63">
        <f t="shared" si="14"/>
        <v>0.5451348183</v>
      </c>
      <c r="V171" s="63">
        <f t="shared" si="15"/>
        <v>0.5175131349</v>
      </c>
      <c r="W171" s="63">
        <f t="shared" si="16"/>
        <v>0.5041128085</v>
      </c>
      <c r="X171" s="63">
        <f t="shared" si="17"/>
        <v>0.5041128085</v>
      </c>
      <c r="Y171" s="63">
        <f t="shared" si="18"/>
        <v>0.5041128085</v>
      </c>
      <c r="Z171" s="64">
        <f t="shared" si="19"/>
        <v>0.499238192</v>
      </c>
      <c r="AA171" s="64">
        <f t="shared" si="20"/>
        <v>0.3856975381</v>
      </c>
      <c r="AB171" s="64">
        <f t="shared" si="21"/>
        <v>0.4579684764</v>
      </c>
      <c r="AC171" s="64">
        <f t="shared" si="22"/>
        <v>0.4508421465</v>
      </c>
      <c r="AD171" s="64">
        <f t="shared" si="23"/>
        <v>0.5260477869</v>
      </c>
      <c r="AE171" s="64">
        <f t="shared" si="24"/>
        <v>0.527222875</v>
      </c>
      <c r="AF171" s="3"/>
      <c r="AG171" s="3"/>
      <c r="AH171" s="3"/>
      <c r="AI171" s="3">
        <f t="shared" si="25"/>
        <v>35</v>
      </c>
      <c r="AJ171" s="47">
        <v>0.715277777777778</v>
      </c>
      <c r="AK171" s="47">
        <v>0.842266462480858</v>
      </c>
      <c r="AL171" s="63">
        <v>0.829655172413793</v>
      </c>
      <c r="AM171" s="47">
        <f t="shared" si="41"/>
        <v>1.101350094</v>
      </c>
      <c r="AN171" s="47">
        <f t="shared" si="42"/>
        <v>0.08979456009</v>
      </c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>
        <f t="shared" si="28"/>
        <v>4</v>
      </c>
      <c r="BG171" s="47">
        <v>0.0477133381551891</v>
      </c>
      <c r="BH171" s="47">
        <v>1.20863471392368</v>
      </c>
      <c r="BI171" s="63">
        <v>0.875589066918002</v>
      </c>
      <c r="BJ171" s="47"/>
      <c r="BK171" s="47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47">
        <v>0.390334572490706</v>
      </c>
      <c r="CN171" s="47">
        <v>0.483529411764706</v>
      </c>
      <c r="CO171" s="47">
        <v>0.469441875664026</v>
      </c>
      <c r="CP171" s="47">
        <v>0.472207446101269</v>
      </c>
      <c r="CQ171" s="63">
        <v>0.470797359065516</v>
      </c>
      <c r="CR171" s="47">
        <f t="shared" si="29"/>
        <v>0.4694418757</v>
      </c>
      <c r="CS171" s="47">
        <f t="shared" si="30"/>
        <v>0.001355483401</v>
      </c>
      <c r="CT171" s="47">
        <f t="shared" si="31"/>
        <v>0.6179151491</v>
      </c>
      <c r="CU171" s="47">
        <f t="shared" si="32"/>
        <v>0.06589870282</v>
      </c>
      <c r="CV171" s="3"/>
    </row>
    <row r="172" ht="11.25" customHeight="1">
      <c r="A172" s="3" t="s">
        <v>192</v>
      </c>
      <c r="B172" s="18">
        <v>100.0</v>
      </c>
      <c r="C172" s="19">
        <v>88.0</v>
      </c>
      <c r="D172" s="20">
        <v>517.0</v>
      </c>
      <c r="E172" s="21">
        <v>504.0</v>
      </c>
      <c r="F172" s="35">
        <v>383.0</v>
      </c>
      <c r="G172" s="36">
        <v>186.0</v>
      </c>
      <c r="H172" s="47">
        <f t="shared" si="1"/>
        <v>0.5319148936</v>
      </c>
      <c r="I172" s="47">
        <f t="shared" si="2"/>
        <v>0.5063663075</v>
      </c>
      <c r="J172" s="47">
        <f t="shared" si="3"/>
        <v>0.6731107206</v>
      </c>
      <c r="K172" s="47">
        <f t="shared" si="4"/>
        <v>0.5103391232</v>
      </c>
      <c r="L172" s="47">
        <f t="shared" si="5"/>
        <v>0.6380449141</v>
      </c>
      <c r="M172" s="47">
        <f t="shared" si="6"/>
        <v>0.5660377358</v>
      </c>
      <c r="N172" s="62">
        <f t="shared" si="7"/>
        <v>5.430851064</v>
      </c>
      <c r="O172" s="62">
        <f t="shared" si="8"/>
        <v>3.026595745</v>
      </c>
      <c r="P172" s="62">
        <f t="shared" si="9"/>
        <v>0.5572967679</v>
      </c>
      <c r="Q172" s="62">
        <f t="shared" si="10"/>
        <v>0.47063689</v>
      </c>
      <c r="R172" s="62">
        <f t="shared" si="11"/>
        <v>1.348745046</v>
      </c>
      <c r="S172" s="62">
        <f t="shared" si="12"/>
        <v>0.1182389937</v>
      </c>
      <c r="T172" s="63">
        <f t="shared" si="13"/>
        <v>0.5103391232</v>
      </c>
      <c r="U172" s="63">
        <f t="shared" si="14"/>
        <v>0.6380449141</v>
      </c>
      <c r="V172" s="63">
        <f t="shared" si="15"/>
        <v>0.5660377358</v>
      </c>
      <c r="W172" s="63">
        <f t="shared" si="16"/>
        <v>0.5624296963</v>
      </c>
      <c r="X172" s="63">
        <f t="shared" si="17"/>
        <v>0.5624296963</v>
      </c>
      <c r="Y172" s="63">
        <f t="shared" si="18"/>
        <v>0.5624296963</v>
      </c>
      <c r="Z172" s="64">
        <f t="shared" si="19"/>
        <v>0.4995864351</v>
      </c>
      <c r="AA172" s="64">
        <f t="shared" si="20"/>
        <v>0.3778071334</v>
      </c>
      <c r="AB172" s="64">
        <f t="shared" si="21"/>
        <v>0.4421383648</v>
      </c>
      <c r="AC172" s="64">
        <f t="shared" si="22"/>
        <v>0.4516310461</v>
      </c>
      <c r="AD172" s="64">
        <f t="shared" si="23"/>
        <v>0.5551181102</v>
      </c>
      <c r="AE172" s="64">
        <f t="shared" si="24"/>
        <v>0.5556805399</v>
      </c>
      <c r="AF172" s="3"/>
      <c r="AG172" s="3"/>
      <c r="AH172" s="3"/>
      <c r="AI172" s="3">
        <f t="shared" si="25"/>
        <v>35</v>
      </c>
      <c r="AJ172" s="47">
        <v>0.716312056737589</v>
      </c>
      <c r="AK172" s="47">
        <v>0.90324449594438</v>
      </c>
      <c r="AL172" s="63">
        <v>0.889126941617568</v>
      </c>
      <c r="AM172" s="47">
        <f t="shared" si="41"/>
        <v>1.145199421</v>
      </c>
      <c r="AN172" s="47">
        <f t="shared" si="42"/>
        <v>0.1321811954</v>
      </c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>
        <f t="shared" si="28"/>
        <v>4</v>
      </c>
      <c r="BG172" s="47">
        <v>0.0478177344734525</v>
      </c>
      <c r="BH172" s="47">
        <v>1.04048669177457</v>
      </c>
      <c r="BI172" s="63">
        <v>0.749279538904899</v>
      </c>
      <c r="BJ172" s="47"/>
      <c r="BK172" s="47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47">
        <v>0.531914893617021</v>
      </c>
      <c r="CN172" s="47">
        <v>0.506366307541626</v>
      </c>
      <c r="CO172" s="47">
        <v>0.511502429431386</v>
      </c>
      <c r="CP172" s="47">
        <v>0.513868052624302</v>
      </c>
      <c r="CQ172" s="63">
        <v>0.510339123242349</v>
      </c>
      <c r="CR172" s="47">
        <f t="shared" si="29"/>
        <v>0.5115024294</v>
      </c>
      <c r="CS172" s="47">
        <f t="shared" si="30"/>
        <v>-0.001163306189</v>
      </c>
      <c r="CT172" s="47">
        <f t="shared" si="31"/>
        <v>0.7341756781</v>
      </c>
      <c r="CU172" s="47">
        <f t="shared" si="32"/>
        <v>-0.01806557846</v>
      </c>
      <c r="CV172" s="3"/>
    </row>
    <row r="173" ht="11.25" customHeight="1">
      <c r="A173" s="3" t="s">
        <v>193</v>
      </c>
      <c r="B173" s="18">
        <v>9.0</v>
      </c>
      <c r="C173" s="19">
        <v>30.0</v>
      </c>
      <c r="D173" s="20">
        <v>134.0</v>
      </c>
      <c r="E173" s="21">
        <v>87.0</v>
      </c>
      <c r="F173" s="35">
        <v>133.0</v>
      </c>
      <c r="G173" s="36">
        <v>81.0</v>
      </c>
      <c r="H173" s="47">
        <f t="shared" si="1"/>
        <v>0.2307692308</v>
      </c>
      <c r="I173" s="47">
        <f t="shared" si="2"/>
        <v>0.6063348416</v>
      </c>
      <c r="J173" s="47">
        <f t="shared" si="3"/>
        <v>0.6214953271</v>
      </c>
      <c r="K173" s="47">
        <f t="shared" si="4"/>
        <v>0.55</v>
      </c>
      <c r="L173" s="47">
        <f t="shared" si="5"/>
        <v>0.5612648221</v>
      </c>
      <c r="M173" s="47">
        <f t="shared" si="6"/>
        <v>0.6137931034</v>
      </c>
      <c r="N173" s="62">
        <f t="shared" si="7"/>
        <v>5.666666667</v>
      </c>
      <c r="O173" s="62">
        <f t="shared" si="8"/>
        <v>5.487179487</v>
      </c>
      <c r="P173" s="62">
        <f t="shared" si="9"/>
        <v>0.9683257919</v>
      </c>
      <c r="Q173" s="62">
        <f t="shared" si="10"/>
        <v>0.8230769231</v>
      </c>
      <c r="R173" s="62">
        <f t="shared" si="11"/>
        <v>0.8735177866</v>
      </c>
      <c r="S173" s="62">
        <f t="shared" si="12"/>
        <v>0.08965517241</v>
      </c>
      <c r="T173" s="63">
        <f t="shared" si="13"/>
        <v>0.55</v>
      </c>
      <c r="U173" s="63">
        <f t="shared" si="14"/>
        <v>0.5612648221</v>
      </c>
      <c r="V173" s="63">
        <f t="shared" si="15"/>
        <v>0.6137931034</v>
      </c>
      <c r="W173" s="63">
        <f t="shared" si="16"/>
        <v>0.582278481</v>
      </c>
      <c r="X173" s="63">
        <f t="shared" si="17"/>
        <v>0.582278481</v>
      </c>
      <c r="Y173" s="63">
        <f t="shared" si="18"/>
        <v>0.582278481</v>
      </c>
      <c r="Z173" s="64">
        <f t="shared" si="19"/>
        <v>0.3692307692</v>
      </c>
      <c r="AA173" s="64">
        <f t="shared" si="20"/>
        <v>0.3557312253</v>
      </c>
      <c r="AB173" s="64">
        <f t="shared" si="21"/>
        <v>0.4942528736</v>
      </c>
      <c r="AC173" s="64">
        <f t="shared" si="22"/>
        <v>0.4725738397</v>
      </c>
      <c r="AD173" s="64">
        <f t="shared" si="23"/>
        <v>0.4831223629</v>
      </c>
      <c r="AE173" s="64">
        <f t="shared" si="24"/>
        <v>0.6265822785</v>
      </c>
      <c r="AF173" s="3"/>
      <c r="AG173" s="3"/>
      <c r="AH173" s="3"/>
      <c r="AI173" s="3">
        <f t="shared" si="25"/>
        <v>35</v>
      </c>
      <c r="AJ173" s="47">
        <v>0.717741935483871</v>
      </c>
      <c r="AK173" s="47">
        <v>0.851000741289844</v>
      </c>
      <c r="AL173" s="63">
        <v>0.839782756279701</v>
      </c>
      <c r="AM173" s="47">
        <f t="shared" si="41"/>
        <v>1.109268585</v>
      </c>
      <c r="AN173" s="47">
        <f t="shared" si="42"/>
        <v>0.09422820524</v>
      </c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>
        <f t="shared" si="28"/>
        <v>4</v>
      </c>
      <c r="BG173" s="47">
        <v>0.048030799751813</v>
      </c>
      <c r="BH173" s="47">
        <v>1.25695508338779</v>
      </c>
      <c r="BI173" s="63">
        <v>0.909090909090909</v>
      </c>
      <c r="BJ173" s="47"/>
      <c r="BK173" s="47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47">
        <v>0.230769230769231</v>
      </c>
      <c r="CN173" s="47">
        <v>0.606334841628959</v>
      </c>
      <c r="CO173" s="47">
        <v>0.546533623920319</v>
      </c>
      <c r="CP173" s="47">
        <v>0.548566140949706</v>
      </c>
      <c r="CQ173" s="63">
        <v>0.55</v>
      </c>
      <c r="CR173" s="47">
        <f t="shared" si="29"/>
        <v>0.5465336239</v>
      </c>
      <c r="CS173" s="47">
        <f t="shared" si="30"/>
        <v>0.00346637608</v>
      </c>
      <c r="CT173" s="47">
        <f t="shared" si="31"/>
        <v>0.5919219662</v>
      </c>
      <c r="CU173" s="47">
        <f t="shared" si="32"/>
        <v>0.2655649902</v>
      </c>
      <c r="CV173" s="3"/>
    </row>
    <row r="174" ht="11.25" customHeight="1">
      <c r="A174" s="3" t="s">
        <v>194</v>
      </c>
      <c r="B174" s="18">
        <v>73.0</v>
      </c>
      <c r="C174" s="19">
        <v>31.0</v>
      </c>
      <c r="D174" s="20">
        <v>187.0</v>
      </c>
      <c r="E174" s="21">
        <v>56.0</v>
      </c>
      <c r="F174" s="35">
        <v>60.0</v>
      </c>
      <c r="G174" s="36">
        <v>13.0</v>
      </c>
      <c r="H174" s="47">
        <f t="shared" si="1"/>
        <v>0.7019230769</v>
      </c>
      <c r="I174" s="47">
        <f t="shared" si="2"/>
        <v>0.7695473251</v>
      </c>
      <c r="J174" s="47">
        <f t="shared" si="3"/>
        <v>0.8219178082</v>
      </c>
      <c r="K174" s="47">
        <f t="shared" si="4"/>
        <v>0.7492795389</v>
      </c>
      <c r="L174" s="47">
        <f t="shared" si="5"/>
        <v>0.7514124294</v>
      </c>
      <c r="M174" s="47">
        <f t="shared" si="6"/>
        <v>0.7816455696</v>
      </c>
      <c r="N174" s="62">
        <f t="shared" si="7"/>
        <v>2.336538462</v>
      </c>
      <c r="O174" s="62">
        <f t="shared" si="8"/>
        <v>0.7019230769</v>
      </c>
      <c r="P174" s="62">
        <f t="shared" si="9"/>
        <v>0.3004115226</v>
      </c>
      <c r="Q174" s="62">
        <f t="shared" si="10"/>
        <v>0.2103746398</v>
      </c>
      <c r="R174" s="62">
        <f t="shared" si="11"/>
        <v>1.372881356</v>
      </c>
      <c r="S174" s="62">
        <f t="shared" si="12"/>
        <v>0.3291139241</v>
      </c>
      <c r="T174" s="63">
        <f t="shared" si="13"/>
        <v>0.7492795389</v>
      </c>
      <c r="U174" s="63">
        <f t="shared" si="14"/>
        <v>0.7514124294</v>
      </c>
      <c r="V174" s="63">
        <f t="shared" si="15"/>
        <v>0.7816455696</v>
      </c>
      <c r="W174" s="63">
        <f t="shared" si="16"/>
        <v>0.7619047619</v>
      </c>
      <c r="X174" s="63">
        <f t="shared" si="17"/>
        <v>0.7619047619</v>
      </c>
      <c r="Y174" s="63">
        <f t="shared" si="18"/>
        <v>0.7619047619</v>
      </c>
      <c r="Z174" s="64">
        <f t="shared" si="19"/>
        <v>0.3717579251</v>
      </c>
      <c r="AA174" s="64">
        <f t="shared" si="20"/>
        <v>0.4858757062</v>
      </c>
      <c r="AB174" s="64">
        <f t="shared" si="21"/>
        <v>0.6329113924</v>
      </c>
      <c r="AC174" s="64">
        <f t="shared" si="22"/>
        <v>0.65</v>
      </c>
      <c r="AD174" s="64">
        <f t="shared" si="23"/>
        <v>0.45</v>
      </c>
      <c r="AE174" s="64">
        <f t="shared" si="24"/>
        <v>0.6619047619</v>
      </c>
      <c r="AF174" s="3"/>
      <c r="AG174" s="3"/>
      <c r="AH174" s="3"/>
      <c r="AI174" s="3">
        <f t="shared" si="25"/>
        <v>35</v>
      </c>
      <c r="AJ174" s="47">
        <v>0.719745222929936</v>
      </c>
      <c r="AK174" s="47">
        <v>0.834047109207709</v>
      </c>
      <c r="AL174" s="63">
        <v>0.817598533455545</v>
      </c>
      <c r="AM174" s="47">
        <f t="shared" si="41"/>
        <v>1.098697095</v>
      </c>
      <c r="AN174" s="47">
        <f t="shared" si="42"/>
        <v>0.08082363889</v>
      </c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>
        <f t="shared" si="28"/>
        <v>4</v>
      </c>
      <c r="BG174" s="47">
        <v>0.0481807731138679</v>
      </c>
      <c r="BH174" s="47">
        <v>0.631602209736432</v>
      </c>
      <c r="BI174" s="63">
        <v>0.470412729985082</v>
      </c>
      <c r="BJ174" s="47"/>
      <c r="BK174" s="47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47">
        <v>0.701923076923077</v>
      </c>
      <c r="CN174" s="47">
        <v>0.769547325102881</v>
      </c>
      <c r="CO174" s="47">
        <v>0.759599473337244</v>
      </c>
      <c r="CP174" s="47">
        <v>0.759605980442798</v>
      </c>
      <c r="CQ174" s="63">
        <v>0.749279538904899</v>
      </c>
      <c r="CR174" s="47">
        <f t="shared" si="29"/>
        <v>0.7595994733</v>
      </c>
      <c r="CS174" s="47">
        <f t="shared" si="30"/>
        <v>-0.01031993443</v>
      </c>
      <c r="CT174" s="47">
        <f t="shared" si="31"/>
        <v>1.0404867</v>
      </c>
      <c r="CU174" s="47">
        <f t="shared" si="32"/>
        <v>0.04781756446</v>
      </c>
      <c r="CV174" s="3"/>
    </row>
    <row r="175" ht="11.25" customHeight="1">
      <c r="A175" s="3" t="s">
        <v>195</v>
      </c>
      <c r="B175" s="18">
        <v>46.0</v>
      </c>
      <c r="C175" s="19">
        <v>74.0</v>
      </c>
      <c r="D175" s="20">
        <v>369.0</v>
      </c>
      <c r="E175" s="21">
        <v>485.0</v>
      </c>
      <c r="F175" s="35">
        <v>239.0</v>
      </c>
      <c r="G175" s="36">
        <v>200.0</v>
      </c>
      <c r="H175" s="47">
        <f t="shared" si="1"/>
        <v>0.3833333333</v>
      </c>
      <c r="I175" s="47">
        <f t="shared" si="2"/>
        <v>0.4320843091</v>
      </c>
      <c r="J175" s="47">
        <f t="shared" si="3"/>
        <v>0.5444191344</v>
      </c>
      <c r="K175" s="47">
        <f t="shared" si="4"/>
        <v>0.4260780287</v>
      </c>
      <c r="L175" s="47">
        <f t="shared" si="5"/>
        <v>0.5098389982</v>
      </c>
      <c r="M175" s="47">
        <f t="shared" si="6"/>
        <v>0.4702242846</v>
      </c>
      <c r="N175" s="62">
        <f t="shared" si="7"/>
        <v>7.116666667</v>
      </c>
      <c r="O175" s="62">
        <f t="shared" si="8"/>
        <v>3.658333333</v>
      </c>
      <c r="P175" s="62">
        <f t="shared" si="9"/>
        <v>0.5140515222</v>
      </c>
      <c r="Q175" s="62">
        <f t="shared" si="10"/>
        <v>0.4507186858</v>
      </c>
      <c r="R175" s="62">
        <f t="shared" si="11"/>
        <v>1.527728086</v>
      </c>
      <c r="S175" s="62">
        <f t="shared" si="12"/>
        <v>0.09280742459</v>
      </c>
      <c r="T175" s="63">
        <f t="shared" si="13"/>
        <v>0.4260780287</v>
      </c>
      <c r="U175" s="63">
        <f t="shared" si="14"/>
        <v>0.5098389982</v>
      </c>
      <c r="V175" s="63">
        <f t="shared" si="15"/>
        <v>0.4702242846</v>
      </c>
      <c r="W175" s="63">
        <f t="shared" si="16"/>
        <v>0.4628450106</v>
      </c>
      <c r="X175" s="63">
        <f t="shared" si="17"/>
        <v>0.4628450106</v>
      </c>
      <c r="Y175" s="63">
        <f t="shared" si="18"/>
        <v>0.4628450106</v>
      </c>
      <c r="Z175" s="64">
        <f t="shared" si="19"/>
        <v>0.545174538</v>
      </c>
      <c r="AA175" s="64">
        <f t="shared" si="20"/>
        <v>0.4400715564</v>
      </c>
      <c r="AB175" s="64">
        <f t="shared" si="21"/>
        <v>0.4400618716</v>
      </c>
      <c r="AC175" s="64">
        <f t="shared" si="22"/>
        <v>0.4352441614</v>
      </c>
      <c r="AD175" s="64">
        <f t="shared" si="23"/>
        <v>0.5449398443</v>
      </c>
      <c r="AE175" s="64">
        <f t="shared" si="24"/>
        <v>0.482661005</v>
      </c>
      <c r="AF175" s="3"/>
      <c r="AG175" s="3"/>
      <c r="AH175" s="3"/>
      <c r="AI175" s="3">
        <f t="shared" si="25"/>
        <v>36</v>
      </c>
      <c r="AJ175" s="47">
        <v>0.721311475409836</v>
      </c>
      <c r="AK175" s="47">
        <v>0.698473282442748</v>
      </c>
      <c r="AL175" s="63">
        <v>0.702786377708978</v>
      </c>
      <c r="AM175" s="47">
        <f t="shared" si="41"/>
        <v>1.00393943</v>
      </c>
      <c r="AN175" s="47">
        <f t="shared" si="42"/>
        <v>-0.01614904112</v>
      </c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>
        <f t="shared" si="28"/>
        <v>4</v>
      </c>
      <c r="BG175" s="47">
        <v>0.0484449287344091</v>
      </c>
      <c r="BH175" s="47">
        <v>1.29916537352726</v>
      </c>
      <c r="BI175" s="63">
        <v>0.938271604938272</v>
      </c>
      <c r="BJ175" s="47"/>
      <c r="BK175" s="47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47">
        <v>0.383333333333333</v>
      </c>
      <c r="CN175" s="47">
        <v>0.432084309133489</v>
      </c>
      <c r="CO175" s="47">
        <v>0.425191896709603</v>
      </c>
      <c r="CP175" s="47">
        <v>0.428378233293727</v>
      </c>
      <c r="CQ175" s="63">
        <v>0.426078028747433</v>
      </c>
      <c r="CR175" s="47">
        <f t="shared" si="29"/>
        <v>0.4251918967</v>
      </c>
      <c r="CS175" s="47">
        <f t="shared" si="30"/>
        <v>0.0008861320378</v>
      </c>
      <c r="CT175" s="47">
        <f t="shared" si="31"/>
        <v>0.5765873445</v>
      </c>
      <c r="CU175" s="47">
        <f t="shared" si="32"/>
        <v>0.03447214558</v>
      </c>
      <c r="CV175" s="3"/>
    </row>
    <row r="176" ht="11.25" customHeight="1">
      <c r="A176" s="3" t="s">
        <v>196</v>
      </c>
      <c r="B176" s="18">
        <v>9.0</v>
      </c>
      <c r="C176" s="19">
        <v>38.0</v>
      </c>
      <c r="D176" s="20">
        <v>119.0</v>
      </c>
      <c r="E176" s="21">
        <v>142.0</v>
      </c>
      <c r="F176" s="35">
        <v>61.0</v>
      </c>
      <c r="G176" s="36">
        <v>23.0</v>
      </c>
      <c r="H176" s="47">
        <f t="shared" si="1"/>
        <v>0.1914893617</v>
      </c>
      <c r="I176" s="47">
        <f t="shared" si="2"/>
        <v>0.4559386973</v>
      </c>
      <c r="J176" s="47">
        <f t="shared" si="3"/>
        <v>0.7261904762</v>
      </c>
      <c r="K176" s="47">
        <f t="shared" si="4"/>
        <v>0.4155844156</v>
      </c>
      <c r="L176" s="47">
        <f t="shared" si="5"/>
        <v>0.534351145</v>
      </c>
      <c r="M176" s="47">
        <f t="shared" si="6"/>
        <v>0.5217391304</v>
      </c>
      <c r="N176" s="62">
        <f t="shared" si="7"/>
        <v>5.553191489</v>
      </c>
      <c r="O176" s="62">
        <f t="shared" si="8"/>
        <v>1.787234043</v>
      </c>
      <c r="P176" s="62">
        <f t="shared" si="9"/>
        <v>0.3218390805</v>
      </c>
      <c r="Q176" s="62">
        <f t="shared" si="10"/>
        <v>0.2727272727</v>
      </c>
      <c r="R176" s="62">
        <f t="shared" si="11"/>
        <v>1.992366412</v>
      </c>
      <c r="S176" s="62">
        <f t="shared" si="12"/>
        <v>0.1362318841</v>
      </c>
      <c r="T176" s="63">
        <f t="shared" si="13"/>
        <v>0.4155844156</v>
      </c>
      <c r="U176" s="63">
        <f t="shared" si="14"/>
        <v>0.534351145</v>
      </c>
      <c r="V176" s="63">
        <f t="shared" si="15"/>
        <v>0.5217391304</v>
      </c>
      <c r="W176" s="63">
        <f t="shared" si="16"/>
        <v>0.4821428571</v>
      </c>
      <c r="X176" s="63">
        <f t="shared" si="17"/>
        <v>0.4821428571</v>
      </c>
      <c r="Y176" s="63">
        <f t="shared" si="18"/>
        <v>0.4821428571</v>
      </c>
      <c r="Z176" s="64">
        <f t="shared" si="19"/>
        <v>0.4902597403</v>
      </c>
      <c r="AA176" s="64">
        <f t="shared" si="20"/>
        <v>0.2442748092</v>
      </c>
      <c r="AB176" s="64">
        <f t="shared" si="21"/>
        <v>0.4115942029</v>
      </c>
      <c r="AC176" s="64">
        <f t="shared" si="22"/>
        <v>0.3852040816</v>
      </c>
      <c r="AD176" s="64">
        <f t="shared" si="23"/>
        <v>0.5408163265</v>
      </c>
      <c r="AE176" s="64">
        <f t="shared" si="24"/>
        <v>0.556122449</v>
      </c>
      <c r="AF176" s="3"/>
      <c r="AG176" s="3"/>
      <c r="AH176" s="3"/>
      <c r="AI176" s="3">
        <f t="shared" si="25"/>
        <v>36</v>
      </c>
      <c r="AJ176" s="47">
        <v>0.722689075630252</v>
      </c>
      <c r="AK176" s="47">
        <v>0.915376676986584</v>
      </c>
      <c r="AL176" s="63">
        <v>0.894301470588235</v>
      </c>
      <c r="AM176" s="47">
        <f t="shared" si="41"/>
        <v>1.158287402</v>
      </c>
      <c r="AN176" s="47">
        <f t="shared" si="42"/>
        <v>0.1362507096</v>
      </c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>
        <f t="shared" si="28"/>
        <v>4</v>
      </c>
      <c r="BG176" s="47">
        <v>0.0485690729353753</v>
      </c>
      <c r="BH176" s="47">
        <v>0.748533231138192</v>
      </c>
      <c r="BI176" s="63">
        <v>0.555811277330265</v>
      </c>
      <c r="BJ176" s="47"/>
      <c r="BK176" s="47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47">
        <v>0.191489361702128</v>
      </c>
      <c r="CN176" s="47">
        <v>0.455938697318008</v>
      </c>
      <c r="CO176" s="47">
        <v>0.414126359971999</v>
      </c>
      <c r="CP176" s="47">
        <v>0.417417917018738</v>
      </c>
      <c r="CQ176" s="63">
        <v>0.415584415584416</v>
      </c>
      <c r="CR176" s="47">
        <f t="shared" si="29"/>
        <v>0.41412636</v>
      </c>
      <c r="CS176" s="47">
        <f t="shared" si="30"/>
        <v>0.001458055612</v>
      </c>
      <c r="CT176" s="47">
        <f t="shared" si="31"/>
        <v>0.4578007709</v>
      </c>
      <c r="CU176" s="47">
        <f t="shared" si="32"/>
        <v>0.1869939185</v>
      </c>
      <c r="CV176" s="3"/>
    </row>
    <row r="177" ht="11.25" customHeight="1">
      <c r="A177" s="3" t="s">
        <v>197</v>
      </c>
      <c r="B177" s="18">
        <v>105.0</v>
      </c>
      <c r="C177" s="19">
        <v>271.0</v>
      </c>
      <c r="D177" s="20">
        <v>1084.0</v>
      </c>
      <c r="E177" s="21">
        <v>1184.0</v>
      </c>
      <c r="F177" s="35">
        <v>729.0</v>
      </c>
      <c r="G177" s="36">
        <v>398.0</v>
      </c>
      <c r="H177" s="47">
        <f t="shared" si="1"/>
        <v>0.2792553191</v>
      </c>
      <c r="I177" s="47">
        <f t="shared" si="2"/>
        <v>0.4779541446</v>
      </c>
      <c r="J177" s="47">
        <f t="shared" si="3"/>
        <v>0.6468500444</v>
      </c>
      <c r="K177" s="47">
        <f t="shared" si="4"/>
        <v>0.4496974281</v>
      </c>
      <c r="L177" s="47">
        <f t="shared" si="5"/>
        <v>0.5548902196</v>
      </c>
      <c r="M177" s="47">
        <f t="shared" si="6"/>
        <v>0.5340206186</v>
      </c>
      <c r="N177" s="62">
        <f t="shared" si="7"/>
        <v>6.031914894</v>
      </c>
      <c r="O177" s="62">
        <f t="shared" si="8"/>
        <v>2.997340426</v>
      </c>
      <c r="P177" s="62">
        <f t="shared" si="9"/>
        <v>0.4969135802</v>
      </c>
      <c r="Q177" s="62">
        <f t="shared" si="10"/>
        <v>0.4262481089</v>
      </c>
      <c r="R177" s="62">
        <f t="shared" si="11"/>
        <v>1.508982036</v>
      </c>
      <c r="S177" s="62">
        <f t="shared" si="12"/>
        <v>0.1107511046</v>
      </c>
      <c r="T177" s="63">
        <f t="shared" si="13"/>
        <v>0.4496974281</v>
      </c>
      <c r="U177" s="63">
        <f t="shared" si="14"/>
        <v>0.5548902196</v>
      </c>
      <c r="V177" s="63">
        <f t="shared" si="15"/>
        <v>0.5340206186</v>
      </c>
      <c r="W177" s="63">
        <f t="shared" si="16"/>
        <v>0.5086184036</v>
      </c>
      <c r="X177" s="63">
        <f t="shared" si="17"/>
        <v>0.5086184036</v>
      </c>
      <c r="Y177" s="63">
        <f t="shared" si="18"/>
        <v>0.5086184036</v>
      </c>
      <c r="Z177" s="64">
        <f t="shared" si="19"/>
        <v>0.4875189107</v>
      </c>
      <c r="AA177" s="64">
        <f t="shared" si="20"/>
        <v>0.3346640053</v>
      </c>
      <c r="AB177" s="64">
        <f t="shared" si="21"/>
        <v>0.4365243004</v>
      </c>
      <c r="AC177" s="64">
        <f t="shared" si="22"/>
        <v>0.4208432776</v>
      </c>
      <c r="AD177" s="64">
        <f t="shared" si="23"/>
        <v>0.5351365685</v>
      </c>
      <c r="AE177" s="64">
        <f t="shared" si="24"/>
        <v>0.5526385574</v>
      </c>
      <c r="AF177" s="3"/>
      <c r="AG177" s="3"/>
      <c r="AH177" s="3"/>
      <c r="AI177" s="3">
        <f t="shared" si="25"/>
        <v>36</v>
      </c>
      <c r="AJ177" s="47">
        <v>0.725373134328358</v>
      </c>
      <c r="AK177" s="47">
        <v>0.883629191321499</v>
      </c>
      <c r="AL177" s="63">
        <v>0.855064655172414</v>
      </c>
      <c r="AM177" s="47">
        <f t="shared" si="41"/>
        <v>1.137736455</v>
      </c>
      <c r="AN177" s="47">
        <f t="shared" si="42"/>
        <v>0.1119039311</v>
      </c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>
        <f t="shared" si="28"/>
        <v>4</v>
      </c>
      <c r="BG177" s="47">
        <v>0.0487179757528394</v>
      </c>
      <c r="BH177" s="47">
        <v>1.20773490051683</v>
      </c>
      <c r="BI177" s="63">
        <v>0.880386983289358</v>
      </c>
      <c r="BJ177" s="47"/>
      <c r="BK177" s="47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47">
        <v>0.279255319148936</v>
      </c>
      <c r="CN177" s="47">
        <v>0.477954144620811</v>
      </c>
      <c r="CO177" s="47">
        <v>0.446786315094804</v>
      </c>
      <c r="CP177" s="47">
        <v>0.449767313723232</v>
      </c>
      <c r="CQ177" s="63">
        <v>0.449697428139183</v>
      </c>
      <c r="CR177" s="47">
        <f t="shared" si="29"/>
        <v>0.4467863151</v>
      </c>
      <c r="CS177" s="47">
        <f t="shared" si="30"/>
        <v>0.002911113044</v>
      </c>
      <c r="CT177" s="47">
        <f t="shared" si="31"/>
        <v>0.5354279466</v>
      </c>
      <c r="CU177" s="47">
        <f t="shared" si="32"/>
        <v>0.1405012869</v>
      </c>
      <c r="CV177" s="3"/>
    </row>
    <row r="178" ht="11.25" customHeight="1">
      <c r="A178" s="3" t="s">
        <v>198</v>
      </c>
      <c r="B178" s="18">
        <v>41.0</v>
      </c>
      <c r="C178" s="19">
        <v>118.0</v>
      </c>
      <c r="D178" s="20">
        <v>399.0</v>
      </c>
      <c r="E178" s="21">
        <v>612.0</v>
      </c>
      <c r="F178" s="35">
        <v>248.0</v>
      </c>
      <c r="G178" s="36">
        <v>148.0</v>
      </c>
      <c r="H178" s="47">
        <f t="shared" si="1"/>
        <v>0.2578616352</v>
      </c>
      <c r="I178" s="47">
        <f t="shared" si="2"/>
        <v>0.3946587537</v>
      </c>
      <c r="J178" s="47">
        <f t="shared" si="3"/>
        <v>0.6262626263</v>
      </c>
      <c r="K178" s="47">
        <f t="shared" si="4"/>
        <v>0.3760683761</v>
      </c>
      <c r="L178" s="47">
        <f t="shared" si="5"/>
        <v>0.5207207207</v>
      </c>
      <c r="M178" s="47">
        <f t="shared" si="6"/>
        <v>0.4598436389</v>
      </c>
      <c r="N178" s="62">
        <f t="shared" si="7"/>
        <v>6.358490566</v>
      </c>
      <c r="O178" s="62">
        <f t="shared" si="8"/>
        <v>2.490566038</v>
      </c>
      <c r="P178" s="62">
        <f t="shared" si="9"/>
        <v>0.3916913947</v>
      </c>
      <c r="Q178" s="62">
        <f t="shared" si="10"/>
        <v>0.3384615385</v>
      </c>
      <c r="R178" s="62">
        <f t="shared" si="11"/>
        <v>1.821621622</v>
      </c>
      <c r="S178" s="62">
        <f t="shared" si="12"/>
        <v>0.1130063966</v>
      </c>
      <c r="T178" s="63">
        <f t="shared" si="13"/>
        <v>0.3760683761</v>
      </c>
      <c r="U178" s="63">
        <f t="shared" si="14"/>
        <v>0.5207207207</v>
      </c>
      <c r="V178" s="63">
        <f t="shared" si="15"/>
        <v>0.4598436389</v>
      </c>
      <c r="W178" s="63">
        <f t="shared" si="16"/>
        <v>0.4393358876</v>
      </c>
      <c r="X178" s="63">
        <f t="shared" si="17"/>
        <v>0.4393358876</v>
      </c>
      <c r="Y178" s="63">
        <f t="shared" si="18"/>
        <v>0.4393358876</v>
      </c>
      <c r="Z178" s="64">
        <f t="shared" si="19"/>
        <v>0.5581196581</v>
      </c>
      <c r="AA178" s="64">
        <f t="shared" si="20"/>
        <v>0.3405405405</v>
      </c>
      <c r="AB178" s="64">
        <f t="shared" si="21"/>
        <v>0.3887704335</v>
      </c>
      <c r="AC178" s="64">
        <f t="shared" si="22"/>
        <v>0.3754789272</v>
      </c>
      <c r="AD178" s="64">
        <f t="shared" si="23"/>
        <v>0.5753512133</v>
      </c>
      <c r="AE178" s="64">
        <f t="shared" si="24"/>
        <v>0.4885057471</v>
      </c>
      <c r="AF178" s="3"/>
      <c r="AG178" s="3"/>
      <c r="AH178" s="3"/>
      <c r="AI178" s="3">
        <f t="shared" si="25"/>
        <v>36</v>
      </c>
      <c r="AJ178" s="47">
        <v>0.725490196078431</v>
      </c>
      <c r="AK178" s="47">
        <v>0.942953020134228</v>
      </c>
      <c r="AL178" s="63">
        <v>0.911174785100286</v>
      </c>
      <c r="AM178" s="47">
        <f t="shared" si="41"/>
        <v>1.179767512</v>
      </c>
      <c r="AN178" s="47">
        <f t="shared" si="42"/>
        <v>0.1537694375</v>
      </c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>
        <f t="shared" si="28"/>
        <v>4</v>
      </c>
      <c r="BG178" s="47">
        <v>0.0488649421677672</v>
      </c>
      <c r="BH178" s="47">
        <v>1.23566706854138</v>
      </c>
      <c r="BI178" s="63">
        <v>0.897165991902834</v>
      </c>
      <c r="BJ178" s="47"/>
      <c r="BK178" s="47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47">
        <v>0.257861635220126</v>
      </c>
      <c r="CN178" s="47">
        <v>0.394658753709199</v>
      </c>
      <c r="CO178" s="47">
        <v>0.373512340026304</v>
      </c>
      <c r="CP178" s="47">
        <v>0.377190089452919</v>
      </c>
      <c r="CQ178" s="63">
        <v>0.376068376068376</v>
      </c>
      <c r="CR178" s="47">
        <f t="shared" si="29"/>
        <v>0.37351234</v>
      </c>
      <c r="CS178" s="47">
        <f t="shared" si="30"/>
        <v>0.002556036042</v>
      </c>
      <c r="CT178" s="47">
        <f t="shared" si="31"/>
        <v>0.4614015919</v>
      </c>
      <c r="CU178" s="47">
        <f t="shared" si="32"/>
        <v>0.09673017013</v>
      </c>
      <c r="CV178" s="3"/>
    </row>
    <row r="179" ht="11.25" customHeight="1">
      <c r="A179" s="3" t="s">
        <v>199</v>
      </c>
      <c r="B179" s="18">
        <v>125.0</v>
      </c>
      <c r="C179" s="19">
        <v>178.0</v>
      </c>
      <c r="D179" s="20">
        <v>821.0</v>
      </c>
      <c r="E179" s="21">
        <v>887.0</v>
      </c>
      <c r="F179" s="35">
        <v>508.0</v>
      </c>
      <c r="G179" s="36">
        <v>291.0</v>
      </c>
      <c r="H179" s="47">
        <f t="shared" si="1"/>
        <v>0.4125412541</v>
      </c>
      <c r="I179" s="47">
        <f t="shared" si="2"/>
        <v>0.4806791569</v>
      </c>
      <c r="J179" s="47">
        <f t="shared" si="3"/>
        <v>0.6357947434</v>
      </c>
      <c r="K179" s="47">
        <f t="shared" si="4"/>
        <v>0.47041273</v>
      </c>
      <c r="L179" s="47">
        <f t="shared" si="5"/>
        <v>0.5744101633</v>
      </c>
      <c r="M179" s="47">
        <f t="shared" si="6"/>
        <v>0.5301156761</v>
      </c>
      <c r="N179" s="62">
        <f t="shared" si="7"/>
        <v>5.636963696</v>
      </c>
      <c r="O179" s="62">
        <f t="shared" si="8"/>
        <v>2.636963696</v>
      </c>
      <c r="P179" s="62">
        <f t="shared" si="9"/>
        <v>0.4677985948</v>
      </c>
      <c r="Q179" s="62">
        <f t="shared" si="10"/>
        <v>0.3973147688</v>
      </c>
      <c r="R179" s="62">
        <f t="shared" si="11"/>
        <v>1.549909256</v>
      </c>
      <c r="S179" s="62">
        <f t="shared" si="12"/>
        <v>0.1208615876</v>
      </c>
      <c r="T179" s="63">
        <f t="shared" si="13"/>
        <v>0.47041273</v>
      </c>
      <c r="U179" s="63">
        <f t="shared" si="14"/>
        <v>0.5744101633</v>
      </c>
      <c r="V179" s="63">
        <f t="shared" si="15"/>
        <v>0.5301156761</v>
      </c>
      <c r="W179" s="63">
        <f t="shared" si="16"/>
        <v>0.5174377224</v>
      </c>
      <c r="X179" s="63">
        <f t="shared" si="17"/>
        <v>0.5174377224</v>
      </c>
      <c r="Y179" s="63">
        <f t="shared" si="18"/>
        <v>0.5174377224</v>
      </c>
      <c r="Z179" s="64">
        <f t="shared" si="19"/>
        <v>0.5032322228</v>
      </c>
      <c r="AA179" s="64">
        <f t="shared" si="20"/>
        <v>0.3774954628</v>
      </c>
      <c r="AB179" s="64">
        <f t="shared" si="21"/>
        <v>0.4435580375</v>
      </c>
      <c r="AC179" s="64">
        <f t="shared" si="22"/>
        <v>0.4402135231</v>
      </c>
      <c r="AD179" s="64">
        <f t="shared" si="23"/>
        <v>0.5409252669</v>
      </c>
      <c r="AE179" s="64">
        <f t="shared" si="24"/>
        <v>0.5362989324</v>
      </c>
      <c r="AF179" s="3"/>
      <c r="AG179" s="3"/>
      <c r="AH179" s="3"/>
      <c r="AI179" s="3">
        <f t="shared" si="25"/>
        <v>36</v>
      </c>
      <c r="AJ179" s="47">
        <v>0.728682170542636</v>
      </c>
      <c r="AK179" s="47">
        <v>0.923395445134576</v>
      </c>
      <c r="AL179" s="63">
        <v>0.900456621004566</v>
      </c>
      <c r="AM179" s="47">
        <f t="shared" si="41"/>
        <v>1.168195285</v>
      </c>
      <c r="AN179" s="47">
        <f t="shared" si="42"/>
        <v>0.1376830769</v>
      </c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>
        <f t="shared" si="28"/>
        <v>4</v>
      </c>
      <c r="BG179" s="47">
        <v>0.0490109146623612</v>
      </c>
      <c r="BH179" s="47">
        <v>1.30987579642628</v>
      </c>
      <c r="BI179" s="63">
        <v>0.95579133510168</v>
      </c>
      <c r="BJ179" s="47"/>
      <c r="BK179" s="47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47">
        <v>0.412541254125413</v>
      </c>
      <c r="CN179" s="47">
        <v>0.480679156908665</v>
      </c>
      <c r="CO179" s="47">
        <v>0.470648148367039</v>
      </c>
      <c r="CP179" s="47">
        <v>0.473402248545328</v>
      </c>
      <c r="CQ179" s="63">
        <v>0.470412729985082</v>
      </c>
      <c r="CR179" s="47">
        <f t="shared" si="29"/>
        <v>0.4706481484</v>
      </c>
      <c r="CS179" s="47">
        <f t="shared" si="30"/>
        <v>-0.000235418382</v>
      </c>
      <c r="CT179" s="47">
        <f t="shared" si="31"/>
        <v>0.6316022097</v>
      </c>
      <c r="CU179" s="47">
        <f t="shared" si="32"/>
        <v>0.04818077311</v>
      </c>
      <c r="CV179" s="3"/>
    </row>
    <row r="180" ht="11.25" customHeight="1">
      <c r="A180" s="3" t="s">
        <v>200</v>
      </c>
      <c r="B180" s="18">
        <v>59.0</v>
      </c>
      <c r="C180" s="19">
        <v>79.0</v>
      </c>
      <c r="D180" s="20">
        <v>458.0</v>
      </c>
      <c r="E180" s="21">
        <v>499.0</v>
      </c>
      <c r="F180" s="35">
        <v>241.0</v>
      </c>
      <c r="G180" s="36">
        <v>167.0</v>
      </c>
      <c r="H180" s="47">
        <f t="shared" si="1"/>
        <v>0.4275362319</v>
      </c>
      <c r="I180" s="47">
        <f t="shared" si="2"/>
        <v>0.4785788924</v>
      </c>
      <c r="J180" s="47">
        <f t="shared" si="3"/>
        <v>0.5906862745</v>
      </c>
      <c r="K180" s="47">
        <f t="shared" si="4"/>
        <v>0.4721461187</v>
      </c>
      <c r="L180" s="47">
        <f t="shared" si="5"/>
        <v>0.5494505495</v>
      </c>
      <c r="M180" s="47">
        <f t="shared" si="6"/>
        <v>0.5120879121</v>
      </c>
      <c r="N180" s="62">
        <f t="shared" si="7"/>
        <v>6.934782609</v>
      </c>
      <c r="O180" s="62">
        <f t="shared" si="8"/>
        <v>2.956521739</v>
      </c>
      <c r="P180" s="62">
        <f t="shared" si="9"/>
        <v>0.4263322884</v>
      </c>
      <c r="Q180" s="62">
        <f t="shared" si="10"/>
        <v>0.3726027397</v>
      </c>
      <c r="R180" s="62">
        <f t="shared" si="11"/>
        <v>1.752747253</v>
      </c>
      <c r="S180" s="62">
        <f t="shared" si="12"/>
        <v>0.1010989011</v>
      </c>
      <c r="T180" s="63">
        <f t="shared" si="13"/>
        <v>0.4721461187</v>
      </c>
      <c r="U180" s="63">
        <f t="shared" si="14"/>
        <v>0.5494505495</v>
      </c>
      <c r="V180" s="63">
        <f t="shared" si="15"/>
        <v>0.5120879121</v>
      </c>
      <c r="W180" s="63">
        <f t="shared" si="16"/>
        <v>0.504324684</v>
      </c>
      <c r="X180" s="63">
        <f t="shared" si="17"/>
        <v>0.504324684</v>
      </c>
      <c r="Y180" s="63">
        <f t="shared" si="18"/>
        <v>0.504324684</v>
      </c>
      <c r="Z180" s="64">
        <f t="shared" si="19"/>
        <v>0.5095890411</v>
      </c>
      <c r="AA180" s="64">
        <f t="shared" si="20"/>
        <v>0.4139194139</v>
      </c>
      <c r="AB180" s="64">
        <f t="shared" si="21"/>
        <v>0.4578754579</v>
      </c>
      <c r="AC180" s="64">
        <f t="shared" si="22"/>
        <v>0.4550898204</v>
      </c>
      <c r="AD180" s="64">
        <f t="shared" si="23"/>
        <v>0.5316034597</v>
      </c>
      <c r="AE180" s="64">
        <f t="shared" si="24"/>
        <v>0.5176314039</v>
      </c>
      <c r="AF180" s="3"/>
      <c r="AG180" s="3"/>
      <c r="AH180" s="3"/>
      <c r="AI180" s="3">
        <f t="shared" si="25"/>
        <v>36</v>
      </c>
      <c r="AJ180" s="47">
        <v>0.72972972972973</v>
      </c>
      <c r="AK180" s="47">
        <v>0.875471698113208</v>
      </c>
      <c r="AL180" s="63">
        <v>0.815555555555556</v>
      </c>
      <c r="AM180" s="47">
        <f t="shared" si="41"/>
        <v>1.135048815</v>
      </c>
      <c r="AN180" s="47">
        <f t="shared" si="42"/>
        <v>0.1030551341</v>
      </c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>
        <f t="shared" si="28"/>
        <v>4</v>
      </c>
      <c r="BG180" s="47">
        <v>0.0498553395435089</v>
      </c>
      <c r="BH180" s="47">
        <v>1.31303616285369</v>
      </c>
      <c r="BI180" s="63">
        <v>0.948421052631579</v>
      </c>
      <c r="BJ180" s="47"/>
      <c r="BK180" s="47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47">
        <v>0.427536231884058</v>
      </c>
      <c r="CN180" s="47">
        <v>0.478578892371996</v>
      </c>
      <c r="CO180" s="47">
        <v>0.471315473616346</v>
      </c>
      <c r="CP180" s="47">
        <v>0.474063228302942</v>
      </c>
      <c r="CQ180" s="63">
        <v>0.472146118721461</v>
      </c>
      <c r="CR180" s="47">
        <f t="shared" si="29"/>
        <v>0.4713154736</v>
      </c>
      <c r="CS180" s="47">
        <f t="shared" si="30"/>
        <v>0.0008306451051</v>
      </c>
      <c r="CT180" s="47">
        <f t="shared" si="31"/>
        <v>0.6407201489</v>
      </c>
      <c r="CU180" s="47">
        <f t="shared" si="32"/>
        <v>0.03609261136</v>
      </c>
      <c r="CV180" s="3"/>
    </row>
    <row r="181" ht="11.25" customHeight="1">
      <c r="A181" s="3" t="s">
        <v>201</v>
      </c>
      <c r="B181" s="18">
        <v>144.0</v>
      </c>
      <c r="C181" s="19">
        <v>203.0</v>
      </c>
      <c r="D181" s="20">
        <v>1096.0</v>
      </c>
      <c r="E181" s="21">
        <v>983.0</v>
      </c>
      <c r="F181" s="35">
        <v>688.0</v>
      </c>
      <c r="G181" s="36">
        <v>315.0</v>
      </c>
      <c r="H181" s="47">
        <f t="shared" si="1"/>
        <v>0.4149855908</v>
      </c>
      <c r="I181" s="47">
        <f t="shared" si="2"/>
        <v>0.5271765272</v>
      </c>
      <c r="J181" s="47">
        <f t="shared" si="3"/>
        <v>0.6859421735</v>
      </c>
      <c r="K181" s="47">
        <f t="shared" si="4"/>
        <v>0.5111294312</v>
      </c>
      <c r="L181" s="47">
        <f t="shared" si="5"/>
        <v>0.6162962963</v>
      </c>
      <c r="M181" s="47">
        <f t="shared" si="6"/>
        <v>0.5788449059</v>
      </c>
      <c r="N181" s="62">
        <f t="shared" si="7"/>
        <v>5.991354467</v>
      </c>
      <c r="O181" s="62">
        <f t="shared" si="8"/>
        <v>2.890489914</v>
      </c>
      <c r="P181" s="62">
        <f t="shared" si="9"/>
        <v>0.4824434824</v>
      </c>
      <c r="Q181" s="62">
        <f t="shared" si="10"/>
        <v>0.4134377576</v>
      </c>
      <c r="R181" s="62">
        <f t="shared" si="11"/>
        <v>1.54</v>
      </c>
      <c r="S181" s="62">
        <f t="shared" si="12"/>
        <v>0.1125892278</v>
      </c>
      <c r="T181" s="63">
        <f t="shared" si="13"/>
        <v>0.5111294312</v>
      </c>
      <c r="U181" s="63">
        <f t="shared" si="14"/>
        <v>0.6162962963</v>
      </c>
      <c r="V181" s="63">
        <f t="shared" si="15"/>
        <v>0.5788449059</v>
      </c>
      <c r="W181" s="63">
        <f t="shared" si="16"/>
        <v>0.5622630505</v>
      </c>
      <c r="X181" s="63">
        <f t="shared" si="17"/>
        <v>0.5622630505</v>
      </c>
      <c r="Y181" s="63">
        <f t="shared" si="18"/>
        <v>0.5622630505</v>
      </c>
      <c r="Z181" s="64">
        <f t="shared" si="19"/>
        <v>0.4645507007</v>
      </c>
      <c r="AA181" s="64">
        <f t="shared" si="20"/>
        <v>0.34</v>
      </c>
      <c r="AB181" s="64">
        <f t="shared" si="21"/>
        <v>0.4578195977</v>
      </c>
      <c r="AC181" s="64">
        <f t="shared" si="22"/>
        <v>0.453484981</v>
      </c>
      <c r="AD181" s="64">
        <f t="shared" si="23"/>
        <v>0.5293088364</v>
      </c>
      <c r="AE181" s="64">
        <f t="shared" si="24"/>
        <v>0.579469233</v>
      </c>
      <c r="AF181" s="3"/>
      <c r="AG181" s="3"/>
      <c r="AH181" s="3"/>
      <c r="AI181" s="3">
        <f t="shared" si="25"/>
        <v>36</v>
      </c>
      <c r="AJ181" s="47">
        <v>0.73469387755102</v>
      </c>
      <c r="AK181" s="47">
        <v>0.864864864864865</v>
      </c>
      <c r="AL181" s="63">
        <v>0.842352941176471</v>
      </c>
      <c r="AM181" s="47">
        <f t="shared" si="41"/>
        <v>1.131058834</v>
      </c>
      <c r="AN181" s="47">
        <f t="shared" si="42"/>
        <v>0.09204478784</v>
      </c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>
        <f t="shared" si="28"/>
        <v>4</v>
      </c>
      <c r="BG181" s="47">
        <v>0.0499285434954254</v>
      </c>
      <c r="BH181" s="47">
        <v>1.31714477385848</v>
      </c>
      <c r="BI181" s="63">
        <v>0.956126270733012</v>
      </c>
      <c r="BJ181" s="47"/>
      <c r="BK181" s="47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47">
        <v>0.414985590778098</v>
      </c>
      <c r="CN181" s="47">
        <v>0.527176527176527</v>
      </c>
      <c r="CO181" s="47">
        <v>0.510013667341512</v>
      </c>
      <c r="CP181" s="47">
        <v>0.512393446940894</v>
      </c>
      <c r="CQ181" s="63">
        <v>0.511129431162407</v>
      </c>
      <c r="CR181" s="47">
        <f t="shared" si="29"/>
        <v>0.5100136673</v>
      </c>
      <c r="CS181" s="47">
        <f t="shared" si="30"/>
        <v>0.001115763821</v>
      </c>
      <c r="CT181" s="47">
        <f t="shared" si="31"/>
        <v>0.6662092226</v>
      </c>
      <c r="CU181" s="47">
        <f t="shared" si="32"/>
        <v>0.07933097191</v>
      </c>
      <c r="CV181" s="3"/>
    </row>
    <row r="182" ht="11.25" customHeight="1">
      <c r="A182" s="3" t="s">
        <v>202</v>
      </c>
      <c r="B182" s="18">
        <v>26.0</v>
      </c>
      <c r="C182" s="19">
        <v>32.0</v>
      </c>
      <c r="D182" s="20">
        <v>253.0</v>
      </c>
      <c r="E182" s="21">
        <v>162.0</v>
      </c>
      <c r="F182" s="35">
        <v>172.0</v>
      </c>
      <c r="G182" s="36">
        <v>44.0</v>
      </c>
      <c r="H182" s="47">
        <f t="shared" si="1"/>
        <v>0.4482758621</v>
      </c>
      <c r="I182" s="47">
        <f t="shared" si="2"/>
        <v>0.6096385542</v>
      </c>
      <c r="J182" s="47">
        <f t="shared" si="3"/>
        <v>0.7962962963</v>
      </c>
      <c r="K182" s="47">
        <f t="shared" si="4"/>
        <v>0.5898520085</v>
      </c>
      <c r="L182" s="47">
        <f t="shared" si="5"/>
        <v>0.7226277372</v>
      </c>
      <c r="M182" s="47">
        <f t="shared" si="6"/>
        <v>0.6735340729</v>
      </c>
      <c r="N182" s="62">
        <f t="shared" si="7"/>
        <v>7.155172414</v>
      </c>
      <c r="O182" s="62">
        <f t="shared" si="8"/>
        <v>3.724137931</v>
      </c>
      <c r="P182" s="62">
        <f t="shared" si="9"/>
        <v>0.5204819277</v>
      </c>
      <c r="Q182" s="62">
        <f t="shared" si="10"/>
        <v>0.4566596195</v>
      </c>
      <c r="R182" s="62">
        <f t="shared" si="11"/>
        <v>1.51459854</v>
      </c>
      <c r="S182" s="62">
        <f t="shared" si="12"/>
        <v>0.09191759113</v>
      </c>
      <c r="T182" s="63">
        <f t="shared" si="13"/>
        <v>0.5898520085</v>
      </c>
      <c r="U182" s="63">
        <f t="shared" si="14"/>
        <v>0.7226277372</v>
      </c>
      <c r="V182" s="63">
        <f t="shared" si="15"/>
        <v>0.6735340729</v>
      </c>
      <c r="W182" s="63">
        <f t="shared" si="16"/>
        <v>0.6545718433</v>
      </c>
      <c r="X182" s="63">
        <f t="shared" si="17"/>
        <v>0.6545718433</v>
      </c>
      <c r="Y182" s="63">
        <f t="shared" si="18"/>
        <v>0.6545718433</v>
      </c>
      <c r="Z182" s="64">
        <f t="shared" si="19"/>
        <v>0.3974630021</v>
      </c>
      <c r="AA182" s="64">
        <f t="shared" si="20"/>
        <v>0.2554744526</v>
      </c>
      <c r="AB182" s="64">
        <f t="shared" si="21"/>
        <v>0.470681458</v>
      </c>
      <c r="AC182" s="64">
        <f t="shared" si="22"/>
        <v>0.4687953556</v>
      </c>
      <c r="AD182" s="64">
        <f t="shared" si="23"/>
        <v>0.5224963716</v>
      </c>
      <c r="AE182" s="64">
        <f t="shared" si="24"/>
        <v>0.6632801161</v>
      </c>
      <c r="AF182" s="3"/>
      <c r="AG182" s="3"/>
      <c r="AH182" s="3"/>
      <c r="AI182" s="3">
        <f t="shared" si="25"/>
        <v>36</v>
      </c>
      <c r="AJ182" s="47">
        <v>0.739273927392739</v>
      </c>
      <c r="AK182" s="47">
        <v>0.887862796833773</v>
      </c>
      <c r="AL182" s="63">
        <v>0.863111599780099</v>
      </c>
      <c r="AM182" s="47">
        <f t="shared" si="41"/>
        <v>1.150559412</v>
      </c>
      <c r="AN182" s="47">
        <f t="shared" si="42"/>
        <v>0.1050681972</v>
      </c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>
        <f t="shared" si="28"/>
        <v>4</v>
      </c>
      <c r="BG182" s="47">
        <v>0.0499487990444198</v>
      </c>
      <c r="BH182" s="47">
        <v>0.976158922231034</v>
      </c>
      <c r="BI182" s="63">
        <v>0.716883116883117</v>
      </c>
      <c r="BJ182" s="47"/>
      <c r="BK182" s="47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47">
        <v>0.448275862068966</v>
      </c>
      <c r="CN182" s="47">
        <v>0.609638554216868</v>
      </c>
      <c r="CO182" s="47">
        <v>0.584515160882537</v>
      </c>
      <c r="CP182" s="47">
        <v>0.58618651740207</v>
      </c>
      <c r="CQ182" s="63">
        <v>0.58985200845666</v>
      </c>
      <c r="CR182" s="47">
        <f t="shared" si="29"/>
        <v>0.5845151609</v>
      </c>
      <c r="CS182" s="47">
        <f t="shared" si="30"/>
        <v>0.005336847574</v>
      </c>
      <c r="CT182" s="47">
        <f t="shared" si="31"/>
        <v>0.7480584577</v>
      </c>
      <c r="CU182" s="47">
        <f t="shared" si="32"/>
        <v>0.1141006538</v>
      </c>
      <c r="CV182" s="3"/>
    </row>
    <row r="183" ht="11.25" customHeight="1">
      <c r="A183" s="3" t="s">
        <v>203</v>
      </c>
      <c r="B183" s="18">
        <v>25.0</v>
      </c>
      <c r="C183" s="19">
        <v>46.0</v>
      </c>
      <c r="D183" s="20">
        <v>190.0</v>
      </c>
      <c r="E183" s="21">
        <v>323.0</v>
      </c>
      <c r="F183" s="35">
        <v>110.0</v>
      </c>
      <c r="G183" s="36">
        <v>84.0</v>
      </c>
      <c r="H183" s="47">
        <f t="shared" si="1"/>
        <v>0.3521126761</v>
      </c>
      <c r="I183" s="47">
        <f t="shared" si="2"/>
        <v>0.3703703704</v>
      </c>
      <c r="J183" s="47">
        <f t="shared" si="3"/>
        <v>0.5670103093</v>
      </c>
      <c r="K183" s="47">
        <f t="shared" si="4"/>
        <v>0.3681506849</v>
      </c>
      <c r="L183" s="47">
        <f t="shared" si="5"/>
        <v>0.5094339623</v>
      </c>
      <c r="M183" s="47">
        <f t="shared" si="6"/>
        <v>0.4243281471</v>
      </c>
      <c r="N183" s="62">
        <f t="shared" si="7"/>
        <v>7.225352113</v>
      </c>
      <c r="O183" s="62">
        <f t="shared" si="8"/>
        <v>2.732394366</v>
      </c>
      <c r="P183" s="62">
        <f t="shared" si="9"/>
        <v>0.3781676413</v>
      </c>
      <c r="Q183" s="62">
        <f t="shared" si="10"/>
        <v>0.3321917808</v>
      </c>
      <c r="R183" s="62">
        <f t="shared" si="11"/>
        <v>1.935849057</v>
      </c>
      <c r="S183" s="62">
        <f t="shared" si="12"/>
        <v>0.1004243281</v>
      </c>
      <c r="T183" s="63">
        <f t="shared" si="13"/>
        <v>0.3681506849</v>
      </c>
      <c r="U183" s="63">
        <f t="shared" si="14"/>
        <v>0.5094339623</v>
      </c>
      <c r="V183" s="63">
        <f t="shared" si="15"/>
        <v>0.4243281471</v>
      </c>
      <c r="W183" s="63">
        <f t="shared" si="16"/>
        <v>0.4177377892</v>
      </c>
      <c r="X183" s="63">
        <f t="shared" si="17"/>
        <v>0.4177377892</v>
      </c>
      <c r="Y183" s="63">
        <f t="shared" si="18"/>
        <v>0.4177377892</v>
      </c>
      <c r="Z183" s="64">
        <f t="shared" si="19"/>
        <v>0.595890411</v>
      </c>
      <c r="AA183" s="64">
        <f t="shared" si="20"/>
        <v>0.4113207547</v>
      </c>
      <c r="AB183" s="64">
        <f t="shared" si="21"/>
        <v>0.387553041</v>
      </c>
      <c r="AC183" s="64">
        <f t="shared" si="22"/>
        <v>0.3843187661</v>
      </c>
      <c r="AD183" s="64">
        <f t="shared" si="23"/>
        <v>0.588688946</v>
      </c>
      <c r="AE183" s="64">
        <f t="shared" si="24"/>
        <v>0.4447300771</v>
      </c>
      <c r="AF183" s="3"/>
      <c r="AG183" s="3"/>
      <c r="AH183" s="3"/>
      <c r="AI183" s="3">
        <f t="shared" si="25"/>
        <v>37</v>
      </c>
      <c r="AJ183" s="47">
        <v>0.743421052631579</v>
      </c>
      <c r="AK183" s="47">
        <v>0.81929347826087</v>
      </c>
      <c r="AL183" s="63">
        <v>0.806306306306306</v>
      </c>
      <c r="AM183" s="47">
        <f t="shared" si="41"/>
        <v>1.105006042</v>
      </c>
      <c r="AN183" s="47">
        <f t="shared" si="42"/>
        <v>0.05364990667</v>
      </c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>
        <f t="shared" si="28"/>
        <v>5</v>
      </c>
      <c r="BG183" s="47">
        <v>0.0503181423783699</v>
      </c>
      <c r="BH183" s="47">
        <v>0.629366215161054</v>
      </c>
      <c r="BI183" s="63">
        <v>0.474856779121579</v>
      </c>
      <c r="BJ183" s="47"/>
      <c r="BK183" s="47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47">
        <v>0.352112676056338</v>
      </c>
      <c r="CN183" s="47">
        <v>0.37037037037037</v>
      </c>
      <c r="CO183" s="47">
        <v>0.368414588438409</v>
      </c>
      <c r="CP183" s="47">
        <v>0.372140811589624</v>
      </c>
      <c r="CQ183" s="63">
        <v>0.368150684931507</v>
      </c>
      <c r="CR183" s="47">
        <f t="shared" si="29"/>
        <v>0.3684145884</v>
      </c>
      <c r="CS183" s="47">
        <f t="shared" si="30"/>
        <v>-0.0002639035069</v>
      </c>
      <c r="CT183" s="47">
        <f t="shared" si="31"/>
        <v>0.5108726614</v>
      </c>
      <c r="CU183" s="47">
        <f t="shared" si="32"/>
        <v>0.01291013946</v>
      </c>
      <c r="CV183" s="3"/>
    </row>
    <row r="184" ht="11.25" customHeight="1">
      <c r="A184" s="3" t="s">
        <v>204</v>
      </c>
      <c r="B184" s="18">
        <v>39.0</v>
      </c>
      <c r="C184" s="19">
        <v>29.0</v>
      </c>
      <c r="D184" s="20">
        <v>180.0</v>
      </c>
      <c r="E184" s="21">
        <v>116.0</v>
      </c>
      <c r="F184" s="35">
        <v>86.0</v>
      </c>
      <c r="G184" s="36">
        <v>37.0</v>
      </c>
      <c r="H184" s="47">
        <f t="shared" si="1"/>
        <v>0.5735294118</v>
      </c>
      <c r="I184" s="47">
        <f t="shared" si="2"/>
        <v>0.6081081081</v>
      </c>
      <c r="J184" s="47">
        <f t="shared" si="3"/>
        <v>0.6991869919</v>
      </c>
      <c r="K184" s="47">
        <f t="shared" si="4"/>
        <v>0.6016483516</v>
      </c>
      <c r="L184" s="47">
        <f t="shared" si="5"/>
        <v>0.6544502618</v>
      </c>
      <c r="M184" s="47">
        <f t="shared" si="6"/>
        <v>0.6348448687</v>
      </c>
      <c r="N184" s="62">
        <f t="shared" si="7"/>
        <v>4.352941176</v>
      </c>
      <c r="O184" s="62">
        <f t="shared" si="8"/>
        <v>1.808823529</v>
      </c>
      <c r="P184" s="62">
        <f t="shared" si="9"/>
        <v>0.4155405405</v>
      </c>
      <c r="Q184" s="62">
        <f t="shared" si="10"/>
        <v>0.3379120879</v>
      </c>
      <c r="R184" s="62">
        <f t="shared" si="11"/>
        <v>1.54973822</v>
      </c>
      <c r="S184" s="62">
        <f t="shared" si="12"/>
        <v>0.1622911695</v>
      </c>
      <c r="T184" s="63">
        <f t="shared" si="13"/>
        <v>0.6016483516</v>
      </c>
      <c r="U184" s="63">
        <f t="shared" si="14"/>
        <v>0.6544502618</v>
      </c>
      <c r="V184" s="63">
        <f t="shared" si="15"/>
        <v>0.6348448687</v>
      </c>
      <c r="W184" s="63">
        <f t="shared" si="16"/>
        <v>0.6262833676</v>
      </c>
      <c r="X184" s="63">
        <f t="shared" si="17"/>
        <v>0.6262833676</v>
      </c>
      <c r="Y184" s="63">
        <f t="shared" si="18"/>
        <v>0.6262833676</v>
      </c>
      <c r="Z184" s="64">
        <f t="shared" si="19"/>
        <v>0.4258241758</v>
      </c>
      <c r="AA184" s="64">
        <f t="shared" si="20"/>
        <v>0.3979057592</v>
      </c>
      <c r="AB184" s="64">
        <f t="shared" si="21"/>
        <v>0.5178997613</v>
      </c>
      <c r="AC184" s="64">
        <f t="shared" si="22"/>
        <v>0.5256673511</v>
      </c>
      <c r="AD184" s="64">
        <f t="shared" si="23"/>
        <v>0.4948665298</v>
      </c>
      <c r="AE184" s="64">
        <f t="shared" si="24"/>
        <v>0.6057494867</v>
      </c>
      <c r="AF184" s="3"/>
      <c r="AG184" s="3"/>
      <c r="AH184" s="3"/>
      <c r="AI184" s="3">
        <f t="shared" si="25"/>
        <v>37</v>
      </c>
      <c r="AJ184" s="47">
        <v>0.75</v>
      </c>
      <c r="AK184" s="47">
        <v>0.874801901743265</v>
      </c>
      <c r="AL184" s="63">
        <v>0.858321870701513</v>
      </c>
      <c r="AM184" s="47">
        <f t="shared" si="41"/>
        <v>1.148908443</v>
      </c>
      <c r="AN184" s="47">
        <f t="shared" si="42"/>
        <v>0.08824827103</v>
      </c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>
        <f t="shared" si="28"/>
        <v>5</v>
      </c>
      <c r="BG184" s="47">
        <v>0.0516733962713205</v>
      </c>
      <c r="BH184" s="47">
        <v>1.2755118391586</v>
      </c>
      <c r="BI184" s="63">
        <v>0.930631868131868</v>
      </c>
      <c r="BJ184" s="47"/>
      <c r="BK184" s="47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47">
        <v>0.573529411764706</v>
      </c>
      <c r="CN184" s="47">
        <v>0.608108108108108</v>
      </c>
      <c r="CO184" s="47">
        <v>0.603510080004195</v>
      </c>
      <c r="CP184" s="47">
        <v>0.605000816801007</v>
      </c>
      <c r="CQ184" s="63">
        <v>0.601648351648352</v>
      </c>
      <c r="CR184" s="47">
        <f t="shared" si="29"/>
        <v>0.60351008</v>
      </c>
      <c r="CS184" s="47">
        <f t="shared" si="30"/>
        <v>-0.001861728356</v>
      </c>
      <c r="CT184" s="47">
        <f t="shared" si="31"/>
        <v>0.8355439032</v>
      </c>
      <c r="CU184" s="47">
        <f t="shared" si="32"/>
        <v>0.02445083067</v>
      </c>
      <c r="CV184" s="3"/>
    </row>
    <row r="185" ht="11.25" customHeight="1">
      <c r="A185" s="3" t="s">
        <v>205</v>
      </c>
      <c r="B185" s="18">
        <v>48.0</v>
      </c>
      <c r="C185" s="19">
        <v>30.0</v>
      </c>
      <c r="D185" s="20">
        <v>224.0</v>
      </c>
      <c r="E185" s="21">
        <v>98.0</v>
      </c>
      <c r="F185" s="35">
        <v>131.0</v>
      </c>
      <c r="G185" s="36">
        <v>68.0</v>
      </c>
      <c r="H185" s="47">
        <f t="shared" si="1"/>
        <v>0.6153846154</v>
      </c>
      <c r="I185" s="47">
        <f t="shared" si="2"/>
        <v>0.6956521739</v>
      </c>
      <c r="J185" s="47">
        <f t="shared" si="3"/>
        <v>0.6582914573</v>
      </c>
      <c r="K185" s="47">
        <f t="shared" si="4"/>
        <v>0.68</v>
      </c>
      <c r="L185" s="47">
        <f t="shared" si="5"/>
        <v>0.6462093863</v>
      </c>
      <c r="M185" s="47">
        <f t="shared" si="6"/>
        <v>0.6813819578</v>
      </c>
      <c r="N185" s="62">
        <f t="shared" si="7"/>
        <v>4.128205128</v>
      </c>
      <c r="O185" s="62">
        <f t="shared" si="8"/>
        <v>2.551282051</v>
      </c>
      <c r="P185" s="62">
        <f t="shared" si="9"/>
        <v>0.6180124224</v>
      </c>
      <c r="Q185" s="62">
        <f t="shared" si="10"/>
        <v>0.4975</v>
      </c>
      <c r="R185" s="62">
        <f t="shared" si="11"/>
        <v>1.162454874</v>
      </c>
      <c r="S185" s="62">
        <f t="shared" si="12"/>
        <v>0.1497120921</v>
      </c>
      <c r="T185" s="63">
        <f t="shared" si="13"/>
        <v>0.68</v>
      </c>
      <c r="U185" s="63">
        <f t="shared" si="14"/>
        <v>0.6462093863</v>
      </c>
      <c r="V185" s="63">
        <f t="shared" si="15"/>
        <v>0.6813819578</v>
      </c>
      <c r="W185" s="63">
        <f t="shared" si="16"/>
        <v>0.67278798</v>
      </c>
      <c r="X185" s="63">
        <f t="shared" si="17"/>
        <v>0.67278798</v>
      </c>
      <c r="Y185" s="63">
        <f t="shared" si="18"/>
        <v>0.67278798</v>
      </c>
      <c r="Z185" s="64">
        <f t="shared" si="19"/>
        <v>0.365</v>
      </c>
      <c r="AA185" s="64">
        <f t="shared" si="20"/>
        <v>0.4187725632</v>
      </c>
      <c r="AB185" s="64">
        <f t="shared" si="21"/>
        <v>0.5604606526</v>
      </c>
      <c r="AC185" s="64">
        <f t="shared" si="22"/>
        <v>0.5676126878</v>
      </c>
      <c r="AD185" s="64">
        <f t="shared" si="23"/>
        <v>0.4624373957</v>
      </c>
      <c r="AE185" s="64">
        <f t="shared" si="24"/>
        <v>0.6427378965</v>
      </c>
      <c r="AF185" s="3"/>
      <c r="AG185" s="3"/>
      <c r="AH185" s="3"/>
      <c r="AI185" s="3">
        <f t="shared" si="25"/>
        <v>37</v>
      </c>
      <c r="AJ185" s="47">
        <v>0.75</v>
      </c>
      <c r="AK185" s="47">
        <v>0.91304347826087</v>
      </c>
      <c r="AL185" s="63">
        <v>0.9</v>
      </c>
      <c r="AM185" s="47">
        <f t="shared" si="41"/>
        <v>1.175949321</v>
      </c>
      <c r="AN185" s="47">
        <f t="shared" si="42"/>
        <v>0.1152891491</v>
      </c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>
        <f t="shared" si="28"/>
        <v>5</v>
      </c>
      <c r="BG185" s="47">
        <v>0.0532151889151927</v>
      </c>
      <c r="BH185" s="47">
        <v>1.32011461414252</v>
      </c>
      <c r="BI185" s="63">
        <v>0.960839954597049</v>
      </c>
      <c r="BJ185" s="47"/>
      <c r="BK185" s="47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47">
        <v>0.615384615384615</v>
      </c>
      <c r="CN185" s="47">
        <v>0.695652173913043</v>
      </c>
      <c r="CO185" s="47">
        <v>0.683657466304282</v>
      </c>
      <c r="CP185" s="47">
        <v>0.68438609410776</v>
      </c>
      <c r="CQ185" s="63">
        <v>0.68</v>
      </c>
      <c r="CR185" s="47">
        <f t="shared" si="29"/>
        <v>0.6836574663</v>
      </c>
      <c r="CS185" s="47">
        <f t="shared" si="30"/>
        <v>-0.003657466304</v>
      </c>
      <c r="CT185" s="47">
        <f t="shared" si="31"/>
        <v>0.9270430041</v>
      </c>
      <c r="CU185" s="47">
        <f t="shared" si="32"/>
        <v>0.05675773494</v>
      </c>
      <c r="CV185" s="3"/>
    </row>
    <row r="186" ht="11.25" customHeight="1">
      <c r="A186" s="3" t="s">
        <v>206</v>
      </c>
      <c r="B186" s="18">
        <v>63.0</v>
      </c>
      <c r="C186" s="19">
        <v>96.0</v>
      </c>
      <c r="D186" s="20">
        <v>493.0</v>
      </c>
      <c r="E186" s="21">
        <v>671.0</v>
      </c>
      <c r="F186" s="35">
        <v>228.0</v>
      </c>
      <c r="G186" s="36">
        <v>179.0</v>
      </c>
      <c r="H186" s="47">
        <f t="shared" si="1"/>
        <v>0.3962264151</v>
      </c>
      <c r="I186" s="47">
        <f t="shared" si="2"/>
        <v>0.4235395189</v>
      </c>
      <c r="J186" s="47">
        <f t="shared" si="3"/>
        <v>0.5601965602</v>
      </c>
      <c r="K186" s="47">
        <f t="shared" si="4"/>
        <v>0.4202569917</v>
      </c>
      <c r="L186" s="47">
        <f t="shared" si="5"/>
        <v>0.5141342756</v>
      </c>
      <c r="M186" s="47">
        <f t="shared" si="6"/>
        <v>0.4589433482</v>
      </c>
      <c r="N186" s="62">
        <f t="shared" si="7"/>
        <v>7.320754717</v>
      </c>
      <c r="O186" s="62">
        <f t="shared" si="8"/>
        <v>2.559748428</v>
      </c>
      <c r="P186" s="62">
        <f t="shared" si="9"/>
        <v>0.3496563574</v>
      </c>
      <c r="Q186" s="62">
        <f t="shared" si="10"/>
        <v>0.3076341648</v>
      </c>
      <c r="R186" s="62">
        <f t="shared" si="11"/>
        <v>2.056537102</v>
      </c>
      <c r="S186" s="62">
        <f t="shared" si="12"/>
        <v>0.1012094208</v>
      </c>
      <c r="T186" s="63">
        <f t="shared" si="13"/>
        <v>0.4202569917</v>
      </c>
      <c r="U186" s="63">
        <f t="shared" si="14"/>
        <v>0.5141342756</v>
      </c>
      <c r="V186" s="63">
        <f t="shared" si="15"/>
        <v>0.4589433482</v>
      </c>
      <c r="W186" s="63">
        <f t="shared" si="16"/>
        <v>0.4531791908</v>
      </c>
      <c r="X186" s="63">
        <f t="shared" si="17"/>
        <v>0.4531791908</v>
      </c>
      <c r="Y186" s="63">
        <f t="shared" si="18"/>
        <v>0.4531791908</v>
      </c>
      <c r="Z186" s="64">
        <f t="shared" si="19"/>
        <v>0.5547996977</v>
      </c>
      <c r="AA186" s="64">
        <f t="shared" si="20"/>
        <v>0.4275618375</v>
      </c>
      <c r="AB186" s="64">
        <f t="shared" si="21"/>
        <v>0.4277530236</v>
      </c>
      <c r="AC186" s="64">
        <f t="shared" si="22"/>
        <v>0.4248554913</v>
      </c>
      <c r="AD186" s="64">
        <f t="shared" si="23"/>
        <v>0.5560693642</v>
      </c>
      <c r="AE186" s="64">
        <f t="shared" si="24"/>
        <v>0.4722543353</v>
      </c>
      <c r="AF186" s="3"/>
      <c r="AG186" s="3"/>
      <c r="AH186" s="3"/>
      <c r="AI186" s="3">
        <f t="shared" si="25"/>
        <v>37</v>
      </c>
      <c r="AJ186" s="47">
        <v>0.75</v>
      </c>
      <c r="AK186" s="47">
        <v>0.897959183673469</v>
      </c>
      <c r="AL186" s="63">
        <v>0.87719298245614</v>
      </c>
      <c r="AM186" s="47">
        <f t="shared" si="41"/>
        <v>1.165283114</v>
      </c>
      <c r="AN186" s="47">
        <f t="shared" si="42"/>
        <v>0.1046229421</v>
      </c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>
        <f t="shared" si="28"/>
        <v>5</v>
      </c>
      <c r="BG186" s="47">
        <v>0.0534643879673534</v>
      </c>
      <c r="BH186" s="47">
        <v>1.32625636866031</v>
      </c>
      <c r="BI186" s="63">
        <v>0.955357142857143</v>
      </c>
      <c r="BJ186" s="47"/>
      <c r="BK186" s="47"/>
      <c r="BL186" s="3"/>
      <c r="BM186" s="3"/>
      <c r="BN186" s="3"/>
      <c r="BO186" s="3"/>
      <c r="BP186" s="3"/>
      <c r="BQ186" s="3"/>
      <c r="BR186" s="3"/>
      <c r="BS186" s="3"/>
      <c r="BT186" s="3"/>
      <c r="BU186" s="3" t="s">
        <v>467</v>
      </c>
      <c r="BV186" s="3" t="s">
        <v>411</v>
      </c>
      <c r="BW186" s="3" t="s">
        <v>468</v>
      </c>
      <c r="BX186" s="3" t="s">
        <v>469</v>
      </c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47">
        <v>0.39622641509434</v>
      </c>
      <c r="CN186" s="47">
        <v>0.423539518900344</v>
      </c>
      <c r="CO186" s="47">
        <v>0.42011773500217</v>
      </c>
      <c r="CP186" s="47">
        <v>0.423352320998401</v>
      </c>
      <c r="CQ186" s="63">
        <v>0.420256991685563</v>
      </c>
      <c r="CR186" s="47">
        <f t="shared" si="29"/>
        <v>0.420117735</v>
      </c>
      <c r="CS186" s="47">
        <f t="shared" si="30"/>
        <v>0.0001392566834</v>
      </c>
      <c r="CT186" s="47">
        <f t="shared" si="31"/>
        <v>0.5796620509</v>
      </c>
      <c r="CU186" s="47">
        <f t="shared" si="32"/>
        <v>0.01931328092</v>
      </c>
      <c r="CV186" s="3"/>
    </row>
    <row r="187" ht="11.25" customHeight="1">
      <c r="A187" s="3" t="s">
        <v>207</v>
      </c>
      <c r="B187" s="18">
        <v>74.0</v>
      </c>
      <c r="C187" s="19">
        <v>98.0</v>
      </c>
      <c r="D187" s="20">
        <v>776.0</v>
      </c>
      <c r="E187" s="21">
        <v>825.0</v>
      </c>
      <c r="F187" s="35">
        <v>564.0</v>
      </c>
      <c r="G187" s="36">
        <v>233.0</v>
      </c>
      <c r="H187" s="47">
        <f t="shared" si="1"/>
        <v>0.4302325581</v>
      </c>
      <c r="I187" s="47">
        <f t="shared" si="2"/>
        <v>0.4846970643</v>
      </c>
      <c r="J187" s="47">
        <f t="shared" si="3"/>
        <v>0.7076537014</v>
      </c>
      <c r="K187" s="47">
        <f t="shared" si="4"/>
        <v>0.4794134236</v>
      </c>
      <c r="L187" s="47">
        <f t="shared" si="5"/>
        <v>0.6584107327</v>
      </c>
      <c r="M187" s="47">
        <f t="shared" si="6"/>
        <v>0.5587989992</v>
      </c>
      <c r="N187" s="62">
        <f t="shared" si="7"/>
        <v>9.308139535</v>
      </c>
      <c r="O187" s="62">
        <f t="shared" si="8"/>
        <v>4.63372093</v>
      </c>
      <c r="P187" s="62">
        <f t="shared" si="9"/>
        <v>0.4978138663</v>
      </c>
      <c r="Q187" s="62">
        <f t="shared" si="10"/>
        <v>0.4495205866</v>
      </c>
      <c r="R187" s="62">
        <f t="shared" si="11"/>
        <v>1.652218782</v>
      </c>
      <c r="S187" s="62">
        <f t="shared" si="12"/>
        <v>0.0717264387</v>
      </c>
      <c r="T187" s="63">
        <f t="shared" si="13"/>
        <v>0.4794134236</v>
      </c>
      <c r="U187" s="63">
        <f t="shared" si="14"/>
        <v>0.6584107327</v>
      </c>
      <c r="V187" s="63">
        <f t="shared" si="15"/>
        <v>0.5587989992</v>
      </c>
      <c r="W187" s="63">
        <f t="shared" si="16"/>
        <v>0.5501945525</v>
      </c>
      <c r="X187" s="63">
        <f t="shared" si="17"/>
        <v>0.5501945525</v>
      </c>
      <c r="Y187" s="63">
        <f t="shared" si="18"/>
        <v>0.5501945525</v>
      </c>
      <c r="Z187" s="64">
        <f t="shared" si="19"/>
        <v>0.5070501974</v>
      </c>
      <c r="AA187" s="64">
        <f t="shared" si="20"/>
        <v>0.3168214654</v>
      </c>
      <c r="AB187" s="64">
        <f t="shared" si="21"/>
        <v>0.4207673061</v>
      </c>
      <c r="AC187" s="64">
        <f t="shared" si="22"/>
        <v>0.4214007782</v>
      </c>
      <c r="AD187" s="64">
        <f t="shared" si="23"/>
        <v>0.5692607004</v>
      </c>
      <c r="AE187" s="64">
        <f t="shared" si="24"/>
        <v>0.5595330739</v>
      </c>
      <c r="AF187" s="3"/>
      <c r="AG187" s="3"/>
      <c r="AH187" s="3"/>
      <c r="AI187" s="3">
        <f t="shared" si="25"/>
        <v>37</v>
      </c>
      <c r="AJ187" s="47">
        <v>0.753894080996885</v>
      </c>
      <c r="AK187" s="47">
        <v>0.920539730134932</v>
      </c>
      <c r="AL187" s="63">
        <v>0.897502153316107</v>
      </c>
      <c r="AM187" s="47">
        <f t="shared" si="41"/>
        <v>1.184003502</v>
      </c>
      <c r="AN187" s="47">
        <f t="shared" si="42"/>
        <v>0.1178362686</v>
      </c>
      <c r="AO187" s="3"/>
      <c r="AP187" s="3"/>
      <c r="AQ187" s="3"/>
      <c r="AR187" s="3"/>
      <c r="AS187" s="3"/>
      <c r="AT187" s="3" t="s">
        <v>467</v>
      </c>
      <c r="AU187" s="3" t="s">
        <v>440</v>
      </c>
      <c r="AV187" s="3" t="s">
        <v>468</v>
      </c>
      <c r="AW187" s="3" t="s">
        <v>469</v>
      </c>
      <c r="AX187" s="3"/>
      <c r="AY187" s="3"/>
      <c r="AZ187" s="3"/>
      <c r="BA187" s="3"/>
      <c r="BB187" s="3"/>
      <c r="BC187" s="3"/>
      <c r="BD187" s="3"/>
      <c r="BE187" s="3"/>
      <c r="BF187" s="3">
        <f t="shared" si="28"/>
        <v>5</v>
      </c>
      <c r="BG187" s="47">
        <v>0.0535688260486646</v>
      </c>
      <c r="BH187" s="47">
        <v>0.798691961590164</v>
      </c>
      <c r="BI187" s="63">
        <v>0.593548387096774</v>
      </c>
      <c r="BJ187" s="47"/>
      <c r="BK187" s="47"/>
      <c r="BL187" s="3"/>
      <c r="BM187" s="3"/>
      <c r="BN187" s="3"/>
      <c r="BO187" s="3"/>
      <c r="BP187" s="3"/>
      <c r="BQ187" s="3"/>
      <c r="BR187" s="3"/>
      <c r="BS187" s="3"/>
      <c r="BT187" s="3"/>
      <c r="BU187" s="3">
        <v>-2.0</v>
      </c>
      <c r="BV187" s="47">
        <f t="shared" ref="BV187:BV193" si="47">BU187/100+0.005</f>
        <v>-0.015</v>
      </c>
      <c r="BW187" s="3">
        <v>0.70959665</v>
      </c>
      <c r="BX187" s="3">
        <v>-0.0093610501</v>
      </c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47">
        <v>0.430232558139535</v>
      </c>
      <c r="CN187" s="47">
        <v>0.484697064334791</v>
      </c>
      <c r="CO187" s="47">
        <v>0.476879674768715</v>
      </c>
      <c r="CP187" s="47">
        <v>0.479574520334569</v>
      </c>
      <c r="CQ187" s="63">
        <v>0.47941342357586</v>
      </c>
      <c r="CR187" s="47">
        <f t="shared" si="29"/>
        <v>0.4768796748</v>
      </c>
      <c r="CS187" s="47">
        <f t="shared" si="30"/>
        <v>0.002533748807</v>
      </c>
      <c r="CT187" s="47">
        <f t="shared" si="31"/>
        <v>0.6469529404</v>
      </c>
      <c r="CU187" s="47">
        <f t="shared" si="32"/>
        <v>0.03851222166</v>
      </c>
      <c r="CV187" s="3"/>
    </row>
    <row r="188" ht="11.25" customHeight="1">
      <c r="A188" s="3" t="s">
        <v>208</v>
      </c>
      <c r="B188" s="18">
        <v>9.0</v>
      </c>
      <c r="C188" s="19">
        <v>14.0</v>
      </c>
      <c r="D188" s="20">
        <v>101.0</v>
      </c>
      <c r="E188" s="21">
        <v>29.0</v>
      </c>
      <c r="F188" s="35">
        <v>37.0</v>
      </c>
      <c r="G188" s="36">
        <v>17.0</v>
      </c>
      <c r="H188" s="47">
        <f t="shared" si="1"/>
        <v>0.3913043478</v>
      </c>
      <c r="I188" s="47">
        <f t="shared" si="2"/>
        <v>0.7769230769</v>
      </c>
      <c r="J188" s="47">
        <f t="shared" si="3"/>
        <v>0.6851851852</v>
      </c>
      <c r="K188" s="47">
        <f t="shared" si="4"/>
        <v>0.7189542484</v>
      </c>
      <c r="L188" s="47">
        <f t="shared" si="5"/>
        <v>0.5974025974</v>
      </c>
      <c r="M188" s="47">
        <f t="shared" si="6"/>
        <v>0.75</v>
      </c>
      <c r="N188" s="62">
        <f t="shared" si="7"/>
        <v>5.652173913</v>
      </c>
      <c r="O188" s="62">
        <f t="shared" si="8"/>
        <v>2.347826087</v>
      </c>
      <c r="P188" s="62">
        <f t="shared" si="9"/>
        <v>0.4153846154</v>
      </c>
      <c r="Q188" s="62">
        <f t="shared" si="10"/>
        <v>0.3529411765</v>
      </c>
      <c r="R188" s="62">
        <f t="shared" si="11"/>
        <v>1.688311688</v>
      </c>
      <c r="S188" s="62">
        <f t="shared" si="12"/>
        <v>0.125</v>
      </c>
      <c r="T188" s="63">
        <f t="shared" si="13"/>
        <v>0.7189542484</v>
      </c>
      <c r="U188" s="63">
        <f t="shared" si="14"/>
        <v>0.5974025974</v>
      </c>
      <c r="V188" s="63">
        <f t="shared" si="15"/>
        <v>0.75</v>
      </c>
      <c r="W188" s="63">
        <f t="shared" si="16"/>
        <v>0.7101449275</v>
      </c>
      <c r="X188" s="63">
        <f t="shared" si="17"/>
        <v>0.7101449275</v>
      </c>
      <c r="Y188" s="63">
        <f t="shared" si="18"/>
        <v>0.7101449275</v>
      </c>
      <c r="Z188" s="64">
        <f t="shared" si="19"/>
        <v>0.2483660131</v>
      </c>
      <c r="AA188" s="64">
        <f t="shared" si="20"/>
        <v>0.3376623377</v>
      </c>
      <c r="AB188" s="64">
        <f t="shared" si="21"/>
        <v>0.6413043478</v>
      </c>
      <c r="AC188" s="64">
        <f t="shared" si="22"/>
        <v>0.61352657</v>
      </c>
      <c r="AD188" s="64">
        <f t="shared" si="23"/>
        <v>0.3623188406</v>
      </c>
      <c r="AE188" s="64">
        <f t="shared" si="24"/>
        <v>0.7342995169</v>
      </c>
      <c r="AF188" s="3"/>
      <c r="AG188" s="3"/>
      <c r="AH188" s="3"/>
      <c r="AI188" s="3">
        <f t="shared" si="25"/>
        <v>37</v>
      </c>
      <c r="AJ188" s="47">
        <v>0.757709251101322</v>
      </c>
      <c r="AK188" s="47">
        <v>0.794144556267155</v>
      </c>
      <c r="AL188" s="63">
        <v>0.787878787878788</v>
      </c>
      <c r="AM188" s="47">
        <f t="shared" si="41"/>
        <v>1.097326351</v>
      </c>
      <c r="AN188" s="47">
        <f t="shared" si="42"/>
        <v>0.02576365136</v>
      </c>
      <c r="AO188" s="3"/>
      <c r="AP188" s="3"/>
      <c r="AQ188" s="3"/>
      <c r="AR188" s="3"/>
      <c r="AS188" s="3"/>
      <c r="AT188" s="3">
        <v>11.0</v>
      </c>
      <c r="AU188" s="47">
        <f t="shared" ref="AU188:AU200" si="48">2*AT188/100+0.01</f>
        <v>0.23</v>
      </c>
      <c r="AV188" s="3">
        <v>0.8141667</v>
      </c>
      <c r="AW188" s="3">
        <v>0.0573305</v>
      </c>
      <c r="AX188" s="3"/>
      <c r="AY188" s="3"/>
      <c r="AZ188" s="3"/>
      <c r="BA188" s="3"/>
      <c r="BB188" s="3"/>
      <c r="BC188" s="3"/>
      <c r="BD188" s="3"/>
      <c r="BE188" s="3"/>
      <c r="BF188" s="3">
        <f t="shared" si="28"/>
        <v>5</v>
      </c>
      <c r="BG188" s="47">
        <v>0.0536500872227103</v>
      </c>
      <c r="BH188" s="47">
        <v>1.10500603308653</v>
      </c>
      <c r="BI188" s="63">
        <v>0.806306306306306</v>
      </c>
      <c r="BJ188" s="47"/>
      <c r="BK188" s="47"/>
      <c r="BL188" s="3"/>
      <c r="BM188" s="3"/>
      <c r="BN188" s="3"/>
      <c r="BO188" s="3"/>
      <c r="BP188" s="3"/>
      <c r="BQ188" s="3"/>
      <c r="BR188" s="3"/>
      <c r="BS188" s="3"/>
      <c r="BT188" s="3"/>
      <c r="BU188" s="3">
        <v>0.0</v>
      </c>
      <c r="BV188" s="47">
        <f t="shared" si="47"/>
        <v>0.005</v>
      </c>
      <c r="BW188" s="3">
        <v>0.704358442353</v>
      </c>
      <c r="BX188" s="3">
        <v>0.004782165</v>
      </c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47">
        <v>0.391304347826087</v>
      </c>
      <c r="CN188" s="47">
        <v>0.776923076923077</v>
      </c>
      <c r="CO188" s="47">
        <v>0.715494335785986</v>
      </c>
      <c r="CP188" s="47">
        <v>0.715920231764114</v>
      </c>
      <c r="CQ188" s="63">
        <v>0.718954248366013</v>
      </c>
      <c r="CR188" s="47">
        <f t="shared" si="29"/>
        <v>0.7154943358</v>
      </c>
      <c r="CS188" s="47">
        <f t="shared" si="30"/>
        <v>0.00345991258</v>
      </c>
      <c r="CT188" s="47">
        <f t="shared" si="31"/>
        <v>0.826061534</v>
      </c>
      <c r="CU188" s="47">
        <f t="shared" si="32"/>
        <v>0.2726736183</v>
      </c>
      <c r="CV188" s="3"/>
    </row>
    <row r="189" ht="11.25" customHeight="1">
      <c r="A189" s="3" t="s">
        <v>209</v>
      </c>
      <c r="B189" s="18">
        <v>14.0</v>
      </c>
      <c r="C189" s="19">
        <v>34.0</v>
      </c>
      <c r="D189" s="20">
        <v>50.0</v>
      </c>
      <c r="E189" s="21">
        <v>80.0</v>
      </c>
      <c r="F189" s="35">
        <v>32.0</v>
      </c>
      <c r="G189" s="36">
        <v>37.0</v>
      </c>
      <c r="H189" s="47">
        <f t="shared" si="1"/>
        <v>0.2916666667</v>
      </c>
      <c r="I189" s="47">
        <f t="shared" si="2"/>
        <v>0.3846153846</v>
      </c>
      <c r="J189" s="47">
        <f t="shared" si="3"/>
        <v>0.4637681159</v>
      </c>
      <c r="K189" s="47">
        <f t="shared" si="4"/>
        <v>0.3595505618</v>
      </c>
      <c r="L189" s="47">
        <f t="shared" si="5"/>
        <v>0.3931623932</v>
      </c>
      <c r="M189" s="47">
        <f t="shared" si="6"/>
        <v>0.4120603015</v>
      </c>
      <c r="N189" s="62">
        <f t="shared" si="7"/>
        <v>2.708333333</v>
      </c>
      <c r="O189" s="62">
        <f t="shared" si="8"/>
        <v>1.4375</v>
      </c>
      <c r="P189" s="62">
        <f t="shared" si="9"/>
        <v>0.5307692308</v>
      </c>
      <c r="Q189" s="62">
        <f t="shared" si="10"/>
        <v>0.3876404494</v>
      </c>
      <c r="R189" s="62">
        <f t="shared" si="11"/>
        <v>1.111111111</v>
      </c>
      <c r="S189" s="62">
        <f t="shared" si="12"/>
        <v>0.2412060302</v>
      </c>
      <c r="T189" s="63">
        <f t="shared" si="13"/>
        <v>0.3595505618</v>
      </c>
      <c r="U189" s="63">
        <f t="shared" si="14"/>
        <v>0.3931623932</v>
      </c>
      <c r="V189" s="63">
        <f t="shared" si="15"/>
        <v>0.4120603015</v>
      </c>
      <c r="W189" s="63">
        <f t="shared" si="16"/>
        <v>0.3886639676</v>
      </c>
      <c r="X189" s="63">
        <f t="shared" si="17"/>
        <v>0.3886639676</v>
      </c>
      <c r="Y189" s="63">
        <f t="shared" si="18"/>
        <v>0.3886639676</v>
      </c>
      <c r="Z189" s="64">
        <f t="shared" si="19"/>
        <v>0.5280898876</v>
      </c>
      <c r="AA189" s="64">
        <f t="shared" si="20"/>
        <v>0.4358974359</v>
      </c>
      <c r="AB189" s="64">
        <f t="shared" si="21"/>
        <v>0.4371859296</v>
      </c>
      <c r="AC189" s="64">
        <f t="shared" si="22"/>
        <v>0.4089068826</v>
      </c>
      <c r="AD189" s="64">
        <f t="shared" si="23"/>
        <v>0.5101214575</v>
      </c>
      <c r="AE189" s="64">
        <f t="shared" si="24"/>
        <v>0.4696356275</v>
      </c>
      <c r="AF189" s="3"/>
      <c r="AG189" s="3"/>
      <c r="AH189" s="3"/>
      <c r="AI189" s="3">
        <f t="shared" si="25"/>
        <v>38</v>
      </c>
      <c r="AJ189" s="47">
        <v>0.761732851985559</v>
      </c>
      <c r="AK189" s="47">
        <v>0.854347826086956</v>
      </c>
      <c r="AL189" s="63">
        <v>0.832915622389307</v>
      </c>
      <c r="AM189" s="47">
        <f t="shared" si="41"/>
        <v>1.142741606</v>
      </c>
      <c r="AN189" s="47">
        <f t="shared" si="42"/>
        <v>0.06548867623</v>
      </c>
      <c r="AO189" s="3"/>
      <c r="AP189" s="3"/>
      <c r="AQ189" s="3"/>
      <c r="AR189" s="3"/>
      <c r="AS189" s="3"/>
      <c r="AT189" s="3">
        <v>14.0</v>
      </c>
      <c r="AU189" s="47">
        <f t="shared" si="48"/>
        <v>0.29</v>
      </c>
      <c r="AV189" s="3">
        <v>0.91110122</v>
      </c>
      <c r="AW189" s="3">
        <v>0.0175366</v>
      </c>
      <c r="AX189" s="3"/>
      <c r="AY189" s="3"/>
      <c r="AZ189" s="3"/>
      <c r="BA189" s="3"/>
      <c r="BB189" s="3"/>
      <c r="BC189" s="3"/>
      <c r="BD189" s="3"/>
      <c r="BE189" s="3"/>
      <c r="BF189" s="3">
        <f t="shared" si="28"/>
        <v>5</v>
      </c>
      <c r="BG189" s="47">
        <v>0.0544533195681745</v>
      </c>
      <c r="BH189" s="47">
        <v>0.577863321300565</v>
      </c>
      <c r="BI189" s="63">
        <v>0.43598971722365</v>
      </c>
      <c r="BJ189" s="47"/>
      <c r="BK189" s="47"/>
      <c r="BL189" s="3"/>
      <c r="BM189" s="3"/>
      <c r="BN189" s="3"/>
      <c r="BO189" s="3"/>
      <c r="BP189" s="3"/>
      <c r="BQ189" s="3"/>
      <c r="BR189" s="3"/>
      <c r="BS189" s="3"/>
      <c r="BT189" s="3"/>
      <c r="BU189" s="3">
        <v>1.0</v>
      </c>
      <c r="BV189" s="47">
        <f t="shared" si="47"/>
        <v>0.015</v>
      </c>
      <c r="BW189" s="3">
        <v>0.7036385165</v>
      </c>
      <c r="BX189" s="3">
        <v>0.010463656945</v>
      </c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47">
        <v>0.291666666666667</v>
      </c>
      <c r="CN189" s="47">
        <v>0.384615384615385</v>
      </c>
      <c r="CO189" s="47">
        <v>0.370567693686489</v>
      </c>
      <c r="CP189" s="47">
        <v>0.374273443295785</v>
      </c>
      <c r="CQ189" s="63">
        <v>0.359550561797753</v>
      </c>
      <c r="CR189" s="47">
        <f t="shared" si="29"/>
        <v>0.3705676937</v>
      </c>
      <c r="CS189" s="47">
        <f t="shared" si="30"/>
        <v>-0.01101713189</v>
      </c>
      <c r="CT189" s="47">
        <f t="shared" si="31"/>
        <v>0.4782036245</v>
      </c>
      <c r="CU189" s="47">
        <f t="shared" si="32"/>
        <v>0.06572466876</v>
      </c>
      <c r="CV189" s="3"/>
    </row>
    <row r="190" ht="11.25" customHeight="1">
      <c r="A190" s="3" t="s">
        <v>210</v>
      </c>
      <c r="B190" s="18">
        <v>13.0</v>
      </c>
      <c r="C190" s="19">
        <v>54.0</v>
      </c>
      <c r="D190" s="20">
        <v>62.0</v>
      </c>
      <c r="E190" s="21">
        <v>118.0</v>
      </c>
      <c r="F190" s="35">
        <v>23.0</v>
      </c>
      <c r="G190" s="36">
        <v>36.0</v>
      </c>
      <c r="H190" s="47">
        <f t="shared" si="1"/>
        <v>0.1940298507</v>
      </c>
      <c r="I190" s="47">
        <f t="shared" si="2"/>
        <v>0.3444444444</v>
      </c>
      <c r="J190" s="47">
        <f t="shared" si="3"/>
        <v>0.3898305085</v>
      </c>
      <c r="K190" s="47">
        <f t="shared" si="4"/>
        <v>0.3036437247</v>
      </c>
      <c r="L190" s="47">
        <f t="shared" si="5"/>
        <v>0.2857142857</v>
      </c>
      <c r="M190" s="47">
        <f t="shared" si="6"/>
        <v>0.3556485356</v>
      </c>
      <c r="N190" s="62">
        <f t="shared" si="7"/>
        <v>2.686567164</v>
      </c>
      <c r="O190" s="62">
        <f t="shared" si="8"/>
        <v>0.8805970149</v>
      </c>
      <c r="P190" s="62">
        <f t="shared" si="9"/>
        <v>0.3277777778</v>
      </c>
      <c r="Q190" s="62">
        <f t="shared" si="10"/>
        <v>0.2388663968</v>
      </c>
      <c r="R190" s="62">
        <f t="shared" si="11"/>
        <v>1.428571429</v>
      </c>
      <c r="S190" s="62">
        <f t="shared" si="12"/>
        <v>0.280334728</v>
      </c>
      <c r="T190" s="63">
        <f t="shared" si="13"/>
        <v>0.3036437247</v>
      </c>
      <c r="U190" s="63">
        <f t="shared" si="14"/>
        <v>0.2857142857</v>
      </c>
      <c r="V190" s="63">
        <f t="shared" si="15"/>
        <v>0.3556485356</v>
      </c>
      <c r="W190" s="63">
        <f t="shared" si="16"/>
        <v>0.3202614379</v>
      </c>
      <c r="X190" s="63">
        <f t="shared" si="17"/>
        <v>0.3202614379</v>
      </c>
      <c r="Y190" s="63">
        <f t="shared" si="18"/>
        <v>0.3202614379</v>
      </c>
      <c r="Z190" s="64">
        <f t="shared" si="19"/>
        <v>0.5303643725</v>
      </c>
      <c r="AA190" s="64">
        <f t="shared" si="20"/>
        <v>0.3888888889</v>
      </c>
      <c r="AB190" s="64">
        <f t="shared" si="21"/>
        <v>0.410041841</v>
      </c>
      <c r="AC190" s="64">
        <f t="shared" si="22"/>
        <v>0.362745098</v>
      </c>
      <c r="AD190" s="64">
        <f t="shared" si="23"/>
        <v>0.5032679739</v>
      </c>
      <c r="AE190" s="64">
        <f t="shared" si="24"/>
        <v>0.454248366</v>
      </c>
      <c r="AF190" s="3"/>
      <c r="AG190" s="3"/>
      <c r="AH190" s="3"/>
      <c r="AI190" s="3">
        <f t="shared" si="25"/>
        <v>38</v>
      </c>
      <c r="AJ190" s="47">
        <v>0.764705882352941</v>
      </c>
      <c r="AK190" s="47">
        <v>0.963636363636364</v>
      </c>
      <c r="AL190" s="63">
        <v>0.945054945054945</v>
      </c>
      <c r="AM190" s="47">
        <f t="shared" si="41"/>
        <v>1.222122522</v>
      </c>
      <c r="AN190" s="47">
        <f t="shared" si="42"/>
        <v>0.1406650923</v>
      </c>
      <c r="AO190" s="3"/>
      <c r="AP190" s="3"/>
      <c r="AQ190" s="3"/>
      <c r="AR190" s="3"/>
      <c r="AS190" s="3"/>
      <c r="AT190" s="3">
        <v>15.0</v>
      </c>
      <c r="AU190" s="47">
        <f t="shared" si="48"/>
        <v>0.31</v>
      </c>
      <c r="AV190" s="3">
        <v>0.936231528</v>
      </c>
      <c r="AW190" s="3">
        <v>0.013158516</v>
      </c>
      <c r="AX190" s="3"/>
      <c r="AY190" s="3"/>
      <c r="AZ190" s="3"/>
      <c r="BA190" s="3"/>
      <c r="BB190" s="3"/>
      <c r="BC190" s="3"/>
      <c r="BD190" s="3"/>
      <c r="BE190" s="3"/>
      <c r="BF190" s="3">
        <f t="shared" si="28"/>
        <v>5</v>
      </c>
      <c r="BG190" s="47">
        <v>0.055152212304348</v>
      </c>
      <c r="BH190" s="47">
        <v>1.25804629216337</v>
      </c>
      <c r="BI190" s="63">
        <v>0.916811091854419</v>
      </c>
      <c r="BJ190" s="47"/>
      <c r="BK190" s="47"/>
      <c r="BL190" s="3"/>
      <c r="BM190" s="3"/>
      <c r="BN190" s="3"/>
      <c r="BO190" s="3"/>
      <c r="BP190" s="3"/>
      <c r="BQ190" s="3"/>
      <c r="BR190" s="3"/>
      <c r="BS190" s="3"/>
      <c r="BT190" s="3"/>
      <c r="BU190" s="3">
        <v>2.0</v>
      </c>
      <c r="BV190" s="47">
        <f t="shared" si="47"/>
        <v>0.025</v>
      </c>
      <c r="BW190" s="3">
        <v>0.695028011706741</v>
      </c>
      <c r="BX190" s="3">
        <v>0.02375522218</v>
      </c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47">
        <v>0.194029850746269</v>
      </c>
      <c r="CN190" s="47">
        <v>0.344444444444444</v>
      </c>
      <c r="CO190" s="47">
        <v>0.321093465032181</v>
      </c>
      <c r="CP190" s="47">
        <v>0.32526965736377</v>
      </c>
      <c r="CQ190" s="63">
        <v>0.303643724696356</v>
      </c>
      <c r="CR190" s="47">
        <f t="shared" si="29"/>
        <v>0.321093465</v>
      </c>
      <c r="CS190" s="47">
        <f t="shared" si="30"/>
        <v>-0.01744974034</v>
      </c>
      <c r="CT190" s="47">
        <f t="shared" si="31"/>
        <v>0.3807588256</v>
      </c>
      <c r="CU190" s="47">
        <f t="shared" si="32"/>
        <v>0.1063591792</v>
      </c>
      <c r="CV190" s="3"/>
    </row>
    <row r="191" ht="11.25" customHeight="1">
      <c r="A191" s="3" t="s">
        <v>211</v>
      </c>
      <c r="B191" s="18">
        <v>16.0</v>
      </c>
      <c r="C191" s="19">
        <v>45.0</v>
      </c>
      <c r="D191" s="20">
        <v>227.0</v>
      </c>
      <c r="E191" s="21">
        <v>217.0</v>
      </c>
      <c r="F191" s="35">
        <v>102.0</v>
      </c>
      <c r="G191" s="36">
        <v>59.0</v>
      </c>
      <c r="H191" s="47">
        <f t="shared" si="1"/>
        <v>0.262295082</v>
      </c>
      <c r="I191" s="47">
        <f t="shared" si="2"/>
        <v>0.5112612613</v>
      </c>
      <c r="J191" s="47">
        <f t="shared" si="3"/>
        <v>0.6335403727</v>
      </c>
      <c r="K191" s="47">
        <f t="shared" si="4"/>
        <v>0.4811881188</v>
      </c>
      <c r="L191" s="47">
        <f t="shared" si="5"/>
        <v>0.5315315315</v>
      </c>
      <c r="M191" s="47">
        <f t="shared" si="6"/>
        <v>0.5438016529</v>
      </c>
      <c r="N191" s="62">
        <f t="shared" si="7"/>
        <v>7.278688525</v>
      </c>
      <c r="O191" s="62">
        <f t="shared" si="8"/>
        <v>2.639344262</v>
      </c>
      <c r="P191" s="62">
        <f t="shared" si="9"/>
        <v>0.3626126126</v>
      </c>
      <c r="Q191" s="62">
        <f t="shared" si="10"/>
        <v>0.3188118812</v>
      </c>
      <c r="R191" s="62">
        <f t="shared" si="11"/>
        <v>2</v>
      </c>
      <c r="S191" s="62">
        <f t="shared" si="12"/>
        <v>0.1008264463</v>
      </c>
      <c r="T191" s="63">
        <f t="shared" si="13"/>
        <v>0.4811881188</v>
      </c>
      <c r="U191" s="63">
        <f t="shared" si="14"/>
        <v>0.5315315315</v>
      </c>
      <c r="V191" s="63">
        <f t="shared" si="15"/>
        <v>0.5438016529</v>
      </c>
      <c r="W191" s="63">
        <f t="shared" si="16"/>
        <v>0.518018018</v>
      </c>
      <c r="X191" s="63">
        <f t="shared" si="17"/>
        <v>0.518018018</v>
      </c>
      <c r="Y191" s="63">
        <f t="shared" si="18"/>
        <v>0.518018018</v>
      </c>
      <c r="Z191" s="64">
        <f t="shared" si="19"/>
        <v>0.4613861386</v>
      </c>
      <c r="AA191" s="64">
        <f t="shared" si="20"/>
        <v>0.3378378378</v>
      </c>
      <c r="AB191" s="64">
        <f t="shared" si="21"/>
        <v>0.4727272727</v>
      </c>
      <c r="AC191" s="64">
        <f t="shared" si="22"/>
        <v>0.4534534535</v>
      </c>
      <c r="AD191" s="64">
        <f t="shared" si="23"/>
        <v>0.503003003</v>
      </c>
      <c r="AE191" s="64">
        <f t="shared" si="24"/>
        <v>0.5615615616</v>
      </c>
      <c r="AF191" s="3"/>
      <c r="AG191" s="3"/>
      <c r="AH191" s="3"/>
      <c r="AI191" s="3">
        <f t="shared" si="25"/>
        <v>38</v>
      </c>
      <c r="AJ191" s="47">
        <v>0.76530612244898</v>
      </c>
      <c r="AK191" s="47">
        <v>0.901832460732984</v>
      </c>
      <c r="AL191" s="63">
        <v>0.88631090487239</v>
      </c>
      <c r="AM191" s="47">
        <f t="shared" si="41"/>
        <v>1.178844997</v>
      </c>
      <c r="AN191" s="47">
        <f t="shared" si="42"/>
        <v>0.09653869961</v>
      </c>
      <c r="AO191" s="3"/>
      <c r="AP191" s="3"/>
      <c r="AQ191" s="3"/>
      <c r="AR191" s="3">
        <v>38.0</v>
      </c>
      <c r="AS191" s="3"/>
      <c r="AT191" s="3">
        <v>17.0</v>
      </c>
      <c r="AU191" s="47">
        <f t="shared" si="48"/>
        <v>0.35</v>
      </c>
      <c r="AV191" s="3">
        <v>0.91222274</v>
      </c>
      <c r="AW191" s="3">
        <v>0.02802837</v>
      </c>
      <c r="AX191" s="3"/>
      <c r="AY191" s="3"/>
      <c r="AZ191" s="3"/>
      <c r="BA191" s="3"/>
      <c r="BB191" s="3"/>
      <c r="BC191" s="3"/>
      <c r="BD191" s="3"/>
      <c r="BE191" s="3"/>
      <c r="BF191" s="3">
        <f t="shared" si="28"/>
        <v>5</v>
      </c>
      <c r="BG191" s="47">
        <v>0.0561538421224005</v>
      </c>
      <c r="BH191" s="47">
        <v>0.558666275452942</v>
      </c>
      <c r="BI191" s="63">
        <v>0.422782874617737</v>
      </c>
      <c r="BJ191" s="47"/>
      <c r="BK191" s="47"/>
      <c r="BL191" s="3"/>
      <c r="BM191" s="3"/>
      <c r="BN191" s="3"/>
      <c r="BO191" s="3"/>
      <c r="BP191" s="3"/>
      <c r="BQ191" s="3"/>
      <c r="BR191" s="3"/>
      <c r="BS191" s="3"/>
      <c r="BT191" s="3"/>
      <c r="BU191" s="3">
        <v>3.0</v>
      </c>
      <c r="BV191" s="47">
        <f t="shared" si="47"/>
        <v>0.035</v>
      </c>
      <c r="BW191" s="3">
        <v>0.703894551516111</v>
      </c>
      <c r="BX191" s="3">
        <v>0.0194147615</v>
      </c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47">
        <v>0.262295081967213</v>
      </c>
      <c r="CN191" s="47">
        <v>0.511261261261261</v>
      </c>
      <c r="CO191" s="47">
        <v>0.471955529235654</v>
      </c>
      <c r="CP191" s="47">
        <v>0.474697197733214</v>
      </c>
      <c r="CQ191" s="63">
        <v>0.481188118811881</v>
      </c>
      <c r="CR191" s="47">
        <f t="shared" si="29"/>
        <v>0.4719555292</v>
      </c>
      <c r="CS191" s="47">
        <f t="shared" si="30"/>
        <v>0.009232589576</v>
      </c>
      <c r="CT191" s="47">
        <f t="shared" si="31"/>
        <v>0.5469869359</v>
      </c>
      <c r="CU191" s="47">
        <f t="shared" si="32"/>
        <v>0.1760456737</v>
      </c>
      <c r="CV191" s="3"/>
    </row>
    <row r="192" ht="11.25" customHeight="1">
      <c r="A192" s="3" t="s">
        <v>212</v>
      </c>
      <c r="B192" s="18">
        <v>8.0</v>
      </c>
      <c r="C192" s="19">
        <v>47.0</v>
      </c>
      <c r="D192" s="20">
        <v>46.0</v>
      </c>
      <c r="E192" s="21">
        <v>142.0</v>
      </c>
      <c r="F192" s="35">
        <v>36.0</v>
      </c>
      <c r="G192" s="36">
        <v>51.0</v>
      </c>
      <c r="H192" s="47">
        <f t="shared" si="1"/>
        <v>0.1454545455</v>
      </c>
      <c r="I192" s="47">
        <f t="shared" si="2"/>
        <v>0.2446808511</v>
      </c>
      <c r="J192" s="47">
        <f t="shared" si="3"/>
        <v>0.4137931034</v>
      </c>
      <c r="K192" s="47">
        <f t="shared" si="4"/>
        <v>0.2222222222</v>
      </c>
      <c r="L192" s="47">
        <f t="shared" si="5"/>
        <v>0.3098591549</v>
      </c>
      <c r="M192" s="47">
        <f t="shared" si="6"/>
        <v>0.2981818182</v>
      </c>
      <c r="N192" s="62">
        <f t="shared" si="7"/>
        <v>3.418181818</v>
      </c>
      <c r="O192" s="62">
        <f t="shared" si="8"/>
        <v>1.581818182</v>
      </c>
      <c r="P192" s="62">
        <f t="shared" si="9"/>
        <v>0.4627659574</v>
      </c>
      <c r="Q192" s="62">
        <f t="shared" si="10"/>
        <v>0.3580246914</v>
      </c>
      <c r="R192" s="62">
        <f t="shared" si="11"/>
        <v>1.323943662</v>
      </c>
      <c r="S192" s="62">
        <f t="shared" si="12"/>
        <v>0.2</v>
      </c>
      <c r="T192" s="63">
        <f t="shared" si="13"/>
        <v>0.2222222222</v>
      </c>
      <c r="U192" s="63">
        <f t="shared" si="14"/>
        <v>0.3098591549</v>
      </c>
      <c r="V192" s="63">
        <f t="shared" si="15"/>
        <v>0.2981818182</v>
      </c>
      <c r="W192" s="63">
        <f t="shared" si="16"/>
        <v>0.2727272727</v>
      </c>
      <c r="X192" s="63">
        <f t="shared" si="17"/>
        <v>0.2727272727</v>
      </c>
      <c r="Y192" s="63">
        <f t="shared" si="18"/>
        <v>0.2727272727</v>
      </c>
      <c r="Z192" s="64">
        <f t="shared" si="19"/>
        <v>0.6172839506</v>
      </c>
      <c r="AA192" s="64">
        <f t="shared" si="20"/>
        <v>0.4154929577</v>
      </c>
      <c r="AB192" s="64">
        <f t="shared" si="21"/>
        <v>0.3527272727</v>
      </c>
      <c r="AC192" s="64">
        <f t="shared" si="22"/>
        <v>0.3181818182</v>
      </c>
      <c r="AD192" s="64">
        <f t="shared" si="23"/>
        <v>0.5636363636</v>
      </c>
      <c r="AE192" s="64">
        <f t="shared" si="24"/>
        <v>0.3909090909</v>
      </c>
      <c r="AF192" s="3"/>
      <c r="AG192" s="3"/>
      <c r="AH192" s="3"/>
      <c r="AI192" s="3">
        <f t="shared" si="25"/>
        <v>38</v>
      </c>
      <c r="AJ192" s="47">
        <v>0.767676767676768</v>
      </c>
      <c r="AK192" s="47">
        <v>0.804347826086956</v>
      </c>
      <c r="AL192" s="63">
        <v>0.797853309481216</v>
      </c>
      <c r="AM192" s="47">
        <f t="shared" si="41"/>
        <v>1.11158925</v>
      </c>
      <c r="AN192" s="47">
        <f t="shared" si="42"/>
        <v>0.02593035408</v>
      </c>
      <c r="AO192" s="3"/>
      <c r="AP192" s="3"/>
      <c r="AQ192" s="3"/>
      <c r="AR192" s="3"/>
      <c r="AS192" s="3"/>
      <c r="AT192" s="3">
        <v>20.0</v>
      </c>
      <c r="AU192" s="47">
        <f t="shared" si="48"/>
        <v>0.41</v>
      </c>
      <c r="AV192" s="3">
        <v>0.84976408</v>
      </c>
      <c r="AW192" s="3">
        <v>0.064594026</v>
      </c>
      <c r="AX192" s="3"/>
      <c r="AY192" s="3"/>
      <c r="AZ192" s="3"/>
      <c r="BA192" s="3"/>
      <c r="BB192" s="3"/>
      <c r="BC192" s="3"/>
      <c r="BD192" s="3"/>
      <c r="BE192" s="3"/>
      <c r="BF192" s="3">
        <f t="shared" si="28"/>
        <v>5</v>
      </c>
      <c r="BG192" s="47">
        <v>0.0567578864212002</v>
      </c>
      <c r="BH192" s="47">
        <v>0.927042994823332</v>
      </c>
      <c r="BI192" s="63">
        <v>0.68</v>
      </c>
      <c r="BJ192" s="47"/>
      <c r="BK192" s="47"/>
      <c r="BL192" s="3"/>
      <c r="BM192" s="3"/>
      <c r="BN192" s="3"/>
      <c r="BO192" s="3"/>
      <c r="BP192" s="3"/>
      <c r="BQ192" s="3"/>
      <c r="BR192" s="3"/>
      <c r="BS192" s="3"/>
      <c r="BT192" s="3"/>
      <c r="BU192" s="3">
        <v>4.0</v>
      </c>
      <c r="BV192" s="47">
        <f t="shared" si="47"/>
        <v>0.045</v>
      </c>
      <c r="BW192" s="3">
        <v>0.700221755384312</v>
      </c>
      <c r="BX192" s="3">
        <v>0.027933496</v>
      </c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47">
        <v>0.145454545454545</v>
      </c>
      <c r="CN192" s="47">
        <v>0.24468085106383</v>
      </c>
      <c r="CO192" s="47">
        <v>0.229616866408889</v>
      </c>
      <c r="CP192" s="47">
        <v>0.234662895446438</v>
      </c>
      <c r="CQ192" s="63">
        <v>0.222222222222222</v>
      </c>
      <c r="CR192" s="47">
        <f t="shared" si="29"/>
        <v>0.2296168664</v>
      </c>
      <c r="CS192" s="47">
        <f t="shared" si="30"/>
        <v>-0.007394644187</v>
      </c>
      <c r="CT192" s="47">
        <f t="shared" si="31"/>
        <v>0.2758673845</v>
      </c>
      <c r="CU192" s="47">
        <f t="shared" si="32"/>
        <v>0.07016359357</v>
      </c>
      <c r="CV192" s="3"/>
    </row>
    <row r="193" ht="11.25" customHeight="1">
      <c r="A193" s="3" t="s">
        <v>213</v>
      </c>
      <c r="B193" s="18">
        <v>76.0</v>
      </c>
      <c r="C193" s="19">
        <v>23.0</v>
      </c>
      <c r="D193" s="20">
        <v>370.0</v>
      </c>
      <c r="E193" s="21">
        <v>90.0</v>
      </c>
      <c r="F193" s="35">
        <v>157.0</v>
      </c>
      <c r="G193" s="36">
        <v>27.0</v>
      </c>
      <c r="H193" s="47">
        <f t="shared" si="1"/>
        <v>0.7676767677</v>
      </c>
      <c r="I193" s="47">
        <f t="shared" si="2"/>
        <v>0.8043478261</v>
      </c>
      <c r="J193" s="47">
        <f t="shared" si="3"/>
        <v>0.8532608696</v>
      </c>
      <c r="K193" s="47">
        <f t="shared" si="4"/>
        <v>0.7978533095</v>
      </c>
      <c r="L193" s="47">
        <f t="shared" si="5"/>
        <v>0.8233215548</v>
      </c>
      <c r="M193" s="47">
        <f t="shared" si="6"/>
        <v>0.8183229814</v>
      </c>
      <c r="N193" s="62">
        <f t="shared" si="7"/>
        <v>4.646464646</v>
      </c>
      <c r="O193" s="62">
        <f t="shared" si="8"/>
        <v>1.858585859</v>
      </c>
      <c r="P193" s="62">
        <f t="shared" si="9"/>
        <v>0.4</v>
      </c>
      <c r="Q193" s="62">
        <f t="shared" si="10"/>
        <v>0.3291592129</v>
      </c>
      <c r="R193" s="62">
        <f t="shared" si="11"/>
        <v>1.625441696</v>
      </c>
      <c r="S193" s="62">
        <f t="shared" si="12"/>
        <v>0.1537267081</v>
      </c>
      <c r="T193" s="63">
        <f t="shared" si="13"/>
        <v>0.7978533095</v>
      </c>
      <c r="U193" s="63">
        <f t="shared" si="14"/>
        <v>0.8233215548</v>
      </c>
      <c r="V193" s="63">
        <f t="shared" si="15"/>
        <v>0.8183229814</v>
      </c>
      <c r="W193" s="63">
        <f t="shared" si="16"/>
        <v>0.8115746972</v>
      </c>
      <c r="X193" s="63">
        <f t="shared" si="17"/>
        <v>0.8115746972</v>
      </c>
      <c r="Y193" s="63">
        <f t="shared" si="18"/>
        <v>0.8115746972</v>
      </c>
      <c r="Z193" s="64">
        <f t="shared" si="19"/>
        <v>0.2969588551</v>
      </c>
      <c r="AA193" s="64">
        <f t="shared" si="20"/>
        <v>0.3639575972</v>
      </c>
      <c r="AB193" s="64">
        <f t="shared" si="21"/>
        <v>0.6164596273</v>
      </c>
      <c r="AC193" s="64">
        <f t="shared" si="22"/>
        <v>0.6366083445</v>
      </c>
      <c r="AD193" s="64">
        <f t="shared" si="23"/>
        <v>0.4347240915</v>
      </c>
      <c r="AE193" s="64">
        <f t="shared" si="24"/>
        <v>0.7402422611</v>
      </c>
      <c r="AF193" s="3"/>
      <c r="AG193" s="3"/>
      <c r="AH193" s="3"/>
      <c r="AI193" s="3">
        <f t="shared" si="25"/>
        <v>38</v>
      </c>
      <c r="AJ193" s="47">
        <v>0.769230769230769</v>
      </c>
      <c r="AK193" s="47">
        <v>0.733727810650888</v>
      </c>
      <c r="AL193" s="63">
        <v>0.738461538461539</v>
      </c>
      <c r="AM193" s="47">
        <f t="shared" si="41"/>
        <v>1.062752204</v>
      </c>
      <c r="AN193" s="47">
        <f t="shared" si="42"/>
        <v>-0.02510438276</v>
      </c>
      <c r="AO193" s="3"/>
      <c r="AP193" s="3"/>
      <c r="AQ193" s="3"/>
      <c r="AR193" s="3"/>
      <c r="AS193" s="3"/>
      <c r="AT193" s="3">
        <v>21.0</v>
      </c>
      <c r="AU193" s="47">
        <f t="shared" si="48"/>
        <v>0.43</v>
      </c>
      <c r="AV193" s="3">
        <v>0.82735256</v>
      </c>
      <c r="AW193" s="3">
        <v>0.0777994313</v>
      </c>
      <c r="AX193" s="3"/>
      <c r="AY193" s="3"/>
      <c r="AZ193" s="3"/>
      <c r="BA193" s="3"/>
      <c r="BB193" s="3"/>
      <c r="BC193" s="3"/>
      <c r="BD193" s="3"/>
      <c r="BE193" s="3"/>
      <c r="BF193" s="3">
        <f t="shared" si="28"/>
        <v>5</v>
      </c>
      <c r="BG193" s="47">
        <v>0.0568329939354614</v>
      </c>
      <c r="BH193" s="47">
        <v>1.32683376300528</v>
      </c>
      <c r="BI193" s="63">
        <v>0.969686162624822</v>
      </c>
      <c r="BJ193" s="47"/>
      <c r="BK193" s="47"/>
      <c r="BL193" s="3"/>
      <c r="BM193" s="3"/>
      <c r="BN193" s="3"/>
      <c r="BO193" s="3"/>
      <c r="BP193" s="3"/>
      <c r="BQ193" s="3"/>
      <c r="BR193" s="3"/>
      <c r="BS193" s="3"/>
      <c r="BT193" s="3"/>
      <c r="BU193" s="3">
        <v>5.0</v>
      </c>
      <c r="BV193" s="47">
        <f t="shared" si="47"/>
        <v>0.055</v>
      </c>
      <c r="BW193" s="3">
        <v>0.698871632216</v>
      </c>
      <c r="BX193" s="3">
        <v>0.035570497755</v>
      </c>
      <c r="BY193" s="3"/>
      <c r="BZ193" s="3"/>
      <c r="CA193" s="3"/>
      <c r="CB193" s="3"/>
      <c r="CC193" s="3"/>
      <c r="CD193" s="3"/>
      <c r="CE193" s="3"/>
      <c r="CF193" s="3"/>
      <c r="CG193" s="3"/>
      <c r="CH193" s="3"/>
      <c r="CI193" s="3"/>
      <c r="CJ193" s="3"/>
      <c r="CK193" s="3"/>
      <c r="CL193" s="3"/>
      <c r="CM193" s="47">
        <v>0.767676767676768</v>
      </c>
      <c r="CN193" s="47">
        <v>0.804347826086956</v>
      </c>
      <c r="CO193" s="47">
        <v>0.79941106046856</v>
      </c>
      <c r="CP193" s="47">
        <v>0.79903900540269</v>
      </c>
      <c r="CQ193" s="63">
        <v>0.797853309481216</v>
      </c>
      <c r="CR193" s="47">
        <f t="shared" si="29"/>
        <v>0.7994110605</v>
      </c>
      <c r="CS193" s="47">
        <f t="shared" si="30"/>
        <v>-0.001557750987</v>
      </c>
      <c r="CT193" s="47">
        <f t="shared" si="31"/>
        <v>1.11158925</v>
      </c>
      <c r="CU193" s="47">
        <f t="shared" si="32"/>
        <v>0.02593035408</v>
      </c>
      <c r="CV193" s="3"/>
    </row>
    <row r="194" ht="11.25" customHeight="1">
      <c r="A194" s="3" t="s">
        <v>214</v>
      </c>
      <c r="B194" s="18">
        <v>79.0</v>
      </c>
      <c r="C194" s="19">
        <v>8.0</v>
      </c>
      <c r="D194" s="20">
        <v>493.0</v>
      </c>
      <c r="E194" s="21">
        <v>108.0</v>
      </c>
      <c r="F194" s="35">
        <v>208.0</v>
      </c>
      <c r="G194" s="36">
        <v>26.0</v>
      </c>
      <c r="H194" s="47">
        <f t="shared" si="1"/>
        <v>0.908045977</v>
      </c>
      <c r="I194" s="47">
        <f t="shared" si="2"/>
        <v>0.8202995008</v>
      </c>
      <c r="J194" s="47">
        <f t="shared" si="3"/>
        <v>0.8888888889</v>
      </c>
      <c r="K194" s="47">
        <f t="shared" si="4"/>
        <v>0.8313953488</v>
      </c>
      <c r="L194" s="47">
        <f t="shared" si="5"/>
        <v>0.8940809969</v>
      </c>
      <c r="M194" s="47">
        <f t="shared" si="6"/>
        <v>0.8395209581</v>
      </c>
      <c r="N194" s="62">
        <f t="shared" si="7"/>
        <v>6.908045977</v>
      </c>
      <c r="O194" s="62">
        <f t="shared" si="8"/>
        <v>2.689655172</v>
      </c>
      <c r="P194" s="62">
        <f t="shared" si="9"/>
        <v>0.3893510815</v>
      </c>
      <c r="Q194" s="62">
        <f t="shared" si="10"/>
        <v>0.3401162791</v>
      </c>
      <c r="R194" s="62">
        <f t="shared" si="11"/>
        <v>1.872274143</v>
      </c>
      <c r="S194" s="62">
        <f t="shared" si="12"/>
        <v>0.1041916168</v>
      </c>
      <c r="T194" s="63">
        <f t="shared" si="13"/>
        <v>0.8313953488</v>
      </c>
      <c r="U194" s="63">
        <f t="shared" si="14"/>
        <v>0.8940809969</v>
      </c>
      <c r="V194" s="63">
        <f t="shared" si="15"/>
        <v>0.8395209581</v>
      </c>
      <c r="W194" s="63">
        <f t="shared" si="16"/>
        <v>0.8459869848</v>
      </c>
      <c r="X194" s="63">
        <f t="shared" si="17"/>
        <v>0.8459869848</v>
      </c>
      <c r="Y194" s="63">
        <f t="shared" si="18"/>
        <v>0.8459869848</v>
      </c>
      <c r="Z194" s="64">
        <f t="shared" si="19"/>
        <v>0.2718023256</v>
      </c>
      <c r="AA194" s="64">
        <f t="shared" si="20"/>
        <v>0.3271028037</v>
      </c>
      <c r="AB194" s="64">
        <f t="shared" si="21"/>
        <v>0.6215568862</v>
      </c>
      <c r="AC194" s="64">
        <f t="shared" si="22"/>
        <v>0.6485900217</v>
      </c>
      <c r="AD194" s="64">
        <f t="shared" si="23"/>
        <v>0.4284164859</v>
      </c>
      <c r="AE194" s="64">
        <f t="shared" si="24"/>
        <v>0.7689804772</v>
      </c>
      <c r="AF194" s="3"/>
      <c r="AG194" s="3"/>
      <c r="AH194" s="3"/>
      <c r="AI194" s="3">
        <f t="shared" si="25"/>
        <v>38</v>
      </c>
      <c r="AJ194" s="47">
        <v>0.774193548387097</v>
      </c>
      <c r="AK194" s="47">
        <v>0.956228956228956</v>
      </c>
      <c r="AL194" s="63">
        <v>0.939024390243902</v>
      </c>
      <c r="AM194" s="47">
        <f t="shared" si="41"/>
        <v>1.223593487</v>
      </c>
      <c r="AN194" s="47">
        <f t="shared" si="42"/>
        <v>0.1287184713</v>
      </c>
      <c r="AO194" s="3"/>
      <c r="AP194" s="3"/>
      <c r="AQ194" s="3"/>
      <c r="AR194" s="3"/>
      <c r="AS194" s="3"/>
      <c r="AT194" s="3">
        <v>22.0</v>
      </c>
      <c r="AU194" s="47">
        <f t="shared" si="48"/>
        <v>0.45</v>
      </c>
      <c r="AV194" s="3">
        <v>0.85705285</v>
      </c>
      <c r="AW194" s="3">
        <v>0.06361775</v>
      </c>
      <c r="AX194" s="3"/>
      <c r="AY194" s="3"/>
      <c r="AZ194" s="3"/>
      <c r="BA194" s="3"/>
      <c r="BB194" s="3"/>
      <c r="BC194" s="3"/>
      <c r="BD194" s="3"/>
      <c r="BE194" s="3"/>
      <c r="BF194" s="3">
        <f t="shared" si="28"/>
        <v>5</v>
      </c>
      <c r="BG194" s="47">
        <v>0.0568547193828736</v>
      </c>
      <c r="BH194" s="47">
        <v>0.660676240396105</v>
      </c>
      <c r="BI194" s="63">
        <v>0.499446290143965</v>
      </c>
      <c r="BJ194" s="47"/>
      <c r="BK194" s="47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  <c r="CG194" s="3"/>
      <c r="CH194" s="3"/>
      <c r="CI194" s="3"/>
      <c r="CJ194" s="3"/>
      <c r="CK194" s="3"/>
      <c r="CL194" s="3"/>
      <c r="CM194" s="47">
        <v>0.908045977011494</v>
      </c>
      <c r="CN194" s="47">
        <v>0.820299500831947</v>
      </c>
      <c r="CO194" s="47">
        <v>0.835504988360866</v>
      </c>
      <c r="CP194" s="47">
        <v>0.834789721765321</v>
      </c>
      <c r="CQ194" s="63">
        <v>0.831395348837209</v>
      </c>
      <c r="CR194" s="47">
        <f t="shared" si="29"/>
        <v>0.8355049884</v>
      </c>
      <c r="CS194" s="47">
        <f t="shared" si="30"/>
        <v>-0.004109639524</v>
      </c>
      <c r="CT194" s="47">
        <f t="shared" si="31"/>
        <v>1.222124808</v>
      </c>
      <c r="CU194" s="47">
        <f t="shared" si="32"/>
        <v>-0.06204612833</v>
      </c>
      <c r="CV194" s="3"/>
    </row>
    <row r="195" ht="11.25" customHeight="1">
      <c r="A195" s="3" t="s">
        <v>215</v>
      </c>
      <c r="B195" s="18">
        <v>20.0</v>
      </c>
      <c r="C195" s="19">
        <v>6.0</v>
      </c>
      <c r="D195" s="20">
        <v>124.0</v>
      </c>
      <c r="E195" s="21">
        <v>45.0</v>
      </c>
      <c r="F195" s="35">
        <v>43.0</v>
      </c>
      <c r="G195" s="36">
        <v>13.0</v>
      </c>
      <c r="H195" s="47">
        <f t="shared" si="1"/>
        <v>0.7692307692</v>
      </c>
      <c r="I195" s="47">
        <f t="shared" si="2"/>
        <v>0.7337278107</v>
      </c>
      <c r="J195" s="47">
        <f t="shared" si="3"/>
        <v>0.7678571429</v>
      </c>
      <c r="K195" s="47">
        <f t="shared" si="4"/>
        <v>0.7384615385</v>
      </c>
      <c r="L195" s="47">
        <f t="shared" si="5"/>
        <v>0.7682926829</v>
      </c>
      <c r="M195" s="47">
        <f t="shared" si="6"/>
        <v>0.7422222222</v>
      </c>
      <c r="N195" s="62">
        <f t="shared" si="7"/>
        <v>6.5</v>
      </c>
      <c r="O195" s="62">
        <f t="shared" si="8"/>
        <v>2.153846154</v>
      </c>
      <c r="P195" s="62">
        <f t="shared" si="9"/>
        <v>0.3313609467</v>
      </c>
      <c r="Q195" s="62">
        <f t="shared" si="10"/>
        <v>0.2871794872</v>
      </c>
      <c r="R195" s="62">
        <f t="shared" si="11"/>
        <v>2.06097561</v>
      </c>
      <c r="S195" s="62">
        <f t="shared" si="12"/>
        <v>0.1155555556</v>
      </c>
      <c r="T195" s="63">
        <f t="shared" si="13"/>
        <v>0.7384615385</v>
      </c>
      <c r="U195" s="63">
        <f t="shared" si="14"/>
        <v>0.7682926829</v>
      </c>
      <c r="V195" s="63">
        <f t="shared" si="15"/>
        <v>0.7422222222</v>
      </c>
      <c r="W195" s="63">
        <f t="shared" si="16"/>
        <v>0.7450199203</v>
      </c>
      <c r="X195" s="63">
        <f t="shared" si="17"/>
        <v>0.7450199203</v>
      </c>
      <c r="Y195" s="63">
        <f t="shared" si="18"/>
        <v>0.7450199203</v>
      </c>
      <c r="Z195" s="64">
        <f t="shared" si="19"/>
        <v>0.3333333333</v>
      </c>
      <c r="AA195" s="64">
        <f t="shared" si="20"/>
        <v>0.4024390244</v>
      </c>
      <c r="AB195" s="64">
        <f t="shared" si="21"/>
        <v>0.6088888889</v>
      </c>
      <c r="AC195" s="64">
        <f t="shared" si="22"/>
        <v>0.625498008</v>
      </c>
      <c r="AD195" s="64">
        <f t="shared" si="23"/>
        <v>0.4302788845</v>
      </c>
      <c r="AE195" s="64">
        <f t="shared" si="24"/>
        <v>0.6892430279</v>
      </c>
      <c r="AF195" s="3"/>
      <c r="AG195" s="3"/>
      <c r="AH195" s="3"/>
      <c r="AI195" s="3">
        <f t="shared" si="25"/>
        <v>38</v>
      </c>
      <c r="AJ195" s="47">
        <v>0.774390243902439</v>
      </c>
      <c r="AK195" s="47">
        <v>0.914414414414414</v>
      </c>
      <c r="AL195" s="63">
        <v>0.90104772991851</v>
      </c>
      <c r="AM195" s="47">
        <f t="shared" si="41"/>
        <v>1.194165226</v>
      </c>
      <c r="AN195" s="47">
        <f t="shared" si="42"/>
        <v>0.0990120405</v>
      </c>
      <c r="AO195" s="3"/>
      <c r="AP195" s="3"/>
      <c r="AQ195" s="3"/>
      <c r="AR195" s="3"/>
      <c r="AS195" s="3"/>
      <c r="AT195" s="3">
        <v>23.0</v>
      </c>
      <c r="AU195" s="47">
        <f t="shared" si="48"/>
        <v>0.47</v>
      </c>
      <c r="AV195" s="3">
        <v>0.891740725</v>
      </c>
      <c r="AW195" s="3">
        <v>0.04659813</v>
      </c>
      <c r="AX195" s="3"/>
      <c r="AY195" s="3"/>
      <c r="AZ195" s="3"/>
      <c r="BA195" s="3"/>
      <c r="BB195" s="3"/>
      <c r="BC195" s="3"/>
      <c r="BD195" s="3"/>
      <c r="BE195" s="3"/>
      <c r="BF195" s="3">
        <f t="shared" si="28"/>
        <v>5</v>
      </c>
      <c r="BG195" s="47">
        <v>0.0570566438829828</v>
      </c>
      <c r="BH195" s="47">
        <v>1.30642300380388</v>
      </c>
      <c r="BI195" s="63">
        <v>0.942528735632184</v>
      </c>
      <c r="BJ195" s="47"/>
      <c r="BK195" s="47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  <c r="CG195" s="3"/>
      <c r="CH195" s="3"/>
      <c r="CI195" s="3"/>
      <c r="CJ195" s="3"/>
      <c r="CK195" s="3"/>
      <c r="CL195" s="3"/>
      <c r="CM195" s="47">
        <v>0.769230769230769</v>
      </c>
      <c r="CN195" s="47">
        <v>0.733727810650888</v>
      </c>
      <c r="CO195" s="47">
        <v>0.740475469785532</v>
      </c>
      <c r="CP195" s="47">
        <v>0.740663824057515</v>
      </c>
      <c r="CQ195" s="63">
        <v>0.738461538461539</v>
      </c>
      <c r="CR195" s="47">
        <f t="shared" si="29"/>
        <v>0.7404754698</v>
      </c>
      <c r="CS195" s="47">
        <f t="shared" si="30"/>
        <v>-0.002013931324</v>
      </c>
      <c r="CT195" s="47">
        <f t="shared" si="31"/>
        <v>1.062752204</v>
      </c>
      <c r="CU195" s="47">
        <f t="shared" si="32"/>
        <v>-0.02510438276</v>
      </c>
      <c r="CV195" s="3"/>
    </row>
    <row r="196" ht="11.25" customHeight="1">
      <c r="A196" s="3" t="s">
        <v>216</v>
      </c>
      <c r="B196" s="18">
        <v>69.0</v>
      </c>
      <c r="C196" s="19">
        <v>17.0</v>
      </c>
      <c r="D196" s="20">
        <v>351.0</v>
      </c>
      <c r="E196" s="21">
        <v>45.0</v>
      </c>
      <c r="F196" s="35">
        <v>165.0</v>
      </c>
      <c r="G196" s="36">
        <v>18.0</v>
      </c>
      <c r="H196" s="47">
        <f t="shared" si="1"/>
        <v>0.8023255814</v>
      </c>
      <c r="I196" s="47">
        <f t="shared" si="2"/>
        <v>0.8863636364</v>
      </c>
      <c r="J196" s="47">
        <f t="shared" si="3"/>
        <v>0.9016393443</v>
      </c>
      <c r="K196" s="47">
        <f t="shared" si="4"/>
        <v>0.8713692946</v>
      </c>
      <c r="L196" s="47">
        <f t="shared" si="5"/>
        <v>0.8698884758</v>
      </c>
      <c r="M196" s="47">
        <f t="shared" si="6"/>
        <v>0.8911917098</v>
      </c>
      <c r="N196" s="62">
        <f t="shared" si="7"/>
        <v>4.604651163</v>
      </c>
      <c r="O196" s="62">
        <f t="shared" si="8"/>
        <v>2.127906977</v>
      </c>
      <c r="P196" s="62">
        <f t="shared" si="9"/>
        <v>0.4621212121</v>
      </c>
      <c r="Q196" s="62">
        <f t="shared" si="10"/>
        <v>0.3796680498</v>
      </c>
      <c r="R196" s="62">
        <f t="shared" si="11"/>
        <v>1.472118959</v>
      </c>
      <c r="S196" s="62">
        <f t="shared" si="12"/>
        <v>0.1485319516</v>
      </c>
      <c r="T196" s="63">
        <f t="shared" si="13"/>
        <v>0.8713692946</v>
      </c>
      <c r="U196" s="63">
        <f t="shared" si="14"/>
        <v>0.8698884758</v>
      </c>
      <c r="V196" s="63">
        <f t="shared" si="15"/>
        <v>0.8911917098</v>
      </c>
      <c r="W196" s="63">
        <f t="shared" si="16"/>
        <v>0.8796992481</v>
      </c>
      <c r="X196" s="63">
        <f t="shared" si="17"/>
        <v>0.8796992481</v>
      </c>
      <c r="Y196" s="63">
        <f t="shared" si="18"/>
        <v>0.8796992481</v>
      </c>
      <c r="Z196" s="64">
        <f t="shared" si="19"/>
        <v>0.2365145228</v>
      </c>
      <c r="AA196" s="64">
        <f t="shared" si="20"/>
        <v>0.3234200743</v>
      </c>
      <c r="AB196" s="64">
        <f t="shared" si="21"/>
        <v>0.6373056995</v>
      </c>
      <c r="AC196" s="64">
        <f t="shared" si="22"/>
        <v>0.6586466165</v>
      </c>
      <c r="AD196" s="64">
        <f t="shared" si="23"/>
        <v>0.4195488722</v>
      </c>
      <c r="AE196" s="64">
        <f t="shared" si="24"/>
        <v>0.8015037594</v>
      </c>
      <c r="AF196" s="3"/>
      <c r="AG196" s="3"/>
      <c r="AH196" s="3"/>
      <c r="AI196" s="3">
        <f t="shared" si="25"/>
        <v>39</v>
      </c>
      <c r="AJ196" s="47">
        <v>0.782608695652174</v>
      </c>
      <c r="AK196" s="47">
        <v>0.876363636363636</v>
      </c>
      <c r="AL196" s="63">
        <v>0.862928348909657</v>
      </c>
      <c r="AM196" s="47">
        <f t="shared" si="41"/>
        <v>1.173070586</v>
      </c>
      <c r="AN196" s="47">
        <f t="shared" si="42"/>
        <v>0.06629475435</v>
      </c>
      <c r="AO196" s="3"/>
      <c r="AP196" s="3"/>
      <c r="AQ196" s="3"/>
      <c r="AR196" s="3"/>
      <c r="AS196" s="3"/>
      <c r="AT196" s="3">
        <v>24.0</v>
      </c>
      <c r="AU196" s="47">
        <f t="shared" si="48"/>
        <v>0.49</v>
      </c>
      <c r="AV196" s="3">
        <v>0.8110897174</v>
      </c>
      <c r="AW196" s="3">
        <v>0.0965107612</v>
      </c>
      <c r="AX196" s="3"/>
      <c r="AY196" s="3"/>
      <c r="AZ196" s="3"/>
      <c r="BA196" s="3"/>
      <c r="BB196" s="3"/>
      <c r="BC196" s="3"/>
      <c r="BD196" s="3"/>
      <c r="BE196" s="3"/>
      <c r="BF196" s="3">
        <f t="shared" si="28"/>
        <v>5</v>
      </c>
      <c r="BG196" s="47">
        <v>0.0570790956087229</v>
      </c>
      <c r="BH196" s="47">
        <v>1.19809210561344</v>
      </c>
      <c r="BI196" s="63">
        <v>0.875888463641334</v>
      </c>
      <c r="BJ196" s="47"/>
      <c r="BK196" s="47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  <c r="CG196" s="3"/>
      <c r="CH196" s="3"/>
      <c r="CI196" s="3"/>
      <c r="CJ196" s="3"/>
      <c r="CK196" s="3"/>
      <c r="CL196" s="3"/>
      <c r="CM196" s="47">
        <v>0.802325581395349</v>
      </c>
      <c r="CN196" s="47">
        <v>0.886363636363636</v>
      </c>
      <c r="CO196" s="47">
        <v>0.87375851404096</v>
      </c>
      <c r="CP196" s="47">
        <v>0.872679500637272</v>
      </c>
      <c r="CQ196" s="63">
        <v>0.871369294605809</v>
      </c>
      <c r="CR196" s="47">
        <f t="shared" si="29"/>
        <v>0.873758514</v>
      </c>
      <c r="CS196" s="47">
        <f t="shared" si="30"/>
        <v>-0.002389219435</v>
      </c>
      <c r="CT196" s="47">
        <f t="shared" si="31"/>
        <v>1.194083597</v>
      </c>
      <c r="CU196" s="47">
        <f t="shared" si="32"/>
        <v>0.05942387855</v>
      </c>
      <c r="CV196" s="3"/>
    </row>
    <row r="197" ht="11.25" customHeight="1">
      <c r="A197" s="3" t="s">
        <v>217</v>
      </c>
      <c r="B197" s="18">
        <v>2.0</v>
      </c>
      <c r="C197" s="19">
        <v>0.0</v>
      </c>
      <c r="D197" s="20">
        <v>7.0</v>
      </c>
      <c r="E197" s="21">
        <v>1.0</v>
      </c>
      <c r="F197" s="35">
        <v>7.0</v>
      </c>
      <c r="G197" s="36">
        <v>2.0</v>
      </c>
      <c r="H197" s="47">
        <f t="shared" si="1"/>
        <v>1</v>
      </c>
      <c r="I197" s="47">
        <f t="shared" si="2"/>
        <v>0.875</v>
      </c>
      <c r="J197" s="47">
        <f t="shared" si="3"/>
        <v>0.7777777778</v>
      </c>
      <c r="K197" s="47">
        <f t="shared" si="4"/>
        <v>0.9</v>
      </c>
      <c r="L197" s="47">
        <f t="shared" si="5"/>
        <v>0.8181818182</v>
      </c>
      <c r="M197" s="47">
        <f t="shared" si="6"/>
        <v>0.8235294118</v>
      </c>
      <c r="N197" s="62">
        <f t="shared" si="7"/>
        <v>4</v>
      </c>
      <c r="O197" s="62">
        <f t="shared" si="8"/>
        <v>4.5</v>
      </c>
      <c r="P197" s="62">
        <f t="shared" si="9"/>
        <v>1.125</v>
      </c>
      <c r="Q197" s="62">
        <f t="shared" si="10"/>
        <v>0.9</v>
      </c>
      <c r="R197" s="62">
        <f t="shared" si="11"/>
        <v>0.7272727273</v>
      </c>
      <c r="S197" s="62">
        <f t="shared" si="12"/>
        <v>0.1176470588</v>
      </c>
      <c r="T197" s="63">
        <f t="shared" si="13"/>
        <v>0.9</v>
      </c>
      <c r="U197" s="63">
        <f t="shared" si="14"/>
        <v>0.8181818182</v>
      </c>
      <c r="V197" s="63">
        <f t="shared" si="15"/>
        <v>0.8235294118</v>
      </c>
      <c r="W197" s="63">
        <f t="shared" si="16"/>
        <v>0.8421052632</v>
      </c>
      <c r="X197" s="63">
        <f t="shared" si="17"/>
        <v>0.8421052632</v>
      </c>
      <c r="Y197" s="63">
        <f t="shared" si="18"/>
        <v>0.8421052632</v>
      </c>
      <c r="Z197" s="64">
        <f t="shared" si="19"/>
        <v>0.3</v>
      </c>
      <c r="AA197" s="64">
        <f t="shared" si="20"/>
        <v>0.3636363636</v>
      </c>
      <c r="AB197" s="64">
        <f t="shared" si="21"/>
        <v>0.5294117647</v>
      </c>
      <c r="AC197" s="64">
        <f t="shared" si="22"/>
        <v>0.5789473684</v>
      </c>
      <c r="AD197" s="64">
        <f t="shared" si="23"/>
        <v>0.5263157895</v>
      </c>
      <c r="AE197" s="64">
        <f t="shared" si="24"/>
        <v>0.7368421053</v>
      </c>
      <c r="AF197" s="3"/>
      <c r="AG197" s="3"/>
      <c r="AH197" s="3"/>
      <c r="AI197" s="3">
        <f t="shared" si="25"/>
        <v>39</v>
      </c>
      <c r="AJ197" s="47">
        <v>0.785714285714286</v>
      </c>
      <c r="AK197" s="47">
        <v>0.906574394463668</v>
      </c>
      <c r="AL197" s="63">
        <v>0.891238670694864</v>
      </c>
      <c r="AM197" s="47">
        <f t="shared" si="41"/>
        <v>1.196628801</v>
      </c>
      <c r="AN197" s="47">
        <f t="shared" si="42"/>
        <v>0.08546100247</v>
      </c>
      <c r="AO197" s="3"/>
      <c r="AP197" s="3"/>
      <c r="AQ197" s="3"/>
      <c r="AR197" s="3"/>
      <c r="AS197" s="3"/>
      <c r="AT197" s="3">
        <v>25.0</v>
      </c>
      <c r="AU197" s="47">
        <f t="shared" si="48"/>
        <v>0.51</v>
      </c>
      <c r="AV197" s="3">
        <v>0.8963662163</v>
      </c>
      <c r="AW197" s="3">
        <v>0.04847013</v>
      </c>
      <c r="AX197" s="3"/>
      <c r="AY197" s="3"/>
      <c r="AZ197" s="3"/>
      <c r="BA197" s="3"/>
      <c r="BB197" s="3"/>
      <c r="BC197" s="3"/>
      <c r="BD197" s="3"/>
      <c r="BE197" s="3"/>
      <c r="BF197" s="3">
        <f t="shared" si="28"/>
        <v>5</v>
      </c>
      <c r="BG197" s="47">
        <v>0.0574524259714071</v>
      </c>
      <c r="BH197" s="47">
        <v>0.340295138446026</v>
      </c>
      <c r="BI197" s="63">
        <v>0.276470588235294</v>
      </c>
      <c r="BJ197" s="47"/>
      <c r="BK197" s="47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  <c r="CG197" s="3"/>
      <c r="CH197" s="3"/>
      <c r="CI197" s="3"/>
      <c r="CJ197" s="3"/>
      <c r="CK197" s="3"/>
      <c r="CL197" s="3"/>
      <c r="CM197" s="47">
        <v>1.0</v>
      </c>
      <c r="CN197" s="47">
        <v>0.875</v>
      </c>
      <c r="CO197" s="47">
        <v>0.896236549869894</v>
      </c>
      <c r="CP197" s="47">
        <v>0.894943796330083</v>
      </c>
      <c r="CQ197" s="63">
        <v>0.9</v>
      </c>
      <c r="CR197" s="47">
        <f t="shared" si="29"/>
        <v>0.8962365499</v>
      </c>
      <c r="CS197" s="47">
        <f t="shared" si="30"/>
        <v>0.00376345013</v>
      </c>
      <c r="CT197" s="47">
        <f t="shared" si="31"/>
        <v>1.325825215</v>
      </c>
      <c r="CU197" s="47">
        <f t="shared" si="32"/>
        <v>-0.08838834765</v>
      </c>
      <c r="CV197" s="3"/>
    </row>
    <row r="198" ht="11.25" customHeight="1">
      <c r="A198" s="3" t="s">
        <v>218</v>
      </c>
      <c r="B198" s="18">
        <v>140.0</v>
      </c>
      <c r="C198" s="19">
        <v>11.0</v>
      </c>
      <c r="D198" s="20">
        <v>526.0</v>
      </c>
      <c r="E198" s="21">
        <v>24.0</v>
      </c>
      <c r="F198" s="35">
        <v>255.0</v>
      </c>
      <c r="G198" s="36">
        <v>8.0</v>
      </c>
      <c r="H198" s="47">
        <f t="shared" si="1"/>
        <v>0.9271523179</v>
      </c>
      <c r="I198" s="47">
        <f t="shared" si="2"/>
        <v>0.9563636364</v>
      </c>
      <c r="J198" s="47">
        <f t="shared" si="3"/>
        <v>0.969581749</v>
      </c>
      <c r="K198" s="47">
        <f t="shared" si="4"/>
        <v>0.9500713267</v>
      </c>
      <c r="L198" s="47">
        <f t="shared" si="5"/>
        <v>0.9541062802</v>
      </c>
      <c r="M198" s="47">
        <f t="shared" si="6"/>
        <v>0.9606396064</v>
      </c>
      <c r="N198" s="62">
        <f t="shared" si="7"/>
        <v>3.642384106</v>
      </c>
      <c r="O198" s="62">
        <f t="shared" si="8"/>
        <v>1.741721854</v>
      </c>
      <c r="P198" s="62">
        <f t="shared" si="9"/>
        <v>0.4781818182</v>
      </c>
      <c r="Q198" s="62">
        <f t="shared" si="10"/>
        <v>0.3751783167</v>
      </c>
      <c r="R198" s="62">
        <f t="shared" si="11"/>
        <v>1.328502415</v>
      </c>
      <c r="S198" s="62">
        <f t="shared" si="12"/>
        <v>0.1857318573</v>
      </c>
      <c r="T198" s="63">
        <f t="shared" si="13"/>
        <v>0.9500713267</v>
      </c>
      <c r="U198" s="63">
        <f t="shared" si="14"/>
        <v>0.9541062802</v>
      </c>
      <c r="V198" s="63">
        <f t="shared" si="15"/>
        <v>0.9606396064</v>
      </c>
      <c r="W198" s="63">
        <f t="shared" si="16"/>
        <v>0.9553941909</v>
      </c>
      <c r="X198" s="63">
        <f t="shared" si="17"/>
        <v>0.9553941909</v>
      </c>
      <c r="Y198" s="63">
        <f t="shared" si="18"/>
        <v>0.9553941909</v>
      </c>
      <c r="Z198" s="64">
        <f t="shared" si="19"/>
        <v>0.2339514979</v>
      </c>
      <c r="AA198" s="64">
        <f t="shared" si="20"/>
        <v>0.3574879227</v>
      </c>
      <c r="AB198" s="64">
        <f t="shared" si="21"/>
        <v>0.6568265683</v>
      </c>
      <c r="AC198" s="64">
        <f t="shared" si="22"/>
        <v>0.6991701245</v>
      </c>
      <c r="AD198" s="64">
        <f t="shared" si="23"/>
        <v>0.4346473029</v>
      </c>
      <c r="AE198" s="64">
        <f t="shared" si="24"/>
        <v>0.8215767635</v>
      </c>
      <c r="AF198" s="3"/>
      <c r="AG198" s="3"/>
      <c r="AH198" s="3"/>
      <c r="AI198" s="3">
        <f t="shared" si="25"/>
        <v>39</v>
      </c>
      <c r="AJ198" s="47">
        <v>0.791666666666667</v>
      </c>
      <c r="AK198" s="47">
        <v>0.882978723404255</v>
      </c>
      <c r="AL198" s="63">
        <v>0.860887096774193</v>
      </c>
      <c r="AM198" s="47">
        <f t="shared" si="41"/>
        <v>1.184153111</v>
      </c>
      <c r="AN198" s="47">
        <f t="shared" si="42"/>
        <v>0.06456737452</v>
      </c>
      <c r="AO198" s="3"/>
      <c r="AP198" s="3"/>
      <c r="AQ198" s="3"/>
      <c r="AR198" s="3"/>
      <c r="AS198" s="3"/>
      <c r="AT198" s="3">
        <v>26.0</v>
      </c>
      <c r="AU198" s="47">
        <f t="shared" si="48"/>
        <v>0.53</v>
      </c>
      <c r="AV198" s="3">
        <v>0.89488938</v>
      </c>
      <c r="AW198" s="3">
        <v>0.05331853</v>
      </c>
      <c r="AX198" s="3"/>
      <c r="AY198" s="3"/>
      <c r="AZ198" s="3"/>
      <c r="BA198" s="3"/>
      <c r="BB198" s="3"/>
      <c r="BC198" s="3"/>
      <c r="BD198" s="3"/>
      <c r="BE198" s="3"/>
      <c r="BF198" s="3">
        <f t="shared" si="28"/>
        <v>5</v>
      </c>
      <c r="BG198" s="47">
        <v>0.0577079209550339</v>
      </c>
      <c r="BH198" s="47">
        <v>1.30554319441485</v>
      </c>
      <c r="BI198" s="63">
        <v>0.943396226415094</v>
      </c>
      <c r="BJ198" s="47"/>
      <c r="BK198" s="47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  <c r="CG198" s="3"/>
      <c r="CH198" s="3"/>
      <c r="CI198" s="3"/>
      <c r="CJ198" s="3"/>
      <c r="CK198" s="3"/>
      <c r="CL198" s="3"/>
      <c r="CM198" s="47">
        <v>0.927152317880795</v>
      </c>
      <c r="CN198" s="47">
        <v>0.956363636363636</v>
      </c>
      <c r="CO198" s="47">
        <v>0.95263454593769</v>
      </c>
      <c r="CP198" s="47">
        <v>0.950805512651357</v>
      </c>
      <c r="CQ198" s="63">
        <v>0.950071326676177</v>
      </c>
      <c r="CR198" s="47">
        <f t="shared" si="29"/>
        <v>0.9526345459</v>
      </c>
      <c r="CS198" s="47">
        <f t="shared" si="30"/>
        <v>-0.002563219262</v>
      </c>
      <c r="CT198" s="47">
        <f t="shared" si="31"/>
        <v>1.331846904</v>
      </c>
      <c r="CU198" s="47">
        <f t="shared" si="32"/>
        <v>0.02065552139</v>
      </c>
      <c r="CV198" s="3"/>
    </row>
    <row r="199" ht="11.25" customHeight="1">
      <c r="A199" s="3" t="s">
        <v>219</v>
      </c>
      <c r="B199" s="18">
        <v>18.0</v>
      </c>
      <c r="C199" s="19">
        <v>2.0</v>
      </c>
      <c r="D199" s="20">
        <v>40.0</v>
      </c>
      <c r="E199" s="21">
        <v>2.0</v>
      </c>
      <c r="F199" s="35">
        <v>10.0</v>
      </c>
      <c r="G199" s="36">
        <v>1.0</v>
      </c>
      <c r="H199" s="47">
        <f t="shared" si="1"/>
        <v>0.9</v>
      </c>
      <c r="I199" s="47">
        <f t="shared" si="2"/>
        <v>0.9523809524</v>
      </c>
      <c r="J199" s="47">
        <f t="shared" si="3"/>
        <v>0.9090909091</v>
      </c>
      <c r="K199" s="47">
        <f t="shared" si="4"/>
        <v>0.935483871</v>
      </c>
      <c r="L199" s="47">
        <f t="shared" si="5"/>
        <v>0.9032258065</v>
      </c>
      <c r="M199" s="47">
        <f t="shared" si="6"/>
        <v>0.9433962264</v>
      </c>
      <c r="N199" s="62">
        <f t="shared" si="7"/>
        <v>2.1</v>
      </c>
      <c r="O199" s="62">
        <f t="shared" si="8"/>
        <v>0.55</v>
      </c>
      <c r="P199" s="62">
        <f t="shared" si="9"/>
        <v>0.2619047619</v>
      </c>
      <c r="Q199" s="62">
        <f t="shared" si="10"/>
        <v>0.1774193548</v>
      </c>
      <c r="R199" s="62">
        <f t="shared" si="11"/>
        <v>1.35483871</v>
      </c>
      <c r="S199" s="62">
        <f t="shared" si="12"/>
        <v>0.3773584906</v>
      </c>
      <c r="T199" s="63">
        <f t="shared" si="13"/>
        <v>0.935483871</v>
      </c>
      <c r="U199" s="63">
        <f t="shared" si="14"/>
        <v>0.9032258065</v>
      </c>
      <c r="V199" s="63">
        <f t="shared" si="15"/>
        <v>0.9433962264</v>
      </c>
      <c r="W199" s="63">
        <f t="shared" si="16"/>
        <v>0.9315068493</v>
      </c>
      <c r="X199" s="63">
        <f t="shared" si="17"/>
        <v>0.9315068493</v>
      </c>
      <c r="Y199" s="63">
        <f t="shared" si="18"/>
        <v>0.9315068493</v>
      </c>
      <c r="Z199" s="64">
        <f t="shared" si="19"/>
        <v>0.3225806452</v>
      </c>
      <c r="AA199" s="64">
        <f t="shared" si="20"/>
        <v>0.6129032258</v>
      </c>
      <c r="AB199" s="64">
        <f t="shared" si="21"/>
        <v>0.7735849057</v>
      </c>
      <c r="AC199" s="64">
        <f t="shared" si="22"/>
        <v>0.8082191781</v>
      </c>
      <c r="AD199" s="64">
        <f t="shared" si="23"/>
        <v>0.4109589041</v>
      </c>
      <c r="AE199" s="64">
        <f t="shared" si="24"/>
        <v>0.7123287671</v>
      </c>
      <c r="AF199" s="3"/>
      <c r="AG199" s="3"/>
      <c r="AH199" s="3"/>
      <c r="AI199" s="3">
        <f t="shared" si="25"/>
        <v>39</v>
      </c>
      <c r="AJ199" s="47">
        <v>0.793248945147679</v>
      </c>
      <c r="AK199" s="47">
        <v>0.839175257731959</v>
      </c>
      <c r="AL199" s="63">
        <v>0.82409972299169</v>
      </c>
      <c r="AM199" s="47">
        <f t="shared" si="41"/>
        <v>1.154298224</v>
      </c>
      <c r="AN199" s="47">
        <f t="shared" si="42"/>
        <v>0.03247480706</v>
      </c>
      <c r="AO199" s="3"/>
      <c r="AP199" s="3"/>
      <c r="AQ199" s="3"/>
      <c r="AR199" s="3"/>
      <c r="AS199" s="3"/>
      <c r="AT199" s="3">
        <v>38.0</v>
      </c>
      <c r="AU199" s="47">
        <f t="shared" si="48"/>
        <v>0.77</v>
      </c>
      <c r="AV199" s="3">
        <v>0.91186447</v>
      </c>
      <c r="AW199" s="3">
        <v>0.06461064</v>
      </c>
      <c r="AX199" s="3"/>
      <c r="AY199" s="3"/>
      <c r="AZ199" s="3"/>
      <c r="BA199" s="3"/>
      <c r="BB199" s="3"/>
      <c r="BC199" s="3"/>
      <c r="BD199" s="3"/>
      <c r="BE199" s="3"/>
      <c r="BF199" s="3">
        <f t="shared" si="28"/>
        <v>5</v>
      </c>
      <c r="BG199" s="47">
        <v>0.0582768857417002</v>
      </c>
      <c r="BH199" s="47">
        <v>1.27557441768458</v>
      </c>
      <c r="BI199" s="63">
        <v>0.930301532377657</v>
      </c>
      <c r="BJ199" s="47"/>
      <c r="BK199" s="47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  <c r="CG199" s="3"/>
      <c r="CH199" s="3"/>
      <c r="CI199" s="3"/>
      <c r="CJ199" s="3"/>
      <c r="CK199" s="3"/>
      <c r="CL199" s="3"/>
      <c r="CM199" s="47">
        <v>0.9</v>
      </c>
      <c r="CN199" s="47">
        <v>0.952380952380952</v>
      </c>
      <c r="CO199" s="47">
        <v>0.944900874340235</v>
      </c>
      <c r="CP199" s="47">
        <v>0.94314537933067</v>
      </c>
      <c r="CQ199" s="63">
        <v>0.935483870967742</v>
      </c>
      <c r="CR199" s="47">
        <f t="shared" si="29"/>
        <v>0.9449008743</v>
      </c>
      <c r="CS199" s="47">
        <f t="shared" si="30"/>
        <v>-0.009417003372</v>
      </c>
      <c r="CT199" s="47">
        <f t="shared" si="31"/>
        <v>1.309831133</v>
      </c>
      <c r="CU199" s="47">
        <f t="shared" si="32"/>
        <v>0.03703892663</v>
      </c>
      <c r="CV199" s="3"/>
    </row>
    <row r="200" ht="11.25" customHeight="1">
      <c r="A200" s="3" t="s">
        <v>220</v>
      </c>
      <c r="B200" s="18">
        <v>48.0</v>
      </c>
      <c r="C200" s="19">
        <v>4.0</v>
      </c>
      <c r="D200" s="20">
        <v>130.0</v>
      </c>
      <c r="E200" s="21">
        <v>6.0</v>
      </c>
      <c r="F200" s="35">
        <v>36.0</v>
      </c>
      <c r="G200" s="36">
        <v>3.0</v>
      </c>
      <c r="H200" s="47">
        <f t="shared" si="1"/>
        <v>0.9230769231</v>
      </c>
      <c r="I200" s="47">
        <f t="shared" si="2"/>
        <v>0.9558823529</v>
      </c>
      <c r="J200" s="47">
        <f t="shared" si="3"/>
        <v>0.9230769231</v>
      </c>
      <c r="K200" s="47">
        <f t="shared" si="4"/>
        <v>0.9468085106</v>
      </c>
      <c r="L200" s="47">
        <f t="shared" si="5"/>
        <v>0.9230769231</v>
      </c>
      <c r="M200" s="47">
        <f t="shared" si="6"/>
        <v>0.9485714286</v>
      </c>
      <c r="N200" s="62">
        <f t="shared" si="7"/>
        <v>2.615384615</v>
      </c>
      <c r="O200" s="62">
        <f t="shared" si="8"/>
        <v>0.75</v>
      </c>
      <c r="P200" s="62">
        <f t="shared" si="9"/>
        <v>0.2867647059</v>
      </c>
      <c r="Q200" s="62">
        <f t="shared" si="10"/>
        <v>0.2074468085</v>
      </c>
      <c r="R200" s="62">
        <f t="shared" si="11"/>
        <v>1.494505495</v>
      </c>
      <c r="S200" s="62">
        <f t="shared" si="12"/>
        <v>0.2971428571</v>
      </c>
      <c r="T200" s="63">
        <f t="shared" si="13"/>
        <v>0.9468085106</v>
      </c>
      <c r="U200" s="63">
        <f t="shared" si="14"/>
        <v>0.9230769231</v>
      </c>
      <c r="V200" s="63">
        <f t="shared" si="15"/>
        <v>0.9485714286</v>
      </c>
      <c r="W200" s="63">
        <f t="shared" si="16"/>
        <v>0.9427312775</v>
      </c>
      <c r="X200" s="63">
        <f t="shared" si="17"/>
        <v>0.9427312775</v>
      </c>
      <c r="Y200" s="63">
        <f t="shared" si="18"/>
        <v>0.9427312775</v>
      </c>
      <c r="Z200" s="64">
        <f t="shared" si="19"/>
        <v>0.2872340426</v>
      </c>
      <c r="AA200" s="64">
        <f t="shared" si="20"/>
        <v>0.5604395604</v>
      </c>
      <c r="AB200" s="64">
        <f t="shared" si="21"/>
        <v>0.76</v>
      </c>
      <c r="AC200" s="64">
        <f t="shared" si="22"/>
        <v>0.7973568282</v>
      </c>
      <c r="AD200" s="64">
        <f t="shared" si="23"/>
        <v>0.3964757709</v>
      </c>
      <c r="AE200" s="64">
        <f t="shared" si="24"/>
        <v>0.7488986784</v>
      </c>
      <c r="AF200" s="3"/>
      <c r="AG200" s="3"/>
      <c r="AH200" s="3"/>
      <c r="AI200" s="3">
        <f t="shared" si="25"/>
        <v>39</v>
      </c>
      <c r="AJ200" s="47">
        <v>0.796019900497512</v>
      </c>
      <c r="AK200" s="47">
        <v>0.919756502490315</v>
      </c>
      <c r="AL200" s="63">
        <v>0.907370517928287</v>
      </c>
      <c r="AM200" s="47">
        <f t="shared" si="41"/>
        <v>1.21323713</v>
      </c>
      <c r="AN200" s="47">
        <f t="shared" si="42"/>
        <v>0.08749499035</v>
      </c>
      <c r="AO200" s="3"/>
      <c r="AP200" s="3"/>
      <c r="AQ200" s="3"/>
      <c r="AR200" s="3"/>
      <c r="AS200" s="3"/>
      <c r="AT200" s="3">
        <v>40.0</v>
      </c>
      <c r="AU200" s="47">
        <f t="shared" si="48"/>
        <v>0.81</v>
      </c>
      <c r="AV200" s="3">
        <v>0.9076422921</v>
      </c>
      <c r="AW200" s="3">
        <v>0.0704954136</v>
      </c>
      <c r="AX200" s="3"/>
      <c r="AY200" s="3"/>
      <c r="AZ200" s="3"/>
      <c r="BA200" s="3"/>
      <c r="BB200" s="3"/>
      <c r="BC200" s="3"/>
      <c r="BD200" s="3"/>
      <c r="BE200" s="3"/>
      <c r="BF200" s="3">
        <f t="shared" si="28"/>
        <v>5</v>
      </c>
      <c r="BG200" s="47">
        <v>0.0590118910355223</v>
      </c>
      <c r="BH200" s="47">
        <v>0.42839603046133</v>
      </c>
      <c r="BI200" s="63">
        <v>0.337139019476158</v>
      </c>
      <c r="BJ200" s="47"/>
      <c r="BK200" s="47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  <c r="CG200" s="3"/>
      <c r="CH200" s="3"/>
      <c r="CI200" s="3"/>
      <c r="CJ200" s="3"/>
      <c r="CK200" s="3"/>
      <c r="CL200" s="3"/>
      <c r="CM200" s="47">
        <v>0.923076923076923</v>
      </c>
      <c r="CN200" s="47">
        <v>0.955882352941176</v>
      </c>
      <c r="CO200" s="47">
        <v>0.951571403201567</v>
      </c>
      <c r="CP200" s="47">
        <v>0.949752479173662</v>
      </c>
      <c r="CQ200" s="63">
        <v>0.946808510638298</v>
      </c>
      <c r="CR200" s="47">
        <f t="shared" si="29"/>
        <v>0.9515714032</v>
      </c>
      <c r="CS200" s="47">
        <f t="shared" si="30"/>
        <v>-0.004762892563</v>
      </c>
      <c r="CT200" s="47">
        <f t="shared" si="31"/>
        <v>1.328624846</v>
      </c>
      <c r="CU200" s="47">
        <f t="shared" si="32"/>
        <v>0.02319694192</v>
      </c>
      <c r="CV200" s="3"/>
    </row>
    <row r="201" ht="11.25" customHeight="1">
      <c r="A201" s="3" t="s">
        <v>221</v>
      </c>
      <c r="B201" s="18">
        <v>2.0</v>
      </c>
      <c r="C201" s="19">
        <v>0.0</v>
      </c>
      <c r="D201" s="20">
        <v>1.0</v>
      </c>
      <c r="E201" s="21">
        <v>1.0</v>
      </c>
      <c r="F201" s="35">
        <v>0.0</v>
      </c>
      <c r="G201" s="36">
        <v>0.0</v>
      </c>
      <c r="H201" s="47">
        <f t="shared" si="1"/>
        <v>1</v>
      </c>
      <c r="I201" s="47">
        <f t="shared" si="2"/>
        <v>0.5</v>
      </c>
      <c r="J201" s="47" t="str">
        <f t="shared" si="3"/>
        <v>#DIV/0!</v>
      </c>
      <c r="K201" s="47">
        <f t="shared" si="4"/>
        <v>0.75</v>
      </c>
      <c r="L201" s="47">
        <f t="shared" si="5"/>
        <v>1</v>
      </c>
      <c r="M201" s="47">
        <f t="shared" si="6"/>
        <v>0.5</v>
      </c>
      <c r="N201" s="62">
        <f t="shared" si="7"/>
        <v>1</v>
      </c>
      <c r="O201" s="62">
        <f t="shared" si="8"/>
        <v>0</v>
      </c>
      <c r="P201" s="62">
        <f t="shared" si="9"/>
        <v>0</v>
      </c>
      <c r="Q201" s="62">
        <f t="shared" si="10"/>
        <v>0</v>
      </c>
      <c r="R201" s="62">
        <f t="shared" si="11"/>
        <v>1</v>
      </c>
      <c r="S201" s="62">
        <f t="shared" si="12"/>
        <v>1</v>
      </c>
      <c r="T201" s="63">
        <f t="shared" si="13"/>
        <v>0.75</v>
      </c>
      <c r="U201" s="63">
        <f t="shared" si="14"/>
        <v>1</v>
      </c>
      <c r="V201" s="63">
        <f t="shared" si="15"/>
        <v>0.5</v>
      </c>
      <c r="W201" s="63">
        <f t="shared" si="16"/>
        <v>0.75</v>
      </c>
      <c r="X201" s="63">
        <f t="shared" si="17"/>
        <v>0.75</v>
      </c>
      <c r="Y201" s="63">
        <f t="shared" si="18"/>
        <v>0.75</v>
      </c>
      <c r="Z201" s="64">
        <f t="shared" si="19"/>
        <v>0.75</v>
      </c>
      <c r="AA201" s="64">
        <f t="shared" si="20"/>
        <v>1</v>
      </c>
      <c r="AB201" s="64">
        <f t="shared" si="21"/>
        <v>0.5</v>
      </c>
      <c r="AC201" s="64">
        <f t="shared" si="22"/>
        <v>0.75</v>
      </c>
      <c r="AD201" s="64">
        <f t="shared" si="23"/>
        <v>0.75</v>
      </c>
      <c r="AE201" s="64">
        <f t="shared" si="24"/>
        <v>0.25</v>
      </c>
      <c r="AF201" s="3"/>
      <c r="AG201" s="3"/>
      <c r="AH201" s="3"/>
      <c r="AI201" s="3">
        <f t="shared" si="25"/>
        <v>40</v>
      </c>
      <c r="AJ201" s="47">
        <v>0.8</v>
      </c>
      <c r="AK201" s="47">
        <v>0.896551724137931</v>
      </c>
      <c r="AL201" s="63">
        <v>0.882352941176471</v>
      </c>
      <c r="AM201" s="47">
        <f t="shared" si="41"/>
        <v>1.199643229</v>
      </c>
      <c r="AN201" s="47">
        <f t="shared" si="42"/>
        <v>0.06827237887</v>
      </c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>
        <f t="shared" si="28"/>
        <v>5</v>
      </c>
      <c r="BG201" s="47">
        <v>0.059424073656016</v>
      </c>
      <c r="BH201" s="47">
        <v>1.19408358748426</v>
      </c>
      <c r="BI201" s="63">
        <v>0.871369294605809</v>
      </c>
      <c r="BJ201" s="47"/>
      <c r="BK201" s="47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47">
        <v>1.0</v>
      </c>
      <c r="CN201" s="47">
        <v>0.5</v>
      </c>
      <c r="CO201" s="47">
        <v>0.581946199479576</v>
      </c>
      <c r="CP201" s="47">
        <v>0.583641983852332</v>
      </c>
      <c r="CQ201" s="63">
        <v>0.75</v>
      </c>
      <c r="CR201" s="47">
        <f t="shared" si="29"/>
        <v>0.5819461995</v>
      </c>
      <c r="CS201" s="47">
        <f t="shared" si="30"/>
        <v>0.1680538005</v>
      </c>
      <c r="CT201" s="47">
        <f t="shared" si="31"/>
        <v>1.060660172</v>
      </c>
      <c r="CU201" s="47">
        <f t="shared" si="32"/>
        <v>-0.3535533906</v>
      </c>
      <c r="CV201" s="3"/>
    </row>
    <row r="202" ht="11.25" customHeight="1">
      <c r="A202" s="3" t="s">
        <v>222</v>
      </c>
      <c r="B202" s="18">
        <v>18.0</v>
      </c>
      <c r="C202" s="19">
        <v>0.0</v>
      </c>
      <c r="D202" s="20">
        <v>43.0</v>
      </c>
      <c r="E202" s="21">
        <v>1.0</v>
      </c>
      <c r="F202" s="35">
        <v>10.0</v>
      </c>
      <c r="G202" s="36">
        <v>0.0</v>
      </c>
      <c r="H202" s="47">
        <f t="shared" si="1"/>
        <v>1</v>
      </c>
      <c r="I202" s="47">
        <f t="shared" si="2"/>
        <v>0.9772727273</v>
      </c>
      <c r="J202" s="47">
        <f t="shared" si="3"/>
        <v>1</v>
      </c>
      <c r="K202" s="47">
        <f t="shared" si="4"/>
        <v>0.9838709677</v>
      </c>
      <c r="L202" s="47">
        <f t="shared" si="5"/>
        <v>1</v>
      </c>
      <c r="M202" s="47">
        <f t="shared" si="6"/>
        <v>0.9814814815</v>
      </c>
      <c r="N202" s="62">
        <f t="shared" si="7"/>
        <v>2.444444444</v>
      </c>
      <c r="O202" s="62">
        <f t="shared" si="8"/>
        <v>0.5555555556</v>
      </c>
      <c r="P202" s="62">
        <f t="shared" si="9"/>
        <v>0.2272727273</v>
      </c>
      <c r="Q202" s="62">
        <f t="shared" si="10"/>
        <v>0.1612903226</v>
      </c>
      <c r="R202" s="62">
        <f t="shared" si="11"/>
        <v>1.571428571</v>
      </c>
      <c r="S202" s="62">
        <f t="shared" si="12"/>
        <v>0.3333333333</v>
      </c>
      <c r="T202" s="63">
        <f t="shared" si="13"/>
        <v>0.9838709677</v>
      </c>
      <c r="U202" s="63">
        <f t="shared" si="14"/>
        <v>1</v>
      </c>
      <c r="V202" s="63">
        <f t="shared" si="15"/>
        <v>0.9814814815</v>
      </c>
      <c r="W202" s="63">
        <f t="shared" si="16"/>
        <v>0.9861111111</v>
      </c>
      <c r="X202" s="63">
        <f t="shared" si="17"/>
        <v>0.9861111111</v>
      </c>
      <c r="Y202" s="63">
        <f t="shared" si="18"/>
        <v>0.9861111111</v>
      </c>
      <c r="Z202" s="64">
        <f t="shared" si="19"/>
        <v>0.3064516129</v>
      </c>
      <c r="AA202" s="64">
        <f t="shared" si="20"/>
        <v>0.6428571429</v>
      </c>
      <c r="AB202" s="64">
        <f t="shared" si="21"/>
        <v>0.7962962963</v>
      </c>
      <c r="AC202" s="64">
        <f t="shared" si="22"/>
        <v>0.8472222222</v>
      </c>
      <c r="AD202" s="64">
        <f t="shared" si="23"/>
        <v>0.4027777778</v>
      </c>
      <c r="AE202" s="64">
        <f t="shared" si="24"/>
        <v>0.7361111111</v>
      </c>
      <c r="AF202" s="3"/>
      <c r="AG202" s="3"/>
      <c r="AH202" s="3"/>
      <c r="AI202" s="3">
        <f t="shared" si="25"/>
        <v>40</v>
      </c>
      <c r="AJ202" s="47">
        <v>0.8</v>
      </c>
      <c r="AK202" s="47">
        <v>0.923913043478261</v>
      </c>
      <c r="AL202" s="63">
        <v>0.897435897435897</v>
      </c>
      <c r="AM202" s="47">
        <f t="shared" si="41"/>
        <v>1.218990603</v>
      </c>
      <c r="AN202" s="47">
        <f t="shared" si="42"/>
        <v>0.08761975332</v>
      </c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>
        <f t="shared" si="28"/>
        <v>6</v>
      </c>
      <c r="BG202" s="47">
        <v>0.0608611209012438</v>
      </c>
      <c r="BH202" s="47">
        <v>1.32691874998034</v>
      </c>
      <c r="BI202" s="63">
        <v>0.952978056426332</v>
      </c>
      <c r="BJ202" s="47"/>
      <c r="BK202" s="47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  <c r="CG202" s="3"/>
      <c r="CH202" s="3"/>
      <c r="CI202" s="3"/>
      <c r="CJ202" s="3"/>
      <c r="CK202" s="3"/>
      <c r="CL202" s="3"/>
      <c r="CM202" s="47">
        <v>1.0</v>
      </c>
      <c r="CN202" s="47">
        <v>0.977272727272727</v>
      </c>
      <c r="CO202" s="47">
        <v>0.981952099976345</v>
      </c>
      <c r="CP202" s="47">
        <v>0.979844290642197</v>
      </c>
      <c r="CQ202" s="63">
        <v>0.983870967741935</v>
      </c>
      <c r="CR202" s="47">
        <f t="shared" si="29"/>
        <v>0.9819521</v>
      </c>
      <c r="CS202" s="47">
        <f t="shared" si="30"/>
        <v>0.001918867766</v>
      </c>
      <c r="CT202" s="47">
        <f t="shared" si="31"/>
        <v>1.398142954</v>
      </c>
      <c r="CU202" s="47">
        <f t="shared" si="32"/>
        <v>-0.01607060866</v>
      </c>
      <c r="CV202" s="3"/>
    </row>
    <row r="203" ht="11.25" customHeight="1">
      <c r="A203" s="3" t="s">
        <v>223</v>
      </c>
      <c r="B203" s="18">
        <v>60.0</v>
      </c>
      <c r="C203" s="19">
        <v>4.0</v>
      </c>
      <c r="D203" s="20">
        <v>128.0</v>
      </c>
      <c r="E203" s="21">
        <v>4.0</v>
      </c>
      <c r="F203" s="35">
        <v>37.0</v>
      </c>
      <c r="G203" s="36">
        <v>3.0</v>
      </c>
      <c r="H203" s="47">
        <f t="shared" si="1"/>
        <v>0.9375</v>
      </c>
      <c r="I203" s="47">
        <f t="shared" si="2"/>
        <v>0.9696969697</v>
      </c>
      <c r="J203" s="47">
        <f t="shared" si="3"/>
        <v>0.925</v>
      </c>
      <c r="K203" s="47">
        <f t="shared" si="4"/>
        <v>0.9591836735</v>
      </c>
      <c r="L203" s="47">
        <f t="shared" si="5"/>
        <v>0.9326923077</v>
      </c>
      <c r="M203" s="47">
        <f t="shared" si="6"/>
        <v>0.9593023256</v>
      </c>
      <c r="N203" s="62">
        <f t="shared" si="7"/>
        <v>2.0625</v>
      </c>
      <c r="O203" s="62">
        <f t="shared" si="8"/>
        <v>0.625</v>
      </c>
      <c r="P203" s="62">
        <f t="shared" si="9"/>
        <v>0.303030303</v>
      </c>
      <c r="Q203" s="62">
        <f t="shared" si="10"/>
        <v>0.2040816327</v>
      </c>
      <c r="R203" s="62">
        <f t="shared" si="11"/>
        <v>1.269230769</v>
      </c>
      <c r="S203" s="62">
        <f t="shared" si="12"/>
        <v>0.3720930233</v>
      </c>
      <c r="T203" s="63">
        <f t="shared" si="13"/>
        <v>0.9591836735</v>
      </c>
      <c r="U203" s="63">
        <f t="shared" si="14"/>
        <v>0.9326923077</v>
      </c>
      <c r="V203" s="63">
        <f t="shared" si="15"/>
        <v>0.9593023256</v>
      </c>
      <c r="W203" s="63">
        <f t="shared" si="16"/>
        <v>0.9533898305</v>
      </c>
      <c r="X203" s="63">
        <f t="shared" si="17"/>
        <v>0.9533898305</v>
      </c>
      <c r="Y203" s="63">
        <f t="shared" si="18"/>
        <v>0.9533898305</v>
      </c>
      <c r="Z203" s="64">
        <f t="shared" si="19"/>
        <v>0.3265306122</v>
      </c>
      <c r="AA203" s="64">
        <f t="shared" si="20"/>
        <v>0.6057692308</v>
      </c>
      <c r="AB203" s="64">
        <f t="shared" si="21"/>
        <v>0.761627907</v>
      </c>
      <c r="AC203" s="64">
        <f t="shared" si="22"/>
        <v>0.8093220339</v>
      </c>
      <c r="AD203" s="64">
        <f t="shared" si="23"/>
        <v>0.4279661017</v>
      </c>
      <c r="AE203" s="64">
        <f t="shared" si="24"/>
        <v>0.7161016949</v>
      </c>
      <c r="AF203" s="3"/>
      <c r="AG203" s="3"/>
      <c r="AH203" s="3"/>
      <c r="AI203" s="3">
        <f t="shared" si="25"/>
        <v>40</v>
      </c>
      <c r="AJ203" s="47">
        <v>0.8</v>
      </c>
      <c r="AK203" s="47">
        <v>0.977272727272727</v>
      </c>
      <c r="AL203" s="63">
        <v>0.967741935483871</v>
      </c>
      <c r="AM203" s="47">
        <f t="shared" si="41"/>
        <v>1.256721597</v>
      </c>
      <c r="AN203" s="47">
        <f t="shared" si="42"/>
        <v>0.1253507476</v>
      </c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>
        <f t="shared" si="28"/>
        <v>6</v>
      </c>
      <c r="BG203" s="47">
        <v>0.0609165106112529</v>
      </c>
      <c r="BH203" s="47">
        <v>1.32781593332183</v>
      </c>
      <c r="BI203" s="63">
        <v>0.955974842767296</v>
      </c>
      <c r="BJ203" s="47"/>
      <c r="BK203" s="47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  <c r="CG203" s="3"/>
      <c r="CH203" s="3"/>
      <c r="CI203" s="3"/>
      <c r="CJ203" s="3"/>
      <c r="CK203" s="3"/>
      <c r="CL203" s="3"/>
      <c r="CM203" s="47">
        <v>0.9375</v>
      </c>
      <c r="CN203" s="47">
        <v>0.96969696969697</v>
      </c>
      <c r="CO203" s="47">
        <v>0.965484525033512</v>
      </c>
      <c r="CP203" s="47">
        <v>0.963533303300555</v>
      </c>
      <c r="CQ203" s="63">
        <v>0.959183673469388</v>
      </c>
      <c r="CR203" s="47">
        <f t="shared" si="29"/>
        <v>0.965484525</v>
      </c>
      <c r="CS203" s="47">
        <f t="shared" si="30"/>
        <v>-0.006300851564</v>
      </c>
      <c r="CT203" s="47">
        <f t="shared" si="31"/>
        <v>1.34859191</v>
      </c>
      <c r="CU203" s="47">
        <f t="shared" si="32"/>
        <v>0.02276669561</v>
      </c>
      <c r="CV203" s="3"/>
    </row>
    <row r="204" ht="11.25" customHeight="1">
      <c r="A204" s="3" t="s">
        <v>224</v>
      </c>
      <c r="B204" s="18">
        <v>19.0</v>
      </c>
      <c r="C204" s="19">
        <v>0.0</v>
      </c>
      <c r="D204" s="20">
        <v>19.0</v>
      </c>
      <c r="E204" s="21">
        <v>1.0</v>
      </c>
      <c r="F204" s="35">
        <v>3.0</v>
      </c>
      <c r="G204" s="36">
        <v>0.0</v>
      </c>
      <c r="H204" s="47">
        <f t="shared" si="1"/>
        <v>1</v>
      </c>
      <c r="I204" s="47">
        <f t="shared" si="2"/>
        <v>0.95</v>
      </c>
      <c r="J204" s="47">
        <f t="shared" si="3"/>
        <v>1</v>
      </c>
      <c r="K204" s="47">
        <f t="shared" si="4"/>
        <v>0.9743589744</v>
      </c>
      <c r="L204" s="47">
        <f t="shared" si="5"/>
        <v>1</v>
      </c>
      <c r="M204" s="47">
        <f t="shared" si="6"/>
        <v>0.9565217391</v>
      </c>
      <c r="N204" s="62">
        <f t="shared" si="7"/>
        <v>1.052631579</v>
      </c>
      <c r="O204" s="62">
        <f t="shared" si="8"/>
        <v>0.1578947368</v>
      </c>
      <c r="P204" s="62">
        <f t="shared" si="9"/>
        <v>0.15</v>
      </c>
      <c r="Q204" s="62">
        <f t="shared" si="10"/>
        <v>0.07692307692</v>
      </c>
      <c r="R204" s="62">
        <f t="shared" si="11"/>
        <v>0.9090909091</v>
      </c>
      <c r="S204" s="62">
        <f t="shared" si="12"/>
        <v>0.8260869565</v>
      </c>
      <c r="T204" s="63">
        <f t="shared" si="13"/>
        <v>0.9743589744</v>
      </c>
      <c r="U204" s="63">
        <f t="shared" si="14"/>
        <v>1</v>
      </c>
      <c r="V204" s="63">
        <f t="shared" si="15"/>
        <v>0.9565217391</v>
      </c>
      <c r="W204" s="63">
        <f t="shared" si="16"/>
        <v>0.9761904762</v>
      </c>
      <c r="X204" s="63">
        <f t="shared" si="17"/>
        <v>0.9761904762</v>
      </c>
      <c r="Y204" s="63">
        <f t="shared" si="18"/>
        <v>0.9761904762</v>
      </c>
      <c r="Z204" s="64">
        <f t="shared" si="19"/>
        <v>0.5128205128</v>
      </c>
      <c r="AA204" s="64">
        <f t="shared" si="20"/>
        <v>0.8636363636</v>
      </c>
      <c r="AB204" s="64">
        <f t="shared" si="21"/>
        <v>0.8260869565</v>
      </c>
      <c r="AC204" s="64">
        <f t="shared" si="22"/>
        <v>0.9047619048</v>
      </c>
      <c r="AD204" s="64">
        <f t="shared" si="23"/>
        <v>0.5476190476</v>
      </c>
      <c r="AE204" s="64">
        <f t="shared" si="24"/>
        <v>0.5238095238</v>
      </c>
      <c r="AF204" s="3"/>
      <c r="AG204" s="3"/>
      <c r="AH204" s="3"/>
      <c r="AI204" s="3">
        <f t="shared" si="25"/>
        <v>40</v>
      </c>
      <c r="AJ204" s="47">
        <v>0.802325581395349</v>
      </c>
      <c r="AK204" s="47">
        <v>0.886363636363636</v>
      </c>
      <c r="AL204" s="63">
        <v>0.871369294605809</v>
      </c>
      <c r="AM204" s="47">
        <f t="shared" si="41"/>
        <v>1.194083597</v>
      </c>
      <c r="AN204" s="47">
        <f t="shared" si="42"/>
        <v>0.05942387855</v>
      </c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>
        <f t="shared" si="28"/>
        <v>6</v>
      </c>
      <c r="BG204" s="47">
        <v>0.0612891013384614</v>
      </c>
      <c r="BH204" s="47">
        <v>1.29399909735744</v>
      </c>
      <c r="BI204" s="63">
        <v>0.938922155688623</v>
      </c>
      <c r="BJ204" s="47"/>
      <c r="BK204" s="47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  <c r="CG204" s="3"/>
      <c r="CH204" s="3"/>
      <c r="CI204" s="3"/>
      <c r="CJ204" s="3"/>
      <c r="CK204" s="3"/>
      <c r="CL204" s="3"/>
      <c r="CM204" s="47">
        <v>1.0</v>
      </c>
      <c r="CN204" s="47">
        <v>0.95</v>
      </c>
      <c r="CO204" s="47">
        <v>0.959094619947958</v>
      </c>
      <c r="CP204" s="47">
        <v>0.957204158825633</v>
      </c>
      <c r="CQ204" s="63">
        <v>0.974358974358974</v>
      </c>
      <c r="CR204" s="47">
        <f t="shared" si="29"/>
        <v>0.9590946199</v>
      </c>
      <c r="CS204" s="47">
        <f t="shared" si="30"/>
        <v>0.01526435441</v>
      </c>
      <c r="CT204" s="47">
        <f t="shared" si="31"/>
        <v>1.378858223</v>
      </c>
      <c r="CU204" s="47">
        <f t="shared" si="32"/>
        <v>-0.03535533906</v>
      </c>
      <c r="CV204" s="3"/>
    </row>
    <row r="205" ht="11.25" customHeight="1">
      <c r="A205" s="3" t="s">
        <v>225</v>
      </c>
      <c r="B205" s="18">
        <v>23.0</v>
      </c>
      <c r="C205" s="19">
        <v>0.0</v>
      </c>
      <c r="D205" s="20">
        <v>35.0</v>
      </c>
      <c r="E205" s="21">
        <v>2.0</v>
      </c>
      <c r="F205" s="35">
        <v>3.0</v>
      </c>
      <c r="G205" s="36">
        <v>1.0</v>
      </c>
      <c r="H205" s="47">
        <f t="shared" si="1"/>
        <v>1</v>
      </c>
      <c r="I205" s="47">
        <f t="shared" si="2"/>
        <v>0.9459459459</v>
      </c>
      <c r="J205" s="47">
        <f t="shared" si="3"/>
        <v>0.75</v>
      </c>
      <c r="K205" s="47">
        <f t="shared" si="4"/>
        <v>0.9666666667</v>
      </c>
      <c r="L205" s="47">
        <f t="shared" si="5"/>
        <v>0.962962963</v>
      </c>
      <c r="M205" s="47">
        <f t="shared" si="6"/>
        <v>0.9268292683</v>
      </c>
      <c r="N205" s="62">
        <f t="shared" si="7"/>
        <v>1.608695652</v>
      </c>
      <c r="O205" s="62">
        <f t="shared" si="8"/>
        <v>0.1739130435</v>
      </c>
      <c r="P205" s="62">
        <f t="shared" si="9"/>
        <v>0.1081081081</v>
      </c>
      <c r="Q205" s="62">
        <f t="shared" si="10"/>
        <v>0.06666666667</v>
      </c>
      <c r="R205" s="62">
        <f t="shared" si="11"/>
        <v>1.37037037</v>
      </c>
      <c r="S205" s="62">
        <f t="shared" si="12"/>
        <v>0.5609756098</v>
      </c>
      <c r="T205" s="63">
        <f t="shared" si="13"/>
        <v>0.9666666667</v>
      </c>
      <c r="U205" s="63">
        <f t="shared" si="14"/>
        <v>0.962962963</v>
      </c>
      <c r="V205" s="63">
        <f t="shared" si="15"/>
        <v>0.9268292683</v>
      </c>
      <c r="W205" s="63">
        <f t="shared" si="16"/>
        <v>0.953125</v>
      </c>
      <c r="X205" s="63">
        <f t="shared" si="17"/>
        <v>0.953125</v>
      </c>
      <c r="Y205" s="63">
        <f t="shared" si="18"/>
        <v>0.953125</v>
      </c>
      <c r="Z205" s="64">
        <f t="shared" si="19"/>
        <v>0.4166666667</v>
      </c>
      <c r="AA205" s="64">
        <f t="shared" si="20"/>
        <v>0.8888888889</v>
      </c>
      <c r="AB205" s="64">
        <f t="shared" si="21"/>
        <v>0.8780487805</v>
      </c>
      <c r="AC205" s="64">
        <f t="shared" si="22"/>
        <v>0.921875</v>
      </c>
      <c r="AD205" s="64">
        <f t="shared" si="23"/>
        <v>0.4375</v>
      </c>
      <c r="AE205" s="64">
        <f t="shared" si="24"/>
        <v>0.59375</v>
      </c>
      <c r="AF205" s="3"/>
      <c r="AG205" s="3"/>
      <c r="AH205" s="3"/>
      <c r="AI205" s="3">
        <f t="shared" si="25"/>
        <v>40</v>
      </c>
      <c r="AJ205" s="47">
        <v>0.806818181818182</v>
      </c>
      <c r="AK205" s="47">
        <v>0.887539936102236</v>
      </c>
      <c r="AL205" s="63">
        <v>0.875888463641334</v>
      </c>
      <c r="AM205" s="47">
        <f t="shared" si="41"/>
        <v>1.198092115</v>
      </c>
      <c r="AN205" s="47">
        <f t="shared" si="42"/>
        <v>0.05707889984</v>
      </c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>
        <f t="shared" si="28"/>
        <v>6</v>
      </c>
      <c r="BG205" s="47">
        <v>0.0616673320562403</v>
      </c>
      <c r="BH205" s="47">
        <v>0.598796521611406</v>
      </c>
      <c r="BI205" s="63">
        <v>0.453531598513011</v>
      </c>
      <c r="BJ205" s="47"/>
      <c r="BK205" s="47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  <c r="CG205" s="3"/>
      <c r="CH205" s="3"/>
      <c r="CI205" s="3"/>
      <c r="CJ205" s="3"/>
      <c r="CK205" s="3"/>
      <c r="CL205" s="3"/>
      <c r="CM205" s="47">
        <v>1.0</v>
      </c>
      <c r="CN205" s="47">
        <v>0.945945945945946</v>
      </c>
      <c r="CO205" s="47">
        <v>0.955696886430225</v>
      </c>
      <c r="CP205" s="47">
        <v>0.953838733825874</v>
      </c>
      <c r="CQ205" s="63">
        <v>0.966666666666667</v>
      </c>
      <c r="CR205" s="47">
        <f t="shared" si="29"/>
        <v>0.9556968864</v>
      </c>
      <c r="CS205" s="47">
        <f t="shared" si="30"/>
        <v>0.01096978024</v>
      </c>
      <c r="CT205" s="47">
        <f t="shared" si="31"/>
        <v>1.375991574</v>
      </c>
      <c r="CU205" s="47">
        <f t="shared" si="32"/>
        <v>-0.03822198817</v>
      </c>
      <c r="CV205" s="3"/>
    </row>
    <row r="206" ht="11.25" customHeight="1">
      <c r="A206" s="3" t="s">
        <v>226</v>
      </c>
      <c r="B206" s="18">
        <v>31.0</v>
      </c>
      <c r="C206" s="19">
        <v>6.0</v>
      </c>
      <c r="D206" s="20">
        <v>54.0</v>
      </c>
      <c r="E206" s="21">
        <v>1.0</v>
      </c>
      <c r="F206" s="35">
        <v>16.0</v>
      </c>
      <c r="G206" s="36">
        <v>0.0</v>
      </c>
      <c r="H206" s="47">
        <f t="shared" si="1"/>
        <v>0.8378378378</v>
      </c>
      <c r="I206" s="47">
        <f t="shared" si="2"/>
        <v>0.9818181818</v>
      </c>
      <c r="J206" s="47">
        <f t="shared" si="3"/>
        <v>1</v>
      </c>
      <c r="K206" s="47">
        <f t="shared" si="4"/>
        <v>0.9239130435</v>
      </c>
      <c r="L206" s="47">
        <f t="shared" si="5"/>
        <v>0.8867924528</v>
      </c>
      <c r="M206" s="47">
        <f t="shared" si="6"/>
        <v>0.985915493</v>
      </c>
      <c r="N206" s="62">
        <f t="shared" si="7"/>
        <v>1.486486486</v>
      </c>
      <c r="O206" s="62">
        <f t="shared" si="8"/>
        <v>0.4324324324</v>
      </c>
      <c r="P206" s="62">
        <f t="shared" si="9"/>
        <v>0.2909090909</v>
      </c>
      <c r="Q206" s="62">
        <f t="shared" si="10"/>
        <v>0.1739130435</v>
      </c>
      <c r="R206" s="62">
        <f t="shared" si="11"/>
        <v>1.037735849</v>
      </c>
      <c r="S206" s="62">
        <f t="shared" si="12"/>
        <v>0.5211267606</v>
      </c>
      <c r="T206" s="63">
        <f t="shared" si="13"/>
        <v>0.9239130435</v>
      </c>
      <c r="U206" s="63">
        <f t="shared" si="14"/>
        <v>0.8867924528</v>
      </c>
      <c r="V206" s="63">
        <f t="shared" si="15"/>
        <v>0.985915493</v>
      </c>
      <c r="W206" s="63">
        <f t="shared" si="16"/>
        <v>0.9351851852</v>
      </c>
      <c r="X206" s="63">
        <f t="shared" si="17"/>
        <v>0.9351851852</v>
      </c>
      <c r="Y206" s="63">
        <f t="shared" si="18"/>
        <v>0.9351851852</v>
      </c>
      <c r="Z206" s="64">
        <f t="shared" si="19"/>
        <v>0.347826087</v>
      </c>
      <c r="AA206" s="64">
        <f t="shared" si="20"/>
        <v>0.5849056604</v>
      </c>
      <c r="AB206" s="64">
        <f t="shared" si="21"/>
        <v>0.7605633803</v>
      </c>
      <c r="AC206" s="64">
        <f t="shared" si="22"/>
        <v>0.787037037</v>
      </c>
      <c r="AD206" s="64">
        <f t="shared" si="23"/>
        <v>0.4444444444</v>
      </c>
      <c r="AE206" s="64">
        <f t="shared" si="24"/>
        <v>0.7037037037</v>
      </c>
      <c r="AF206" s="3"/>
      <c r="AG206" s="3"/>
      <c r="AH206" s="3"/>
      <c r="AI206" s="3">
        <f t="shared" si="25"/>
        <v>40</v>
      </c>
      <c r="AJ206" s="47">
        <v>0.80952380952381</v>
      </c>
      <c r="AK206" s="47">
        <v>0.902050113895216</v>
      </c>
      <c r="AL206" s="63">
        <v>0.887189292543021</v>
      </c>
      <c r="AM206" s="47">
        <f t="shared" si="41"/>
        <v>1.210265528</v>
      </c>
      <c r="AN206" s="47">
        <f t="shared" si="42"/>
        <v>0.06542597726</v>
      </c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>
        <f t="shared" si="28"/>
        <v>6</v>
      </c>
      <c r="BG206" s="47">
        <v>0.0618642425202463</v>
      </c>
      <c r="BH206" s="47">
        <v>1.31108599827993</v>
      </c>
      <c r="BI206" s="63">
        <v>0.958810068649886</v>
      </c>
      <c r="BJ206" s="47"/>
      <c r="BK206" s="47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  <c r="CG206" s="3"/>
      <c r="CH206" s="3"/>
      <c r="CI206" s="3"/>
      <c r="CJ206" s="3"/>
      <c r="CK206" s="3"/>
      <c r="CL206" s="3"/>
      <c r="CM206" s="47">
        <v>0.837837837837838</v>
      </c>
      <c r="CN206" s="47">
        <v>0.981818181818182</v>
      </c>
      <c r="CO206" s="47">
        <v>0.95950885852824</v>
      </c>
      <c r="CP206" s="47">
        <v>0.957614458475877</v>
      </c>
      <c r="CQ206" s="63">
        <v>0.923913043478261</v>
      </c>
      <c r="CR206" s="47">
        <f t="shared" si="29"/>
        <v>0.9595088585</v>
      </c>
      <c r="CS206" s="47">
        <f t="shared" si="30"/>
        <v>-0.03559581505</v>
      </c>
      <c r="CT206" s="47">
        <f t="shared" si="31"/>
        <v>1.286691111</v>
      </c>
      <c r="CU206" s="47">
        <f t="shared" si="32"/>
        <v>0.1018094776</v>
      </c>
      <c r="CV206" s="3"/>
    </row>
    <row r="207" ht="11.25" customHeight="1">
      <c r="A207" s="3" t="s">
        <v>227</v>
      </c>
      <c r="B207" s="18">
        <v>13.0</v>
      </c>
      <c r="C207" s="19">
        <v>0.0</v>
      </c>
      <c r="D207" s="20">
        <v>20.0</v>
      </c>
      <c r="E207" s="21">
        <v>0.0</v>
      </c>
      <c r="F207" s="35">
        <v>3.0</v>
      </c>
      <c r="G207" s="36">
        <v>0.0</v>
      </c>
      <c r="H207" s="47">
        <f t="shared" si="1"/>
        <v>1</v>
      </c>
      <c r="I207" s="47">
        <f t="shared" si="2"/>
        <v>1</v>
      </c>
      <c r="J207" s="47">
        <f t="shared" si="3"/>
        <v>1</v>
      </c>
      <c r="K207" s="47">
        <f t="shared" si="4"/>
        <v>1</v>
      </c>
      <c r="L207" s="47">
        <f t="shared" si="5"/>
        <v>1</v>
      </c>
      <c r="M207" s="47">
        <f t="shared" si="6"/>
        <v>1</v>
      </c>
      <c r="N207" s="62">
        <f t="shared" si="7"/>
        <v>1.538461538</v>
      </c>
      <c r="O207" s="62">
        <f t="shared" si="8"/>
        <v>0.2307692308</v>
      </c>
      <c r="P207" s="62">
        <f t="shared" si="9"/>
        <v>0.15</v>
      </c>
      <c r="Q207" s="62">
        <f t="shared" si="10"/>
        <v>0.09090909091</v>
      </c>
      <c r="R207" s="62">
        <f t="shared" si="11"/>
        <v>1.25</v>
      </c>
      <c r="S207" s="62">
        <f t="shared" si="12"/>
        <v>0.5652173913</v>
      </c>
      <c r="T207" s="63">
        <f t="shared" si="13"/>
        <v>1</v>
      </c>
      <c r="U207" s="63">
        <f t="shared" si="14"/>
        <v>1</v>
      </c>
      <c r="V207" s="63">
        <f t="shared" si="15"/>
        <v>1</v>
      </c>
      <c r="W207" s="63">
        <f t="shared" si="16"/>
        <v>1</v>
      </c>
      <c r="X207" s="63">
        <f t="shared" si="17"/>
        <v>1</v>
      </c>
      <c r="Y207" s="63">
        <f t="shared" si="18"/>
        <v>1</v>
      </c>
      <c r="Z207" s="64">
        <f t="shared" si="19"/>
        <v>0.3939393939</v>
      </c>
      <c r="AA207" s="64">
        <f t="shared" si="20"/>
        <v>0.8125</v>
      </c>
      <c r="AB207" s="64">
        <f t="shared" si="21"/>
        <v>0.8695652174</v>
      </c>
      <c r="AC207" s="64">
        <f t="shared" si="22"/>
        <v>0.9166666667</v>
      </c>
      <c r="AD207" s="64">
        <f t="shared" si="23"/>
        <v>0.4444444444</v>
      </c>
      <c r="AE207" s="64">
        <f t="shared" si="24"/>
        <v>0.6388888889</v>
      </c>
      <c r="AF207" s="3"/>
      <c r="AG207" s="3"/>
      <c r="AH207" s="3"/>
      <c r="AI207" s="3">
        <f t="shared" si="25"/>
        <v>40</v>
      </c>
      <c r="AJ207" s="47">
        <v>0.811881188118812</v>
      </c>
      <c r="AK207" s="47">
        <v>0.861971830985915</v>
      </c>
      <c r="AL207" s="63">
        <v>0.855733662145499</v>
      </c>
      <c r="AM207" s="47">
        <f t="shared" si="41"/>
        <v>1.183592821</v>
      </c>
      <c r="AN207" s="47">
        <f t="shared" si="42"/>
        <v>0.03541943325</v>
      </c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>
        <f t="shared" si="28"/>
        <v>6</v>
      </c>
      <c r="BG207" s="47">
        <v>0.0622656813735934</v>
      </c>
      <c r="BH207" s="47">
        <v>1.25890771058218</v>
      </c>
      <c r="BI207" s="63">
        <v>0.909090909090909</v>
      </c>
      <c r="BJ207" s="47"/>
      <c r="BK207" s="47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  <c r="CG207" s="3"/>
      <c r="CH207" s="3"/>
      <c r="CI207" s="3"/>
      <c r="CJ207" s="3"/>
      <c r="CK207" s="3"/>
      <c r="CL207" s="3"/>
      <c r="CM207" s="47">
        <v>1.0</v>
      </c>
      <c r="CN207" s="47">
        <v>1.0</v>
      </c>
      <c r="CO207" s="47">
        <v>1.001</v>
      </c>
      <c r="CP207" s="47">
        <v>0.998711067156</v>
      </c>
      <c r="CQ207" s="63">
        <v>1.0</v>
      </c>
      <c r="CR207" s="47">
        <f t="shared" si="29"/>
        <v>1.001</v>
      </c>
      <c r="CS207" s="47">
        <f t="shared" si="30"/>
        <v>-0.001</v>
      </c>
      <c r="CT207" s="47">
        <f t="shared" si="31"/>
        <v>1.414213562</v>
      </c>
      <c r="CU207" s="47">
        <f t="shared" si="32"/>
        <v>0</v>
      </c>
      <c r="CV207" s="3"/>
    </row>
    <row r="208" ht="11.25" customHeight="1">
      <c r="A208" s="3" t="s">
        <v>228</v>
      </c>
      <c r="B208" s="18">
        <v>62.0</v>
      </c>
      <c r="C208" s="19">
        <v>5.0</v>
      </c>
      <c r="D208" s="20">
        <v>86.0</v>
      </c>
      <c r="E208" s="21">
        <v>1.0</v>
      </c>
      <c r="F208" s="35">
        <v>29.0</v>
      </c>
      <c r="G208" s="36">
        <v>0.0</v>
      </c>
      <c r="H208" s="47">
        <f t="shared" si="1"/>
        <v>0.9253731343</v>
      </c>
      <c r="I208" s="47">
        <f t="shared" si="2"/>
        <v>0.9885057471</v>
      </c>
      <c r="J208" s="47">
        <f t="shared" si="3"/>
        <v>1</v>
      </c>
      <c r="K208" s="47">
        <f t="shared" si="4"/>
        <v>0.961038961</v>
      </c>
      <c r="L208" s="47">
        <f t="shared" si="5"/>
        <v>0.9479166667</v>
      </c>
      <c r="M208" s="47">
        <f t="shared" si="6"/>
        <v>0.9913793103</v>
      </c>
      <c r="N208" s="62">
        <f t="shared" si="7"/>
        <v>1.298507463</v>
      </c>
      <c r="O208" s="62">
        <f t="shared" si="8"/>
        <v>0.4328358209</v>
      </c>
      <c r="P208" s="62">
        <f t="shared" si="9"/>
        <v>0.3333333333</v>
      </c>
      <c r="Q208" s="62">
        <f t="shared" si="10"/>
        <v>0.1883116883</v>
      </c>
      <c r="R208" s="62">
        <f t="shared" si="11"/>
        <v>0.90625</v>
      </c>
      <c r="S208" s="62">
        <f t="shared" si="12"/>
        <v>0.5775862069</v>
      </c>
      <c r="T208" s="63">
        <f t="shared" si="13"/>
        <v>0.961038961</v>
      </c>
      <c r="U208" s="63">
        <f t="shared" si="14"/>
        <v>0.9479166667</v>
      </c>
      <c r="V208" s="63">
        <f t="shared" si="15"/>
        <v>0.9913793103</v>
      </c>
      <c r="W208" s="63">
        <f t="shared" si="16"/>
        <v>0.9672131148</v>
      </c>
      <c r="X208" s="63">
        <f t="shared" si="17"/>
        <v>0.9672131148</v>
      </c>
      <c r="Y208" s="63">
        <f t="shared" si="18"/>
        <v>0.9672131148</v>
      </c>
      <c r="Z208" s="64">
        <f t="shared" si="19"/>
        <v>0.4090909091</v>
      </c>
      <c r="AA208" s="64">
        <f t="shared" si="20"/>
        <v>0.6458333333</v>
      </c>
      <c r="AB208" s="64">
        <f t="shared" si="21"/>
        <v>0.7413793103</v>
      </c>
      <c r="AC208" s="64">
        <f t="shared" si="22"/>
        <v>0.8087431694</v>
      </c>
      <c r="AD208" s="64">
        <f t="shared" si="23"/>
        <v>0.5027322404</v>
      </c>
      <c r="AE208" s="64">
        <f t="shared" si="24"/>
        <v>0.6557377049</v>
      </c>
      <c r="AF208" s="3"/>
      <c r="AG208" s="3"/>
      <c r="AH208" s="3"/>
      <c r="AI208" s="3">
        <f t="shared" si="25"/>
        <v>40</v>
      </c>
      <c r="AJ208" s="47">
        <v>0.813868613138686</v>
      </c>
      <c r="AK208" s="47">
        <v>0.823242867084203</v>
      </c>
      <c r="AL208" s="63">
        <v>0.821741671537113</v>
      </c>
      <c r="AM208" s="47">
        <f t="shared" si="41"/>
        <v>1.157612629</v>
      </c>
      <c r="AN208" s="47">
        <f t="shared" si="42"/>
        <v>0.006628598533</v>
      </c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>
        <f t="shared" si="28"/>
        <v>6</v>
      </c>
      <c r="BG208" s="47">
        <v>0.0633315110637765</v>
      </c>
      <c r="BH208" s="47">
        <v>0.515210400816126</v>
      </c>
      <c r="BI208" s="63">
        <v>0.397163120567376</v>
      </c>
      <c r="BJ208" s="47"/>
      <c r="BK208" s="47"/>
      <c r="BL208" s="3"/>
      <c r="BM208" s="3"/>
      <c r="BN208" s="3"/>
      <c r="BO208" s="3"/>
      <c r="BP208" s="3"/>
      <c r="BQ208" s="3"/>
      <c r="BR208" s="3"/>
      <c r="BS208" s="3"/>
      <c r="BT208" s="3"/>
      <c r="BU208" s="3" t="s">
        <v>467</v>
      </c>
      <c r="BV208" s="3" t="s">
        <v>411</v>
      </c>
      <c r="BW208" s="3" t="s">
        <v>468</v>
      </c>
      <c r="BX208" s="3" t="s">
        <v>469</v>
      </c>
      <c r="BY208" s="3"/>
      <c r="BZ208" s="3"/>
      <c r="CA208" s="3"/>
      <c r="CB208" s="3"/>
      <c r="CC208" s="3"/>
      <c r="CD208" s="3"/>
      <c r="CE208" s="3"/>
      <c r="CF208" s="3"/>
      <c r="CG208" s="3"/>
      <c r="CH208" s="3"/>
      <c r="CI208" s="3"/>
      <c r="CJ208" s="3"/>
      <c r="CK208" s="3"/>
      <c r="CL208" s="3"/>
      <c r="CM208" s="47">
        <v>0.925373134328358</v>
      </c>
      <c r="CN208" s="47">
        <v>0.988505747126437</v>
      </c>
      <c r="CO208" s="47">
        <v>0.979285056987997</v>
      </c>
      <c r="CP208" s="47">
        <v>0.977202608149567</v>
      </c>
      <c r="CQ208" s="63">
        <v>0.961038961038961</v>
      </c>
      <c r="CR208" s="47">
        <f t="shared" si="29"/>
        <v>0.979285057</v>
      </c>
      <c r="CS208" s="47">
        <f t="shared" si="30"/>
        <v>-0.01824609595</v>
      </c>
      <c r="CT208" s="47">
        <f t="shared" si="31"/>
        <v>1.353316735</v>
      </c>
      <c r="CU208" s="47">
        <f t="shared" si="32"/>
        <v>0.04464149862</v>
      </c>
      <c r="CV208" s="3"/>
    </row>
    <row r="209" ht="11.25" customHeight="1">
      <c r="A209" s="3" t="s">
        <v>229</v>
      </c>
      <c r="B209" s="18">
        <v>167.0</v>
      </c>
      <c r="C209" s="19">
        <v>32.0</v>
      </c>
      <c r="D209" s="20">
        <v>941.0</v>
      </c>
      <c r="E209" s="21">
        <v>95.0</v>
      </c>
      <c r="F209" s="35">
        <v>336.0</v>
      </c>
      <c r="G209" s="36">
        <v>40.0</v>
      </c>
      <c r="H209" s="47">
        <f t="shared" si="1"/>
        <v>0.8391959799</v>
      </c>
      <c r="I209" s="47">
        <f t="shared" si="2"/>
        <v>0.9083011583</v>
      </c>
      <c r="J209" s="47">
        <f t="shared" si="3"/>
        <v>0.8936170213</v>
      </c>
      <c r="K209" s="47">
        <f t="shared" si="4"/>
        <v>0.8971659919</v>
      </c>
      <c r="L209" s="47">
        <f t="shared" si="5"/>
        <v>0.8747826087</v>
      </c>
      <c r="M209" s="47">
        <f t="shared" si="6"/>
        <v>0.9043909348</v>
      </c>
      <c r="N209" s="62">
        <f t="shared" si="7"/>
        <v>5.206030151</v>
      </c>
      <c r="O209" s="62">
        <f t="shared" si="8"/>
        <v>1.889447236</v>
      </c>
      <c r="P209" s="62">
        <f t="shared" si="9"/>
        <v>0.3629343629</v>
      </c>
      <c r="Q209" s="62">
        <f t="shared" si="10"/>
        <v>0.3044534413</v>
      </c>
      <c r="R209" s="62">
        <f t="shared" si="11"/>
        <v>1.80173913</v>
      </c>
      <c r="S209" s="62">
        <f t="shared" si="12"/>
        <v>0.1409348442</v>
      </c>
      <c r="T209" s="63">
        <f t="shared" si="13"/>
        <v>0.8971659919</v>
      </c>
      <c r="U209" s="63">
        <f t="shared" si="14"/>
        <v>0.8747826087</v>
      </c>
      <c r="V209" s="63">
        <f t="shared" si="15"/>
        <v>0.9043909348</v>
      </c>
      <c r="W209" s="63">
        <f t="shared" si="16"/>
        <v>0.8963376785</v>
      </c>
      <c r="X209" s="63">
        <f t="shared" si="17"/>
        <v>0.8963376785</v>
      </c>
      <c r="Y209" s="63">
        <f t="shared" si="18"/>
        <v>0.8963376785</v>
      </c>
      <c r="Z209" s="64">
        <f t="shared" si="19"/>
        <v>0.212145749</v>
      </c>
      <c r="AA209" s="64">
        <f t="shared" si="20"/>
        <v>0.36</v>
      </c>
      <c r="AB209" s="64">
        <f t="shared" si="21"/>
        <v>0.6947592068</v>
      </c>
      <c r="AC209" s="64">
        <f t="shared" si="22"/>
        <v>0.712600869</v>
      </c>
      <c r="AD209" s="64">
        <f t="shared" si="23"/>
        <v>0.3711980137</v>
      </c>
      <c r="AE209" s="64">
        <f t="shared" si="24"/>
        <v>0.8125387958</v>
      </c>
      <c r="AF209" s="3"/>
      <c r="AG209" s="3"/>
      <c r="AH209" s="3"/>
      <c r="AI209" s="3">
        <f t="shared" si="25"/>
        <v>40</v>
      </c>
      <c r="AJ209" s="47">
        <v>0.813953488372093</v>
      </c>
      <c r="AK209" s="47">
        <v>0.974683544303797</v>
      </c>
      <c r="AL209" s="63">
        <v>0.955431754874652</v>
      </c>
      <c r="AM209" s="47">
        <f t="shared" si="41"/>
        <v>1.264757375</v>
      </c>
      <c r="AN209" s="47">
        <f t="shared" si="42"/>
        <v>0.1136533125</v>
      </c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>
        <f t="shared" si="28"/>
        <v>6</v>
      </c>
      <c r="BG209" s="47">
        <v>0.0637012566842258</v>
      </c>
      <c r="BH209" s="47">
        <v>0.36143042771014</v>
      </c>
      <c r="BI209" s="63">
        <v>0.291208791208791</v>
      </c>
      <c r="BJ209" s="47"/>
      <c r="BK209" s="47"/>
      <c r="BL209" s="3"/>
      <c r="BM209" s="3"/>
      <c r="BN209" s="3"/>
      <c r="BO209" s="3"/>
      <c r="BP209" s="3"/>
      <c r="BQ209" s="3"/>
      <c r="BR209" s="3"/>
      <c r="BS209" s="3"/>
      <c r="BT209" s="3"/>
      <c r="BU209" s="3">
        <v>-2.0</v>
      </c>
      <c r="BV209" s="47">
        <f t="shared" ref="BV209:BV216" si="49">BU209/100+0.005</f>
        <v>-0.015</v>
      </c>
      <c r="BW209" s="3">
        <v>0.70959665</v>
      </c>
      <c r="BX209" s="3">
        <v>-0.0093610501</v>
      </c>
      <c r="BY209" s="3"/>
      <c r="BZ209" s="3"/>
      <c r="CA209" s="3"/>
      <c r="CB209" s="3"/>
      <c r="CC209" s="3"/>
      <c r="CD209" s="3"/>
      <c r="CE209" s="3"/>
      <c r="CF209" s="3"/>
      <c r="CG209" s="3"/>
      <c r="CH209" s="3"/>
      <c r="CI209" s="3"/>
      <c r="CJ209" s="3"/>
      <c r="CK209" s="3"/>
      <c r="CL209" s="3"/>
      <c r="CM209" s="47">
        <v>0.839195979899497</v>
      </c>
      <c r="CN209" s="47">
        <v>0.908301158301158</v>
      </c>
      <c r="CO209" s="47">
        <v>0.898113555189214</v>
      </c>
      <c r="CP209" s="47">
        <v>0.896802953498634</v>
      </c>
      <c r="CQ209" s="63">
        <v>0.897165991902834</v>
      </c>
      <c r="CR209" s="47">
        <f t="shared" si="29"/>
        <v>0.8981135552</v>
      </c>
      <c r="CS209" s="47">
        <f t="shared" si="30"/>
        <v>-0.0009475632864</v>
      </c>
      <c r="CT209" s="47">
        <f t="shared" si="31"/>
        <v>1.235667077</v>
      </c>
      <c r="CU209" s="47">
        <f t="shared" si="32"/>
        <v>0.04886474026</v>
      </c>
      <c r="CV209" s="3"/>
    </row>
    <row r="210" ht="11.25" customHeight="1">
      <c r="A210" s="3" t="s">
        <v>230</v>
      </c>
      <c r="B210" s="18">
        <v>194.0</v>
      </c>
      <c r="C210" s="19">
        <v>32.0</v>
      </c>
      <c r="D210" s="20">
        <v>933.0</v>
      </c>
      <c r="E210" s="21">
        <v>79.0</v>
      </c>
      <c r="F210" s="35">
        <v>454.0</v>
      </c>
      <c r="G210" s="36">
        <v>34.0</v>
      </c>
      <c r="H210" s="47">
        <f t="shared" si="1"/>
        <v>0.8584070796</v>
      </c>
      <c r="I210" s="47">
        <f t="shared" si="2"/>
        <v>0.9219367589</v>
      </c>
      <c r="J210" s="47">
        <f t="shared" si="3"/>
        <v>0.9303278689</v>
      </c>
      <c r="K210" s="47">
        <f t="shared" si="4"/>
        <v>0.9103392569</v>
      </c>
      <c r="L210" s="47">
        <f t="shared" si="5"/>
        <v>0.9075630252</v>
      </c>
      <c r="M210" s="47">
        <f t="shared" si="6"/>
        <v>0.9246666667</v>
      </c>
      <c r="N210" s="62">
        <f t="shared" si="7"/>
        <v>4.477876106</v>
      </c>
      <c r="O210" s="62">
        <f t="shared" si="8"/>
        <v>2.159292035</v>
      </c>
      <c r="P210" s="62">
        <f t="shared" si="9"/>
        <v>0.4822134387</v>
      </c>
      <c r="Q210" s="62">
        <f t="shared" si="10"/>
        <v>0.394184168</v>
      </c>
      <c r="R210" s="62">
        <f t="shared" si="11"/>
        <v>1.417366947</v>
      </c>
      <c r="S210" s="62">
        <f t="shared" si="12"/>
        <v>0.1506666667</v>
      </c>
      <c r="T210" s="63">
        <f t="shared" si="13"/>
        <v>0.9103392569</v>
      </c>
      <c r="U210" s="63">
        <f t="shared" si="14"/>
        <v>0.9075630252</v>
      </c>
      <c r="V210" s="63">
        <f t="shared" si="15"/>
        <v>0.9246666667</v>
      </c>
      <c r="W210" s="63">
        <f t="shared" si="16"/>
        <v>0.91599073</v>
      </c>
      <c r="X210" s="63">
        <f t="shared" si="17"/>
        <v>0.91599073</v>
      </c>
      <c r="Y210" s="63">
        <f t="shared" si="18"/>
        <v>0.91599073</v>
      </c>
      <c r="Z210" s="64">
        <f t="shared" si="19"/>
        <v>0.2205169628</v>
      </c>
      <c r="AA210" s="64">
        <f t="shared" si="20"/>
        <v>0.3193277311</v>
      </c>
      <c r="AB210" s="64">
        <f t="shared" si="21"/>
        <v>0.6446666667</v>
      </c>
      <c r="AC210" s="64">
        <f t="shared" si="22"/>
        <v>0.6726535342</v>
      </c>
      <c r="AD210" s="64">
        <f t="shared" si="23"/>
        <v>0.4212050985</v>
      </c>
      <c r="AE210" s="64">
        <f t="shared" si="24"/>
        <v>0.8221320973</v>
      </c>
      <c r="AF210" s="3"/>
      <c r="AG210" s="3"/>
      <c r="AH210" s="3"/>
      <c r="AI210" s="3">
        <f t="shared" si="25"/>
        <v>40</v>
      </c>
      <c r="AJ210" s="47">
        <v>0.818181818181818</v>
      </c>
      <c r="AK210" s="47">
        <v>0.982638888888889</v>
      </c>
      <c r="AL210" s="63">
        <v>0.960843373493976</v>
      </c>
      <c r="AM210" s="47">
        <f t="shared" si="41"/>
        <v>1.273372534</v>
      </c>
      <c r="AN210" s="47">
        <f t="shared" si="42"/>
        <v>0.1162887099</v>
      </c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>
        <f t="shared" si="28"/>
        <v>6</v>
      </c>
      <c r="BG210" s="47">
        <v>0.0641401293280415</v>
      </c>
      <c r="BH210" s="47">
        <v>1.30999470974566</v>
      </c>
      <c r="BI210" s="63">
        <v>0.958477508650519</v>
      </c>
      <c r="BJ210" s="47"/>
      <c r="BK210" s="47"/>
      <c r="BL210" s="3"/>
      <c r="BM210" s="3"/>
      <c r="BN210" s="3"/>
      <c r="BO210" s="3"/>
      <c r="BP210" s="3"/>
      <c r="BQ210" s="3"/>
      <c r="BR210" s="3"/>
      <c r="BS210" s="3"/>
      <c r="BT210" s="3"/>
      <c r="BU210" s="3">
        <v>0.0</v>
      </c>
      <c r="BV210" s="47">
        <f t="shared" si="49"/>
        <v>0.005</v>
      </c>
      <c r="BW210" s="3">
        <v>0.704358442353</v>
      </c>
      <c r="BX210" s="3">
        <v>0.004782165</v>
      </c>
      <c r="BY210" s="3"/>
      <c r="BZ210" s="3"/>
      <c r="CA210" s="3"/>
      <c r="CB210" s="3"/>
      <c r="CC210" s="3"/>
      <c r="CD210" s="3"/>
      <c r="CE210" s="3"/>
      <c r="CF210" s="3"/>
      <c r="CG210" s="3"/>
      <c r="CH210" s="3"/>
      <c r="CI210" s="3"/>
      <c r="CJ210" s="3"/>
      <c r="CK210" s="3"/>
      <c r="CL210" s="3"/>
      <c r="CM210" s="47">
        <v>0.858407079646018</v>
      </c>
      <c r="CN210" s="47">
        <v>0.921936758893281</v>
      </c>
      <c r="CO210" s="47">
        <v>0.912651786714836</v>
      </c>
      <c r="CP210" s="47">
        <v>0.911202943248644</v>
      </c>
      <c r="CQ210" s="63">
        <v>0.910339256865913</v>
      </c>
      <c r="CR210" s="47">
        <f t="shared" si="29"/>
        <v>0.9126517867</v>
      </c>
      <c r="CS210" s="47">
        <f t="shared" si="30"/>
        <v>-0.002312529849</v>
      </c>
      <c r="CT210" s="47">
        <f t="shared" si="31"/>
        <v>1.258893201</v>
      </c>
      <c r="CU210" s="47">
        <f t="shared" si="32"/>
        <v>0.044922267</v>
      </c>
      <c r="CV210" s="3"/>
    </row>
    <row r="211" ht="11.25" customHeight="1">
      <c r="A211" s="3" t="s">
        <v>231</v>
      </c>
      <c r="B211" s="18">
        <v>157.0</v>
      </c>
      <c r="C211" s="19">
        <v>12.0</v>
      </c>
      <c r="D211" s="20">
        <v>551.0</v>
      </c>
      <c r="E211" s="21">
        <v>37.0</v>
      </c>
      <c r="F211" s="35">
        <v>316.0</v>
      </c>
      <c r="G211" s="36">
        <v>18.0</v>
      </c>
      <c r="H211" s="47">
        <f t="shared" si="1"/>
        <v>0.9289940828</v>
      </c>
      <c r="I211" s="47">
        <f t="shared" si="2"/>
        <v>0.9370748299</v>
      </c>
      <c r="J211" s="47">
        <f t="shared" si="3"/>
        <v>0.9461077844</v>
      </c>
      <c r="K211" s="47">
        <f t="shared" si="4"/>
        <v>0.9352708058</v>
      </c>
      <c r="L211" s="47">
        <f t="shared" si="5"/>
        <v>0.9403578529</v>
      </c>
      <c r="M211" s="47">
        <f t="shared" si="6"/>
        <v>0.9403470716</v>
      </c>
      <c r="N211" s="62">
        <f t="shared" si="7"/>
        <v>3.479289941</v>
      </c>
      <c r="O211" s="62">
        <f t="shared" si="8"/>
        <v>1.976331361</v>
      </c>
      <c r="P211" s="62">
        <f t="shared" si="9"/>
        <v>0.5680272109</v>
      </c>
      <c r="Q211" s="62">
        <f t="shared" si="10"/>
        <v>0.4412153236</v>
      </c>
      <c r="R211" s="62">
        <f t="shared" si="11"/>
        <v>1.168986083</v>
      </c>
      <c r="S211" s="62">
        <f t="shared" si="12"/>
        <v>0.18329718</v>
      </c>
      <c r="T211" s="63">
        <f t="shared" si="13"/>
        <v>0.9352708058</v>
      </c>
      <c r="U211" s="63">
        <f t="shared" si="14"/>
        <v>0.9403578529</v>
      </c>
      <c r="V211" s="63">
        <f t="shared" si="15"/>
        <v>0.9403470716</v>
      </c>
      <c r="W211" s="63">
        <f t="shared" si="16"/>
        <v>0.938588451</v>
      </c>
      <c r="X211" s="63">
        <f t="shared" si="17"/>
        <v>0.938588451</v>
      </c>
      <c r="Y211" s="63">
        <f t="shared" si="18"/>
        <v>0.938588451</v>
      </c>
      <c r="Z211" s="64">
        <f t="shared" si="19"/>
        <v>0.2562747688</v>
      </c>
      <c r="AA211" s="64">
        <f t="shared" si="20"/>
        <v>0.3479125249</v>
      </c>
      <c r="AB211" s="64">
        <f t="shared" si="21"/>
        <v>0.6171366594</v>
      </c>
      <c r="AC211" s="64">
        <f t="shared" si="22"/>
        <v>0.6654445463</v>
      </c>
      <c r="AD211" s="64">
        <f t="shared" si="23"/>
        <v>0.4674610449</v>
      </c>
      <c r="AE211" s="64">
        <f t="shared" si="24"/>
        <v>0.8056828598</v>
      </c>
      <c r="AF211" s="3"/>
      <c r="AG211" s="3"/>
      <c r="AH211" s="3"/>
      <c r="AI211" s="3">
        <f t="shared" si="25"/>
        <v>40</v>
      </c>
      <c r="AJ211" s="47">
        <v>0.819548872180451</v>
      </c>
      <c r="AK211" s="47">
        <v>0.888446215139442</v>
      </c>
      <c r="AL211" s="63">
        <v>0.880386983289358</v>
      </c>
      <c r="AM211" s="47">
        <f t="shared" si="41"/>
        <v>1.207734908</v>
      </c>
      <c r="AN211" s="47">
        <f t="shared" si="42"/>
        <v>0.04871777841</v>
      </c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>
        <f t="shared" si="28"/>
        <v>6</v>
      </c>
      <c r="BG211" s="47">
        <v>0.0642826552286233</v>
      </c>
      <c r="BH211" s="47">
        <v>1.34993111721617</v>
      </c>
      <c r="BI211" s="63">
        <v>0.974358974358974</v>
      </c>
      <c r="BJ211" s="47"/>
      <c r="BK211" s="47"/>
      <c r="BL211" s="3"/>
      <c r="BM211" s="3"/>
      <c r="BN211" s="3"/>
      <c r="BO211" s="3"/>
      <c r="BP211" s="3"/>
      <c r="BQ211" s="3"/>
      <c r="BR211" s="3"/>
      <c r="BS211" s="3"/>
      <c r="BT211" s="3"/>
      <c r="BU211" s="3">
        <v>1.0</v>
      </c>
      <c r="BV211" s="47">
        <f t="shared" si="49"/>
        <v>0.015</v>
      </c>
      <c r="BW211" s="3">
        <v>0.7036385165</v>
      </c>
      <c r="BX211" s="3">
        <v>0.010463656945</v>
      </c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47">
        <v>0.928994082840237</v>
      </c>
      <c r="CN211" s="47">
        <v>0.937074829931973</v>
      </c>
      <c r="CO211" s="47">
        <v>0.93676661839991</v>
      </c>
      <c r="CP211" s="47">
        <v>0.935088470761138</v>
      </c>
      <c r="CQ211" s="63">
        <v>0.935270805812417</v>
      </c>
      <c r="CR211" s="47">
        <f t="shared" si="29"/>
        <v>0.9367666184</v>
      </c>
      <c r="CS211" s="47">
        <f t="shared" si="30"/>
        <v>-0.001495812587</v>
      </c>
      <c r="CT211" s="47">
        <f t="shared" si="31"/>
        <v>1.319509982</v>
      </c>
      <c r="CU211" s="47">
        <f t="shared" si="32"/>
        <v>0.005713951066</v>
      </c>
      <c r="CV211" s="3"/>
    </row>
    <row r="212" ht="11.25" customHeight="1">
      <c r="A212" s="3" t="s">
        <v>232</v>
      </c>
      <c r="B212" s="18">
        <v>82.0</v>
      </c>
      <c r="C212" s="19">
        <v>19.0</v>
      </c>
      <c r="D212" s="20">
        <v>612.0</v>
      </c>
      <c r="E212" s="21">
        <v>98.0</v>
      </c>
      <c r="F212" s="35">
        <v>287.0</v>
      </c>
      <c r="G212" s="36">
        <v>37.0</v>
      </c>
      <c r="H212" s="47">
        <f t="shared" si="1"/>
        <v>0.8118811881</v>
      </c>
      <c r="I212" s="47">
        <f t="shared" si="2"/>
        <v>0.861971831</v>
      </c>
      <c r="J212" s="47">
        <f t="shared" si="3"/>
        <v>0.8858024691</v>
      </c>
      <c r="K212" s="47">
        <f t="shared" si="4"/>
        <v>0.8557336621</v>
      </c>
      <c r="L212" s="47">
        <f t="shared" si="5"/>
        <v>0.8682352941</v>
      </c>
      <c r="M212" s="47">
        <f t="shared" si="6"/>
        <v>0.8694390716</v>
      </c>
      <c r="N212" s="62">
        <f t="shared" si="7"/>
        <v>7.02970297</v>
      </c>
      <c r="O212" s="62">
        <f t="shared" si="8"/>
        <v>3.207920792</v>
      </c>
      <c r="P212" s="62">
        <f t="shared" si="9"/>
        <v>0.4563380282</v>
      </c>
      <c r="Q212" s="62">
        <f t="shared" si="10"/>
        <v>0.3995067818</v>
      </c>
      <c r="R212" s="62">
        <f t="shared" si="11"/>
        <v>1.670588235</v>
      </c>
      <c r="S212" s="62">
        <f t="shared" si="12"/>
        <v>0.09767891683</v>
      </c>
      <c r="T212" s="63">
        <f t="shared" si="13"/>
        <v>0.8557336621</v>
      </c>
      <c r="U212" s="63">
        <f t="shared" si="14"/>
        <v>0.8682352941</v>
      </c>
      <c r="V212" s="63">
        <f t="shared" si="15"/>
        <v>0.8694390716</v>
      </c>
      <c r="W212" s="63">
        <f t="shared" si="16"/>
        <v>0.8643171806</v>
      </c>
      <c r="X212" s="63">
        <f t="shared" si="17"/>
        <v>0.8643171806</v>
      </c>
      <c r="Y212" s="63">
        <f t="shared" si="18"/>
        <v>0.8643171806</v>
      </c>
      <c r="Z212" s="64">
        <f t="shared" si="19"/>
        <v>0.2219482121</v>
      </c>
      <c r="AA212" s="64">
        <f t="shared" si="20"/>
        <v>0.28</v>
      </c>
      <c r="AB212" s="64">
        <f t="shared" si="21"/>
        <v>0.6276595745</v>
      </c>
      <c r="AC212" s="64">
        <f t="shared" si="22"/>
        <v>0.6440528634</v>
      </c>
      <c r="AD212" s="64">
        <f t="shared" si="23"/>
        <v>0.4114537445</v>
      </c>
      <c r="AE212" s="64">
        <f t="shared" si="24"/>
        <v>0.8088105727</v>
      </c>
      <c r="AF212" s="3"/>
      <c r="AG212" s="3"/>
      <c r="AH212" s="3"/>
      <c r="AI212" s="3">
        <f t="shared" si="25"/>
        <v>41</v>
      </c>
      <c r="AJ212" s="47">
        <v>0.82089552238806</v>
      </c>
      <c r="AK212" s="47">
        <v>0.888372093023256</v>
      </c>
      <c r="AL212" s="63">
        <v>0.875589066918002</v>
      </c>
      <c r="AM212" s="47">
        <f t="shared" si="41"/>
        <v>1.208634722</v>
      </c>
      <c r="AN212" s="47">
        <f t="shared" si="42"/>
        <v>0.04771314067</v>
      </c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>
        <f t="shared" si="28"/>
        <v>6</v>
      </c>
      <c r="BG212" s="47">
        <v>0.0645675680108356</v>
      </c>
      <c r="BH212" s="47">
        <v>1.18415310085178</v>
      </c>
      <c r="BI212" s="63">
        <v>0.860887096774193</v>
      </c>
      <c r="BJ212" s="47"/>
      <c r="BK212" s="47"/>
      <c r="BL212" s="3"/>
      <c r="BM212" s="3"/>
      <c r="BN212" s="3"/>
      <c r="BO212" s="3"/>
      <c r="BP212" s="3"/>
      <c r="BQ212" s="3"/>
      <c r="BR212" s="3"/>
      <c r="BS212" s="3"/>
      <c r="BT212" s="3"/>
      <c r="BU212" s="3">
        <v>2.0</v>
      </c>
      <c r="BV212" s="47">
        <f t="shared" si="49"/>
        <v>0.025</v>
      </c>
      <c r="BW212" s="3">
        <v>0.695028011706741</v>
      </c>
      <c r="BX212" s="3">
        <v>0.02375522218</v>
      </c>
      <c r="BY212" s="3"/>
      <c r="BZ212" s="3"/>
      <c r="CA212" s="3"/>
      <c r="CB212" s="3"/>
      <c r="CC212" s="3"/>
      <c r="CD212" s="3"/>
      <c r="CE212" s="3"/>
      <c r="CF212" s="3"/>
      <c r="CG212" s="3"/>
      <c r="CH212" s="3"/>
      <c r="CI212" s="3"/>
      <c r="CJ212" s="3"/>
      <c r="CK212" s="3"/>
      <c r="CL212" s="3"/>
      <c r="CM212" s="47">
        <v>0.811881188118812</v>
      </c>
      <c r="CN212" s="47">
        <v>0.861971830985915</v>
      </c>
      <c r="CO212" s="47">
        <v>0.854862536646754</v>
      </c>
      <c r="CP212" s="47">
        <v>0.853963202144336</v>
      </c>
      <c r="CQ212" s="63">
        <v>0.855733662145499</v>
      </c>
      <c r="CR212" s="47">
        <f t="shared" si="29"/>
        <v>0.8548625366</v>
      </c>
      <c r="CS212" s="47">
        <f t="shared" si="30"/>
        <v>0.0008711254987</v>
      </c>
      <c r="CT212" s="47">
        <f t="shared" si="31"/>
        <v>1.183592821</v>
      </c>
      <c r="CU212" s="47">
        <f t="shared" si="32"/>
        <v>0.03541943325</v>
      </c>
      <c r="CV212" s="3"/>
    </row>
    <row r="213" ht="11.25" customHeight="1">
      <c r="A213" s="3" t="s">
        <v>233</v>
      </c>
      <c r="B213" s="18">
        <v>14.0</v>
      </c>
      <c r="C213" s="19">
        <v>7.0</v>
      </c>
      <c r="D213" s="20">
        <v>183.0</v>
      </c>
      <c r="E213" s="21">
        <v>28.0</v>
      </c>
      <c r="F213" s="35">
        <v>64.0</v>
      </c>
      <c r="G213" s="36">
        <v>13.0</v>
      </c>
      <c r="H213" s="47">
        <f t="shared" si="1"/>
        <v>0.6666666667</v>
      </c>
      <c r="I213" s="47">
        <f t="shared" si="2"/>
        <v>0.8672985782</v>
      </c>
      <c r="J213" s="47">
        <f t="shared" si="3"/>
        <v>0.8311688312</v>
      </c>
      <c r="K213" s="47">
        <f t="shared" si="4"/>
        <v>0.849137931</v>
      </c>
      <c r="L213" s="47">
        <f t="shared" si="5"/>
        <v>0.7959183673</v>
      </c>
      <c r="M213" s="47">
        <f t="shared" si="6"/>
        <v>0.8576388889</v>
      </c>
      <c r="N213" s="62">
        <f t="shared" si="7"/>
        <v>10.04761905</v>
      </c>
      <c r="O213" s="62">
        <f t="shared" si="8"/>
        <v>3.666666667</v>
      </c>
      <c r="P213" s="62">
        <f t="shared" si="9"/>
        <v>0.36492891</v>
      </c>
      <c r="Q213" s="62">
        <f t="shared" si="10"/>
        <v>0.3318965517</v>
      </c>
      <c r="R213" s="62">
        <f t="shared" si="11"/>
        <v>2.153061224</v>
      </c>
      <c r="S213" s="62">
        <f t="shared" si="12"/>
        <v>0.07291666667</v>
      </c>
      <c r="T213" s="63">
        <f t="shared" si="13"/>
        <v>0.849137931</v>
      </c>
      <c r="U213" s="63">
        <f t="shared" si="14"/>
        <v>0.7959183673</v>
      </c>
      <c r="V213" s="63">
        <f t="shared" si="15"/>
        <v>0.8576388889</v>
      </c>
      <c r="W213" s="63">
        <f t="shared" si="16"/>
        <v>0.8446601942</v>
      </c>
      <c r="X213" s="63">
        <f t="shared" si="17"/>
        <v>0.8446601942</v>
      </c>
      <c r="Y213" s="63">
        <f t="shared" si="18"/>
        <v>0.8446601942</v>
      </c>
      <c r="Z213" s="64">
        <f t="shared" si="19"/>
        <v>0.1810344828</v>
      </c>
      <c r="AA213" s="64">
        <f t="shared" si="20"/>
        <v>0.2755102041</v>
      </c>
      <c r="AB213" s="64">
        <f t="shared" si="21"/>
        <v>0.6805555556</v>
      </c>
      <c r="AC213" s="64">
        <f t="shared" si="22"/>
        <v>0.6796116505</v>
      </c>
      <c r="AD213" s="64">
        <f t="shared" si="23"/>
        <v>0.3430420712</v>
      </c>
      <c r="AE213" s="64">
        <f t="shared" si="24"/>
        <v>0.8220064725</v>
      </c>
      <c r="AF213" s="3"/>
      <c r="AG213" s="3"/>
      <c r="AH213" s="3"/>
      <c r="AI213" s="3">
        <f t="shared" si="25"/>
        <v>41</v>
      </c>
      <c r="AJ213" s="47">
        <v>0.823529411764706</v>
      </c>
      <c r="AK213" s="47">
        <v>0.825396825396825</v>
      </c>
      <c r="AL213" s="63">
        <v>0.825</v>
      </c>
      <c r="AM213" s="47">
        <f t="shared" si="41"/>
        <v>1.165966924</v>
      </c>
      <c r="AN213" s="47">
        <f t="shared" si="42"/>
        <v>0.001320460843</v>
      </c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>
        <f t="shared" si="28"/>
        <v>6</v>
      </c>
      <c r="BG213" s="47">
        <v>0.0648279242037204</v>
      </c>
      <c r="BH213" s="47">
        <v>0.764933512569905</v>
      </c>
      <c r="BI213" s="63">
        <v>0.571996817820207</v>
      </c>
      <c r="BJ213" s="47"/>
      <c r="BK213" s="47"/>
      <c r="BL213" s="3"/>
      <c r="BM213" s="3"/>
      <c r="BN213" s="3"/>
      <c r="BO213" s="3"/>
      <c r="BP213" s="3"/>
      <c r="BQ213" s="3"/>
      <c r="BR213" s="3"/>
      <c r="BS213" s="3"/>
      <c r="BT213" s="3"/>
      <c r="BU213" s="3">
        <v>3.0</v>
      </c>
      <c r="BV213" s="47">
        <f t="shared" si="49"/>
        <v>0.035</v>
      </c>
      <c r="BW213" s="3">
        <v>0.703894551516111</v>
      </c>
      <c r="BX213" s="3">
        <v>0.0194147615</v>
      </c>
      <c r="BY213" s="3"/>
      <c r="BZ213" s="3"/>
      <c r="CA213" s="3"/>
      <c r="CB213" s="3"/>
      <c r="CC213" s="3"/>
      <c r="CD213" s="3"/>
      <c r="CE213" s="3"/>
      <c r="CF213" s="3"/>
      <c r="CG213" s="3"/>
      <c r="CH213" s="3"/>
      <c r="CI213" s="3"/>
      <c r="CJ213" s="3"/>
      <c r="CK213" s="3"/>
      <c r="CL213" s="3"/>
      <c r="CM213" s="47">
        <v>0.666666666666667</v>
      </c>
      <c r="CN213" s="47">
        <v>0.867298578199052</v>
      </c>
      <c r="CO213" s="47">
        <v>0.835817796733314</v>
      </c>
      <c r="CP213" s="47">
        <v>0.835099555691754</v>
      </c>
      <c r="CQ213" s="63">
        <v>0.849137931034483</v>
      </c>
      <c r="CR213" s="47">
        <f t="shared" si="29"/>
        <v>0.8358177967</v>
      </c>
      <c r="CS213" s="47">
        <f t="shared" si="30"/>
        <v>0.0133201343</v>
      </c>
      <c r="CT213" s="47">
        <f t="shared" si="31"/>
        <v>1.084677227</v>
      </c>
      <c r="CU213" s="47">
        <f t="shared" si="32"/>
        <v>0.1418681852</v>
      </c>
      <c r="CV213" s="3"/>
    </row>
    <row r="214" ht="11.25" customHeight="1">
      <c r="A214" s="3" t="s">
        <v>234</v>
      </c>
      <c r="B214" s="18">
        <v>29.0</v>
      </c>
      <c r="C214" s="19">
        <v>3.0</v>
      </c>
      <c r="D214" s="20">
        <v>155.0</v>
      </c>
      <c r="E214" s="21">
        <v>6.0</v>
      </c>
      <c r="F214" s="35">
        <v>49.0</v>
      </c>
      <c r="G214" s="36">
        <v>3.0</v>
      </c>
      <c r="H214" s="47">
        <f t="shared" si="1"/>
        <v>0.90625</v>
      </c>
      <c r="I214" s="47">
        <f t="shared" si="2"/>
        <v>0.9627329193</v>
      </c>
      <c r="J214" s="47">
        <f t="shared" si="3"/>
        <v>0.9423076923</v>
      </c>
      <c r="K214" s="47">
        <f t="shared" si="4"/>
        <v>0.9533678756</v>
      </c>
      <c r="L214" s="47">
        <f t="shared" si="5"/>
        <v>0.9285714286</v>
      </c>
      <c r="M214" s="47">
        <f t="shared" si="6"/>
        <v>0.9577464789</v>
      </c>
      <c r="N214" s="62">
        <f t="shared" si="7"/>
        <v>5.03125</v>
      </c>
      <c r="O214" s="62">
        <f t="shared" si="8"/>
        <v>1.625</v>
      </c>
      <c r="P214" s="62">
        <f t="shared" si="9"/>
        <v>0.3229813665</v>
      </c>
      <c r="Q214" s="62">
        <f t="shared" si="10"/>
        <v>0.2694300518</v>
      </c>
      <c r="R214" s="62">
        <f t="shared" si="11"/>
        <v>1.916666667</v>
      </c>
      <c r="S214" s="62">
        <f t="shared" si="12"/>
        <v>0.1502347418</v>
      </c>
      <c r="T214" s="63">
        <f t="shared" si="13"/>
        <v>0.9533678756</v>
      </c>
      <c r="U214" s="63">
        <f t="shared" si="14"/>
        <v>0.9285714286</v>
      </c>
      <c r="V214" s="63">
        <f t="shared" si="15"/>
        <v>0.9577464789</v>
      </c>
      <c r="W214" s="63">
        <f t="shared" si="16"/>
        <v>0.9510204082</v>
      </c>
      <c r="X214" s="63">
        <f t="shared" si="17"/>
        <v>0.9510204082</v>
      </c>
      <c r="Y214" s="63">
        <f t="shared" si="18"/>
        <v>0.9510204082</v>
      </c>
      <c r="Z214" s="64">
        <f t="shared" si="19"/>
        <v>0.1813471503</v>
      </c>
      <c r="AA214" s="64">
        <f t="shared" si="20"/>
        <v>0.380952381</v>
      </c>
      <c r="AB214" s="64">
        <f t="shared" si="21"/>
        <v>0.7417840376</v>
      </c>
      <c r="AC214" s="64">
        <f t="shared" si="22"/>
        <v>0.7632653061</v>
      </c>
      <c r="AD214" s="64">
        <f t="shared" si="23"/>
        <v>0.3428571429</v>
      </c>
      <c r="AE214" s="64">
        <f t="shared" si="24"/>
        <v>0.8448979592</v>
      </c>
      <c r="AF214" s="3"/>
      <c r="AG214" s="3"/>
      <c r="AH214" s="3"/>
      <c r="AI214" s="3">
        <f t="shared" si="25"/>
        <v>41</v>
      </c>
      <c r="AJ214" s="47">
        <v>0.826086956521739</v>
      </c>
      <c r="AK214" s="47">
        <v>0.96551724137931</v>
      </c>
      <c r="AL214" s="63">
        <v>0.925925925925926</v>
      </c>
      <c r="AM214" s="47">
        <f t="shared" si="41"/>
        <v>1.266855478</v>
      </c>
      <c r="AN214" s="47">
        <f t="shared" si="42"/>
        <v>0.09859209993</v>
      </c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>
        <f t="shared" si="28"/>
        <v>6</v>
      </c>
      <c r="BG214" s="47">
        <v>0.065219034159282</v>
      </c>
      <c r="BH214" s="47">
        <v>1.3090451957916</v>
      </c>
      <c r="BI214" s="63">
        <v>0.954233409610984</v>
      </c>
      <c r="BJ214" s="47"/>
      <c r="BK214" s="47"/>
      <c r="BL214" s="3"/>
      <c r="BM214" s="3"/>
      <c r="BN214" s="3"/>
      <c r="BO214" s="3"/>
      <c r="BP214" s="3"/>
      <c r="BQ214" s="3"/>
      <c r="BR214" s="3"/>
      <c r="BS214" s="3"/>
      <c r="BT214" s="3"/>
      <c r="BU214" s="3">
        <v>4.0</v>
      </c>
      <c r="BV214" s="47">
        <f t="shared" si="49"/>
        <v>0.045</v>
      </c>
      <c r="BW214" s="3">
        <v>0.700221755384312</v>
      </c>
      <c r="BX214" s="3">
        <v>0.027933496</v>
      </c>
      <c r="BY214" s="3"/>
      <c r="BZ214" s="3"/>
      <c r="CA214" s="3"/>
      <c r="CB214" s="3"/>
      <c r="CC214" s="3"/>
      <c r="CD214" s="3"/>
      <c r="CE214" s="3"/>
      <c r="CF214" s="3"/>
      <c r="CG214" s="3"/>
      <c r="CH214" s="3"/>
      <c r="CI214" s="3"/>
      <c r="CJ214" s="3"/>
      <c r="CK214" s="3"/>
      <c r="CL214" s="3"/>
      <c r="CM214" s="47">
        <v>0.90625</v>
      </c>
      <c r="CN214" s="47">
        <v>0.962732919254658</v>
      </c>
      <c r="CO214" s="47">
        <v>0.954588763956306</v>
      </c>
      <c r="CP214" s="47">
        <v>0.952741148315693</v>
      </c>
      <c r="CQ214" s="63">
        <v>0.953367875647668</v>
      </c>
      <c r="CR214" s="47">
        <f t="shared" si="29"/>
        <v>0.954588764</v>
      </c>
      <c r="CS214" s="47">
        <f t="shared" si="30"/>
        <v>-0.001220888309</v>
      </c>
      <c r="CT214" s="47">
        <f t="shared" si="31"/>
        <v>1.321570496</v>
      </c>
      <c r="CU214" s="47">
        <f t="shared" si="32"/>
        <v>0.03993945523</v>
      </c>
      <c r="CV214" s="3"/>
    </row>
    <row r="215" ht="11.25" customHeight="1">
      <c r="A215" s="3" t="s">
        <v>235</v>
      </c>
      <c r="B215" s="18">
        <v>103.0</v>
      </c>
      <c r="C215" s="19">
        <v>6.0</v>
      </c>
      <c r="D215" s="20">
        <v>429.0</v>
      </c>
      <c r="E215" s="21">
        <v>35.0</v>
      </c>
      <c r="F215" s="35">
        <v>165.0</v>
      </c>
      <c r="G215" s="36">
        <v>11.0</v>
      </c>
      <c r="H215" s="47">
        <f t="shared" si="1"/>
        <v>0.9449541284</v>
      </c>
      <c r="I215" s="47">
        <f t="shared" si="2"/>
        <v>0.9245689655</v>
      </c>
      <c r="J215" s="47">
        <f t="shared" si="3"/>
        <v>0.9375</v>
      </c>
      <c r="K215" s="47">
        <f t="shared" si="4"/>
        <v>0.9284467714</v>
      </c>
      <c r="L215" s="47">
        <f t="shared" si="5"/>
        <v>0.9403508772</v>
      </c>
      <c r="M215" s="47">
        <f t="shared" si="6"/>
        <v>0.928125</v>
      </c>
      <c r="N215" s="62">
        <f t="shared" si="7"/>
        <v>4.256880734</v>
      </c>
      <c r="O215" s="62">
        <f t="shared" si="8"/>
        <v>1.614678899</v>
      </c>
      <c r="P215" s="62">
        <f t="shared" si="9"/>
        <v>0.3793103448</v>
      </c>
      <c r="Q215" s="62">
        <f t="shared" si="10"/>
        <v>0.3071553229</v>
      </c>
      <c r="R215" s="62">
        <f t="shared" si="11"/>
        <v>1.628070175</v>
      </c>
      <c r="S215" s="62">
        <f t="shared" si="12"/>
        <v>0.1703125</v>
      </c>
      <c r="T215" s="63">
        <f t="shared" si="13"/>
        <v>0.9284467714</v>
      </c>
      <c r="U215" s="63">
        <f t="shared" si="14"/>
        <v>0.9403508772</v>
      </c>
      <c r="V215" s="63">
        <f t="shared" si="15"/>
        <v>0.928125</v>
      </c>
      <c r="W215" s="63">
        <f t="shared" si="16"/>
        <v>0.9305740988</v>
      </c>
      <c r="X215" s="63">
        <f t="shared" si="17"/>
        <v>0.9305740988</v>
      </c>
      <c r="Y215" s="63">
        <f t="shared" si="18"/>
        <v>0.9305740988</v>
      </c>
      <c r="Z215" s="64">
        <f t="shared" si="19"/>
        <v>0.2408376963</v>
      </c>
      <c r="AA215" s="64">
        <f t="shared" si="20"/>
        <v>0.4</v>
      </c>
      <c r="AB215" s="64">
        <f t="shared" si="21"/>
        <v>0.6875</v>
      </c>
      <c r="AC215" s="64">
        <f t="shared" si="22"/>
        <v>0.7249666222</v>
      </c>
      <c r="AD215" s="64">
        <f t="shared" si="23"/>
        <v>0.4045393858</v>
      </c>
      <c r="AE215" s="64">
        <f t="shared" si="24"/>
        <v>0.8010680908</v>
      </c>
      <c r="AF215" s="3"/>
      <c r="AG215" s="3"/>
      <c r="AH215" s="3"/>
      <c r="AI215" s="66">
        <f t="shared" si="25"/>
        <v>41</v>
      </c>
      <c r="AJ215" s="47">
        <v>0.833333333333333</v>
      </c>
      <c r="AK215" s="47">
        <v>0.969230769230769</v>
      </c>
      <c r="AL215" s="63">
        <v>0.948051948051948</v>
      </c>
      <c r="AM215" s="47">
        <f t="shared" si="41"/>
        <v>1.2746053</v>
      </c>
      <c r="AN215" s="47">
        <f t="shared" si="42"/>
        <v>0.09609399847</v>
      </c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>
        <f t="shared" si="28"/>
        <v>6</v>
      </c>
      <c r="BG215" s="47">
        <v>0.0652807369850735</v>
      </c>
      <c r="BH215" s="47">
        <v>0.782635303989336</v>
      </c>
      <c r="BI215" s="63">
        <v>0.587570621468927</v>
      </c>
      <c r="BJ215" s="47"/>
      <c r="BK215" s="47"/>
      <c r="BL215" s="3"/>
      <c r="BM215" s="3"/>
      <c r="BN215" s="3"/>
      <c r="BO215" s="3"/>
      <c r="BP215" s="3"/>
      <c r="BQ215" s="3"/>
      <c r="BR215" s="3"/>
      <c r="BS215" s="3"/>
      <c r="BT215" s="3"/>
      <c r="BU215" s="3">
        <v>5.0</v>
      </c>
      <c r="BV215" s="47">
        <f t="shared" si="49"/>
        <v>0.055</v>
      </c>
      <c r="BW215" s="3">
        <v>0.698871632216</v>
      </c>
      <c r="BX215" s="3">
        <v>0.035570497755</v>
      </c>
      <c r="BY215" s="3"/>
      <c r="BZ215" s="3"/>
      <c r="CA215" s="3"/>
      <c r="CB215" s="3"/>
      <c r="CC215" s="3"/>
      <c r="CD215" s="3"/>
      <c r="CE215" s="3"/>
      <c r="CF215" s="3"/>
      <c r="CG215" s="3"/>
      <c r="CH215" s="3"/>
      <c r="CI215" s="3"/>
      <c r="CJ215" s="3"/>
      <c r="CK215" s="3"/>
      <c r="CL215" s="3"/>
      <c r="CM215" s="47">
        <v>0.944954128440367</v>
      </c>
      <c r="CN215" s="47">
        <v>0.924568965517241</v>
      </c>
      <c r="CO215" s="47">
        <v>0.928869168446039</v>
      </c>
      <c r="CP215" s="47">
        <v>0.927266116426877</v>
      </c>
      <c r="CQ215" s="63">
        <v>0.928446771378709</v>
      </c>
      <c r="CR215" s="47">
        <f t="shared" si="29"/>
        <v>0.9288691684</v>
      </c>
      <c r="CS215" s="47">
        <f t="shared" si="30"/>
        <v>-0.0004223970673</v>
      </c>
      <c r="CT215" s="47">
        <f t="shared" si="31"/>
        <v>1.321952457</v>
      </c>
      <c r="CU215" s="47">
        <f t="shared" si="32"/>
        <v>-0.01441448694</v>
      </c>
      <c r="CV215" s="3"/>
    </row>
    <row r="216" ht="11.25" customHeight="1">
      <c r="A216" s="3" t="s">
        <v>236</v>
      </c>
      <c r="B216" s="18">
        <v>291.0</v>
      </c>
      <c r="C216" s="19">
        <v>48.0</v>
      </c>
      <c r="D216" s="20">
        <v>1544.0</v>
      </c>
      <c r="E216" s="21">
        <v>75.0</v>
      </c>
      <c r="F216" s="35">
        <v>830.0</v>
      </c>
      <c r="G216" s="36">
        <v>54.0</v>
      </c>
      <c r="H216" s="47">
        <f t="shared" si="1"/>
        <v>0.8584070796</v>
      </c>
      <c r="I216" s="47">
        <f t="shared" si="2"/>
        <v>0.9536751081</v>
      </c>
      <c r="J216" s="47">
        <f t="shared" si="3"/>
        <v>0.9389140271</v>
      </c>
      <c r="K216" s="47">
        <f t="shared" si="4"/>
        <v>0.9371807967</v>
      </c>
      <c r="L216" s="47">
        <f t="shared" si="5"/>
        <v>0.9165985282</v>
      </c>
      <c r="M216" s="47">
        <f t="shared" si="6"/>
        <v>0.9484618458</v>
      </c>
      <c r="N216" s="62">
        <f t="shared" si="7"/>
        <v>4.775811209</v>
      </c>
      <c r="O216" s="62">
        <f t="shared" si="8"/>
        <v>2.607669617</v>
      </c>
      <c r="P216" s="62">
        <f t="shared" si="9"/>
        <v>0.5460160593</v>
      </c>
      <c r="Q216" s="62">
        <f t="shared" si="10"/>
        <v>0.4514811032</v>
      </c>
      <c r="R216" s="62">
        <f t="shared" si="11"/>
        <v>1.323793949</v>
      </c>
      <c r="S216" s="62">
        <f t="shared" si="12"/>
        <v>0.135437475</v>
      </c>
      <c r="T216" s="63">
        <f t="shared" si="13"/>
        <v>0.9371807967</v>
      </c>
      <c r="U216" s="63">
        <f t="shared" si="14"/>
        <v>0.9165985282</v>
      </c>
      <c r="V216" s="63">
        <f t="shared" si="15"/>
        <v>0.9484618458</v>
      </c>
      <c r="W216" s="63">
        <f t="shared" si="16"/>
        <v>0.9377199156</v>
      </c>
      <c r="X216" s="63">
        <f t="shared" si="17"/>
        <v>0.9377199156</v>
      </c>
      <c r="Y216" s="63">
        <f t="shared" si="18"/>
        <v>0.9377199156</v>
      </c>
      <c r="Z216" s="64">
        <f t="shared" si="19"/>
        <v>0.1869254341</v>
      </c>
      <c r="AA216" s="64">
        <f t="shared" si="20"/>
        <v>0.2820932134</v>
      </c>
      <c r="AB216" s="64">
        <f t="shared" si="21"/>
        <v>0.6384338793</v>
      </c>
      <c r="AC216" s="64">
        <f t="shared" si="22"/>
        <v>0.6646727657</v>
      </c>
      <c r="AD216" s="64">
        <f t="shared" si="23"/>
        <v>0.4208304011</v>
      </c>
      <c r="AE216" s="64">
        <f t="shared" si="24"/>
        <v>0.8522167488</v>
      </c>
      <c r="AF216" s="3"/>
      <c r="AG216" s="3"/>
      <c r="AH216" s="3"/>
      <c r="AI216" s="66">
        <f t="shared" si="25"/>
        <v>41</v>
      </c>
      <c r="AJ216" s="47">
        <v>0.835616438356164</v>
      </c>
      <c r="AK216" s="47">
        <v>0.952941176470588</v>
      </c>
      <c r="AL216" s="63">
        <v>0.938250428816466</v>
      </c>
      <c r="AM216" s="47">
        <f t="shared" si="41"/>
        <v>1.264701218</v>
      </c>
      <c r="AN216" s="47">
        <f t="shared" si="42"/>
        <v>0.08296111792</v>
      </c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>
        <f t="shared" si="28"/>
        <v>6</v>
      </c>
      <c r="BG216" s="47">
        <v>0.0654261750134505</v>
      </c>
      <c r="BH216" s="47">
        <v>1.2102655170612</v>
      </c>
      <c r="BI216" s="63">
        <v>0.887189292543021</v>
      </c>
      <c r="BJ216" s="47"/>
      <c r="BK216" s="47"/>
      <c r="BL216" s="3"/>
      <c r="BM216" s="3"/>
      <c r="BN216" s="3"/>
      <c r="BO216" s="3"/>
      <c r="BP216" s="3"/>
      <c r="BQ216" s="3"/>
      <c r="BR216" s="3"/>
      <c r="BS216" s="3"/>
      <c r="BT216" s="3"/>
      <c r="BU216" s="3">
        <v>6.0</v>
      </c>
      <c r="BV216" s="47">
        <f t="shared" si="49"/>
        <v>0.065</v>
      </c>
      <c r="BW216" s="3">
        <v>0.6986882589</v>
      </c>
      <c r="BX216" s="3">
        <v>0.037039676289</v>
      </c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47">
        <v>0.858407079646018</v>
      </c>
      <c r="CN216" s="47">
        <v>0.953675108091414</v>
      </c>
      <c r="CO216" s="47">
        <v>0.939251938422281</v>
      </c>
      <c r="CP216" s="47">
        <v>0.937550158263126</v>
      </c>
      <c r="CQ216" s="63">
        <v>0.937180796731358</v>
      </c>
      <c r="CR216" s="47">
        <f t="shared" si="29"/>
        <v>0.9392519384</v>
      </c>
      <c r="CS216" s="47">
        <f t="shared" si="30"/>
        <v>-0.002071141691</v>
      </c>
      <c r="CT216" s="47">
        <f t="shared" si="31"/>
        <v>1.281335603</v>
      </c>
      <c r="CU216" s="47">
        <f t="shared" si="32"/>
        <v>0.06736466894</v>
      </c>
      <c r="CV216" s="3"/>
    </row>
    <row r="217" ht="11.25" customHeight="1">
      <c r="A217" s="3" t="s">
        <v>237</v>
      </c>
      <c r="B217" s="18">
        <v>69.0</v>
      </c>
      <c r="C217" s="19">
        <v>9.0</v>
      </c>
      <c r="D217" s="20">
        <v>596.0</v>
      </c>
      <c r="E217" s="21">
        <v>42.0</v>
      </c>
      <c r="F217" s="35">
        <v>350.0</v>
      </c>
      <c r="G217" s="36">
        <v>10.0</v>
      </c>
      <c r="H217" s="47">
        <f t="shared" si="1"/>
        <v>0.8846153846</v>
      </c>
      <c r="I217" s="47">
        <f t="shared" si="2"/>
        <v>0.934169279</v>
      </c>
      <c r="J217" s="47">
        <f t="shared" si="3"/>
        <v>0.9722222222</v>
      </c>
      <c r="K217" s="47">
        <f t="shared" si="4"/>
        <v>0.9287709497</v>
      </c>
      <c r="L217" s="47">
        <f t="shared" si="5"/>
        <v>0.9566210046</v>
      </c>
      <c r="M217" s="47">
        <f t="shared" si="6"/>
        <v>0.9478957916</v>
      </c>
      <c r="N217" s="62">
        <f t="shared" si="7"/>
        <v>8.179487179</v>
      </c>
      <c r="O217" s="62">
        <f t="shared" si="8"/>
        <v>4.615384615</v>
      </c>
      <c r="P217" s="62">
        <f t="shared" si="9"/>
        <v>0.5642633229</v>
      </c>
      <c r="Q217" s="62">
        <f t="shared" si="10"/>
        <v>0.5027932961</v>
      </c>
      <c r="R217" s="62">
        <f t="shared" si="11"/>
        <v>1.456621005</v>
      </c>
      <c r="S217" s="62">
        <f t="shared" si="12"/>
        <v>0.07815631263</v>
      </c>
      <c r="T217" s="63">
        <f t="shared" si="13"/>
        <v>0.9287709497</v>
      </c>
      <c r="U217" s="63">
        <f t="shared" si="14"/>
        <v>0.9566210046</v>
      </c>
      <c r="V217" s="63">
        <f t="shared" si="15"/>
        <v>0.9478957916</v>
      </c>
      <c r="W217" s="63">
        <f t="shared" si="16"/>
        <v>0.9433085502</v>
      </c>
      <c r="X217" s="63">
        <f t="shared" si="17"/>
        <v>0.9433085502</v>
      </c>
      <c r="Y217" s="63">
        <f t="shared" si="18"/>
        <v>0.9433085502</v>
      </c>
      <c r="Z217" s="64">
        <f t="shared" si="19"/>
        <v>0.155027933</v>
      </c>
      <c r="AA217" s="64">
        <f t="shared" si="20"/>
        <v>0.1803652968</v>
      </c>
      <c r="AB217" s="64">
        <f t="shared" si="21"/>
        <v>0.6072144289</v>
      </c>
      <c r="AC217" s="64">
        <f t="shared" si="22"/>
        <v>0.6273234201</v>
      </c>
      <c r="AD217" s="64">
        <f t="shared" si="23"/>
        <v>0.4284386617</v>
      </c>
      <c r="AE217" s="64">
        <f t="shared" si="24"/>
        <v>0.8875464684</v>
      </c>
      <c r="AF217" s="3"/>
      <c r="AG217" s="3"/>
      <c r="AH217" s="3"/>
      <c r="AI217" s="66">
        <f t="shared" si="25"/>
        <v>41</v>
      </c>
      <c r="AJ217" s="47">
        <v>0.836363636363636</v>
      </c>
      <c r="AK217" s="47">
        <v>0.958549222797927</v>
      </c>
      <c r="AL217" s="63">
        <v>0.931451612903226</v>
      </c>
      <c r="AM217" s="47">
        <f t="shared" si="41"/>
        <v>1.269195054</v>
      </c>
      <c r="AN217" s="47">
        <f t="shared" si="42"/>
        <v>0.08639825673</v>
      </c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>
        <f t="shared" si="28"/>
        <v>6</v>
      </c>
      <c r="BG217" s="47">
        <v>0.0654888629475759</v>
      </c>
      <c r="BH217" s="47">
        <v>1.14274159570893</v>
      </c>
      <c r="BI217" s="63">
        <v>0.832915622389307</v>
      </c>
      <c r="BJ217" s="47"/>
      <c r="BK217" s="47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47">
        <v>0.884615384615385</v>
      </c>
      <c r="CN217" s="47">
        <v>0.934169278996865</v>
      </c>
      <c r="CO217" s="47">
        <v>0.927146880157679</v>
      </c>
      <c r="CP217" s="47">
        <v>0.925560205109173</v>
      </c>
      <c r="CQ217" s="63">
        <v>0.92877094972067</v>
      </c>
      <c r="CR217" s="47">
        <f t="shared" si="29"/>
        <v>0.9271468802</v>
      </c>
      <c r="CS217" s="47">
        <f t="shared" si="30"/>
        <v>0.001624069563</v>
      </c>
      <c r="CT217" s="47">
        <f t="shared" si="31"/>
        <v>1.286074969</v>
      </c>
      <c r="CU217" s="47">
        <f t="shared" si="32"/>
        <v>0.03503989475</v>
      </c>
      <c r="CV217" s="3"/>
    </row>
    <row r="218" ht="11.25" customHeight="1">
      <c r="A218" s="3" t="s">
        <v>238</v>
      </c>
      <c r="B218" s="18">
        <v>506.0</v>
      </c>
      <c r="C218" s="19">
        <v>35.0</v>
      </c>
      <c r="D218" s="20">
        <v>1330.0</v>
      </c>
      <c r="E218" s="21">
        <v>42.0</v>
      </c>
      <c r="F218" s="35">
        <v>677.0</v>
      </c>
      <c r="G218" s="36">
        <v>27.0</v>
      </c>
      <c r="H218" s="47">
        <f t="shared" si="1"/>
        <v>0.9353049908</v>
      </c>
      <c r="I218" s="47">
        <f t="shared" si="2"/>
        <v>0.9693877551</v>
      </c>
      <c r="J218" s="47">
        <f t="shared" si="3"/>
        <v>0.9616477273</v>
      </c>
      <c r="K218" s="47">
        <f t="shared" si="4"/>
        <v>0.9597490852</v>
      </c>
      <c r="L218" s="47">
        <f t="shared" si="5"/>
        <v>0.9502008032</v>
      </c>
      <c r="M218" s="47">
        <f t="shared" si="6"/>
        <v>0.9667630058</v>
      </c>
      <c r="N218" s="62">
        <f t="shared" si="7"/>
        <v>2.536044362</v>
      </c>
      <c r="O218" s="62">
        <f t="shared" si="8"/>
        <v>1.3012939</v>
      </c>
      <c r="P218" s="62">
        <f t="shared" si="9"/>
        <v>0.5131195335</v>
      </c>
      <c r="Q218" s="62">
        <f t="shared" si="10"/>
        <v>0.3680083638</v>
      </c>
      <c r="R218" s="62">
        <f t="shared" si="11"/>
        <v>1.102008032</v>
      </c>
      <c r="S218" s="62">
        <f t="shared" si="12"/>
        <v>0.2605973025</v>
      </c>
      <c r="T218" s="63">
        <f t="shared" si="13"/>
        <v>0.9597490852</v>
      </c>
      <c r="U218" s="63">
        <f t="shared" si="14"/>
        <v>0.9502008032</v>
      </c>
      <c r="V218" s="63">
        <f t="shared" si="15"/>
        <v>0.9667630058</v>
      </c>
      <c r="W218" s="63">
        <f t="shared" si="16"/>
        <v>0.9602598395</v>
      </c>
      <c r="X218" s="63">
        <f t="shared" si="17"/>
        <v>0.9602598395</v>
      </c>
      <c r="Y218" s="63">
        <f t="shared" si="18"/>
        <v>0.9602598395</v>
      </c>
      <c r="Z218" s="64">
        <f t="shared" si="19"/>
        <v>0.2864610559</v>
      </c>
      <c r="AA218" s="64">
        <f t="shared" si="20"/>
        <v>0.4281124498</v>
      </c>
      <c r="AB218" s="64">
        <f t="shared" si="21"/>
        <v>0.6536608863</v>
      </c>
      <c r="AC218" s="64">
        <f t="shared" si="22"/>
        <v>0.7118838365</v>
      </c>
      <c r="AD218" s="64">
        <f t="shared" si="23"/>
        <v>0.4680932365</v>
      </c>
      <c r="AE218" s="64">
        <f t="shared" si="24"/>
        <v>0.7802827665</v>
      </c>
      <c r="AF218" s="3"/>
      <c r="AG218" s="3"/>
      <c r="AH218" s="3"/>
      <c r="AI218" s="66">
        <f t="shared" si="25"/>
        <v>41</v>
      </c>
      <c r="AJ218" s="47">
        <v>0.837837837837838</v>
      </c>
      <c r="AK218" s="47">
        <v>0.981818181818182</v>
      </c>
      <c r="AL218" s="63">
        <v>0.923913043478261</v>
      </c>
      <c r="AM218" s="47">
        <f t="shared" si="41"/>
        <v>1.286691111</v>
      </c>
      <c r="AN218" s="47">
        <f t="shared" si="42"/>
        <v>0.1018094776</v>
      </c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>
        <f t="shared" si="28"/>
        <v>6</v>
      </c>
      <c r="BG218" s="47">
        <v>0.0655174502398574</v>
      </c>
      <c r="BH218" s="47">
        <v>1.29596292611337</v>
      </c>
      <c r="BI218" s="63">
        <v>0.941329856584094</v>
      </c>
      <c r="BJ218" s="47"/>
      <c r="BK218" s="47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  <c r="CG218" s="3"/>
      <c r="CH218" s="3"/>
      <c r="CI218" s="3"/>
      <c r="CJ218" s="3"/>
      <c r="CK218" s="3"/>
      <c r="CL218" s="3"/>
      <c r="CM218" s="47">
        <v>0.935304990757856</v>
      </c>
      <c r="CN218" s="47">
        <v>0.969387755102041</v>
      </c>
      <c r="CO218" s="47">
        <v>0.964870014619202</v>
      </c>
      <c r="CP218" s="47">
        <v>0.96292463616991</v>
      </c>
      <c r="CQ218" s="63">
        <v>0.959749085206482</v>
      </c>
      <c r="CR218" s="47">
        <f t="shared" si="29"/>
        <v>0.9648700146</v>
      </c>
      <c r="CS218" s="47">
        <f t="shared" si="30"/>
        <v>-0.005120929413</v>
      </c>
      <c r="CT218" s="47">
        <f t="shared" si="31"/>
        <v>1.346821157</v>
      </c>
      <c r="CU218" s="47">
        <f t="shared" si="32"/>
        <v>0.02410015379</v>
      </c>
      <c r="CV218" s="3"/>
    </row>
    <row r="219" ht="11.25" customHeight="1">
      <c r="A219" s="3" t="s">
        <v>239</v>
      </c>
      <c r="B219" s="18">
        <v>147.0</v>
      </c>
      <c r="C219" s="19">
        <v>13.0</v>
      </c>
      <c r="D219" s="20">
        <v>1059.0</v>
      </c>
      <c r="E219" s="21">
        <v>32.0</v>
      </c>
      <c r="F219" s="35">
        <v>277.0</v>
      </c>
      <c r="G219" s="36">
        <v>10.0</v>
      </c>
      <c r="H219" s="47">
        <f t="shared" si="1"/>
        <v>0.91875</v>
      </c>
      <c r="I219" s="47">
        <f t="shared" si="2"/>
        <v>0.9706691109</v>
      </c>
      <c r="J219" s="47">
        <f t="shared" si="3"/>
        <v>0.9651567944</v>
      </c>
      <c r="K219" s="47">
        <f t="shared" si="4"/>
        <v>0.964028777</v>
      </c>
      <c r="L219" s="47">
        <f t="shared" si="5"/>
        <v>0.9485458613</v>
      </c>
      <c r="M219" s="47">
        <f t="shared" si="6"/>
        <v>0.969521045</v>
      </c>
      <c r="N219" s="62">
        <f t="shared" si="7"/>
        <v>6.81875</v>
      </c>
      <c r="O219" s="62">
        <f t="shared" si="8"/>
        <v>1.79375</v>
      </c>
      <c r="P219" s="62">
        <f t="shared" si="9"/>
        <v>0.2630614115</v>
      </c>
      <c r="Q219" s="62">
        <f t="shared" si="10"/>
        <v>0.2294164668</v>
      </c>
      <c r="R219" s="62">
        <f t="shared" si="11"/>
        <v>2.440715884</v>
      </c>
      <c r="S219" s="62">
        <f t="shared" si="12"/>
        <v>0.1161103048</v>
      </c>
      <c r="T219" s="63">
        <f t="shared" si="13"/>
        <v>0.964028777</v>
      </c>
      <c r="U219" s="63">
        <f t="shared" si="14"/>
        <v>0.9485458613</v>
      </c>
      <c r="V219" s="63">
        <f t="shared" si="15"/>
        <v>0.969521045</v>
      </c>
      <c r="W219" s="63">
        <f t="shared" si="16"/>
        <v>0.9642392718</v>
      </c>
      <c r="X219" s="63">
        <f t="shared" si="17"/>
        <v>0.9642392718</v>
      </c>
      <c r="Y219" s="63">
        <f t="shared" si="18"/>
        <v>0.9642392718</v>
      </c>
      <c r="Z219" s="64">
        <f t="shared" si="19"/>
        <v>0.1430855316</v>
      </c>
      <c r="AA219" s="64">
        <f t="shared" si="20"/>
        <v>0.3512304251</v>
      </c>
      <c r="AB219" s="64">
        <f t="shared" si="21"/>
        <v>0.7757619739</v>
      </c>
      <c r="AC219" s="64">
        <f t="shared" si="22"/>
        <v>0.7906371912</v>
      </c>
      <c r="AD219" s="64">
        <f t="shared" si="23"/>
        <v>0.2964889467</v>
      </c>
      <c r="AE219" s="64">
        <f t="shared" si="24"/>
        <v>0.8771131339</v>
      </c>
      <c r="AF219" s="3"/>
      <c r="AG219" s="3"/>
      <c r="AH219" s="3"/>
      <c r="AI219" s="66">
        <f t="shared" si="25"/>
        <v>41</v>
      </c>
      <c r="AJ219" s="47">
        <v>0.837988826815642</v>
      </c>
      <c r="AK219" s="47">
        <v>0.866302864938608</v>
      </c>
      <c r="AL219" s="63">
        <v>0.860745614035088</v>
      </c>
      <c r="AM219" s="47">
        <f t="shared" si="41"/>
        <v>1.205116212</v>
      </c>
      <c r="AN219" s="47">
        <f t="shared" si="42"/>
        <v>0.02002104836</v>
      </c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>
        <f t="shared" si="28"/>
        <v>6</v>
      </c>
      <c r="BG219" s="47">
        <v>0.0657133293112899</v>
      </c>
      <c r="BH219" s="47">
        <v>1.29660268877782</v>
      </c>
      <c r="BI219" s="63">
        <v>0.944852941176471</v>
      </c>
      <c r="BJ219" s="47"/>
      <c r="BK219" s="47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  <c r="CG219" s="3"/>
      <c r="CH219" s="3"/>
      <c r="CI219" s="3"/>
      <c r="CJ219" s="3"/>
      <c r="CK219" s="3"/>
      <c r="CL219" s="3"/>
      <c r="CM219" s="47">
        <v>0.91875</v>
      </c>
      <c r="CN219" s="47">
        <v>0.970669110907424</v>
      </c>
      <c r="CO219" s="47">
        <v>0.963263801490795</v>
      </c>
      <c r="CP219" s="47">
        <v>0.961333696271572</v>
      </c>
      <c r="CQ219" s="63">
        <v>0.964028776978417</v>
      </c>
      <c r="CR219" s="47">
        <f t="shared" si="29"/>
        <v>0.9632638015</v>
      </c>
      <c r="CS219" s="47">
        <f t="shared" si="30"/>
        <v>0.0007649754876</v>
      </c>
      <c r="CT219" s="47">
        <f t="shared" si="31"/>
        <v>1.336021066</v>
      </c>
      <c r="CU219" s="47">
        <f t="shared" si="32"/>
        <v>0.0367123554</v>
      </c>
      <c r="CV219" s="3"/>
    </row>
    <row r="220" ht="11.25" customHeight="1">
      <c r="A220" s="3" t="s">
        <v>240</v>
      </c>
      <c r="B220" s="18">
        <v>0.0</v>
      </c>
      <c r="C220" s="19">
        <v>0.0</v>
      </c>
      <c r="D220" s="20">
        <v>395.0</v>
      </c>
      <c r="E220" s="21">
        <v>14.0</v>
      </c>
      <c r="F220" s="35">
        <v>42.0</v>
      </c>
      <c r="G220" s="36">
        <v>1.0</v>
      </c>
      <c r="H220" s="47" t="str">
        <f t="shared" si="1"/>
        <v>#DIV/0!</v>
      </c>
      <c r="I220" s="47">
        <f t="shared" si="2"/>
        <v>0.9657701711</v>
      </c>
      <c r="J220" s="47">
        <f t="shared" si="3"/>
        <v>0.976744186</v>
      </c>
      <c r="K220" s="47">
        <f t="shared" si="4"/>
        <v>0.9657701711</v>
      </c>
      <c r="L220" s="47">
        <f t="shared" si="5"/>
        <v>0.976744186</v>
      </c>
      <c r="M220" s="47">
        <f t="shared" si="6"/>
        <v>0.9668141593</v>
      </c>
      <c r="N220" s="62" t="str">
        <f t="shared" si="7"/>
        <v>#DIV/0!</v>
      </c>
      <c r="O220" s="62" t="str">
        <f t="shared" si="8"/>
        <v>#DIV/0!</v>
      </c>
      <c r="P220" s="62">
        <f t="shared" si="9"/>
        <v>0.1051344743</v>
      </c>
      <c r="Q220" s="62">
        <f t="shared" si="10"/>
        <v>0.1051344743</v>
      </c>
      <c r="R220" s="62">
        <f t="shared" si="11"/>
        <v>9.511627907</v>
      </c>
      <c r="S220" s="62">
        <f t="shared" si="12"/>
        <v>0</v>
      </c>
      <c r="T220" s="63">
        <f t="shared" si="13"/>
        <v>0.9657701711</v>
      </c>
      <c r="U220" s="63">
        <f t="shared" si="14"/>
        <v>0.976744186</v>
      </c>
      <c r="V220" s="63">
        <f t="shared" si="15"/>
        <v>0.9668141593</v>
      </c>
      <c r="W220" s="63">
        <f t="shared" si="16"/>
        <v>0.9668141593</v>
      </c>
      <c r="X220" s="63">
        <f t="shared" si="17"/>
        <v>0.9668141593</v>
      </c>
      <c r="Y220" s="63">
        <f t="shared" si="18"/>
        <v>0.9668141593</v>
      </c>
      <c r="Z220" s="64">
        <f t="shared" si="19"/>
        <v>0.03422982885</v>
      </c>
      <c r="AA220" s="64">
        <f t="shared" si="20"/>
        <v>0.02325581395</v>
      </c>
      <c r="AB220" s="64">
        <f t="shared" si="21"/>
        <v>0.8761061947</v>
      </c>
      <c r="AC220" s="64">
        <f t="shared" si="22"/>
        <v>0.8761061947</v>
      </c>
      <c r="AD220" s="64">
        <f t="shared" si="23"/>
        <v>0.1238938053</v>
      </c>
      <c r="AE220" s="64">
        <f t="shared" si="24"/>
        <v>0.9668141593</v>
      </c>
      <c r="AF220" s="3"/>
      <c r="AG220" s="3"/>
      <c r="AH220" s="3"/>
      <c r="AI220" s="66">
        <f t="shared" si="25"/>
        <v>41</v>
      </c>
      <c r="AJ220" s="47">
        <v>0.839195979899497</v>
      </c>
      <c r="AK220" s="47">
        <v>0.908301158301158</v>
      </c>
      <c r="AL220" s="63">
        <v>0.897165991902834</v>
      </c>
      <c r="AM220" s="47">
        <f t="shared" si="41"/>
        <v>1.235667077</v>
      </c>
      <c r="AN220" s="47">
        <f t="shared" si="42"/>
        <v>0.04886474026</v>
      </c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>
        <f t="shared" si="28"/>
        <v>6</v>
      </c>
      <c r="BG220" s="47">
        <v>0.0657246687641344</v>
      </c>
      <c r="BH220" s="47">
        <v>0.478203624456287</v>
      </c>
      <c r="BI220" s="63">
        <v>0.359550561797753</v>
      </c>
      <c r="BJ220" s="47"/>
      <c r="BK220" s="47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  <c r="CG220" s="3"/>
      <c r="CH220" s="3"/>
      <c r="CI220" s="3"/>
      <c r="CJ220" s="3"/>
      <c r="CK220" s="3"/>
      <c r="CL220" s="3"/>
      <c r="CM220" s="47"/>
      <c r="CN220" s="47">
        <v>0.965770171149144</v>
      </c>
      <c r="CO220" s="47"/>
      <c r="CP220" s="47"/>
      <c r="CQ220" s="63">
        <v>0.965770171149144</v>
      </c>
      <c r="CR220" s="47">
        <f t="shared" si="29"/>
        <v>0.8104193213</v>
      </c>
      <c r="CS220" s="47"/>
      <c r="CT220" s="47">
        <f t="shared" si="31"/>
        <v>0.6829026371</v>
      </c>
      <c r="CU220" s="47">
        <f t="shared" si="32"/>
        <v>0.6829026371</v>
      </c>
      <c r="CV220" s="3"/>
    </row>
    <row r="221" ht="11.25" customHeight="1">
      <c r="A221" s="3" t="s">
        <v>241</v>
      </c>
      <c r="B221" s="18">
        <v>213.0</v>
      </c>
      <c r="C221" s="19">
        <v>51.0</v>
      </c>
      <c r="D221" s="20">
        <v>1389.0</v>
      </c>
      <c r="E221" s="21">
        <v>176.0</v>
      </c>
      <c r="F221" s="35">
        <v>605.0</v>
      </c>
      <c r="G221" s="36">
        <v>72.0</v>
      </c>
      <c r="H221" s="47">
        <f t="shared" si="1"/>
        <v>0.8068181818</v>
      </c>
      <c r="I221" s="47">
        <f t="shared" si="2"/>
        <v>0.8875399361</v>
      </c>
      <c r="J221" s="47">
        <f t="shared" si="3"/>
        <v>0.893648449</v>
      </c>
      <c r="K221" s="47">
        <f t="shared" si="4"/>
        <v>0.8758884636</v>
      </c>
      <c r="L221" s="47">
        <f t="shared" si="5"/>
        <v>0.8692879915</v>
      </c>
      <c r="M221" s="47">
        <f t="shared" si="6"/>
        <v>0.8893844781</v>
      </c>
      <c r="N221" s="62">
        <f t="shared" si="7"/>
        <v>5.928030303</v>
      </c>
      <c r="O221" s="62">
        <f t="shared" si="8"/>
        <v>2.564393939</v>
      </c>
      <c r="P221" s="62">
        <f t="shared" si="9"/>
        <v>0.4325878594</v>
      </c>
      <c r="Q221" s="62">
        <f t="shared" si="10"/>
        <v>0.3701476217</v>
      </c>
      <c r="R221" s="62">
        <f t="shared" si="11"/>
        <v>1.663124336</v>
      </c>
      <c r="S221" s="62">
        <f t="shared" si="12"/>
        <v>0.1177520071</v>
      </c>
      <c r="T221" s="63">
        <f t="shared" si="13"/>
        <v>0.8758884636</v>
      </c>
      <c r="U221" s="63">
        <f t="shared" si="14"/>
        <v>0.8692879915</v>
      </c>
      <c r="V221" s="63">
        <f t="shared" si="15"/>
        <v>0.8893844781</v>
      </c>
      <c r="W221" s="63">
        <f t="shared" si="16"/>
        <v>0.8806863528</v>
      </c>
      <c r="X221" s="63">
        <f t="shared" si="17"/>
        <v>0.8806863528</v>
      </c>
      <c r="Y221" s="63">
        <f t="shared" si="18"/>
        <v>0.8806863528</v>
      </c>
      <c r="Z221" s="64">
        <f t="shared" si="19"/>
        <v>0.2126845271</v>
      </c>
      <c r="AA221" s="64">
        <f t="shared" si="20"/>
        <v>0.302869288</v>
      </c>
      <c r="AB221" s="64">
        <f t="shared" si="21"/>
        <v>0.6516503122</v>
      </c>
      <c r="AC221" s="64">
        <f t="shared" si="22"/>
        <v>0.6679968077</v>
      </c>
      <c r="AD221" s="64">
        <f t="shared" si="23"/>
        <v>0.3966480447</v>
      </c>
      <c r="AE221" s="64">
        <f t="shared" si="24"/>
        <v>0.8160415004</v>
      </c>
      <c r="AF221" s="3"/>
      <c r="AG221" s="3"/>
      <c r="AH221" s="3"/>
      <c r="AI221" s="66">
        <f t="shared" si="25"/>
        <v>42</v>
      </c>
      <c r="AJ221" s="47">
        <v>0.84375</v>
      </c>
      <c r="AK221" s="47">
        <v>0.910761154855643</v>
      </c>
      <c r="AL221" s="63">
        <v>0.899132321041215</v>
      </c>
      <c r="AM221" s="47">
        <f t="shared" si="41"/>
        <v>1.240626735</v>
      </c>
      <c r="AN221" s="47">
        <f t="shared" si="42"/>
        <v>0.04738404201</v>
      </c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>
        <f t="shared" si="28"/>
        <v>6</v>
      </c>
      <c r="BG221" s="47">
        <v>0.0658987028222357</v>
      </c>
      <c r="BH221" s="47">
        <v>0.617915149101696</v>
      </c>
      <c r="BI221" s="63">
        <v>0.470797359065516</v>
      </c>
      <c r="BJ221" s="47"/>
      <c r="BK221" s="47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  <c r="CG221" s="3"/>
      <c r="CH221" s="3"/>
      <c r="CI221" s="3"/>
      <c r="CJ221" s="3"/>
      <c r="CK221" s="3"/>
      <c r="CL221" s="3"/>
      <c r="CM221" s="47">
        <v>0.806818181818182</v>
      </c>
      <c r="CN221" s="47">
        <v>0.887539936102236</v>
      </c>
      <c r="CO221" s="47">
        <v>0.875471697653</v>
      </c>
      <c r="CP221" s="47">
        <v>0.874376393853603</v>
      </c>
      <c r="CQ221" s="63">
        <v>0.875888463641334</v>
      </c>
      <c r="CR221" s="47">
        <f t="shared" si="29"/>
        <v>0.8754716977</v>
      </c>
      <c r="CS221" s="47">
        <f t="shared" ref="CS221:CS304" si="50">CQ221-CR221</f>
        <v>0.0004167659883</v>
      </c>
      <c r="CT221" s="47">
        <f t="shared" si="31"/>
        <v>1.198092115</v>
      </c>
      <c r="CU221" s="47">
        <f t="shared" si="32"/>
        <v>0.05707889984</v>
      </c>
      <c r="CV221" s="3"/>
    </row>
    <row r="222" ht="11.25" customHeight="1">
      <c r="A222" s="3" t="s">
        <v>242</v>
      </c>
      <c r="B222" s="18">
        <v>27.0</v>
      </c>
      <c r="C222" s="19">
        <v>4.0</v>
      </c>
      <c r="D222" s="20">
        <v>2218.0</v>
      </c>
      <c r="E222" s="21">
        <v>235.0</v>
      </c>
      <c r="F222" s="35">
        <v>835.0</v>
      </c>
      <c r="G222" s="36">
        <v>105.0</v>
      </c>
      <c r="H222" s="47">
        <f t="shared" si="1"/>
        <v>0.8709677419</v>
      </c>
      <c r="I222" s="47">
        <f t="shared" si="2"/>
        <v>0.9041989401</v>
      </c>
      <c r="J222" s="47">
        <f t="shared" si="3"/>
        <v>0.8882978723</v>
      </c>
      <c r="K222" s="47">
        <f t="shared" si="4"/>
        <v>0.903784219</v>
      </c>
      <c r="L222" s="47">
        <f t="shared" si="5"/>
        <v>0.8877445932</v>
      </c>
      <c r="M222" s="47">
        <f t="shared" si="6"/>
        <v>0.8997936929</v>
      </c>
      <c r="N222" s="62">
        <f t="shared" si="7"/>
        <v>79.12903226</v>
      </c>
      <c r="O222" s="62">
        <f t="shared" si="8"/>
        <v>30.32258065</v>
      </c>
      <c r="P222" s="62">
        <f t="shared" si="9"/>
        <v>0.3832042397</v>
      </c>
      <c r="Q222" s="62">
        <f t="shared" si="10"/>
        <v>0.3784219002</v>
      </c>
      <c r="R222" s="62">
        <f t="shared" si="11"/>
        <v>2.526261586</v>
      </c>
      <c r="S222" s="62">
        <f t="shared" si="12"/>
        <v>0.009136457412</v>
      </c>
      <c r="T222" s="63">
        <f t="shared" si="13"/>
        <v>0.903784219</v>
      </c>
      <c r="U222" s="63">
        <f t="shared" si="14"/>
        <v>0.8877445932</v>
      </c>
      <c r="V222" s="63">
        <f t="shared" si="15"/>
        <v>0.8997936929</v>
      </c>
      <c r="W222" s="63">
        <f t="shared" si="16"/>
        <v>0.8995327103</v>
      </c>
      <c r="X222" s="63">
        <f t="shared" si="17"/>
        <v>0.8995327103</v>
      </c>
      <c r="Y222" s="63">
        <f t="shared" si="18"/>
        <v>0.8995327103</v>
      </c>
      <c r="Z222" s="64">
        <f t="shared" si="19"/>
        <v>0.1054750403</v>
      </c>
      <c r="AA222" s="64">
        <f t="shared" si="20"/>
        <v>0.1359423275</v>
      </c>
      <c r="AB222" s="64">
        <f t="shared" si="21"/>
        <v>0.6846448571</v>
      </c>
      <c r="AC222" s="64">
        <f t="shared" si="22"/>
        <v>0.6863317757</v>
      </c>
      <c r="AD222" s="64">
        <f t="shared" si="23"/>
        <v>0.320385514</v>
      </c>
      <c r="AE222" s="64">
        <f t="shared" si="24"/>
        <v>0.8928154206</v>
      </c>
      <c r="AF222" s="3"/>
      <c r="AG222" s="3"/>
      <c r="AH222" s="3"/>
      <c r="AI222" s="66">
        <f t="shared" si="25"/>
        <v>42</v>
      </c>
      <c r="AJ222" s="47">
        <v>0.846153846153846</v>
      </c>
      <c r="AK222" s="47">
        <v>0.934210526315789</v>
      </c>
      <c r="AL222" s="63">
        <v>0.909090909090909</v>
      </c>
      <c r="AM222" s="47">
        <f t="shared" si="41"/>
        <v>1.258907721</v>
      </c>
      <c r="AN222" s="47">
        <f t="shared" si="42"/>
        <v>0.06226547567</v>
      </c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>
        <f t="shared" si="28"/>
        <v>6</v>
      </c>
      <c r="BG222" s="47">
        <v>0.0661694434956385</v>
      </c>
      <c r="BH222" s="47">
        <v>1.0132444129648</v>
      </c>
      <c r="BI222" s="63">
        <v>0.752982107355865</v>
      </c>
      <c r="BJ222" s="47"/>
      <c r="BK222" s="47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  <c r="CG222" s="3"/>
      <c r="CH222" s="3"/>
      <c r="CI222" s="3"/>
      <c r="CJ222" s="3"/>
      <c r="CK222" s="3"/>
      <c r="CL222" s="3"/>
      <c r="CM222" s="47">
        <v>0.870967741935484</v>
      </c>
      <c r="CN222" s="47">
        <v>0.90419894007338</v>
      </c>
      <c r="CO222" s="47">
        <v>0.899819061686549</v>
      </c>
      <c r="CP222" s="47">
        <v>0.898492242600745</v>
      </c>
      <c r="CQ222" s="63">
        <v>0.90378421900161</v>
      </c>
      <c r="CR222" s="47">
        <f t="shared" si="29"/>
        <v>0.8998190617</v>
      </c>
      <c r="CS222" s="47">
        <f t="shared" si="50"/>
        <v>0.003965157315</v>
      </c>
      <c r="CT222" s="47">
        <f t="shared" si="31"/>
        <v>1.255232399</v>
      </c>
      <c r="CU222" s="47">
        <f t="shared" si="32"/>
        <v>0.02349800555</v>
      </c>
      <c r="CV222" s="3"/>
    </row>
    <row r="223" ht="11.25" customHeight="1">
      <c r="A223" s="3" t="s">
        <v>243</v>
      </c>
      <c r="B223" s="18">
        <v>59.0</v>
      </c>
      <c r="C223" s="19">
        <v>6.0</v>
      </c>
      <c r="D223" s="20">
        <v>279.0</v>
      </c>
      <c r="E223" s="21">
        <v>20.0</v>
      </c>
      <c r="F223" s="35">
        <v>106.0</v>
      </c>
      <c r="G223" s="36">
        <v>6.0</v>
      </c>
      <c r="H223" s="47">
        <f t="shared" si="1"/>
        <v>0.9076923077</v>
      </c>
      <c r="I223" s="47">
        <f t="shared" si="2"/>
        <v>0.9331103679</v>
      </c>
      <c r="J223" s="47">
        <f t="shared" si="3"/>
        <v>0.9464285714</v>
      </c>
      <c r="K223" s="47">
        <f t="shared" si="4"/>
        <v>0.9285714286</v>
      </c>
      <c r="L223" s="47">
        <f t="shared" si="5"/>
        <v>0.9322033898</v>
      </c>
      <c r="M223" s="47">
        <f t="shared" si="6"/>
        <v>0.9367396594</v>
      </c>
      <c r="N223" s="62">
        <f t="shared" si="7"/>
        <v>4.6</v>
      </c>
      <c r="O223" s="62">
        <f t="shared" si="8"/>
        <v>1.723076923</v>
      </c>
      <c r="P223" s="62">
        <f t="shared" si="9"/>
        <v>0.3745819398</v>
      </c>
      <c r="Q223" s="62">
        <f t="shared" si="10"/>
        <v>0.3076923077</v>
      </c>
      <c r="R223" s="62">
        <f t="shared" si="11"/>
        <v>1.689265537</v>
      </c>
      <c r="S223" s="62">
        <f t="shared" si="12"/>
        <v>0.1581508516</v>
      </c>
      <c r="T223" s="63">
        <f t="shared" si="13"/>
        <v>0.9285714286</v>
      </c>
      <c r="U223" s="63">
        <f t="shared" si="14"/>
        <v>0.9322033898</v>
      </c>
      <c r="V223" s="63">
        <f t="shared" si="15"/>
        <v>0.9367396594</v>
      </c>
      <c r="W223" s="63">
        <f t="shared" si="16"/>
        <v>0.9327731092</v>
      </c>
      <c r="X223" s="63">
        <f t="shared" si="17"/>
        <v>0.9327731092</v>
      </c>
      <c r="Y223" s="63">
        <f t="shared" si="18"/>
        <v>0.9327731092</v>
      </c>
      <c r="Z223" s="64">
        <f t="shared" si="19"/>
        <v>0.217032967</v>
      </c>
      <c r="AA223" s="64">
        <f t="shared" si="20"/>
        <v>0.3672316384</v>
      </c>
      <c r="AB223" s="64">
        <f t="shared" si="21"/>
        <v>0.6934306569</v>
      </c>
      <c r="AC223" s="64">
        <f t="shared" si="22"/>
        <v>0.7226890756</v>
      </c>
      <c r="AD223" s="64">
        <f t="shared" si="23"/>
        <v>0.3886554622</v>
      </c>
      <c r="AE223" s="64">
        <f t="shared" si="24"/>
        <v>0.8214285714</v>
      </c>
      <c r="AF223" s="3"/>
      <c r="AG223" s="3"/>
      <c r="AH223" s="3"/>
      <c r="AI223" s="66">
        <f t="shared" si="25"/>
        <v>42</v>
      </c>
      <c r="AJ223" s="47">
        <v>0.846153846153846</v>
      </c>
      <c r="AK223" s="47">
        <v>0.966777408637874</v>
      </c>
      <c r="AL223" s="63">
        <v>0.941952506596306</v>
      </c>
      <c r="AM223" s="47">
        <f t="shared" si="41"/>
        <v>1.281935984</v>
      </c>
      <c r="AN223" s="47">
        <f t="shared" si="42"/>
        <v>0.085293739</v>
      </c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>
        <f t="shared" si="28"/>
        <v>6</v>
      </c>
      <c r="BG223" s="47">
        <v>0.0662949460235572</v>
      </c>
      <c r="BH223" s="47">
        <v>1.17307057493683</v>
      </c>
      <c r="BI223" s="63">
        <v>0.862928348909657</v>
      </c>
      <c r="BJ223" s="47"/>
      <c r="BK223" s="47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  <c r="CG223" s="3"/>
      <c r="CH223" s="3"/>
      <c r="CI223" s="3"/>
      <c r="CJ223" s="3"/>
      <c r="CK223" s="3"/>
      <c r="CL223" s="3"/>
      <c r="CM223" s="47">
        <v>0.907692307692308</v>
      </c>
      <c r="CN223" s="47">
        <v>0.933110367892977</v>
      </c>
      <c r="CO223" s="47">
        <v>0.929995377150203</v>
      </c>
      <c r="CP223" s="47">
        <v>0.92838161618816</v>
      </c>
      <c r="CQ223" s="63">
        <v>0.928571428571429</v>
      </c>
      <c r="CR223" s="47">
        <f t="shared" si="29"/>
        <v>0.9299953772</v>
      </c>
      <c r="CS223" s="47">
        <f t="shared" si="50"/>
        <v>-0.001423948579</v>
      </c>
      <c r="CT223" s="47">
        <f t="shared" si="31"/>
        <v>1.301644055</v>
      </c>
      <c r="CU223" s="47">
        <f t="shared" si="32"/>
        <v>0.01797328273</v>
      </c>
      <c r="CV223" s="3"/>
    </row>
    <row r="224" ht="11.25" customHeight="1">
      <c r="A224" s="3" t="s">
        <v>244</v>
      </c>
      <c r="B224" s="18">
        <v>19.0</v>
      </c>
      <c r="C224" s="19">
        <v>2.0</v>
      </c>
      <c r="D224" s="20">
        <v>121.0</v>
      </c>
      <c r="E224" s="21">
        <v>9.0</v>
      </c>
      <c r="F224" s="35">
        <v>6.0</v>
      </c>
      <c r="G224" s="36">
        <v>2.0</v>
      </c>
      <c r="H224" s="47">
        <f t="shared" si="1"/>
        <v>0.9047619048</v>
      </c>
      <c r="I224" s="47">
        <f t="shared" si="2"/>
        <v>0.9307692308</v>
      </c>
      <c r="J224" s="47">
        <f t="shared" si="3"/>
        <v>0.75</v>
      </c>
      <c r="K224" s="47">
        <f t="shared" si="4"/>
        <v>0.9271523179</v>
      </c>
      <c r="L224" s="47">
        <f t="shared" si="5"/>
        <v>0.8620689655</v>
      </c>
      <c r="M224" s="47">
        <f t="shared" si="6"/>
        <v>0.9202898551</v>
      </c>
      <c r="N224" s="62">
        <f t="shared" si="7"/>
        <v>6.19047619</v>
      </c>
      <c r="O224" s="62">
        <f t="shared" si="8"/>
        <v>0.380952381</v>
      </c>
      <c r="P224" s="62">
        <f t="shared" si="9"/>
        <v>0.06153846154</v>
      </c>
      <c r="Q224" s="62">
        <f t="shared" si="10"/>
        <v>0.05298013245</v>
      </c>
      <c r="R224" s="62">
        <f t="shared" si="11"/>
        <v>4.482758621</v>
      </c>
      <c r="S224" s="62">
        <f t="shared" si="12"/>
        <v>0.152173913</v>
      </c>
      <c r="T224" s="63">
        <f t="shared" si="13"/>
        <v>0.9271523179</v>
      </c>
      <c r="U224" s="63">
        <f t="shared" si="14"/>
        <v>0.8620689655</v>
      </c>
      <c r="V224" s="63">
        <f t="shared" si="15"/>
        <v>0.9202898551</v>
      </c>
      <c r="W224" s="63">
        <f t="shared" si="16"/>
        <v>0.9182389937</v>
      </c>
      <c r="X224" s="63">
        <f t="shared" si="17"/>
        <v>0.9182389937</v>
      </c>
      <c r="Y224" s="63">
        <f t="shared" si="18"/>
        <v>0.9182389937</v>
      </c>
      <c r="Z224" s="64">
        <f t="shared" si="19"/>
        <v>0.1854304636</v>
      </c>
      <c r="AA224" s="64">
        <f t="shared" si="20"/>
        <v>0.724137931</v>
      </c>
      <c r="AB224" s="64">
        <f t="shared" si="21"/>
        <v>0.8913043478</v>
      </c>
      <c r="AC224" s="64">
        <f t="shared" si="22"/>
        <v>0.893081761</v>
      </c>
      <c r="AD224" s="64">
        <f t="shared" si="23"/>
        <v>0.213836478</v>
      </c>
      <c r="AE224" s="64">
        <f t="shared" si="24"/>
        <v>0.8113207547</v>
      </c>
      <c r="AF224" s="3"/>
      <c r="AG224" s="3"/>
      <c r="AH224" s="3"/>
      <c r="AI224" s="66">
        <f t="shared" si="25"/>
        <v>42</v>
      </c>
      <c r="AJ224" s="47">
        <v>0.849514563106796</v>
      </c>
      <c r="AK224" s="47">
        <v>0.916363636363636</v>
      </c>
      <c r="AL224" s="63">
        <v>0.903006789524733</v>
      </c>
      <c r="AM224" s="47">
        <f t="shared" si="41"/>
        <v>1.24866445</v>
      </c>
      <c r="AN224" s="47">
        <f t="shared" si="42"/>
        <v>0.04726943302</v>
      </c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>
        <f t="shared" si="28"/>
        <v>6</v>
      </c>
      <c r="BG224" s="47">
        <v>0.0670959975737374</v>
      </c>
      <c r="BH224" s="47">
        <v>0.509981383654991</v>
      </c>
      <c r="BI224" s="63">
        <v>0.398320554947061</v>
      </c>
      <c r="BJ224" s="47"/>
      <c r="BK224" s="47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  <c r="CG224" s="3"/>
      <c r="CH224" s="3"/>
      <c r="CI224" s="3"/>
      <c r="CJ224" s="3"/>
      <c r="CK224" s="3"/>
      <c r="CL224" s="3"/>
      <c r="CM224" s="47">
        <v>0.904761904761905</v>
      </c>
      <c r="CN224" s="47">
        <v>0.930769230769231</v>
      </c>
      <c r="CO224" s="47">
        <v>0.927558842371392</v>
      </c>
      <c r="CP224" s="47">
        <v>0.925968250038462</v>
      </c>
      <c r="CQ224" s="63">
        <v>0.927152317880795</v>
      </c>
      <c r="CR224" s="47">
        <f t="shared" si="29"/>
        <v>0.9275588424</v>
      </c>
      <c r="CS224" s="47">
        <f t="shared" si="50"/>
        <v>-0.0004065244906</v>
      </c>
      <c r="CT224" s="47">
        <f t="shared" si="31"/>
        <v>1.297916513</v>
      </c>
      <c r="CU224" s="47">
        <f t="shared" si="32"/>
        <v>0.01838995658</v>
      </c>
      <c r="CV224" s="3"/>
    </row>
    <row r="225" ht="11.25" customHeight="1">
      <c r="A225" s="3" t="s">
        <v>245</v>
      </c>
      <c r="B225" s="18">
        <v>20.0</v>
      </c>
      <c r="C225" s="19">
        <v>4.0</v>
      </c>
      <c r="D225" s="20">
        <v>126.0</v>
      </c>
      <c r="E225" s="21">
        <v>4.0</v>
      </c>
      <c r="F225" s="35">
        <v>26.0</v>
      </c>
      <c r="G225" s="36">
        <v>2.0</v>
      </c>
      <c r="H225" s="47">
        <f t="shared" si="1"/>
        <v>0.8333333333</v>
      </c>
      <c r="I225" s="47">
        <f t="shared" si="2"/>
        <v>0.9692307692</v>
      </c>
      <c r="J225" s="47">
        <f t="shared" si="3"/>
        <v>0.9285714286</v>
      </c>
      <c r="K225" s="47">
        <f t="shared" si="4"/>
        <v>0.9480519481</v>
      </c>
      <c r="L225" s="47">
        <f t="shared" si="5"/>
        <v>0.8846153846</v>
      </c>
      <c r="M225" s="47">
        <f t="shared" si="6"/>
        <v>0.9620253165</v>
      </c>
      <c r="N225" s="62">
        <f t="shared" si="7"/>
        <v>5.416666667</v>
      </c>
      <c r="O225" s="62">
        <f t="shared" si="8"/>
        <v>1.166666667</v>
      </c>
      <c r="P225" s="62">
        <f t="shared" si="9"/>
        <v>0.2153846154</v>
      </c>
      <c r="Q225" s="62">
        <f t="shared" si="10"/>
        <v>0.1818181818</v>
      </c>
      <c r="R225" s="62">
        <f t="shared" si="11"/>
        <v>2.5</v>
      </c>
      <c r="S225" s="62">
        <f t="shared" si="12"/>
        <v>0.1518987342</v>
      </c>
      <c r="T225" s="63">
        <f t="shared" si="13"/>
        <v>0.9480519481</v>
      </c>
      <c r="U225" s="63">
        <f t="shared" si="14"/>
        <v>0.8846153846</v>
      </c>
      <c r="V225" s="63">
        <f t="shared" si="15"/>
        <v>0.9620253165</v>
      </c>
      <c r="W225" s="63">
        <f t="shared" si="16"/>
        <v>0.9450549451</v>
      </c>
      <c r="X225" s="63">
        <f t="shared" si="17"/>
        <v>0.9450549451</v>
      </c>
      <c r="Y225" s="63">
        <f t="shared" si="18"/>
        <v>0.9450549451</v>
      </c>
      <c r="Z225" s="64">
        <f t="shared" si="19"/>
        <v>0.1558441558</v>
      </c>
      <c r="AA225" s="64">
        <f t="shared" si="20"/>
        <v>0.4230769231</v>
      </c>
      <c r="AB225" s="64">
        <f t="shared" si="21"/>
        <v>0.8101265823</v>
      </c>
      <c r="AC225" s="64">
        <f t="shared" si="22"/>
        <v>0.8131868132</v>
      </c>
      <c r="AD225" s="64">
        <f t="shared" si="23"/>
        <v>0.2747252747</v>
      </c>
      <c r="AE225" s="64">
        <f t="shared" si="24"/>
        <v>0.8571428571</v>
      </c>
      <c r="AF225" s="3"/>
      <c r="AG225" s="3"/>
      <c r="AH225" s="3"/>
      <c r="AI225" s="66">
        <f t="shared" si="25"/>
        <v>42</v>
      </c>
      <c r="AJ225" s="47">
        <v>0.850574712643678</v>
      </c>
      <c r="AK225" s="47">
        <v>0.928571428571429</v>
      </c>
      <c r="AL225" s="63">
        <v>0.916811091854419</v>
      </c>
      <c r="AM225" s="47">
        <f t="shared" si="41"/>
        <v>1.258046301</v>
      </c>
      <c r="AN225" s="47">
        <f t="shared" si="42"/>
        <v>0.05515200674</v>
      </c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>
        <f t="shared" si="28"/>
        <v>6</v>
      </c>
      <c r="BG225" s="47">
        <v>0.0671864757303331</v>
      </c>
      <c r="BH225" s="47">
        <v>1.27274535913974</v>
      </c>
      <c r="BI225" s="63">
        <v>0.921828908554572</v>
      </c>
      <c r="BJ225" s="47"/>
      <c r="BK225" s="47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  <c r="CG225" s="3"/>
      <c r="CH225" s="3"/>
      <c r="CI225" s="3"/>
      <c r="CJ225" s="3"/>
      <c r="CK225" s="3"/>
      <c r="CL225" s="3"/>
      <c r="CM225" s="47">
        <v>0.833333333333333</v>
      </c>
      <c r="CN225" s="47">
        <v>0.969230769230769</v>
      </c>
      <c r="CO225" s="47">
        <v>0.948230007320936</v>
      </c>
      <c r="CP225" s="47">
        <v>0.946442856105203</v>
      </c>
      <c r="CQ225" s="63">
        <v>0.948051948051948</v>
      </c>
      <c r="CR225" s="47">
        <f t="shared" si="29"/>
        <v>0.9482300073</v>
      </c>
      <c r="CS225" s="47">
        <f t="shared" si="50"/>
        <v>-0.000178059269</v>
      </c>
      <c r="CT225" s="47">
        <f t="shared" si="31"/>
        <v>1.2746053</v>
      </c>
      <c r="CU225" s="47">
        <f t="shared" si="32"/>
        <v>0.09609399847</v>
      </c>
      <c r="CV225" s="3"/>
    </row>
    <row r="226" ht="11.25" customHeight="1">
      <c r="A226" s="3" t="s">
        <v>246</v>
      </c>
      <c r="B226" s="18">
        <v>11.0</v>
      </c>
      <c r="C226" s="19">
        <v>6.0</v>
      </c>
      <c r="D226" s="20">
        <v>26.0</v>
      </c>
      <c r="E226" s="21">
        <v>5.0</v>
      </c>
      <c r="F226" s="35">
        <v>6.0</v>
      </c>
      <c r="G226" s="36">
        <v>3.0</v>
      </c>
      <c r="H226" s="47">
        <f t="shared" si="1"/>
        <v>0.6470588235</v>
      </c>
      <c r="I226" s="47">
        <f t="shared" si="2"/>
        <v>0.8387096774</v>
      </c>
      <c r="J226" s="47">
        <f t="shared" si="3"/>
        <v>0.6666666667</v>
      </c>
      <c r="K226" s="47">
        <f t="shared" si="4"/>
        <v>0.7708333333</v>
      </c>
      <c r="L226" s="47">
        <f t="shared" si="5"/>
        <v>0.6538461538</v>
      </c>
      <c r="M226" s="47">
        <f t="shared" si="6"/>
        <v>0.8</v>
      </c>
      <c r="N226" s="62">
        <f t="shared" si="7"/>
        <v>1.823529412</v>
      </c>
      <c r="O226" s="62">
        <f t="shared" si="8"/>
        <v>0.5294117647</v>
      </c>
      <c r="P226" s="62">
        <f t="shared" si="9"/>
        <v>0.2903225806</v>
      </c>
      <c r="Q226" s="62">
        <f t="shared" si="10"/>
        <v>0.1875</v>
      </c>
      <c r="R226" s="62">
        <f t="shared" si="11"/>
        <v>1.192307692</v>
      </c>
      <c r="S226" s="62">
        <f t="shared" si="12"/>
        <v>0.425</v>
      </c>
      <c r="T226" s="63">
        <f t="shared" si="13"/>
        <v>0.7708333333</v>
      </c>
      <c r="U226" s="63">
        <f t="shared" si="14"/>
        <v>0.6538461538</v>
      </c>
      <c r="V226" s="63">
        <f t="shared" si="15"/>
        <v>0.8</v>
      </c>
      <c r="W226" s="63">
        <f t="shared" si="16"/>
        <v>0.7543859649</v>
      </c>
      <c r="X226" s="63">
        <f t="shared" si="17"/>
        <v>0.7543859649</v>
      </c>
      <c r="Y226" s="63">
        <f t="shared" si="18"/>
        <v>0.7543859649</v>
      </c>
      <c r="Z226" s="64">
        <f t="shared" si="19"/>
        <v>0.3333333333</v>
      </c>
      <c r="AA226" s="64">
        <f t="shared" si="20"/>
        <v>0.5384615385</v>
      </c>
      <c r="AB226" s="64">
        <f t="shared" si="21"/>
        <v>0.725</v>
      </c>
      <c r="AC226" s="64">
        <f t="shared" si="22"/>
        <v>0.701754386</v>
      </c>
      <c r="AD226" s="64">
        <f t="shared" si="23"/>
        <v>0.3859649123</v>
      </c>
      <c r="AE226" s="64">
        <f t="shared" si="24"/>
        <v>0.6666666667</v>
      </c>
      <c r="AF226" s="3"/>
      <c r="AG226" s="3"/>
      <c r="AH226" s="3"/>
      <c r="AI226" s="66">
        <f t="shared" si="25"/>
        <v>42</v>
      </c>
      <c r="AJ226" s="47">
        <v>0.852459016393443</v>
      </c>
      <c r="AK226" s="47">
        <v>0.947474747474747</v>
      </c>
      <c r="AL226" s="63">
        <v>0.921828908554572</v>
      </c>
      <c r="AM226" s="47">
        <f t="shared" si="41"/>
        <v>1.27274537</v>
      </c>
      <c r="AN226" s="47">
        <f t="shared" si="42"/>
        <v>0.06718626777</v>
      </c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>
        <f t="shared" si="28"/>
        <v>6</v>
      </c>
      <c r="BG226" s="47">
        <v>0.0673355699586995</v>
      </c>
      <c r="BH226" s="47">
        <v>0.514280422218121</v>
      </c>
      <c r="BI226" s="63">
        <v>0.393755420641804</v>
      </c>
      <c r="BJ226" s="47"/>
      <c r="BK226" s="47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  <c r="CG226" s="3"/>
      <c r="CH226" s="3"/>
      <c r="CI226" s="3"/>
      <c r="CJ226" s="3"/>
      <c r="CK226" s="3"/>
      <c r="CL226" s="3"/>
      <c r="CM226" s="47">
        <v>0.647058823529412</v>
      </c>
      <c r="CN226" s="47">
        <v>0.838709677419355</v>
      </c>
      <c r="CO226" s="47">
        <v>0.808682860920542</v>
      </c>
      <c r="CP226" s="47">
        <v>0.808222641750575</v>
      </c>
      <c r="CQ226" s="63">
        <v>0.770833333333333</v>
      </c>
      <c r="CR226" s="47">
        <f t="shared" si="29"/>
        <v>0.8086828609</v>
      </c>
      <c r="CS226" s="47">
        <f t="shared" si="50"/>
        <v>-0.03784952759</v>
      </c>
      <c r="CT226" s="47">
        <f t="shared" si="31"/>
        <v>1.050596982</v>
      </c>
      <c r="CU226" s="47">
        <f t="shared" si="32"/>
        <v>0.1355176184</v>
      </c>
      <c r="CV226" s="3"/>
    </row>
    <row r="227" ht="11.25" customHeight="1">
      <c r="A227" s="3" t="s">
        <v>247</v>
      </c>
      <c r="B227" s="18">
        <v>1.0</v>
      </c>
      <c r="C227" s="19">
        <v>0.0</v>
      </c>
      <c r="D227" s="20">
        <v>7.0</v>
      </c>
      <c r="E227" s="21">
        <v>1.0</v>
      </c>
      <c r="F227" s="35">
        <v>0.0</v>
      </c>
      <c r="G227" s="36">
        <v>0.0</v>
      </c>
      <c r="H227" s="47">
        <f t="shared" si="1"/>
        <v>1</v>
      </c>
      <c r="I227" s="47">
        <f t="shared" si="2"/>
        <v>0.875</v>
      </c>
      <c r="J227" s="47" t="str">
        <f t="shared" si="3"/>
        <v>#DIV/0!</v>
      </c>
      <c r="K227" s="47">
        <f t="shared" si="4"/>
        <v>0.8888888889</v>
      </c>
      <c r="L227" s="47">
        <f t="shared" si="5"/>
        <v>1</v>
      </c>
      <c r="M227" s="47">
        <f t="shared" si="6"/>
        <v>0.875</v>
      </c>
      <c r="N227" s="62">
        <f t="shared" si="7"/>
        <v>8</v>
      </c>
      <c r="O227" s="62">
        <f t="shared" si="8"/>
        <v>0</v>
      </c>
      <c r="P227" s="62">
        <f t="shared" si="9"/>
        <v>0</v>
      </c>
      <c r="Q227" s="62">
        <f t="shared" si="10"/>
        <v>0</v>
      </c>
      <c r="R227" s="62">
        <f t="shared" si="11"/>
        <v>8</v>
      </c>
      <c r="S227" s="62">
        <f t="shared" si="12"/>
        <v>0.125</v>
      </c>
      <c r="T227" s="63">
        <f t="shared" si="13"/>
        <v>0.8888888889</v>
      </c>
      <c r="U227" s="63">
        <f t="shared" si="14"/>
        <v>1</v>
      </c>
      <c r="V227" s="63">
        <f t="shared" si="15"/>
        <v>0.875</v>
      </c>
      <c r="W227" s="63">
        <f t="shared" si="16"/>
        <v>0.8888888889</v>
      </c>
      <c r="X227" s="63">
        <f t="shared" si="17"/>
        <v>0.8888888889</v>
      </c>
      <c r="Y227" s="63">
        <f t="shared" si="18"/>
        <v>0.8888888889</v>
      </c>
      <c r="Z227" s="64">
        <f t="shared" si="19"/>
        <v>0.2222222222</v>
      </c>
      <c r="AA227" s="64">
        <f t="shared" si="20"/>
        <v>1</v>
      </c>
      <c r="AB227" s="64">
        <f t="shared" si="21"/>
        <v>0.875</v>
      </c>
      <c r="AC227" s="64">
        <f t="shared" si="22"/>
        <v>0.8888888889</v>
      </c>
      <c r="AD227" s="64">
        <f t="shared" si="23"/>
        <v>0.2222222222</v>
      </c>
      <c r="AE227" s="64">
        <f t="shared" si="24"/>
        <v>0.7777777778</v>
      </c>
      <c r="AF227" s="3"/>
      <c r="AG227" s="3"/>
      <c r="AH227" s="3"/>
      <c r="AI227" s="66">
        <f t="shared" si="25"/>
        <v>42</v>
      </c>
      <c r="AJ227" s="47">
        <v>0.854838709677419</v>
      </c>
      <c r="AK227" s="47">
        <v>0.922764227642276</v>
      </c>
      <c r="AL227" s="63">
        <v>0.909090909090909</v>
      </c>
      <c r="AM227" s="47">
        <f t="shared" si="41"/>
        <v>1.256955091</v>
      </c>
      <c r="AN227" s="47">
        <f t="shared" si="42"/>
        <v>0.04803059437</v>
      </c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>
        <f t="shared" si="28"/>
        <v>6</v>
      </c>
      <c r="BG227" s="47">
        <v>0.06736487831098</v>
      </c>
      <c r="BH227" s="47">
        <v>1.28133559200926</v>
      </c>
      <c r="BI227" s="63">
        <v>0.937180796731358</v>
      </c>
      <c r="BJ227" s="47"/>
      <c r="BK227" s="47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  <c r="CG227" s="3"/>
      <c r="CH227" s="3"/>
      <c r="CI227" s="3"/>
      <c r="CJ227" s="3"/>
      <c r="CK227" s="3"/>
      <c r="CL227" s="3"/>
      <c r="CM227" s="47">
        <v>1.0</v>
      </c>
      <c r="CN227" s="47">
        <v>0.875</v>
      </c>
      <c r="CO227" s="47">
        <v>0.896236549869894</v>
      </c>
      <c r="CP227" s="47">
        <v>0.894943796330083</v>
      </c>
      <c r="CQ227" s="63">
        <v>0.888888888888889</v>
      </c>
      <c r="CR227" s="47">
        <f t="shared" si="29"/>
        <v>0.8962365499</v>
      </c>
      <c r="CS227" s="47">
        <f t="shared" si="50"/>
        <v>-0.007347660981</v>
      </c>
      <c r="CT227" s="47">
        <f t="shared" si="31"/>
        <v>1.325825215</v>
      </c>
      <c r="CU227" s="47">
        <f t="shared" si="32"/>
        <v>-0.08838834765</v>
      </c>
      <c r="CV227" s="3"/>
    </row>
    <row r="228" ht="11.25" customHeight="1">
      <c r="A228" s="3" t="s">
        <v>248</v>
      </c>
      <c r="B228" s="18">
        <v>270.0</v>
      </c>
      <c r="C228" s="19">
        <v>154.0</v>
      </c>
      <c r="D228" s="20">
        <v>899.0</v>
      </c>
      <c r="E228" s="21">
        <v>301.0</v>
      </c>
      <c r="F228" s="35">
        <v>446.0</v>
      </c>
      <c r="G228" s="36">
        <v>100.0</v>
      </c>
      <c r="H228" s="47">
        <f t="shared" si="1"/>
        <v>0.6367924528</v>
      </c>
      <c r="I228" s="47">
        <f t="shared" si="2"/>
        <v>0.7491666667</v>
      </c>
      <c r="J228" s="47">
        <f t="shared" si="3"/>
        <v>0.8168498168</v>
      </c>
      <c r="K228" s="47">
        <f t="shared" si="4"/>
        <v>0.7198275862</v>
      </c>
      <c r="L228" s="47">
        <f t="shared" si="5"/>
        <v>0.7381443299</v>
      </c>
      <c r="M228" s="47">
        <f t="shared" si="6"/>
        <v>0.7703321879</v>
      </c>
      <c r="N228" s="62">
        <f t="shared" si="7"/>
        <v>2.830188679</v>
      </c>
      <c r="O228" s="62">
        <f t="shared" si="8"/>
        <v>1.287735849</v>
      </c>
      <c r="P228" s="62">
        <f t="shared" si="9"/>
        <v>0.455</v>
      </c>
      <c r="Q228" s="62">
        <f t="shared" si="10"/>
        <v>0.3362068966</v>
      </c>
      <c r="R228" s="62">
        <f t="shared" si="11"/>
        <v>1.237113402</v>
      </c>
      <c r="S228" s="62">
        <f t="shared" si="12"/>
        <v>0.2428407789</v>
      </c>
      <c r="T228" s="63">
        <f t="shared" si="13"/>
        <v>0.7198275862</v>
      </c>
      <c r="U228" s="63">
        <f t="shared" si="14"/>
        <v>0.7381443299</v>
      </c>
      <c r="V228" s="63">
        <f t="shared" si="15"/>
        <v>0.7703321879</v>
      </c>
      <c r="W228" s="63">
        <f t="shared" si="16"/>
        <v>0.7442396313</v>
      </c>
      <c r="X228" s="63">
        <f t="shared" si="17"/>
        <v>0.7442396313</v>
      </c>
      <c r="Y228" s="63">
        <f t="shared" si="18"/>
        <v>0.7442396313</v>
      </c>
      <c r="Z228" s="64">
        <f t="shared" si="19"/>
        <v>0.3516009852</v>
      </c>
      <c r="AA228" s="64">
        <f t="shared" si="20"/>
        <v>0.381443299</v>
      </c>
      <c r="AB228" s="64">
        <f t="shared" si="21"/>
        <v>0.5721649485</v>
      </c>
      <c r="AC228" s="64">
        <f t="shared" si="22"/>
        <v>0.5847926267</v>
      </c>
      <c r="AD228" s="64">
        <f t="shared" si="23"/>
        <v>0.4686635945</v>
      </c>
      <c r="AE228" s="64">
        <f t="shared" si="24"/>
        <v>0.6907834101</v>
      </c>
      <c r="AF228" s="3"/>
      <c r="AG228" s="3"/>
      <c r="AH228" s="3"/>
      <c r="AI228" s="66">
        <f t="shared" si="25"/>
        <v>42</v>
      </c>
      <c r="AJ228" s="47">
        <v>0.858407079646018</v>
      </c>
      <c r="AK228" s="47">
        <v>0.921936758893281</v>
      </c>
      <c r="AL228" s="63">
        <v>0.910339256865913</v>
      </c>
      <c r="AM228" s="47">
        <f t="shared" si="41"/>
        <v>1.258893201</v>
      </c>
      <c r="AN228" s="47">
        <f t="shared" si="42"/>
        <v>0.044922267</v>
      </c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>
        <f t="shared" si="28"/>
        <v>6</v>
      </c>
      <c r="BG228" s="47">
        <v>0.0682725748918255</v>
      </c>
      <c r="BH228" s="47">
        <v>1.19964321761611</v>
      </c>
      <c r="BI228" s="63">
        <v>0.882352941176471</v>
      </c>
      <c r="BJ228" s="47"/>
      <c r="BK228" s="47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  <c r="CG228" s="3"/>
      <c r="CH228" s="3"/>
      <c r="CI228" s="3"/>
      <c r="CJ228" s="3"/>
      <c r="CK228" s="3"/>
      <c r="CL228" s="3"/>
      <c r="CM228" s="47">
        <v>0.636792452830189</v>
      </c>
      <c r="CN228" s="47">
        <v>0.749166666666667</v>
      </c>
      <c r="CO228" s="47">
        <v>0.731974135607531</v>
      </c>
      <c r="CP228" s="47">
        <v>0.732243327740004</v>
      </c>
      <c r="CQ228" s="63">
        <v>0.719827586206897</v>
      </c>
      <c r="CR228" s="47">
        <f t="shared" si="29"/>
        <v>0.7319741356</v>
      </c>
      <c r="CS228" s="47">
        <f t="shared" si="50"/>
        <v>-0.0121465494</v>
      </c>
      <c r="CT228" s="47">
        <f t="shared" si="31"/>
        <v>0.9800210918</v>
      </c>
      <c r="CU228" s="47">
        <f t="shared" si="32"/>
        <v>0.07946056863</v>
      </c>
      <c r="CV228" s="3"/>
    </row>
    <row r="229" ht="11.25" customHeight="1">
      <c r="A229" s="3" t="s">
        <v>249</v>
      </c>
      <c r="B229" s="18">
        <v>135.0</v>
      </c>
      <c r="C229" s="19">
        <v>192.0</v>
      </c>
      <c r="D229" s="20">
        <v>1130.0</v>
      </c>
      <c r="E229" s="21">
        <v>729.0</v>
      </c>
      <c r="F229" s="35">
        <v>967.0</v>
      </c>
      <c r="G229" s="36">
        <v>271.0</v>
      </c>
      <c r="H229" s="47">
        <f t="shared" si="1"/>
        <v>0.4128440367</v>
      </c>
      <c r="I229" s="47">
        <f t="shared" si="2"/>
        <v>0.6078536848</v>
      </c>
      <c r="J229" s="47">
        <f t="shared" si="3"/>
        <v>0.781098546</v>
      </c>
      <c r="K229" s="47">
        <f t="shared" si="4"/>
        <v>0.5786825252</v>
      </c>
      <c r="L229" s="47">
        <f t="shared" si="5"/>
        <v>0.7041533546</v>
      </c>
      <c r="M229" s="47">
        <f t="shared" si="6"/>
        <v>0.6771068776</v>
      </c>
      <c r="N229" s="62">
        <f t="shared" si="7"/>
        <v>5.685015291</v>
      </c>
      <c r="O229" s="62">
        <f t="shared" si="8"/>
        <v>3.785932722</v>
      </c>
      <c r="P229" s="62">
        <f t="shared" si="9"/>
        <v>0.6659494352</v>
      </c>
      <c r="Q229" s="62">
        <f t="shared" si="10"/>
        <v>0.5663311985</v>
      </c>
      <c r="R229" s="62">
        <f t="shared" si="11"/>
        <v>1.187859425</v>
      </c>
      <c r="S229" s="62">
        <f t="shared" si="12"/>
        <v>0.105586051</v>
      </c>
      <c r="T229" s="63">
        <f t="shared" si="13"/>
        <v>0.5786825252</v>
      </c>
      <c r="U229" s="63">
        <f t="shared" si="14"/>
        <v>0.7041533546</v>
      </c>
      <c r="V229" s="63">
        <f t="shared" si="15"/>
        <v>0.6771068776</v>
      </c>
      <c r="W229" s="63">
        <f t="shared" si="16"/>
        <v>0.6518691589</v>
      </c>
      <c r="X229" s="63">
        <f t="shared" si="17"/>
        <v>0.6518691589</v>
      </c>
      <c r="Y229" s="63">
        <f t="shared" si="18"/>
        <v>0.6518691589</v>
      </c>
      <c r="Z229" s="64">
        <f t="shared" si="19"/>
        <v>0.395242452</v>
      </c>
      <c r="AA229" s="64">
        <f t="shared" si="20"/>
        <v>0.2594249201</v>
      </c>
      <c r="AB229" s="64">
        <f t="shared" si="21"/>
        <v>0.4523732644</v>
      </c>
      <c r="AC229" s="64">
        <f t="shared" si="22"/>
        <v>0.4485981308</v>
      </c>
      <c r="AD229" s="64">
        <f t="shared" si="23"/>
        <v>0.5347546729</v>
      </c>
      <c r="AE229" s="64">
        <f t="shared" si="24"/>
        <v>0.6685163551</v>
      </c>
      <c r="AF229" s="3"/>
      <c r="AG229" s="3"/>
      <c r="AH229" s="3"/>
      <c r="AI229" s="66">
        <f t="shared" si="25"/>
        <v>42</v>
      </c>
      <c r="AJ229" s="47">
        <v>0.858407079646018</v>
      </c>
      <c r="AK229" s="47">
        <v>0.953675108091414</v>
      </c>
      <c r="AL229" s="63">
        <v>0.937180796731358</v>
      </c>
      <c r="AM229" s="47">
        <f t="shared" si="41"/>
        <v>1.281335603</v>
      </c>
      <c r="AN229" s="47">
        <f t="shared" si="42"/>
        <v>0.06736466894</v>
      </c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>
        <f t="shared" si="28"/>
        <v>6</v>
      </c>
      <c r="BG229" s="47">
        <v>0.0686123801445714</v>
      </c>
      <c r="BH229" s="47">
        <v>1.30034654949482</v>
      </c>
      <c r="BI229" s="63">
        <v>0.948717948717949</v>
      </c>
      <c r="BJ229" s="47"/>
      <c r="BK229" s="47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  <c r="CG229" s="3"/>
      <c r="CH229" s="3"/>
      <c r="CI229" s="3"/>
      <c r="CJ229" s="3"/>
      <c r="CK229" s="3"/>
      <c r="CL229" s="3"/>
      <c r="CM229" s="47">
        <v>0.412844036697248</v>
      </c>
      <c r="CN229" s="47">
        <v>0.607853684776762</v>
      </c>
      <c r="CO229" s="47">
        <v>0.57728310502899</v>
      </c>
      <c r="CP229" s="47">
        <v>0.579023230039433</v>
      </c>
      <c r="CQ229" s="63">
        <v>0.57868252516011</v>
      </c>
      <c r="CR229" s="47">
        <f t="shared" si="29"/>
        <v>0.577283105</v>
      </c>
      <c r="CS229" s="47">
        <f t="shared" si="50"/>
        <v>0.001399420131</v>
      </c>
      <c r="CT229" s="47">
        <f t="shared" si="31"/>
        <v>0.7217422804</v>
      </c>
      <c r="CU229" s="47">
        <f t="shared" si="32"/>
        <v>0.1378926446</v>
      </c>
      <c r="CV229" s="3"/>
    </row>
    <row r="230" ht="11.25" customHeight="1">
      <c r="A230" s="3" t="s">
        <v>250</v>
      </c>
      <c r="B230" s="18">
        <v>80.0</v>
      </c>
      <c r="C230" s="19">
        <v>100.0</v>
      </c>
      <c r="D230" s="20">
        <v>465.0</v>
      </c>
      <c r="E230" s="21">
        <v>235.0</v>
      </c>
      <c r="F230" s="35">
        <v>116.0</v>
      </c>
      <c r="G230" s="36">
        <v>38.0</v>
      </c>
      <c r="H230" s="47">
        <f t="shared" si="1"/>
        <v>0.4444444444</v>
      </c>
      <c r="I230" s="47">
        <f t="shared" si="2"/>
        <v>0.6642857143</v>
      </c>
      <c r="J230" s="47">
        <f t="shared" si="3"/>
        <v>0.7532467532</v>
      </c>
      <c r="K230" s="47">
        <f t="shared" si="4"/>
        <v>0.6193181818</v>
      </c>
      <c r="L230" s="47">
        <f t="shared" si="5"/>
        <v>0.5868263473</v>
      </c>
      <c r="M230" s="47">
        <f t="shared" si="6"/>
        <v>0.6803278689</v>
      </c>
      <c r="N230" s="62">
        <f t="shared" si="7"/>
        <v>3.888888889</v>
      </c>
      <c r="O230" s="62">
        <f t="shared" si="8"/>
        <v>0.8555555556</v>
      </c>
      <c r="P230" s="62">
        <f t="shared" si="9"/>
        <v>0.22</v>
      </c>
      <c r="Q230" s="62">
        <f t="shared" si="10"/>
        <v>0.175</v>
      </c>
      <c r="R230" s="62">
        <f t="shared" si="11"/>
        <v>2.095808383</v>
      </c>
      <c r="S230" s="62">
        <f t="shared" si="12"/>
        <v>0.2107728337</v>
      </c>
      <c r="T230" s="63">
        <f t="shared" si="13"/>
        <v>0.6193181818</v>
      </c>
      <c r="U230" s="63">
        <f t="shared" si="14"/>
        <v>0.5868263473</v>
      </c>
      <c r="V230" s="63">
        <f t="shared" si="15"/>
        <v>0.6803278689</v>
      </c>
      <c r="W230" s="63">
        <f t="shared" si="16"/>
        <v>0.6392649903</v>
      </c>
      <c r="X230" s="63">
        <f t="shared" si="17"/>
        <v>0.6392649903</v>
      </c>
      <c r="Y230" s="63">
        <f t="shared" si="18"/>
        <v>0.6392649903</v>
      </c>
      <c r="Z230" s="64">
        <f t="shared" si="19"/>
        <v>0.3579545455</v>
      </c>
      <c r="AA230" s="64">
        <f t="shared" si="20"/>
        <v>0.3532934132</v>
      </c>
      <c r="AB230" s="64">
        <f t="shared" si="21"/>
        <v>0.5889929742</v>
      </c>
      <c r="AC230" s="64">
        <f t="shared" si="22"/>
        <v>0.5638297872</v>
      </c>
      <c r="AD230" s="64">
        <f t="shared" si="23"/>
        <v>0.416827853</v>
      </c>
      <c r="AE230" s="64">
        <f t="shared" si="24"/>
        <v>0.6586073501</v>
      </c>
      <c r="AF230" s="3"/>
      <c r="AG230" s="3"/>
      <c r="AH230" s="3"/>
      <c r="AI230" s="66">
        <f t="shared" si="25"/>
        <v>43</v>
      </c>
      <c r="AJ230" s="47">
        <v>0.860759493670886</v>
      </c>
      <c r="AK230" s="47">
        <v>0.943175161101347</v>
      </c>
      <c r="AL230" s="63">
        <v>0.930301532377657</v>
      </c>
      <c r="AM230" s="47">
        <f t="shared" si="41"/>
        <v>1.275574427</v>
      </c>
      <c r="AN230" s="47">
        <f t="shared" si="42"/>
        <v>0.05827667732</v>
      </c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>
        <f t="shared" si="28"/>
        <v>7</v>
      </c>
      <c r="BG230" s="47">
        <v>0.070003752303316</v>
      </c>
      <c r="BH230" s="47">
        <v>1.08068498451371</v>
      </c>
      <c r="BI230" s="63">
        <v>0.800686106346484</v>
      </c>
      <c r="BJ230" s="47"/>
      <c r="BK230" s="47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  <c r="CG230" s="3"/>
      <c r="CH230" s="3"/>
      <c r="CI230" s="3"/>
      <c r="CJ230" s="3"/>
      <c r="CK230" s="3"/>
      <c r="CL230" s="3"/>
      <c r="CM230" s="47">
        <v>0.444444444444444</v>
      </c>
      <c r="CN230" s="47">
        <v>0.664285714285714</v>
      </c>
      <c r="CO230" s="47">
        <v>0.629695083720885</v>
      </c>
      <c r="CP230" s="47">
        <v>0.630936831402216</v>
      </c>
      <c r="CQ230" s="63">
        <v>0.619318181818182</v>
      </c>
      <c r="CR230" s="47">
        <f t="shared" si="29"/>
        <v>0.6296950837</v>
      </c>
      <c r="CS230" s="47">
        <f t="shared" si="50"/>
        <v>-0.0103769019</v>
      </c>
      <c r="CT230" s="47">
        <f t="shared" si="31"/>
        <v>0.7839906137</v>
      </c>
      <c r="CU230" s="47">
        <f t="shared" si="32"/>
        <v>0.1554512527</v>
      </c>
      <c r="CV230" s="3"/>
    </row>
    <row r="231" ht="11.25" customHeight="1">
      <c r="A231" s="3" t="s">
        <v>251</v>
      </c>
      <c r="B231" s="18">
        <v>104.0</v>
      </c>
      <c r="C231" s="19">
        <v>132.0</v>
      </c>
      <c r="D231" s="20">
        <v>657.0</v>
      </c>
      <c r="E231" s="21">
        <v>529.0</v>
      </c>
      <c r="F231" s="35">
        <v>541.0</v>
      </c>
      <c r="G231" s="36">
        <v>234.0</v>
      </c>
      <c r="H231" s="47">
        <f t="shared" si="1"/>
        <v>0.4406779661</v>
      </c>
      <c r="I231" s="47">
        <f t="shared" si="2"/>
        <v>0.5539629005</v>
      </c>
      <c r="J231" s="47">
        <f t="shared" si="3"/>
        <v>0.6980645161</v>
      </c>
      <c r="K231" s="47">
        <f t="shared" si="4"/>
        <v>0.535161744</v>
      </c>
      <c r="L231" s="47">
        <f t="shared" si="5"/>
        <v>0.6379821958</v>
      </c>
      <c r="M231" s="47">
        <f t="shared" si="6"/>
        <v>0.6109127996</v>
      </c>
      <c r="N231" s="62">
        <f t="shared" si="7"/>
        <v>5.025423729</v>
      </c>
      <c r="O231" s="62">
        <f t="shared" si="8"/>
        <v>3.283898305</v>
      </c>
      <c r="P231" s="62">
        <f t="shared" si="9"/>
        <v>0.6534569983</v>
      </c>
      <c r="Q231" s="62">
        <f t="shared" si="10"/>
        <v>0.5450070323</v>
      </c>
      <c r="R231" s="62">
        <f t="shared" si="11"/>
        <v>1.173095945</v>
      </c>
      <c r="S231" s="62">
        <f t="shared" si="12"/>
        <v>0.1203467619</v>
      </c>
      <c r="T231" s="63">
        <f t="shared" si="13"/>
        <v>0.535161744</v>
      </c>
      <c r="U231" s="63">
        <f t="shared" si="14"/>
        <v>0.6379821958</v>
      </c>
      <c r="V231" s="63">
        <f t="shared" si="15"/>
        <v>0.6109127996</v>
      </c>
      <c r="W231" s="63">
        <f t="shared" si="16"/>
        <v>0.5926263086</v>
      </c>
      <c r="X231" s="63">
        <f t="shared" si="17"/>
        <v>0.5926263086</v>
      </c>
      <c r="Y231" s="63">
        <f t="shared" si="18"/>
        <v>0.5926263086</v>
      </c>
      <c r="Z231" s="64">
        <f t="shared" si="19"/>
        <v>0.4451476793</v>
      </c>
      <c r="AA231" s="64">
        <f t="shared" si="20"/>
        <v>0.334322453</v>
      </c>
      <c r="AB231" s="64">
        <f t="shared" si="21"/>
        <v>0.4543600204</v>
      </c>
      <c r="AC231" s="64">
        <f t="shared" si="22"/>
        <v>0.452890305</v>
      </c>
      <c r="AD231" s="64">
        <f t="shared" si="23"/>
        <v>0.5343650432</v>
      </c>
      <c r="AE231" s="64">
        <f t="shared" si="24"/>
        <v>0.6053709604</v>
      </c>
      <c r="AF231" s="3"/>
      <c r="AG231" s="3"/>
      <c r="AH231" s="3"/>
      <c r="AI231" s="66">
        <f t="shared" si="25"/>
        <v>43</v>
      </c>
      <c r="AJ231" s="47">
        <v>0.864197530864197</v>
      </c>
      <c r="AK231" s="47">
        <v>0.967088607594937</v>
      </c>
      <c r="AL231" s="63">
        <v>0.944996686547382</v>
      </c>
      <c r="AM231" s="47">
        <f t="shared" si="41"/>
        <v>1.294914847</v>
      </c>
      <c r="AN231" s="47">
        <f t="shared" si="42"/>
        <v>0.07275497808</v>
      </c>
      <c r="AO231" s="3"/>
      <c r="AP231" s="3"/>
      <c r="AQ231" s="3"/>
      <c r="AR231" s="3"/>
      <c r="AS231" s="3"/>
      <c r="AT231" s="3"/>
      <c r="AU231" s="3" t="s">
        <v>467</v>
      </c>
      <c r="AV231" s="3" t="s">
        <v>440</v>
      </c>
      <c r="AW231" s="3" t="s">
        <v>468</v>
      </c>
      <c r="AX231" s="3" t="s">
        <v>469</v>
      </c>
      <c r="AY231" s="3"/>
      <c r="AZ231" s="3"/>
      <c r="BA231" s="3"/>
      <c r="BB231" s="3"/>
      <c r="BC231" s="3"/>
      <c r="BD231" s="3"/>
      <c r="BE231" s="3"/>
      <c r="BF231" s="3">
        <f t="shared" si="28"/>
        <v>7</v>
      </c>
      <c r="BG231" s="47">
        <v>0.0701635935684138</v>
      </c>
      <c r="BH231" s="47">
        <v>0.275867384459046</v>
      </c>
      <c r="BI231" s="63">
        <v>0.222222222222222</v>
      </c>
      <c r="BJ231" s="47"/>
      <c r="BK231" s="47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  <c r="CG231" s="3"/>
      <c r="CH231" s="3"/>
      <c r="CI231" s="3"/>
      <c r="CJ231" s="3"/>
      <c r="CK231" s="3"/>
      <c r="CL231" s="3"/>
      <c r="CM231" s="47">
        <v>0.440677966101695</v>
      </c>
      <c r="CN231" s="47">
        <v>0.553962900505902</v>
      </c>
      <c r="CO231" s="47">
        <v>0.536622930709275</v>
      </c>
      <c r="CP231" s="47">
        <v>0.538749686974338</v>
      </c>
      <c r="CQ231" s="63">
        <v>0.535161744022503</v>
      </c>
      <c r="CR231" s="47">
        <f t="shared" si="29"/>
        <v>0.5366229307</v>
      </c>
      <c r="CS231" s="47">
        <f t="shared" si="50"/>
        <v>-0.001461186687</v>
      </c>
      <c r="CT231" s="47">
        <f t="shared" si="31"/>
        <v>0.7033173016</v>
      </c>
      <c r="CU231" s="47">
        <f t="shared" si="32"/>
        <v>0.08010454532</v>
      </c>
      <c r="CV231" s="3"/>
    </row>
    <row r="232" ht="11.25" customHeight="1">
      <c r="A232" s="3" t="s">
        <v>252</v>
      </c>
      <c r="B232" s="18">
        <v>16.0</v>
      </c>
      <c r="C232" s="19">
        <v>34.0</v>
      </c>
      <c r="D232" s="20">
        <v>201.0</v>
      </c>
      <c r="E232" s="21">
        <v>136.0</v>
      </c>
      <c r="F232" s="35">
        <v>63.0</v>
      </c>
      <c r="G232" s="36">
        <v>26.0</v>
      </c>
      <c r="H232" s="47">
        <f t="shared" si="1"/>
        <v>0.32</v>
      </c>
      <c r="I232" s="47">
        <f t="shared" si="2"/>
        <v>0.5964391691</v>
      </c>
      <c r="J232" s="47">
        <f t="shared" si="3"/>
        <v>0.7078651685</v>
      </c>
      <c r="K232" s="47">
        <f t="shared" si="4"/>
        <v>0.5607235142</v>
      </c>
      <c r="L232" s="47">
        <f t="shared" si="5"/>
        <v>0.5683453237</v>
      </c>
      <c r="M232" s="47">
        <f t="shared" si="6"/>
        <v>0.6197183099</v>
      </c>
      <c r="N232" s="62">
        <f t="shared" si="7"/>
        <v>6.74</v>
      </c>
      <c r="O232" s="62">
        <f t="shared" si="8"/>
        <v>1.78</v>
      </c>
      <c r="P232" s="62">
        <f t="shared" si="9"/>
        <v>0.2640949555</v>
      </c>
      <c r="Q232" s="62">
        <f t="shared" si="10"/>
        <v>0.2299741602</v>
      </c>
      <c r="R232" s="62">
        <f t="shared" si="11"/>
        <v>2.424460432</v>
      </c>
      <c r="S232" s="62">
        <f t="shared" si="12"/>
        <v>0.117370892</v>
      </c>
      <c r="T232" s="63">
        <f t="shared" si="13"/>
        <v>0.5607235142</v>
      </c>
      <c r="U232" s="63">
        <f t="shared" si="14"/>
        <v>0.5683453237</v>
      </c>
      <c r="V232" s="63">
        <f t="shared" si="15"/>
        <v>0.6197183099</v>
      </c>
      <c r="W232" s="63">
        <f t="shared" si="16"/>
        <v>0.5882352941</v>
      </c>
      <c r="X232" s="63">
        <f t="shared" si="17"/>
        <v>0.5882352941</v>
      </c>
      <c r="Y232" s="63">
        <f t="shared" si="18"/>
        <v>0.5882352941</v>
      </c>
      <c r="Z232" s="64">
        <f t="shared" si="19"/>
        <v>0.3927648579</v>
      </c>
      <c r="AA232" s="64">
        <f t="shared" si="20"/>
        <v>0.3021582734</v>
      </c>
      <c r="AB232" s="64">
        <f t="shared" si="21"/>
        <v>0.5328638498</v>
      </c>
      <c r="AC232" s="64">
        <f t="shared" si="22"/>
        <v>0.5105042017</v>
      </c>
      <c r="AD232" s="64">
        <f t="shared" si="23"/>
        <v>0.4516806723</v>
      </c>
      <c r="AE232" s="64">
        <f t="shared" si="24"/>
        <v>0.6260504202</v>
      </c>
      <c r="AF232" s="3"/>
      <c r="AG232" s="3"/>
      <c r="AH232" s="3"/>
      <c r="AI232" s="66">
        <f t="shared" si="25"/>
        <v>43</v>
      </c>
      <c r="AJ232" s="47">
        <v>0.864285714285714</v>
      </c>
      <c r="AK232" s="47">
        <v>0.974860335195531</v>
      </c>
      <c r="AL232" s="63">
        <v>0.956775700934579</v>
      </c>
      <c r="AM232" s="47">
        <f t="shared" si="41"/>
        <v>1.300472643</v>
      </c>
      <c r="AN232" s="47">
        <f t="shared" si="42"/>
        <v>0.07818806427</v>
      </c>
      <c r="AO232" s="3"/>
      <c r="AP232" s="3"/>
      <c r="AQ232" s="3"/>
      <c r="AR232" s="3"/>
      <c r="AS232" s="3"/>
      <c r="AT232" s="3"/>
      <c r="AU232" s="3">
        <v>11.0</v>
      </c>
      <c r="AV232" s="47">
        <f t="shared" ref="AV232:AV246" si="51">2*AU232/100+0.01</f>
        <v>0.23</v>
      </c>
      <c r="AW232" s="3">
        <v>0.8141667</v>
      </c>
      <c r="AX232" s="3">
        <v>0.0573305</v>
      </c>
      <c r="AY232" s="3"/>
      <c r="AZ232" s="3"/>
      <c r="BA232" s="3"/>
      <c r="BB232" s="3"/>
      <c r="BC232" s="3"/>
      <c r="BD232" s="3"/>
      <c r="BE232" s="3"/>
      <c r="BF232" s="3">
        <f t="shared" si="28"/>
        <v>7</v>
      </c>
      <c r="BG232" s="47">
        <v>0.0704851244508896</v>
      </c>
      <c r="BH232" s="47">
        <v>1.31446905024037</v>
      </c>
      <c r="BI232" s="63">
        <v>0.963662790697674</v>
      </c>
      <c r="BJ232" s="47"/>
      <c r="BK232" s="47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  <c r="CG232" s="3"/>
      <c r="CH232" s="3"/>
      <c r="CI232" s="3"/>
      <c r="CJ232" s="3"/>
      <c r="CK232" s="3"/>
      <c r="CL232" s="3"/>
      <c r="CM232" s="47">
        <v>0.32</v>
      </c>
      <c r="CN232" s="47">
        <v>0.596439169139466</v>
      </c>
      <c r="CO232" s="47">
        <v>0.552685768881203</v>
      </c>
      <c r="CP232" s="47">
        <v>0.554659786123892</v>
      </c>
      <c r="CQ232" s="63">
        <v>0.560723514211886</v>
      </c>
      <c r="CR232" s="47">
        <f t="shared" si="29"/>
        <v>0.5526857689</v>
      </c>
      <c r="CS232" s="47">
        <f t="shared" si="50"/>
        <v>0.008037745331</v>
      </c>
      <c r="CT232" s="47">
        <f t="shared" si="31"/>
        <v>0.648020351</v>
      </c>
      <c r="CU232" s="47">
        <f t="shared" si="32"/>
        <v>0.1954720111</v>
      </c>
      <c r="CV232" s="3"/>
    </row>
    <row r="233" ht="11.25" customHeight="1">
      <c r="A233" s="3" t="s">
        <v>253</v>
      </c>
      <c r="B233" s="18">
        <v>70.0</v>
      </c>
      <c r="C233" s="19">
        <v>81.0</v>
      </c>
      <c r="D233" s="20">
        <v>440.0</v>
      </c>
      <c r="E233" s="21">
        <v>299.0</v>
      </c>
      <c r="F233" s="35">
        <v>267.0</v>
      </c>
      <c r="G233" s="36">
        <v>65.0</v>
      </c>
      <c r="H233" s="47">
        <f t="shared" si="1"/>
        <v>0.4635761589</v>
      </c>
      <c r="I233" s="47">
        <f t="shared" si="2"/>
        <v>0.5953991881</v>
      </c>
      <c r="J233" s="47">
        <f t="shared" si="3"/>
        <v>0.8042168675</v>
      </c>
      <c r="K233" s="47">
        <f t="shared" si="4"/>
        <v>0.5730337079</v>
      </c>
      <c r="L233" s="47">
        <f t="shared" si="5"/>
        <v>0.6977225673</v>
      </c>
      <c r="M233" s="47">
        <f t="shared" si="6"/>
        <v>0.660130719</v>
      </c>
      <c r="N233" s="62">
        <f t="shared" si="7"/>
        <v>4.894039735</v>
      </c>
      <c r="O233" s="62">
        <f t="shared" si="8"/>
        <v>2.198675497</v>
      </c>
      <c r="P233" s="62">
        <f t="shared" si="9"/>
        <v>0.449255751</v>
      </c>
      <c r="Q233" s="62">
        <f t="shared" si="10"/>
        <v>0.3730337079</v>
      </c>
      <c r="R233" s="62">
        <f t="shared" si="11"/>
        <v>1.530020704</v>
      </c>
      <c r="S233" s="62">
        <f t="shared" si="12"/>
        <v>0.1409897292</v>
      </c>
      <c r="T233" s="63">
        <f t="shared" si="13"/>
        <v>0.5730337079</v>
      </c>
      <c r="U233" s="63">
        <f t="shared" si="14"/>
        <v>0.6977225673</v>
      </c>
      <c r="V233" s="63">
        <f t="shared" si="15"/>
        <v>0.660130719</v>
      </c>
      <c r="W233" s="63">
        <f t="shared" si="16"/>
        <v>0.6358428805</v>
      </c>
      <c r="X233" s="63">
        <f t="shared" si="17"/>
        <v>0.6358428805</v>
      </c>
      <c r="Y233" s="63">
        <f t="shared" si="18"/>
        <v>0.6358428805</v>
      </c>
      <c r="Z233" s="64">
        <f t="shared" si="19"/>
        <v>0.4146067416</v>
      </c>
      <c r="AA233" s="64">
        <f t="shared" si="20"/>
        <v>0.2795031056</v>
      </c>
      <c r="AB233" s="64">
        <f t="shared" si="21"/>
        <v>0.4715219421</v>
      </c>
      <c r="AC233" s="64">
        <f t="shared" si="22"/>
        <v>0.4705400982</v>
      </c>
      <c r="AD233" s="64">
        <f t="shared" si="23"/>
        <v>0.5204582651</v>
      </c>
      <c r="AE233" s="64">
        <f t="shared" si="24"/>
        <v>0.6448445172</v>
      </c>
      <c r="AF233" s="3"/>
      <c r="AG233" s="3"/>
      <c r="AH233" s="3"/>
      <c r="AI233" s="66">
        <f t="shared" si="25"/>
        <v>43</v>
      </c>
      <c r="AJ233" s="47">
        <v>0.865384615384615</v>
      </c>
      <c r="AK233" s="47">
        <v>0.938461538461538</v>
      </c>
      <c r="AL233" s="63">
        <v>0.930631868131868</v>
      </c>
      <c r="AM233" s="47">
        <f t="shared" si="41"/>
        <v>1.275511848</v>
      </c>
      <c r="AN233" s="47">
        <f t="shared" si="42"/>
        <v>0.05167318786</v>
      </c>
      <c r="AO233" s="3"/>
      <c r="AP233" s="3"/>
      <c r="AQ233" s="3"/>
      <c r="AR233" s="3"/>
      <c r="AS233" s="3"/>
      <c r="AT233" s="3"/>
      <c r="AU233" s="3">
        <v>14.0</v>
      </c>
      <c r="AV233" s="47">
        <f t="shared" si="51"/>
        <v>0.29</v>
      </c>
      <c r="AW233" s="3">
        <v>0.91110122</v>
      </c>
      <c r="AX233" s="3">
        <v>0.0175366</v>
      </c>
      <c r="AY233" s="3"/>
      <c r="AZ233" s="3"/>
      <c r="BA233" s="3"/>
      <c r="BB233" s="3"/>
      <c r="BC233" s="3"/>
      <c r="BD233" s="3"/>
      <c r="BE233" s="3"/>
      <c r="BF233" s="3">
        <f t="shared" si="28"/>
        <v>7</v>
      </c>
      <c r="BG233" s="47">
        <v>0.0708828338362831</v>
      </c>
      <c r="BH233" s="47">
        <v>0.742794121920545</v>
      </c>
      <c r="BI233" s="63">
        <v>0.556940980881131</v>
      </c>
      <c r="BJ233" s="47"/>
      <c r="BK233" s="47"/>
      <c r="BL233" s="3"/>
      <c r="BM233" s="3"/>
      <c r="BN233" s="3"/>
      <c r="BO233" s="3"/>
      <c r="BP233" s="3"/>
      <c r="BQ233" s="3"/>
      <c r="BR233" s="3"/>
      <c r="BS233" s="3"/>
      <c r="BT233" s="3"/>
      <c r="BU233" s="3" t="s">
        <v>467</v>
      </c>
      <c r="BV233" s="3" t="s">
        <v>411</v>
      </c>
      <c r="BW233" s="3" t="s">
        <v>468</v>
      </c>
      <c r="BX233" s="3" t="s">
        <v>469</v>
      </c>
      <c r="BY233" s="3"/>
      <c r="BZ233" s="3"/>
      <c r="CA233" s="3"/>
      <c r="CB233" s="3"/>
      <c r="CC233" s="3"/>
      <c r="CD233" s="3"/>
      <c r="CE233" s="3"/>
      <c r="CF233" s="3"/>
      <c r="CG233" s="3"/>
      <c r="CH233" s="3"/>
      <c r="CI233" s="3"/>
      <c r="CJ233" s="3"/>
      <c r="CK233" s="3"/>
      <c r="CL233" s="3"/>
      <c r="CM233" s="47">
        <v>0.463576158940397</v>
      </c>
      <c r="CN233" s="47">
        <v>0.595399188092016</v>
      </c>
      <c r="CO233" s="47">
        <v>0.575058041664599</v>
      </c>
      <c r="CP233" s="47">
        <v>0.576819324455465</v>
      </c>
      <c r="CQ233" s="63">
        <v>0.573033707865169</v>
      </c>
      <c r="CR233" s="47">
        <f t="shared" si="29"/>
        <v>0.5750580417</v>
      </c>
      <c r="CS233" s="47">
        <f t="shared" si="50"/>
        <v>-0.002024333799</v>
      </c>
      <c r="CT233" s="47">
        <f t="shared" si="31"/>
        <v>0.748808649</v>
      </c>
      <c r="CU233" s="47">
        <f t="shared" si="32"/>
        <v>0.09321295783</v>
      </c>
      <c r="CV233" s="3"/>
    </row>
    <row r="234" ht="11.25" customHeight="1">
      <c r="A234" s="3" t="s">
        <v>254</v>
      </c>
      <c r="B234" s="18">
        <v>49.0</v>
      </c>
      <c r="C234" s="19">
        <v>92.0</v>
      </c>
      <c r="D234" s="20">
        <v>904.0</v>
      </c>
      <c r="E234" s="21">
        <v>771.0</v>
      </c>
      <c r="F234" s="35">
        <v>560.0</v>
      </c>
      <c r="G234" s="36">
        <v>197.0</v>
      </c>
      <c r="H234" s="47">
        <f t="shared" si="1"/>
        <v>0.3475177305</v>
      </c>
      <c r="I234" s="47">
        <f t="shared" si="2"/>
        <v>0.5397014925</v>
      </c>
      <c r="J234" s="47">
        <f t="shared" si="3"/>
        <v>0.7397622193</v>
      </c>
      <c r="K234" s="47">
        <f t="shared" si="4"/>
        <v>0.5247797357</v>
      </c>
      <c r="L234" s="47">
        <f t="shared" si="5"/>
        <v>0.6781737194</v>
      </c>
      <c r="M234" s="47">
        <f t="shared" si="6"/>
        <v>0.6019736842</v>
      </c>
      <c r="N234" s="62">
        <f t="shared" si="7"/>
        <v>11.87943262</v>
      </c>
      <c r="O234" s="62">
        <f t="shared" si="8"/>
        <v>5.368794326</v>
      </c>
      <c r="P234" s="62">
        <f t="shared" si="9"/>
        <v>0.4519402985</v>
      </c>
      <c r="Q234" s="62">
        <f t="shared" si="10"/>
        <v>0.4168502203</v>
      </c>
      <c r="R234" s="62">
        <f t="shared" si="11"/>
        <v>1.865256125</v>
      </c>
      <c r="S234" s="62">
        <f t="shared" si="12"/>
        <v>0.05797697368</v>
      </c>
      <c r="T234" s="63">
        <f t="shared" si="13"/>
        <v>0.5247797357</v>
      </c>
      <c r="U234" s="63">
        <f t="shared" si="14"/>
        <v>0.6781737194</v>
      </c>
      <c r="V234" s="63">
        <f t="shared" si="15"/>
        <v>0.6019736842</v>
      </c>
      <c r="W234" s="63">
        <f t="shared" si="16"/>
        <v>0.5880295375</v>
      </c>
      <c r="X234" s="63">
        <f t="shared" si="17"/>
        <v>0.5880295375</v>
      </c>
      <c r="Y234" s="63">
        <f t="shared" si="18"/>
        <v>0.5880295375</v>
      </c>
      <c r="Z234" s="64">
        <f t="shared" si="19"/>
        <v>0.4515418502</v>
      </c>
      <c r="AA234" s="64">
        <f t="shared" si="20"/>
        <v>0.2739420935</v>
      </c>
      <c r="AB234" s="64">
        <f t="shared" si="21"/>
        <v>0.4527138158</v>
      </c>
      <c r="AC234" s="64">
        <f t="shared" si="22"/>
        <v>0.4469490867</v>
      </c>
      <c r="AD234" s="64">
        <f t="shared" si="23"/>
        <v>0.536338904</v>
      </c>
      <c r="AE234" s="64">
        <f t="shared" si="24"/>
        <v>0.6047415468</v>
      </c>
      <c r="AF234" s="3"/>
      <c r="AG234" s="3"/>
      <c r="AH234" s="3"/>
      <c r="AI234" s="66">
        <f t="shared" si="25"/>
        <v>43</v>
      </c>
      <c r="AJ234" s="47">
        <v>0.866141732283464</v>
      </c>
      <c r="AK234" s="47">
        <v>0.968058968058968</v>
      </c>
      <c r="AL234" s="63">
        <v>0.943820224719101</v>
      </c>
      <c r="AM234" s="47">
        <f t="shared" si="41"/>
        <v>1.296975753</v>
      </c>
      <c r="AN234" s="47">
        <f t="shared" si="42"/>
        <v>0.07206636854</v>
      </c>
      <c r="AO234" s="3"/>
      <c r="AP234" s="3"/>
      <c r="AQ234" s="3"/>
      <c r="AR234" s="3"/>
      <c r="AS234" s="3"/>
      <c r="AT234" s="3"/>
      <c r="AU234" s="3">
        <v>15.0</v>
      </c>
      <c r="AV234" s="47">
        <f t="shared" si="51"/>
        <v>0.31</v>
      </c>
      <c r="AW234" s="3">
        <v>0.936231528</v>
      </c>
      <c r="AX234" s="3">
        <v>0.013158516</v>
      </c>
      <c r="AY234" s="3"/>
      <c r="AZ234" s="3"/>
      <c r="BA234" s="3"/>
      <c r="BB234" s="3"/>
      <c r="BC234" s="3"/>
      <c r="BD234" s="3"/>
      <c r="BE234" s="3"/>
      <c r="BF234" s="3">
        <f t="shared" si="28"/>
        <v>7</v>
      </c>
      <c r="BG234" s="47">
        <v>0.0718553950377511</v>
      </c>
      <c r="BH234" s="47">
        <v>0.632746875707758</v>
      </c>
      <c r="BI234" s="63">
        <v>0.487658674188999</v>
      </c>
      <c r="BJ234" s="47"/>
      <c r="BK234" s="47"/>
      <c r="BL234" s="3"/>
      <c r="BM234" s="3"/>
      <c r="BN234" s="3"/>
      <c r="BO234" s="3"/>
      <c r="BP234" s="3"/>
      <c r="BQ234" s="3"/>
      <c r="BR234" s="3"/>
      <c r="BS234" s="3"/>
      <c r="BT234" s="3"/>
      <c r="BU234" s="3">
        <v>-2.0</v>
      </c>
      <c r="BV234" s="47">
        <f t="shared" ref="BV234:BV242" si="52">BU234/100+0.005</f>
        <v>-0.015</v>
      </c>
      <c r="BW234" s="3">
        <v>0.70959665</v>
      </c>
      <c r="BX234" s="3">
        <v>-0.0093610501</v>
      </c>
      <c r="BY234" s="3"/>
      <c r="BZ234" s="3"/>
      <c r="CA234" s="3"/>
      <c r="CB234" s="3"/>
      <c r="CC234" s="3"/>
      <c r="CD234" s="3"/>
      <c r="CE234" s="3"/>
      <c r="CF234" s="3"/>
      <c r="CG234" s="3"/>
      <c r="CH234" s="3"/>
      <c r="CI234" s="3"/>
      <c r="CJ234" s="3"/>
      <c r="CK234" s="3"/>
      <c r="CL234" s="3"/>
      <c r="CM234" s="47">
        <v>0.347517730496454</v>
      </c>
      <c r="CN234" s="47">
        <v>0.539701492537313</v>
      </c>
      <c r="CO234" s="47">
        <v>0.509588402259524</v>
      </c>
      <c r="CP234" s="47">
        <v>0.511972225638229</v>
      </c>
      <c r="CQ234" s="63">
        <v>0.524779735682819</v>
      </c>
      <c r="CR234" s="47">
        <f t="shared" si="29"/>
        <v>0.5095884023</v>
      </c>
      <c r="CS234" s="47">
        <f t="shared" si="50"/>
        <v>0.01519133342</v>
      </c>
      <c r="CT234" s="47">
        <f t="shared" si="31"/>
        <v>0.627358729</v>
      </c>
      <c r="CU234" s="47">
        <f t="shared" si="32"/>
        <v>0.1358944414</v>
      </c>
      <c r="CV234" s="3"/>
    </row>
    <row r="235" ht="11.25" customHeight="1">
      <c r="A235" s="3" t="s">
        <v>255</v>
      </c>
      <c r="B235" s="18">
        <v>4.0</v>
      </c>
      <c r="C235" s="19">
        <v>9.0</v>
      </c>
      <c r="D235" s="20">
        <v>96.0</v>
      </c>
      <c r="E235" s="21">
        <v>49.0</v>
      </c>
      <c r="F235" s="35">
        <v>49.0</v>
      </c>
      <c r="G235" s="36">
        <v>22.0</v>
      </c>
      <c r="H235" s="47">
        <f t="shared" si="1"/>
        <v>0.3076923077</v>
      </c>
      <c r="I235" s="47">
        <f t="shared" si="2"/>
        <v>0.6620689655</v>
      </c>
      <c r="J235" s="47">
        <f t="shared" si="3"/>
        <v>0.6901408451</v>
      </c>
      <c r="K235" s="47">
        <f t="shared" si="4"/>
        <v>0.6329113924</v>
      </c>
      <c r="L235" s="47">
        <f t="shared" si="5"/>
        <v>0.630952381</v>
      </c>
      <c r="M235" s="47">
        <f t="shared" si="6"/>
        <v>0.6712962963</v>
      </c>
      <c r="N235" s="62">
        <f t="shared" si="7"/>
        <v>11.15384615</v>
      </c>
      <c r="O235" s="62">
        <f t="shared" si="8"/>
        <v>5.461538462</v>
      </c>
      <c r="P235" s="62">
        <f t="shared" si="9"/>
        <v>0.4896551724</v>
      </c>
      <c r="Q235" s="62">
        <f t="shared" si="10"/>
        <v>0.4493670886</v>
      </c>
      <c r="R235" s="62">
        <f t="shared" si="11"/>
        <v>1.726190476</v>
      </c>
      <c r="S235" s="62">
        <f t="shared" si="12"/>
        <v>0.06018518519</v>
      </c>
      <c r="T235" s="63">
        <f t="shared" si="13"/>
        <v>0.6329113924</v>
      </c>
      <c r="U235" s="63">
        <f t="shared" si="14"/>
        <v>0.630952381</v>
      </c>
      <c r="V235" s="63">
        <f t="shared" si="15"/>
        <v>0.6712962963</v>
      </c>
      <c r="W235" s="63">
        <f t="shared" si="16"/>
        <v>0.6506550218</v>
      </c>
      <c r="X235" s="63">
        <f t="shared" si="17"/>
        <v>0.6506550218</v>
      </c>
      <c r="Y235" s="63">
        <f t="shared" si="18"/>
        <v>0.6506550218</v>
      </c>
      <c r="Z235" s="64">
        <f t="shared" si="19"/>
        <v>0.335443038</v>
      </c>
      <c r="AA235" s="64">
        <f t="shared" si="20"/>
        <v>0.3095238095</v>
      </c>
      <c r="AB235" s="64">
        <f t="shared" si="21"/>
        <v>0.5462962963</v>
      </c>
      <c r="AC235" s="64">
        <f t="shared" si="22"/>
        <v>0.5327510917</v>
      </c>
      <c r="AD235" s="64">
        <f t="shared" si="23"/>
        <v>0.4454148472</v>
      </c>
      <c r="AE235" s="64">
        <f t="shared" si="24"/>
        <v>0.672489083</v>
      </c>
      <c r="AF235" s="3"/>
      <c r="AG235" s="3"/>
      <c r="AH235" s="3"/>
      <c r="AI235" s="66">
        <f t="shared" si="25"/>
        <v>43</v>
      </c>
      <c r="AJ235" s="47">
        <v>0.868421052631579</v>
      </c>
      <c r="AK235" s="47"/>
      <c r="AL235" s="63"/>
      <c r="AM235" s="47"/>
      <c r="AN235" s="47"/>
      <c r="AO235" s="3"/>
      <c r="AP235" s="3"/>
      <c r="AQ235" s="3"/>
      <c r="AR235" s="3"/>
      <c r="AS235" s="3"/>
      <c r="AT235" s="3"/>
      <c r="AU235" s="3">
        <v>17.0</v>
      </c>
      <c r="AV235" s="47">
        <f t="shared" si="51"/>
        <v>0.35</v>
      </c>
      <c r="AW235" s="3">
        <v>0.91222274</v>
      </c>
      <c r="AX235" s="3">
        <v>0.02802837</v>
      </c>
      <c r="AY235" s="3"/>
      <c r="AZ235" s="3"/>
      <c r="BA235" s="3"/>
      <c r="BB235" s="3"/>
      <c r="BC235" s="3"/>
      <c r="BD235" s="3"/>
      <c r="BE235" s="3"/>
      <c r="BF235" s="3">
        <f t="shared" si="28"/>
        <v>7</v>
      </c>
      <c r="BG235" s="47">
        <v>0.0720665804591744</v>
      </c>
      <c r="BH235" s="47">
        <v>1.29697574149377</v>
      </c>
      <c r="BI235" s="63">
        <v>0.943820224719101</v>
      </c>
      <c r="BJ235" s="47"/>
      <c r="BK235" s="47"/>
      <c r="BL235" s="3"/>
      <c r="BM235" s="3"/>
      <c r="BN235" s="3"/>
      <c r="BO235" s="3"/>
      <c r="BP235" s="3"/>
      <c r="BQ235" s="3"/>
      <c r="BR235" s="3"/>
      <c r="BS235" s="3"/>
      <c r="BT235" s="3"/>
      <c r="BU235" s="3">
        <v>0.0</v>
      </c>
      <c r="BV235" s="47">
        <f t="shared" si="52"/>
        <v>0.005</v>
      </c>
      <c r="BW235" s="3">
        <v>0.704358442353</v>
      </c>
      <c r="BX235" s="3">
        <v>0.004782165</v>
      </c>
      <c r="BY235" s="3"/>
      <c r="BZ235" s="3"/>
      <c r="CA235" s="3"/>
      <c r="CB235" s="3"/>
      <c r="CC235" s="3"/>
      <c r="CD235" s="3"/>
      <c r="CE235" s="3"/>
      <c r="CF235" s="3"/>
      <c r="CG235" s="3"/>
      <c r="CH235" s="3"/>
      <c r="CI235" s="3"/>
      <c r="CJ235" s="3"/>
      <c r="CK235" s="3"/>
      <c r="CL235" s="3"/>
      <c r="CM235" s="47">
        <v>0.307692307692308</v>
      </c>
      <c r="CN235" s="47">
        <v>0.662068965517241</v>
      </c>
      <c r="CO235" s="47">
        <v>0.605698078246837</v>
      </c>
      <c r="CP235" s="47">
        <v>0.607168009709688</v>
      </c>
      <c r="CQ235" s="63">
        <v>0.632911392405063</v>
      </c>
      <c r="CR235" s="47">
        <f t="shared" si="29"/>
        <v>0.6056980782</v>
      </c>
      <c r="CS235" s="47">
        <f t="shared" si="50"/>
        <v>0.02721331416</v>
      </c>
      <c r="CT235" s="47">
        <f t="shared" si="31"/>
        <v>0.6857247724</v>
      </c>
      <c r="CU235" s="47">
        <f t="shared" si="32"/>
        <v>0.2505821378</v>
      </c>
      <c r="CV235" s="3"/>
    </row>
    <row r="236" ht="11.25" customHeight="1">
      <c r="A236" s="3" t="s">
        <v>256</v>
      </c>
      <c r="B236" s="18">
        <v>22.0</v>
      </c>
      <c r="C236" s="19">
        <v>43.0</v>
      </c>
      <c r="D236" s="20">
        <v>350.0</v>
      </c>
      <c r="E236" s="21">
        <v>264.0</v>
      </c>
      <c r="F236" s="35">
        <v>224.0</v>
      </c>
      <c r="G236" s="36">
        <v>54.0</v>
      </c>
      <c r="H236" s="47">
        <f t="shared" si="1"/>
        <v>0.3384615385</v>
      </c>
      <c r="I236" s="47">
        <f t="shared" si="2"/>
        <v>0.5700325733</v>
      </c>
      <c r="J236" s="47">
        <f t="shared" si="3"/>
        <v>0.8057553957</v>
      </c>
      <c r="K236" s="47">
        <f t="shared" si="4"/>
        <v>0.5478645066</v>
      </c>
      <c r="L236" s="47">
        <f t="shared" si="5"/>
        <v>0.7172011662</v>
      </c>
      <c r="M236" s="47">
        <f t="shared" si="6"/>
        <v>0.6434977578</v>
      </c>
      <c r="N236" s="62">
        <f t="shared" si="7"/>
        <v>9.446153846</v>
      </c>
      <c r="O236" s="62">
        <f t="shared" si="8"/>
        <v>4.276923077</v>
      </c>
      <c r="P236" s="62">
        <f t="shared" si="9"/>
        <v>0.4527687296</v>
      </c>
      <c r="Q236" s="62">
        <f t="shared" si="10"/>
        <v>0.4094256259</v>
      </c>
      <c r="R236" s="62">
        <f t="shared" si="11"/>
        <v>1.790087464</v>
      </c>
      <c r="S236" s="62">
        <f t="shared" si="12"/>
        <v>0.07286995516</v>
      </c>
      <c r="T236" s="63">
        <f t="shared" si="13"/>
        <v>0.5478645066</v>
      </c>
      <c r="U236" s="63">
        <f t="shared" si="14"/>
        <v>0.7172011662</v>
      </c>
      <c r="V236" s="63">
        <f t="shared" si="15"/>
        <v>0.6434977578</v>
      </c>
      <c r="W236" s="63">
        <f t="shared" si="16"/>
        <v>0.6227795193</v>
      </c>
      <c r="X236" s="63">
        <f t="shared" si="17"/>
        <v>0.6227795193</v>
      </c>
      <c r="Y236" s="63">
        <f t="shared" si="18"/>
        <v>0.6227795193</v>
      </c>
      <c r="Z236" s="64">
        <f t="shared" si="19"/>
        <v>0.4212076583</v>
      </c>
      <c r="AA236" s="64">
        <f t="shared" si="20"/>
        <v>0.221574344</v>
      </c>
      <c r="AB236" s="64">
        <f t="shared" si="21"/>
        <v>0.4529147982</v>
      </c>
      <c r="AC236" s="64">
        <f t="shared" si="22"/>
        <v>0.4451410658</v>
      </c>
      <c r="AD236" s="64">
        <f t="shared" si="23"/>
        <v>0.5329153605</v>
      </c>
      <c r="AE236" s="64">
        <f t="shared" si="24"/>
        <v>0.644723093</v>
      </c>
      <c r="AF236" s="3"/>
      <c r="AG236" s="3"/>
      <c r="AH236" s="3"/>
      <c r="AI236" s="66">
        <f t="shared" si="25"/>
        <v>43</v>
      </c>
      <c r="AJ236" s="47">
        <v>0.870056497175141</v>
      </c>
      <c r="AK236" s="47">
        <v>0.96271186440678</v>
      </c>
      <c r="AL236" s="63">
        <v>0.941329856584094</v>
      </c>
      <c r="AM236" s="47">
        <f t="shared" ref="AM236:AM376" si="53">AJ236*COS($AH$4)-AK236*SIN($AH$4)</f>
        <v>1.295962937</v>
      </c>
      <c r="AN236" s="47">
        <f t="shared" ref="AN236:AN376" si="54">AJ236*SIN($AH$4)+AK236*COS($AH$4)</f>
        <v>0.06551723848</v>
      </c>
      <c r="AO236" s="3"/>
      <c r="AP236" s="3"/>
      <c r="AQ236" s="3"/>
      <c r="AR236" s="3"/>
      <c r="AS236" s="3"/>
      <c r="AT236" s="3"/>
      <c r="AU236" s="3">
        <v>20.0</v>
      </c>
      <c r="AV236" s="47">
        <f t="shared" si="51"/>
        <v>0.41</v>
      </c>
      <c r="AW236" s="3">
        <v>0.84976408</v>
      </c>
      <c r="AX236" s="3">
        <v>0.064594026</v>
      </c>
      <c r="AY236" s="3"/>
      <c r="AZ236" s="3"/>
      <c r="BA236" s="3"/>
      <c r="BB236" s="3"/>
      <c r="BC236" s="3"/>
      <c r="BD236" s="3"/>
      <c r="BE236" s="3"/>
      <c r="BF236" s="3">
        <f t="shared" si="28"/>
        <v>7</v>
      </c>
      <c r="BG236" s="47">
        <v>0.0725239886955269</v>
      </c>
      <c r="BH236" s="47">
        <v>1.32355883498614</v>
      </c>
      <c r="BI236" s="63">
        <v>0.972527472527472</v>
      </c>
      <c r="BJ236" s="47"/>
      <c r="BK236" s="47"/>
      <c r="BL236" s="3"/>
      <c r="BM236" s="3"/>
      <c r="BN236" s="3"/>
      <c r="BO236" s="3"/>
      <c r="BP236" s="3"/>
      <c r="BQ236" s="3"/>
      <c r="BR236" s="3"/>
      <c r="BS236" s="3"/>
      <c r="BT236" s="3"/>
      <c r="BU236" s="3">
        <v>1.0</v>
      </c>
      <c r="BV236" s="47">
        <f t="shared" si="52"/>
        <v>0.015</v>
      </c>
      <c r="BW236" s="3">
        <v>0.7036385165</v>
      </c>
      <c r="BX236" s="3">
        <v>0.010463656945</v>
      </c>
      <c r="BY236" s="3"/>
      <c r="BZ236" s="3"/>
      <c r="CA236" s="3"/>
      <c r="CB236" s="3"/>
      <c r="CC236" s="3"/>
      <c r="CD236" s="3"/>
      <c r="CE236" s="3"/>
      <c r="CF236" s="3"/>
      <c r="CG236" s="3"/>
      <c r="CH236" s="3"/>
      <c r="CI236" s="3"/>
      <c r="CJ236" s="3"/>
      <c r="CK236" s="3"/>
      <c r="CL236" s="3"/>
      <c r="CM236" s="47">
        <v>0.338461538461538</v>
      </c>
      <c r="CN236" s="47">
        <v>0.570032573289902</v>
      </c>
      <c r="CO236" s="47">
        <v>0.533542982932085</v>
      </c>
      <c r="CP236" s="47">
        <v>0.53569902594009</v>
      </c>
      <c r="CQ236" s="63">
        <v>0.547864506627393</v>
      </c>
      <c r="CR236" s="47">
        <f t="shared" si="29"/>
        <v>0.5335429829</v>
      </c>
      <c r="CS236" s="47">
        <f t="shared" si="50"/>
        <v>0.0143215237</v>
      </c>
      <c r="CT236" s="47">
        <f t="shared" si="31"/>
        <v>0.6424023471</v>
      </c>
      <c r="CU236" s="47">
        <f t="shared" si="32"/>
        <v>0.1637454491</v>
      </c>
      <c r="CV236" s="3"/>
    </row>
    <row r="237" ht="11.25" customHeight="1">
      <c r="A237" s="3" t="s">
        <v>257</v>
      </c>
      <c r="B237" s="18">
        <v>63.0</v>
      </c>
      <c r="C237" s="19">
        <v>100.0</v>
      </c>
      <c r="D237" s="20">
        <v>661.0</v>
      </c>
      <c r="E237" s="21">
        <v>491.0</v>
      </c>
      <c r="F237" s="35">
        <v>328.0</v>
      </c>
      <c r="G237" s="36">
        <v>107.0</v>
      </c>
      <c r="H237" s="47">
        <f t="shared" si="1"/>
        <v>0.3865030675</v>
      </c>
      <c r="I237" s="47">
        <f t="shared" si="2"/>
        <v>0.5737847222</v>
      </c>
      <c r="J237" s="47">
        <f t="shared" si="3"/>
        <v>0.7540229885</v>
      </c>
      <c r="K237" s="47">
        <f t="shared" si="4"/>
        <v>0.5505703422</v>
      </c>
      <c r="L237" s="47">
        <f t="shared" si="5"/>
        <v>0.6538461538</v>
      </c>
      <c r="M237" s="47">
        <f t="shared" si="6"/>
        <v>0.6231884058</v>
      </c>
      <c r="N237" s="62">
        <f t="shared" si="7"/>
        <v>7.067484663</v>
      </c>
      <c r="O237" s="62">
        <f t="shared" si="8"/>
        <v>2.668711656</v>
      </c>
      <c r="P237" s="62">
        <f t="shared" si="9"/>
        <v>0.3776041667</v>
      </c>
      <c r="Q237" s="62">
        <f t="shared" si="10"/>
        <v>0.3307984791</v>
      </c>
      <c r="R237" s="62">
        <f t="shared" si="11"/>
        <v>1.926421405</v>
      </c>
      <c r="S237" s="62">
        <f t="shared" si="12"/>
        <v>0.1027095148</v>
      </c>
      <c r="T237" s="63">
        <f t="shared" si="13"/>
        <v>0.5505703422</v>
      </c>
      <c r="U237" s="63">
        <f t="shared" si="14"/>
        <v>0.6538461538</v>
      </c>
      <c r="V237" s="63">
        <f t="shared" si="15"/>
        <v>0.6231884058</v>
      </c>
      <c r="W237" s="63">
        <f t="shared" si="16"/>
        <v>0.6011428571</v>
      </c>
      <c r="X237" s="63">
        <f t="shared" si="17"/>
        <v>0.6011428571</v>
      </c>
      <c r="Y237" s="63">
        <f t="shared" si="18"/>
        <v>0.6011428571</v>
      </c>
      <c r="Z237" s="64">
        <f t="shared" si="19"/>
        <v>0.4212927757</v>
      </c>
      <c r="AA237" s="64">
        <f t="shared" si="20"/>
        <v>0.2842809365</v>
      </c>
      <c r="AB237" s="64">
        <f t="shared" si="21"/>
        <v>0.4839319471</v>
      </c>
      <c r="AC237" s="64">
        <f t="shared" si="22"/>
        <v>0.4748571429</v>
      </c>
      <c r="AD237" s="64">
        <f t="shared" si="23"/>
        <v>0.504</v>
      </c>
      <c r="AE237" s="64">
        <f t="shared" si="24"/>
        <v>0.6222857143</v>
      </c>
      <c r="AF237" s="3"/>
      <c r="AG237" s="3"/>
      <c r="AH237" s="3"/>
      <c r="AI237" s="66">
        <f t="shared" si="25"/>
        <v>43</v>
      </c>
      <c r="AJ237" s="47">
        <v>0.87037037037037</v>
      </c>
      <c r="AK237" s="47">
        <v>0.963302752293578</v>
      </c>
      <c r="AL237" s="63">
        <v>0.944852941176471</v>
      </c>
      <c r="AM237" s="47">
        <f t="shared" si="53"/>
        <v>1.2966027</v>
      </c>
      <c r="AN237" s="47">
        <f t="shared" si="54"/>
        <v>0.06571311745</v>
      </c>
      <c r="AO237" s="3"/>
      <c r="AP237" s="3"/>
      <c r="AQ237" s="3"/>
      <c r="AR237" s="3"/>
      <c r="AS237" s="3"/>
      <c r="AT237" s="3"/>
      <c r="AU237" s="3">
        <v>21.0</v>
      </c>
      <c r="AV237" s="47">
        <f t="shared" si="51"/>
        <v>0.43</v>
      </c>
      <c r="AW237" s="3">
        <v>0.82735256</v>
      </c>
      <c r="AX237" s="3">
        <v>0.0777994313</v>
      </c>
      <c r="AY237" s="3"/>
      <c r="AZ237" s="3"/>
      <c r="BA237" s="3"/>
      <c r="BB237" s="3"/>
      <c r="BC237" s="3"/>
      <c r="BD237" s="3"/>
      <c r="BE237" s="3"/>
      <c r="BF237" s="3">
        <f t="shared" si="28"/>
        <v>7</v>
      </c>
      <c r="BG237" s="47">
        <v>0.0727551896656718</v>
      </c>
      <c r="BH237" s="47">
        <v>1.29491483490939</v>
      </c>
      <c r="BI237" s="63">
        <v>0.944996686547382</v>
      </c>
      <c r="BJ237" s="47"/>
      <c r="BK237" s="47"/>
      <c r="BL237" s="3"/>
      <c r="BM237" s="3"/>
      <c r="BN237" s="3"/>
      <c r="BO237" s="3"/>
      <c r="BP237" s="3"/>
      <c r="BQ237" s="3"/>
      <c r="BR237" s="3"/>
      <c r="BS237" s="3"/>
      <c r="BT237" s="3"/>
      <c r="BU237" s="3">
        <v>2.0</v>
      </c>
      <c r="BV237" s="47">
        <f t="shared" si="52"/>
        <v>0.025</v>
      </c>
      <c r="BW237" s="3">
        <v>0.695028011706741</v>
      </c>
      <c r="BX237" s="3">
        <v>0.02375522218</v>
      </c>
      <c r="BY237" s="3"/>
      <c r="BZ237" s="3"/>
      <c r="CA237" s="3"/>
      <c r="CB237" s="3"/>
      <c r="CC237" s="3"/>
      <c r="CD237" s="3"/>
      <c r="CE237" s="3"/>
      <c r="CF237" s="3"/>
      <c r="CG237" s="3"/>
      <c r="CH237" s="3"/>
      <c r="CI237" s="3"/>
      <c r="CJ237" s="3"/>
      <c r="CK237" s="3"/>
      <c r="CL237" s="3"/>
      <c r="CM237" s="47">
        <v>0.386503067484663</v>
      </c>
      <c r="CN237" s="47">
        <v>0.573784722222222</v>
      </c>
      <c r="CO237" s="47">
        <v>0.544465245855719</v>
      </c>
      <c r="CP237" s="47">
        <v>0.546517430769456</v>
      </c>
      <c r="CQ237" s="63">
        <v>0.550570342205323</v>
      </c>
      <c r="CR237" s="47">
        <f t="shared" si="29"/>
        <v>0.5444652459</v>
      </c>
      <c r="CS237" s="47">
        <f t="shared" si="50"/>
        <v>0.00610509635</v>
      </c>
      <c r="CT237" s="47">
        <f t="shared" si="31"/>
        <v>0.679026008</v>
      </c>
      <c r="CU237" s="47">
        <f t="shared" si="32"/>
        <v>0.1324281281</v>
      </c>
      <c r="CV237" s="3"/>
    </row>
    <row r="238" ht="11.25" customHeight="1">
      <c r="A238" s="3" t="s">
        <v>258</v>
      </c>
      <c r="B238" s="18">
        <v>121.0</v>
      </c>
      <c r="C238" s="19">
        <v>153.0</v>
      </c>
      <c r="D238" s="20">
        <v>551.0</v>
      </c>
      <c r="E238" s="21">
        <v>581.0</v>
      </c>
      <c r="F238" s="35">
        <v>418.0</v>
      </c>
      <c r="G238" s="36">
        <v>229.0</v>
      </c>
      <c r="H238" s="47">
        <f t="shared" si="1"/>
        <v>0.4416058394</v>
      </c>
      <c r="I238" s="47">
        <f t="shared" si="2"/>
        <v>0.4867491166</v>
      </c>
      <c r="J238" s="47">
        <f t="shared" si="3"/>
        <v>0.6460587326</v>
      </c>
      <c r="K238" s="47">
        <f t="shared" si="4"/>
        <v>0.4779516358</v>
      </c>
      <c r="L238" s="47">
        <f t="shared" si="5"/>
        <v>0.5852334419</v>
      </c>
      <c r="M238" s="47">
        <f t="shared" si="6"/>
        <v>0.544688027</v>
      </c>
      <c r="N238" s="62">
        <f t="shared" si="7"/>
        <v>4.131386861</v>
      </c>
      <c r="O238" s="62">
        <f t="shared" si="8"/>
        <v>2.361313869</v>
      </c>
      <c r="P238" s="62">
        <f t="shared" si="9"/>
        <v>0.5715547703</v>
      </c>
      <c r="Q238" s="62">
        <f t="shared" si="10"/>
        <v>0.460170697</v>
      </c>
      <c r="R238" s="62">
        <f t="shared" si="11"/>
        <v>1.229098806</v>
      </c>
      <c r="S238" s="62">
        <f t="shared" si="12"/>
        <v>0.1540191119</v>
      </c>
      <c r="T238" s="63">
        <f t="shared" si="13"/>
        <v>0.4779516358</v>
      </c>
      <c r="U238" s="63">
        <f t="shared" si="14"/>
        <v>0.5852334419</v>
      </c>
      <c r="V238" s="63">
        <f t="shared" si="15"/>
        <v>0.544688027</v>
      </c>
      <c r="W238" s="63">
        <f t="shared" si="16"/>
        <v>0.5309303458</v>
      </c>
      <c r="X238" s="63">
        <f t="shared" si="17"/>
        <v>0.5309303458</v>
      </c>
      <c r="Y238" s="63">
        <f t="shared" si="18"/>
        <v>0.5309303458</v>
      </c>
      <c r="Z238" s="64">
        <f t="shared" si="19"/>
        <v>0.4992887624</v>
      </c>
      <c r="AA238" s="64">
        <f t="shared" si="20"/>
        <v>0.3800217155</v>
      </c>
      <c r="AB238" s="64">
        <f t="shared" si="21"/>
        <v>0.4384485666</v>
      </c>
      <c r="AC238" s="64">
        <f t="shared" si="22"/>
        <v>0.4388699464</v>
      </c>
      <c r="AD238" s="64">
        <f t="shared" si="23"/>
        <v>0.5455431076</v>
      </c>
      <c r="AE238" s="64">
        <f t="shared" si="24"/>
        <v>0.5465172918</v>
      </c>
      <c r="AF238" s="3"/>
      <c r="AG238" s="3"/>
      <c r="AH238" s="3"/>
      <c r="AI238" s="66">
        <f t="shared" si="25"/>
        <v>43</v>
      </c>
      <c r="AJ238" s="47">
        <v>0.870967741935484</v>
      </c>
      <c r="AK238" s="47">
        <v>0.968</v>
      </c>
      <c r="AL238" s="63">
        <v>0.948717948717949</v>
      </c>
      <c r="AM238" s="47">
        <f t="shared" si="53"/>
        <v>1.300346561</v>
      </c>
      <c r="AN238" s="47">
        <f t="shared" si="54"/>
        <v>0.06861216767</v>
      </c>
      <c r="AO238" s="3"/>
      <c r="AP238" s="3"/>
      <c r="AQ238" s="3"/>
      <c r="AR238" s="3"/>
      <c r="AS238" s="3"/>
      <c r="AT238" s="3"/>
      <c r="AU238" s="3">
        <v>22.0</v>
      </c>
      <c r="AV238" s="47">
        <f t="shared" si="51"/>
        <v>0.45</v>
      </c>
      <c r="AW238" s="3">
        <v>0.85705285</v>
      </c>
      <c r="AX238" s="3">
        <v>0.06361775</v>
      </c>
      <c r="AY238" s="3"/>
      <c r="AZ238" s="3"/>
      <c r="BA238" s="3"/>
      <c r="BB238" s="3"/>
      <c r="BC238" s="3"/>
      <c r="BD238" s="3"/>
      <c r="BE238" s="3"/>
      <c r="BF238" s="3">
        <f t="shared" si="28"/>
        <v>7</v>
      </c>
      <c r="BG238" s="47">
        <v>0.0730712597532567</v>
      </c>
      <c r="BH238" s="47">
        <v>0.774490716542683</v>
      </c>
      <c r="BI238" s="63">
        <v>0.583402146985962</v>
      </c>
      <c r="BJ238" s="47"/>
      <c r="BK238" s="47"/>
      <c r="BL238" s="3"/>
      <c r="BM238" s="3"/>
      <c r="BN238" s="3"/>
      <c r="BO238" s="3"/>
      <c r="BP238" s="3"/>
      <c r="BQ238" s="3"/>
      <c r="BR238" s="3"/>
      <c r="BS238" s="3"/>
      <c r="BT238" s="3"/>
      <c r="BU238" s="3">
        <v>3.0</v>
      </c>
      <c r="BV238" s="47">
        <f t="shared" si="52"/>
        <v>0.035</v>
      </c>
      <c r="BW238" s="3">
        <v>0.703894551516111</v>
      </c>
      <c r="BX238" s="3">
        <v>0.0194147615</v>
      </c>
      <c r="BY238" s="3"/>
      <c r="BZ238" s="3"/>
      <c r="CA238" s="3"/>
      <c r="CB238" s="3"/>
      <c r="CC238" s="3"/>
      <c r="CD238" s="3"/>
      <c r="CE238" s="3"/>
      <c r="CF238" s="3"/>
      <c r="CG238" s="3"/>
      <c r="CH238" s="3"/>
      <c r="CI238" s="3"/>
      <c r="CJ238" s="3"/>
      <c r="CK238" s="3"/>
      <c r="CL238" s="3"/>
      <c r="CM238" s="47">
        <v>0.441605839416058</v>
      </c>
      <c r="CN238" s="47">
        <v>0.486749116607774</v>
      </c>
      <c r="CO238" s="47">
        <v>0.480440763166329</v>
      </c>
      <c r="CP238" s="47">
        <v>0.48310174689814</v>
      </c>
      <c r="CQ238" s="63">
        <v>0.477951635846373</v>
      </c>
      <c r="CR238" s="47">
        <f t="shared" si="29"/>
        <v>0.4804407632</v>
      </c>
      <c r="CS238" s="47">
        <f t="shared" si="50"/>
        <v>-0.00248912732</v>
      </c>
      <c r="CT238" s="47">
        <f t="shared" si="31"/>
        <v>0.6564460848</v>
      </c>
      <c r="CU238" s="47">
        <f t="shared" si="32"/>
        <v>0.03192111743</v>
      </c>
      <c r="CV238" s="3"/>
    </row>
    <row r="239" ht="11.25" customHeight="1">
      <c r="A239" s="3" t="s">
        <v>259</v>
      </c>
      <c r="B239" s="18">
        <v>104.0</v>
      </c>
      <c r="C239" s="19">
        <v>146.0</v>
      </c>
      <c r="D239" s="20">
        <v>1174.0</v>
      </c>
      <c r="E239" s="21">
        <v>922.0</v>
      </c>
      <c r="F239" s="35">
        <v>852.0</v>
      </c>
      <c r="G239" s="36">
        <v>315.0</v>
      </c>
      <c r="H239" s="47">
        <f t="shared" si="1"/>
        <v>0.416</v>
      </c>
      <c r="I239" s="47">
        <f t="shared" si="2"/>
        <v>0.5601145038</v>
      </c>
      <c r="J239" s="47">
        <f t="shared" si="3"/>
        <v>0.7300771208</v>
      </c>
      <c r="K239" s="47">
        <f t="shared" si="4"/>
        <v>0.5447570332</v>
      </c>
      <c r="L239" s="47">
        <f t="shared" si="5"/>
        <v>0.6746647848</v>
      </c>
      <c r="M239" s="47">
        <f t="shared" si="6"/>
        <v>0.6209010113</v>
      </c>
      <c r="N239" s="62">
        <f t="shared" si="7"/>
        <v>8.384</v>
      </c>
      <c r="O239" s="62">
        <f t="shared" si="8"/>
        <v>4.668</v>
      </c>
      <c r="P239" s="62">
        <f t="shared" si="9"/>
        <v>0.5567748092</v>
      </c>
      <c r="Q239" s="62">
        <f t="shared" si="10"/>
        <v>0.4974424552</v>
      </c>
      <c r="R239" s="62">
        <f t="shared" si="11"/>
        <v>1.479181369</v>
      </c>
      <c r="S239" s="62">
        <f t="shared" si="12"/>
        <v>0.07661661048</v>
      </c>
      <c r="T239" s="63">
        <f t="shared" si="13"/>
        <v>0.5447570332</v>
      </c>
      <c r="U239" s="63">
        <f t="shared" si="14"/>
        <v>0.6746647848</v>
      </c>
      <c r="V239" s="63">
        <f t="shared" si="15"/>
        <v>0.6209010113</v>
      </c>
      <c r="W239" s="63">
        <f t="shared" si="16"/>
        <v>0.6063193851</v>
      </c>
      <c r="X239" s="63">
        <f t="shared" si="17"/>
        <v>0.6063193851</v>
      </c>
      <c r="Y239" s="63">
        <f t="shared" si="18"/>
        <v>0.6063193851</v>
      </c>
      <c r="Z239" s="64">
        <f t="shared" si="19"/>
        <v>0.4373401535</v>
      </c>
      <c r="AA239" s="64">
        <f t="shared" si="20"/>
        <v>0.2956951306</v>
      </c>
      <c r="AB239" s="64">
        <f t="shared" si="21"/>
        <v>0.456328532</v>
      </c>
      <c r="AC239" s="64">
        <f t="shared" si="22"/>
        <v>0.4534585824</v>
      </c>
      <c r="AD239" s="64">
        <f t="shared" si="23"/>
        <v>0.5345858241</v>
      </c>
      <c r="AE239" s="64">
        <f t="shared" si="24"/>
        <v>0.6182749787</v>
      </c>
      <c r="AF239" s="3"/>
      <c r="AG239" s="3"/>
      <c r="AH239" s="3"/>
      <c r="AI239" s="66">
        <f t="shared" si="25"/>
        <v>43</v>
      </c>
      <c r="AJ239" s="47">
        <v>0.870967741935484</v>
      </c>
      <c r="AK239" s="47">
        <v>0.90419894007338</v>
      </c>
      <c r="AL239" s="63">
        <v>0.90378421900161</v>
      </c>
      <c r="AM239" s="47">
        <f t="shared" si="53"/>
        <v>1.255232399</v>
      </c>
      <c r="AN239" s="47">
        <f t="shared" si="54"/>
        <v>0.02349800555</v>
      </c>
      <c r="AO239" s="3"/>
      <c r="AP239" s="3"/>
      <c r="AQ239" s="3"/>
      <c r="AR239" s="3"/>
      <c r="AS239" s="3"/>
      <c r="AT239" s="3"/>
      <c r="AU239" s="3">
        <v>23.0</v>
      </c>
      <c r="AV239" s="47">
        <f t="shared" si="51"/>
        <v>0.47</v>
      </c>
      <c r="AW239" s="3">
        <v>0.891740725</v>
      </c>
      <c r="AX239" s="3">
        <v>0.04659813</v>
      </c>
      <c r="AY239" s="3"/>
      <c r="AZ239" s="3"/>
      <c r="BA239" s="3"/>
      <c r="BB239" s="3"/>
      <c r="BC239" s="3"/>
      <c r="BD239" s="3"/>
      <c r="BE239" s="3"/>
      <c r="BF239" s="3">
        <f t="shared" si="28"/>
        <v>7</v>
      </c>
      <c r="BG239" s="47">
        <v>0.0735536253915352</v>
      </c>
      <c r="BH239" s="47">
        <v>0.538875507204618</v>
      </c>
      <c r="BI239" s="63">
        <v>0.42202462380301</v>
      </c>
      <c r="BJ239" s="47"/>
      <c r="BK239" s="47"/>
      <c r="BL239" s="3"/>
      <c r="BM239" s="3"/>
      <c r="BN239" s="3"/>
      <c r="BO239" s="3"/>
      <c r="BP239" s="3"/>
      <c r="BQ239" s="3"/>
      <c r="BR239" s="3"/>
      <c r="BS239" s="3"/>
      <c r="BT239" s="3"/>
      <c r="BU239" s="3">
        <v>4.0</v>
      </c>
      <c r="BV239" s="47">
        <f t="shared" si="52"/>
        <v>0.045</v>
      </c>
      <c r="BW239" s="3">
        <v>0.700221755384312</v>
      </c>
      <c r="BX239" s="3">
        <v>0.027933496</v>
      </c>
      <c r="BY239" s="3"/>
      <c r="BZ239" s="3"/>
      <c r="CA239" s="3"/>
      <c r="CB239" s="3"/>
      <c r="CC239" s="3"/>
      <c r="CD239" s="3"/>
      <c r="CE239" s="3"/>
      <c r="CF239" s="3"/>
      <c r="CG239" s="3"/>
      <c r="CH239" s="3"/>
      <c r="CI239" s="3"/>
      <c r="CJ239" s="3"/>
      <c r="CK239" s="3"/>
      <c r="CL239" s="3"/>
      <c r="CM239" s="47">
        <v>0.416</v>
      </c>
      <c r="CN239" s="47">
        <v>0.560114503816794</v>
      </c>
      <c r="CO239" s="47">
        <v>0.537783461069085</v>
      </c>
      <c r="CP239" s="47">
        <v>0.539899182032</v>
      </c>
      <c r="CQ239" s="63">
        <v>0.544757033248082</v>
      </c>
      <c r="CR239" s="47">
        <f t="shared" si="29"/>
        <v>0.5377834611</v>
      </c>
      <c r="CS239" s="47">
        <f t="shared" si="50"/>
        <v>0.006973572179</v>
      </c>
      <c r="CT239" s="47">
        <f t="shared" si="31"/>
        <v>0.6902171849</v>
      </c>
      <c r="CU239" s="47">
        <f t="shared" si="32"/>
        <v>0.1019043429</v>
      </c>
      <c r="CV239" s="3"/>
    </row>
    <row r="240" ht="11.25" customHeight="1">
      <c r="A240" s="3" t="s">
        <v>260</v>
      </c>
      <c r="B240" s="18">
        <v>73.0</v>
      </c>
      <c r="C240" s="19">
        <v>111.0</v>
      </c>
      <c r="D240" s="20">
        <v>759.0</v>
      </c>
      <c r="E240" s="21">
        <v>718.0</v>
      </c>
      <c r="F240" s="35">
        <v>431.0</v>
      </c>
      <c r="G240" s="36">
        <v>183.0</v>
      </c>
      <c r="H240" s="47">
        <f t="shared" si="1"/>
        <v>0.3967391304</v>
      </c>
      <c r="I240" s="47">
        <f t="shared" si="2"/>
        <v>0.5138794854</v>
      </c>
      <c r="J240" s="47">
        <f t="shared" si="3"/>
        <v>0.7019543974</v>
      </c>
      <c r="K240" s="47">
        <f t="shared" si="4"/>
        <v>0.5009030704</v>
      </c>
      <c r="L240" s="47">
        <f t="shared" si="5"/>
        <v>0.6315789474</v>
      </c>
      <c r="M240" s="47">
        <f t="shared" si="6"/>
        <v>0.5691056911</v>
      </c>
      <c r="N240" s="62">
        <f t="shared" si="7"/>
        <v>8.027173913</v>
      </c>
      <c r="O240" s="62">
        <f t="shared" si="8"/>
        <v>3.336956522</v>
      </c>
      <c r="P240" s="62">
        <f t="shared" si="9"/>
        <v>0.4157075152</v>
      </c>
      <c r="Q240" s="62">
        <f t="shared" si="10"/>
        <v>0.3696568332</v>
      </c>
      <c r="R240" s="62">
        <f t="shared" si="11"/>
        <v>1.850877193</v>
      </c>
      <c r="S240" s="62">
        <f t="shared" si="12"/>
        <v>0.08799617408</v>
      </c>
      <c r="T240" s="63">
        <f t="shared" si="13"/>
        <v>0.5009030704</v>
      </c>
      <c r="U240" s="63">
        <f t="shared" si="14"/>
        <v>0.6315789474</v>
      </c>
      <c r="V240" s="63">
        <f t="shared" si="15"/>
        <v>0.5691056911</v>
      </c>
      <c r="W240" s="63">
        <f t="shared" si="16"/>
        <v>0.5551648352</v>
      </c>
      <c r="X240" s="63">
        <f t="shared" si="17"/>
        <v>0.5551648352</v>
      </c>
      <c r="Y240" s="63">
        <f t="shared" si="18"/>
        <v>0.5551648352</v>
      </c>
      <c r="Z240" s="64">
        <f t="shared" si="19"/>
        <v>0.4762191451</v>
      </c>
      <c r="AA240" s="64">
        <f t="shared" si="20"/>
        <v>0.320802005</v>
      </c>
      <c r="AB240" s="64">
        <f t="shared" si="21"/>
        <v>0.4505021521</v>
      </c>
      <c r="AC240" s="64">
        <f t="shared" si="22"/>
        <v>0.4461538462</v>
      </c>
      <c r="AD240" s="64">
        <f t="shared" si="23"/>
        <v>0.5371428571</v>
      </c>
      <c r="AE240" s="64">
        <f t="shared" si="24"/>
        <v>0.5718681319</v>
      </c>
      <c r="AF240" s="3"/>
      <c r="AG240" s="3"/>
      <c r="AH240" s="3"/>
      <c r="AI240" s="66">
        <f t="shared" si="25"/>
        <v>43</v>
      </c>
      <c r="AJ240" s="47">
        <v>0.871657754010695</v>
      </c>
      <c r="AK240" s="47">
        <v>0.958333333333333</v>
      </c>
      <c r="AL240" s="63">
        <v>0.938922155688623</v>
      </c>
      <c r="AM240" s="47">
        <f t="shared" si="53"/>
        <v>1.293999107</v>
      </c>
      <c r="AN240" s="47">
        <f t="shared" si="54"/>
        <v>0.0612888899</v>
      </c>
      <c r="AO240" s="3"/>
      <c r="AP240" s="3"/>
      <c r="AQ240" s="3"/>
      <c r="AR240" s="3"/>
      <c r="AS240" s="3"/>
      <c r="AT240" s="3"/>
      <c r="AU240" s="3">
        <v>24.0</v>
      </c>
      <c r="AV240" s="47">
        <f t="shared" si="51"/>
        <v>0.49</v>
      </c>
      <c r="AW240" s="3">
        <v>0.8110897174</v>
      </c>
      <c r="AX240" s="3">
        <v>0.0965107612</v>
      </c>
      <c r="AY240" s="3"/>
      <c r="AZ240" s="3"/>
      <c r="BA240" s="3"/>
      <c r="BB240" s="3"/>
      <c r="BC240" s="3"/>
      <c r="BD240" s="3"/>
      <c r="BE240" s="3"/>
      <c r="BF240" s="3">
        <f t="shared" si="28"/>
        <v>7</v>
      </c>
      <c r="BG240" s="47">
        <v>0.0741950874354434</v>
      </c>
      <c r="BH240" s="47">
        <v>0.661383174736553</v>
      </c>
      <c r="BI240" s="63">
        <v>0.503480278422274</v>
      </c>
      <c r="BJ240" s="47"/>
      <c r="BK240" s="47"/>
      <c r="BL240" s="3"/>
      <c r="BM240" s="3"/>
      <c r="BN240" s="3"/>
      <c r="BO240" s="3"/>
      <c r="BP240" s="3"/>
      <c r="BQ240" s="3"/>
      <c r="BR240" s="3"/>
      <c r="BS240" s="3"/>
      <c r="BT240" s="3"/>
      <c r="BU240" s="3">
        <v>5.0</v>
      </c>
      <c r="BV240" s="47">
        <f t="shared" si="52"/>
        <v>0.055</v>
      </c>
      <c r="BW240" s="3">
        <v>0.698871632216</v>
      </c>
      <c r="BX240" s="3">
        <v>0.035570497755</v>
      </c>
      <c r="BY240" s="3"/>
      <c r="BZ240" s="3"/>
      <c r="CA240" s="3"/>
      <c r="CB240" s="3"/>
      <c r="CC240" s="3"/>
      <c r="CD240" s="3"/>
      <c r="CE240" s="3"/>
      <c r="CF240" s="3"/>
      <c r="CG240" s="3"/>
      <c r="CH240" s="3"/>
      <c r="CI240" s="3"/>
      <c r="CJ240" s="3"/>
      <c r="CK240" s="3"/>
      <c r="CL240" s="3"/>
      <c r="CM240" s="47">
        <v>0.396739130434783</v>
      </c>
      <c r="CN240" s="47">
        <v>0.513879485443467</v>
      </c>
      <c r="CO240" s="47">
        <v>0.495915352356184</v>
      </c>
      <c r="CP240" s="47">
        <v>0.498429190633424</v>
      </c>
      <c r="CQ240" s="63">
        <v>0.500903070439494</v>
      </c>
      <c r="CR240" s="47">
        <f t="shared" si="29"/>
        <v>0.4959153524</v>
      </c>
      <c r="CS240" s="47">
        <f t="shared" si="50"/>
        <v>0.004987718083</v>
      </c>
      <c r="CT240" s="47">
        <f t="shared" si="31"/>
        <v>0.6439045984</v>
      </c>
      <c r="CU240" s="47">
        <f t="shared" si="32"/>
        <v>0.08283073938</v>
      </c>
      <c r="CV240" s="3"/>
    </row>
    <row r="241" ht="11.25" customHeight="1">
      <c r="A241" s="3" t="s">
        <v>261</v>
      </c>
      <c r="B241" s="18">
        <v>111.0</v>
      </c>
      <c r="C241" s="19">
        <v>133.0</v>
      </c>
      <c r="D241" s="20">
        <v>828.0</v>
      </c>
      <c r="E241" s="21">
        <v>618.0</v>
      </c>
      <c r="F241" s="35">
        <v>485.0</v>
      </c>
      <c r="G241" s="36">
        <v>192.0</v>
      </c>
      <c r="H241" s="47">
        <f t="shared" si="1"/>
        <v>0.4549180328</v>
      </c>
      <c r="I241" s="47">
        <f t="shared" si="2"/>
        <v>0.5726141079</v>
      </c>
      <c r="J241" s="47">
        <f t="shared" si="3"/>
        <v>0.7163958641</v>
      </c>
      <c r="K241" s="47">
        <f t="shared" si="4"/>
        <v>0.5556213018</v>
      </c>
      <c r="L241" s="47">
        <f t="shared" si="5"/>
        <v>0.6471226927</v>
      </c>
      <c r="M241" s="47">
        <f t="shared" si="6"/>
        <v>0.6184644371</v>
      </c>
      <c r="N241" s="62">
        <f t="shared" si="7"/>
        <v>5.926229508</v>
      </c>
      <c r="O241" s="62">
        <f t="shared" si="8"/>
        <v>2.774590164</v>
      </c>
      <c r="P241" s="62">
        <f t="shared" si="9"/>
        <v>0.4681881051</v>
      </c>
      <c r="Q241" s="62">
        <f t="shared" si="10"/>
        <v>0.400591716</v>
      </c>
      <c r="R241" s="62">
        <f t="shared" si="11"/>
        <v>1.570032573</v>
      </c>
      <c r="S241" s="62">
        <f t="shared" si="12"/>
        <v>0.1149317004</v>
      </c>
      <c r="T241" s="63">
        <f t="shared" si="13"/>
        <v>0.5556213018</v>
      </c>
      <c r="U241" s="63">
        <f t="shared" si="14"/>
        <v>0.6471226927</v>
      </c>
      <c r="V241" s="63">
        <f t="shared" si="15"/>
        <v>0.6184644371</v>
      </c>
      <c r="W241" s="63">
        <f t="shared" si="16"/>
        <v>0.6016054077</v>
      </c>
      <c r="X241" s="63">
        <f t="shared" si="17"/>
        <v>0.6016054077</v>
      </c>
      <c r="Y241" s="63">
        <f t="shared" si="18"/>
        <v>0.6016054077</v>
      </c>
      <c r="Z241" s="64">
        <f t="shared" si="19"/>
        <v>0.4313609467</v>
      </c>
      <c r="AA241" s="64">
        <f t="shared" si="20"/>
        <v>0.328990228</v>
      </c>
      <c r="AB241" s="64">
        <f t="shared" si="21"/>
        <v>0.4804521903</v>
      </c>
      <c r="AC241" s="64">
        <f t="shared" si="22"/>
        <v>0.4778200253</v>
      </c>
      <c r="AD241" s="64">
        <f t="shared" si="23"/>
        <v>0.5128855091</v>
      </c>
      <c r="AE241" s="64">
        <f t="shared" si="24"/>
        <v>0.6108998733</v>
      </c>
      <c r="AF241" s="3"/>
      <c r="AG241" s="3"/>
      <c r="AH241" s="3"/>
      <c r="AI241" s="66">
        <f t="shared" si="25"/>
        <v>43</v>
      </c>
      <c r="AJ241" s="47">
        <v>0.879518072289157</v>
      </c>
      <c r="AK241" s="47">
        <v>0.971751412429379</v>
      </c>
      <c r="AL241" s="63">
        <v>0.954233409610984</v>
      </c>
      <c r="AM241" s="47">
        <f t="shared" si="53"/>
        <v>1.309045206</v>
      </c>
      <c r="AN241" s="47">
        <f t="shared" si="54"/>
        <v>0.06521882026</v>
      </c>
      <c r="AO241" s="3"/>
      <c r="AP241" s="3"/>
      <c r="AQ241" s="3"/>
      <c r="AR241" s="3"/>
      <c r="AS241" s="3"/>
      <c r="AT241" s="3"/>
      <c r="AU241" s="3">
        <v>25.0</v>
      </c>
      <c r="AV241" s="47">
        <f t="shared" si="51"/>
        <v>0.51</v>
      </c>
      <c r="AW241" s="3">
        <v>0.8963662163</v>
      </c>
      <c r="AX241" s="3">
        <v>0.04847013</v>
      </c>
      <c r="AY241" s="3"/>
      <c r="AZ241" s="3"/>
      <c r="BA241" s="3"/>
      <c r="BB241" s="3"/>
      <c r="BC241" s="3"/>
      <c r="BD241" s="3"/>
      <c r="BE241" s="3"/>
      <c r="BF241" s="3">
        <f t="shared" si="28"/>
        <v>7</v>
      </c>
      <c r="BG241" s="47">
        <v>0.075632282474511</v>
      </c>
      <c r="BH241" s="47">
        <v>0.905122769382792</v>
      </c>
      <c r="BI241" s="63">
        <v>0.667447306791569</v>
      </c>
      <c r="BJ241" s="47"/>
      <c r="BK241" s="47"/>
      <c r="BL241" s="3"/>
      <c r="BM241" s="3"/>
      <c r="BN241" s="3"/>
      <c r="BO241" s="3"/>
      <c r="BP241" s="3"/>
      <c r="BQ241" s="3"/>
      <c r="BR241" s="3"/>
      <c r="BS241" s="3"/>
      <c r="BT241" s="3"/>
      <c r="BU241" s="3">
        <v>6.0</v>
      </c>
      <c r="BV241" s="47">
        <f t="shared" si="52"/>
        <v>0.065</v>
      </c>
      <c r="BW241" s="3">
        <v>0.6986882589</v>
      </c>
      <c r="BX241" s="3">
        <v>0.037039676289</v>
      </c>
      <c r="BY241" s="3"/>
      <c r="BZ241" s="3"/>
      <c r="CA241" s="3"/>
      <c r="CB241" s="3"/>
      <c r="CC241" s="3"/>
      <c r="CD241" s="3"/>
      <c r="CE241" s="3"/>
      <c r="CF241" s="3"/>
      <c r="CG241" s="3"/>
      <c r="CH241" s="3"/>
      <c r="CI241" s="3"/>
      <c r="CJ241" s="3"/>
      <c r="CK241" s="3"/>
      <c r="CL241" s="3"/>
      <c r="CM241" s="47">
        <v>0.454918032786885</v>
      </c>
      <c r="CN241" s="47">
        <v>0.572614107883817</v>
      </c>
      <c r="CO241" s="47">
        <v>0.554560007938299</v>
      </c>
      <c r="CP241" s="47">
        <v>0.556516203334175</v>
      </c>
      <c r="CQ241" s="63">
        <v>0.555621301775148</v>
      </c>
      <c r="CR241" s="47">
        <f t="shared" si="29"/>
        <v>0.5545600079</v>
      </c>
      <c r="CS241" s="47">
        <f t="shared" si="50"/>
        <v>0.001061293837</v>
      </c>
      <c r="CT241" s="47">
        <f t="shared" si="31"/>
        <v>0.7265749446</v>
      </c>
      <c r="CU241" s="47">
        <f t="shared" si="32"/>
        <v>0.08322369282</v>
      </c>
      <c r="CV241" s="3"/>
    </row>
    <row r="242" ht="11.25" customHeight="1">
      <c r="A242" s="3" t="s">
        <v>262</v>
      </c>
      <c r="B242" s="18">
        <v>88.0</v>
      </c>
      <c r="C242" s="19">
        <v>111.0</v>
      </c>
      <c r="D242" s="20">
        <v>712.0</v>
      </c>
      <c r="E242" s="21">
        <v>445.0</v>
      </c>
      <c r="F242" s="35">
        <v>436.0</v>
      </c>
      <c r="G242" s="36">
        <v>159.0</v>
      </c>
      <c r="H242" s="47">
        <f t="shared" si="1"/>
        <v>0.4422110553</v>
      </c>
      <c r="I242" s="47">
        <f t="shared" si="2"/>
        <v>0.6153846154</v>
      </c>
      <c r="J242" s="47">
        <f t="shared" si="3"/>
        <v>0.7327731092</v>
      </c>
      <c r="K242" s="47">
        <f t="shared" si="4"/>
        <v>0.5899705015</v>
      </c>
      <c r="L242" s="47">
        <f t="shared" si="5"/>
        <v>0.6599496222</v>
      </c>
      <c r="M242" s="47">
        <f t="shared" si="6"/>
        <v>0.6552511416</v>
      </c>
      <c r="N242" s="62">
        <f t="shared" si="7"/>
        <v>5.814070352</v>
      </c>
      <c r="O242" s="62">
        <f t="shared" si="8"/>
        <v>2.989949749</v>
      </c>
      <c r="P242" s="62">
        <f t="shared" si="9"/>
        <v>0.5142610199</v>
      </c>
      <c r="Q242" s="62">
        <f t="shared" si="10"/>
        <v>0.4387905605</v>
      </c>
      <c r="R242" s="62">
        <f t="shared" si="11"/>
        <v>1.457178841</v>
      </c>
      <c r="S242" s="62">
        <f t="shared" si="12"/>
        <v>0.1135844749</v>
      </c>
      <c r="T242" s="63">
        <f t="shared" si="13"/>
        <v>0.5899705015</v>
      </c>
      <c r="U242" s="63">
        <f t="shared" si="14"/>
        <v>0.6599496222</v>
      </c>
      <c r="V242" s="63">
        <f t="shared" si="15"/>
        <v>0.6552511416</v>
      </c>
      <c r="W242" s="63">
        <f t="shared" si="16"/>
        <v>0.6335212711</v>
      </c>
      <c r="X242" s="63">
        <f t="shared" si="17"/>
        <v>0.6335212711</v>
      </c>
      <c r="Y242" s="63">
        <f t="shared" si="18"/>
        <v>0.6335212711</v>
      </c>
      <c r="Z242" s="64">
        <f t="shared" si="19"/>
        <v>0.3930678466</v>
      </c>
      <c r="AA242" s="64">
        <f t="shared" si="20"/>
        <v>0.3110831234</v>
      </c>
      <c r="AB242" s="64">
        <f t="shared" si="21"/>
        <v>0.4971461187</v>
      </c>
      <c r="AC242" s="64">
        <f t="shared" si="22"/>
        <v>0.4915427986</v>
      </c>
      <c r="AD242" s="64">
        <f t="shared" si="23"/>
        <v>0.4966683752</v>
      </c>
      <c r="AE242" s="64">
        <f t="shared" si="24"/>
        <v>0.6453100974</v>
      </c>
      <c r="AF242" s="3"/>
      <c r="AG242" s="3"/>
      <c r="AH242" s="3"/>
      <c r="AI242" s="66">
        <f t="shared" si="25"/>
        <v>43</v>
      </c>
      <c r="AJ242" s="47">
        <v>0.87962962962963</v>
      </c>
      <c r="AK242" s="47">
        <v>0.979310344827586</v>
      </c>
      <c r="AL242" s="63">
        <v>0.963662790697674</v>
      </c>
      <c r="AM242" s="47">
        <f t="shared" si="53"/>
        <v>1.314469062</v>
      </c>
      <c r="AN242" s="47">
        <f t="shared" si="54"/>
        <v>0.07048490967</v>
      </c>
      <c r="AO242" s="3"/>
      <c r="AP242" s="3"/>
      <c r="AQ242" s="3"/>
      <c r="AR242" s="3"/>
      <c r="AS242" s="3"/>
      <c r="AT242" s="3"/>
      <c r="AU242" s="3">
        <v>26.0</v>
      </c>
      <c r="AV242" s="47">
        <f t="shared" si="51"/>
        <v>0.53</v>
      </c>
      <c r="AW242" s="3">
        <v>0.89488938</v>
      </c>
      <c r="AX242" s="3">
        <v>0.05331853</v>
      </c>
      <c r="AY242" s="3"/>
      <c r="AZ242" s="3"/>
      <c r="BA242" s="3"/>
      <c r="BB242" s="3"/>
      <c r="BC242" s="3"/>
      <c r="BD242" s="3"/>
      <c r="BE242" s="3"/>
      <c r="BF242" s="3">
        <f t="shared" si="28"/>
        <v>7</v>
      </c>
      <c r="BG242" s="47">
        <v>0.0771004106324785</v>
      </c>
      <c r="BH242" s="47">
        <v>0.79785775891462</v>
      </c>
      <c r="BI242" s="63">
        <v>0.600882723833543</v>
      </c>
      <c r="BJ242" s="47"/>
      <c r="BK242" s="47"/>
      <c r="BL242" s="3"/>
      <c r="BM242" s="3"/>
      <c r="BN242" s="3"/>
      <c r="BO242" s="3"/>
      <c r="BP242" s="3"/>
      <c r="BQ242" s="3"/>
      <c r="BR242" s="3"/>
      <c r="BS242" s="3"/>
      <c r="BT242" s="3"/>
      <c r="BU242" s="3">
        <v>7.0</v>
      </c>
      <c r="BV242" s="47">
        <f t="shared" si="52"/>
        <v>0.075</v>
      </c>
      <c r="BW242" s="3">
        <v>0.700988714818991</v>
      </c>
      <c r="BX242" s="3">
        <v>0.04050210396</v>
      </c>
      <c r="BY242" s="3"/>
      <c r="BZ242" s="3"/>
      <c r="CA242" s="3"/>
      <c r="CB242" s="3"/>
      <c r="CC242" s="3"/>
      <c r="CD242" s="3"/>
      <c r="CE242" s="3"/>
      <c r="CF242" s="3"/>
      <c r="CG242" s="3"/>
      <c r="CH242" s="3"/>
      <c r="CI242" s="3"/>
      <c r="CJ242" s="3"/>
      <c r="CK242" s="3"/>
      <c r="CL242" s="3"/>
      <c r="CM242" s="47">
        <v>0.442211055276382</v>
      </c>
      <c r="CN242" s="47">
        <v>0.615384615384615</v>
      </c>
      <c r="CO242" s="47">
        <v>0.588349132302397</v>
      </c>
      <c r="CP242" s="47">
        <v>0.589984032185798</v>
      </c>
      <c r="CQ242" s="63">
        <v>0.589970501474926</v>
      </c>
      <c r="CR242" s="47">
        <f t="shared" si="29"/>
        <v>0.5883491323</v>
      </c>
      <c r="CS242" s="47">
        <f t="shared" si="50"/>
        <v>0.001621369173</v>
      </c>
      <c r="CT242" s="47">
        <f t="shared" si="31"/>
        <v>0.7478330705</v>
      </c>
      <c r="CU242" s="47">
        <f t="shared" si="32"/>
        <v>0.1224521987</v>
      </c>
      <c r="CV242" s="3"/>
    </row>
    <row r="243" ht="11.25" customHeight="1">
      <c r="A243" s="3" t="s">
        <v>263</v>
      </c>
      <c r="B243" s="18">
        <v>104.0</v>
      </c>
      <c r="C243" s="19">
        <v>177.0</v>
      </c>
      <c r="D243" s="20">
        <v>744.0</v>
      </c>
      <c r="E243" s="21">
        <v>920.0</v>
      </c>
      <c r="F243" s="35">
        <v>466.0</v>
      </c>
      <c r="G243" s="36">
        <v>267.0</v>
      </c>
      <c r="H243" s="47">
        <f t="shared" si="1"/>
        <v>0.3701067616</v>
      </c>
      <c r="I243" s="47">
        <f t="shared" si="2"/>
        <v>0.4471153846</v>
      </c>
      <c r="J243" s="47">
        <f t="shared" si="3"/>
        <v>0.6357435198</v>
      </c>
      <c r="K243" s="47">
        <f t="shared" si="4"/>
        <v>0.4359897172</v>
      </c>
      <c r="L243" s="47">
        <f t="shared" si="5"/>
        <v>0.5621301775</v>
      </c>
      <c r="M243" s="47">
        <f t="shared" si="6"/>
        <v>0.5047976637</v>
      </c>
      <c r="N243" s="62">
        <f t="shared" si="7"/>
        <v>5.921708185</v>
      </c>
      <c r="O243" s="62">
        <f t="shared" si="8"/>
        <v>2.608540925</v>
      </c>
      <c r="P243" s="62">
        <f t="shared" si="9"/>
        <v>0.4405048077</v>
      </c>
      <c r="Q243" s="62">
        <f t="shared" si="10"/>
        <v>0.3768637532</v>
      </c>
      <c r="R243" s="62">
        <f t="shared" si="11"/>
        <v>1.641025641</v>
      </c>
      <c r="S243" s="62">
        <f t="shared" si="12"/>
        <v>0.1172298707</v>
      </c>
      <c r="T243" s="63">
        <f t="shared" si="13"/>
        <v>0.4359897172</v>
      </c>
      <c r="U243" s="63">
        <f t="shared" si="14"/>
        <v>0.5621301775</v>
      </c>
      <c r="V243" s="63">
        <f t="shared" si="15"/>
        <v>0.5047976637</v>
      </c>
      <c r="W243" s="63">
        <f t="shared" si="16"/>
        <v>0.4906646751</v>
      </c>
      <c r="X243" s="63">
        <f t="shared" si="17"/>
        <v>0.4906646751</v>
      </c>
      <c r="Y243" s="63">
        <f t="shared" si="18"/>
        <v>0.4906646751</v>
      </c>
      <c r="Z243" s="64">
        <f t="shared" si="19"/>
        <v>0.5264781491</v>
      </c>
      <c r="AA243" s="64">
        <f t="shared" si="20"/>
        <v>0.365877712</v>
      </c>
      <c r="AB243" s="64">
        <f t="shared" si="21"/>
        <v>0.4217772215</v>
      </c>
      <c r="AC243" s="64">
        <f t="shared" si="22"/>
        <v>0.4163554892</v>
      </c>
      <c r="AD243" s="64">
        <f t="shared" si="23"/>
        <v>0.5563853622</v>
      </c>
      <c r="AE243" s="64">
        <f t="shared" si="24"/>
        <v>0.5179238237</v>
      </c>
      <c r="AF243" s="3"/>
      <c r="AG243" s="3"/>
      <c r="AH243" s="3"/>
      <c r="AI243" s="66">
        <f t="shared" si="25"/>
        <v>44</v>
      </c>
      <c r="AJ243" s="47">
        <v>0.880952380952381</v>
      </c>
      <c r="AK243" s="47">
        <v>0.97165991902834</v>
      </c>
      <c r="AL243" s="63">
        <v>0.958477508650519</v>
      </c>
      <c r="AM243" s="47">
        <f t="shared" si="53"/>
        <v>1.30999472</v>
      </c>
      <c r="AN243" s="47">
        <f t="shared" si="54"/>
        <v>0.06413991528</v>
      </c>
      <c r="AO243" s="3"/>
      <c r="AP243" s="3"/>
      <c r="AQ243" s="3"/>
      <c r="AR243" s="3"/>
      <c r="AS243" s="3"/>
      <c r="AT243" s="3"/>
      <c r="AU243" s="3">
        <v>38.0</v>
      </c>
      <c r="AV243" s="47">
        <f t="shared" si="51"/>
        <v>0.77</v>
      </c>
      <c r="AW243" s="3">
        <v>0.91186447</v>
      </c>
      <c r="AX243" s="3">
        <v>0.06461064</v>
      </c>
      <c r="AY243" s="3"/>
      <c r="AZ243" s="3"/>
      <c r="BA243" s="3"/>
      <c r="BB243" s="3"/>
      <c r="BC243" s="3"/>
      <c r="BD243" s="3"/>
      <c r="BE243" s="3"/>
      <c r="BF243" s="3">
        <f t="shared" si="28"/>
        <v>7</v>
      </c>
      <c r="BG243" s="47">
        <v>0.0781040980290805</v>
      </c>
      <c r="BH243" s="47">
        <v>0.761129706195173</v>
      </c>
      <c r="BI243" s="63">
        <v>0.5744</v>
      </c>
      <c r="BJ243" s="47"/>
      <c r="BK243" s="47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  <c r="CG243" s="3"/>
      <c r="CH243" s="3"/>
      <c r="CI243" s="3"/>
      <c r="CJ243" s="3"/>
      <c r="CK243" s="3"/>
      <c r="CL243" s="3"/>
      <c r="CM243" s="47">
        <v>0.370106761565836</v>
      </c>
      <c r="CN243" s="47">
        <v>0.447115384615385</v>
      </c>
      <c r="CO243" s="47">
        <v>0.435648273889352</v>
      </c>
      <c r="CP243" s="47">
        <v>0.438735182414069</v>
      </c>
      <c r="CQ243" s="63">
        <v>0.43598971722365</v>
      </c>
      <c r="CR243" s="47">
        <f t="shared" si="29"/>
        <v>0.4356482739</v>
      </c>
      <c r="CS243" s="47">
        <f t="shared" si="50"/>
        <v>0.0003414433343</v>
      </c>
      <c r="CT243" s="47">
        <f t="shared" si="31"/>
        <v>0.5778633213</v>
      </c>
      <c r="CU243" s="47">
        <f t="shared" si="32"/>
        <v>0.05445331957</v>
      </c>
      <c r="CV243" s="3"/>
    </row>
    <row r="244" ht="11.25" customHeight="1">
      <c r="A244" s="3" t="s">
        <v>264</v>
      </c>
      <c r="B244" s="18">
        <v>35.0</v>
      </c>
      <c r="C244" s="19">
        <v>99.0</v>
      </c>
      <c r="D244" s="20">
        <v>467.0</v>
      </c>
      <c r="E244" s="21">
        <v>888.0</v>
      </c>
      <c r="F244" s="35">
        <v>402.0</v>
      </c>
      <c r="G244" s="36">
        <v>338.0</v>
      </c>
      <c r="H244" s="47">
        <f t="shared" si="1"/>
        <v>0.2611940299</v>
      </c>
      <c r="I244" s="47">
        <f t="shared" si="2"/>
        <v>0.3446494465</v>
      </c>
      <c r="J244" s="47">
        <f t="shared" si="3"/>
        <v>0.5432432432</v>
      </c>
      <c r="K244" s="47">
        <f t="shared" si="4"/>
        <v>0.3371390195</v>
      </c>
      <c r="L244" s="47">
        <f t="shared" si="5"/>
        <v>0.5</v>
      </c>
      <c r="M244" s="47">
        <f t="shared" si="6"/>
        <v>0.414797136</v>
      </c>
      <c r="N244" s="62">
        <f t="shared" si="7"/>
        <v>10.1119403</v>
      </c>
      <c r="O244" s="62">
        <f t="shared" si="8"/>
        <v>5.52238806</v>
      </c>
      <c r="P244" s="62">
        <f t="shared" si="9"/>
        <v>0.5461254613</v>
      </c>
      <c r="Q244" s="62">
        <f t="shared" si="10"/>
        <v>0.4969778375</v>
      </c>
      <c r="R244" s="62">
        <f t="shared" si="11"/>
        <v>1.550343249</v>
      </c>
      <c r="S244" s="62">
        <f t="shared" si="12"/>
        <v>0.06396181384</v>
      </c>
      <c r="T244" s="63">
        <f t="shared" si="13"/>
        <v>0.3371390195</v>
      </c>
      <c r="U244" s="63">
        <f t="shared" si="14"/>
        <v>0.5</v>
      </c>
      <c r="V244" s="63">
        <f t="shared" si="15"/>
        <v>0.414797136</v>
      </c>
      <c r="W244" s="63">
        <f t="shared" si="16"/>
        <v>0.4055630328</v>
      </c>
      <c r="X244" s="63">
        <f t="shared" si="17"/>
        <v>0.4055630328</v>
      </c>
      <c r="Y244" s="63">
        <f t="shared" si="18"/>
        <v>0.4055630328</v>
      </c>
      <c r="Z244" s="64">
        <f t="shared" si="19"/>
        <v>0.6198791135</v>
      </c>
      <c r="AA244" s="64">
        <f t="shared" si="20"/>
        <v>0.4267734554</v>
      </c>
      <c r="AB244" s="64">
        <f t="shared" si="21"/>
        <v>0.38424821</v>
      </c>
      <c r="AC244" s="64">
        <f t="shared" si="22"/>
        <v>0.3768506057</v>
      </c>
      <c r="AD244" s="64">
        <f t="shared" si="23"/>
        <v>0.5944369672</v>
      </c>
      <c r="AE244" s="64">
        <f t="shared" si="24"/>
        <v>0.4342754598</v>
      </c>
      <c r="AF244" s="3"/>
      <c r="AG244" s="3"/>
      <c r="AH244" s="3"/>
      <c r="AI244" s="66">
        <f t="shared" si="25"/>
        <v>44</v>
      </c>
      <c r="AJ244" s="47">
        <v>0.881818181818182</v>
      </c>
      <c r="AK244" s="47">
        <v>0.949152542372881</v>
      </c>
      <c r="AL244" s="63">
        <v>0.938571428571429</v>
      </c>
      <c r="AM244" s="47">
        <f t="shared" si="53"/>
        <v>1.294691815</v>
      </c>
      <c r="AN244" s="47">
        <f t="shared" si="54"/>
        <v>0.04761258296</v>
      </c>
      <c r="AO244" s="3"/>
      <c r="AP244" s="3"/>
      <c r="AQ244" s="3"/>
      <c r="AR244" s="3"/>
      <c r="AS244" s="3"/>
      <c r="AT244" s="3"/>
      <c r="AU244" s="3">
        <v>40.0</v>
      </c>
      <c r="AV244" s="47">
        <f t="shared" si="51"/>
        <v>0.81</v>
      </c>
      <c r="AW244" s="3">
        <v>0.9076422921</v>
      </c>
      <c r="AX244" s="3">
        <v>0.0704954136</v>
      </c>
      <c r="AY244" s="3"/>
      <c r="AZ244" s="3"/>
      <c r="BA244" s="3"/>
      <c r="BB244" s="3"/>
      <c r="BC244" s="3"/>
      <c r="BD244" s="3"/>
      <c r="BE244" s="3"/>
      <c r="BF244" s="3">
        <f t="shared" si="28"/>
        <v>7</v>
      </c>
      <c r="BG244" s="47">
        <v>0.0781882767663735</v>
      </c>
      <c r="BH244" s="47">
        <v>1.30047263040489</v>
      </c>
      <c r="BI244" s="63">
        <v>0.956775700934579</v>
      </c>
      <c r="BJ244" s="47"/>
      <c r="BK244" s="47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  <c r="CG244" s="3"/>
      <c r="CH244" s="3"/>
      <c r="CI244" s="3"/>
      <c r="CJ244" s="3"/>
      <c r="CK244" s="3"/>
      <c r="CL244" s="3"/>
      <c r="CM244" s="47">
        <v>0.261194029850746</v>
      </c>
      <c r="CN244" s="47">
        <v>0.344649446494465</v>
      </c>
      <c r="CO244" s="47">
        <v>0.332138648887878</v>
      </c>
      <c r="CP244" s="47">
        <v>0.336209814289232</v>
      </c>
      <c r="CQ244" s="63">
        <v>0.337139019476158</v>
      </c>
      <c r="CR244" s="47">
        <f t="shared" si="29"/>
        <v>0.3321386489</v>
      </c>
      <c r="CS244" s="47">
        <f t="shared" si="50"/>
        <v>0.005000370588</v>
      </c>
      <c r="CT244" s="47">
        <f t="shared" si="31"/>
        <v>0.4283960305</v>
      </c>
      <c r="CU244" s="47">
        <f t="shared" si="32"/>
        <v>0.05901189104</v>
      </c>
      <c r="CV244" s="3"/>
    </row>
    <row r="245" ht="11.25" customHeight="1">
      <c r="A245" s="3" t="s">
        <v>265</v>
      </c>
      <c r="B245" s="18">
        <v>46.0</v>
      </c>
      <c r="C245" s="19">
        <v>89.0</v>
      </c>
      <c r="D245" s="20">
        <v>437.0</v>
      </c>
      <c r="E245" s="21">
        <v>769.0</v>
      </c>
      <c r="F245" s="35">
        <v>284.0</v>
      </c>
      <c r="G245" s="36">
        <v>208.0</v>
      </c>
      <c r="H245" s="47">
        <f t="shared" si="1"/>
        <v>0.3407407407</v>
      </c>
      <c r="I245" s="47">
        <f t="shared" si="2"/>
        <v>0.3623548922</v>
      </c>
      <c r="J245" s="47">
        <f t="shared" si="3"/>
        <v>0.5772357724</v>
      </c>
      <c r="K245" s="47">
        <f t="shared" si="4"/>
        <v>0.3601789709</v>
      </c>
      <c r="L245" s="47">
        <f t="shared" si="5"/>
        <v>0.5263157895</v>
      </c>
      <c r="M245" s="47">
        <f t="shared" si="6"/>
        <v>0.4246171967</v>
      </c>
      <c r="N245" s="62">
        <f t="shared" si="7"/>
        <v>8.933333333</v>
      </c>
      <c r="O245" s="62">
        <f t="shared" si="8"/>
        <v>3.644444444</v>
      </c>
      <c r="P245" s="62">
        <f t="shared" si="9"/>
        <v>0.407960199</v>
      </c>
      <c r="Q245" s="62">
        <f t="shared" si="10"/>
        <v>0.3668903803</v>
      </c>
      <c r="R245" s="62">
        <f t="shared" si="11"/>
        <v>1.923444976</v>
      </c>
      <c r="S245" s="62">
        <f t="shared" si="12"/>
        <v>0.07950530035</v>
      </c>
      <c r="T245" s="63">
        <f t="shared" si="13"/>
        <v>0.3601789709</v>
      </c>
      <c r="U245" s="63">
        <f t="shared" si="14"/>
        <v>0.5263157895</v>
      </c>
      <c r="V245" s="63">
        <f t="shared" si="15"/>
        <v>0.4246171967</v>
      </c>
      <c r="W245" s="63">
        <f t="shared" si="16"/>
        <v>0.4184397163</v>
      </c>
      <c r="X245" s="63">
        <f t="shared" si="17"/>
        <v>0.4184397163</v>
      </c>
      <c r="Y245" s="63">
        <f t="shared" si="18"/>
        <v>0.4184397163</v>
      </c>
      <c r="Z245" s="64">
        <f t="shared" si="19"/>
        <v>0.6077554064</v>
      </c>
      <c r="AA245" s="64">
        <f t="shared" si="20"/>
        <v>0.4051036683</v>
      </c>
      <c r="AB245" s="64">
        <f t="shared" si="21"/>
        <v>0.3798586572</v>
      </c>
      <c r="AC245" s="64">
        <f t="shared" si="22"/>
        <v>0.3769776323</v>
      </c>
      <c r="AD245" s="64">
        <f t="shared" si="23"/>
        <v>0.599563557</v>
      </c>
      <c r="AE245" s="64">
        <f t="shared" si="24"/>
        <v>0.441898527</v>
      </c>
      <c r="AF245" s="3"/>
      <c r="AG245" s="3"/>
      <c r="AH245" s="3"/>
      <c r="AI245" s="66">
        <f t="shared" si="25"/>
        <v>44</v>
      </c>
      <c r="AJ245" s="47">
        <v>0.882022471910112</v>
      </c>
      <c r="AK245" s="47">
        <v>0.944921316165951</v>
      </c>
      <c r="AL245" s="63">
        <v>0.937817258883249</v>
      </c>
      <c r="AM245" s="47">
        <f t="shared" si="53"/>
        <v>1.291844341</v>
      </c>
      <c r="AN245" s="47">
        <f t="shared" si="54"/>
        <v>0.0444761993</v>
      </c>
      <c r="AO245" s="3"/>
      <c r="AP245" s="3"/>
      <c r="AQ245" s="3"/>
      <c r="AR245" s="3"/>
      <c r="AS245" s="3"/>
      <c r="AT245" s="3"/>
      <c r="AU245" s="3">
        <v>43.0</v>
      </c>
      <c r="AV245" s="47">
        <f t="shared" si="51"/>
        <v>0.87</v>
      </c>
      <c r="AW245" s="3">
        <v>0.72626585</v>
      </c>
      <c r="AX245" s="3">
        <v>0.24587619</v>
      </c>
      <c r="AY245" s="3"/>
      <c r="AZ245" s="3"/>
      <c r="BA245" s="3"/>
      <c r="BB245" s="3"/>
      <c r="BC245" s="3"/>
      <c r="BD245" s="3"/>
      <c r="BE245" s="3"/>
      <c r="BF245" s="3">
        <f t="shared" si="28"/>
        <v>7</v>
      </c>
      <c r="BG245" s="47">
        <v>0.0785263983168649</v>
      </c>
      <c r="BH245" s="47">
        <v>0.799681515102912</v>
      </c>
      <c r="BI245" s="63">
        <v>0.59974667511083</v>
      </c>
      <c r="BJ245" s="47"/>
      <c r="BK245" s="47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  <c r="CG245" s="3"/>
      <c r="CH245" s="3"/>
      <c r="CI245" s="3"/>
      <c r="CJ245" s="3"/>
      <c r="CK245" s="3"/>
      <c r="CL245" s="3"/>
      <c r="CM245" s="47">
        <v>0.340740740740741</v>
      </c>
      <c r="CN245" s="47">
        <v>0.362354892205638</v>
      </c>
      <c r="CO245" s="47">
        <v>0.35985572537352</v>
      </c>
      <c r="CP245" s="47">
        <v>0.363663333418436</v>
      </c>
      <c r="CQ245" s="63">
        <v>0.360178970917226</v>
      </c>
      <c r="CR245" s="47">
        <f t="shared" si="29"/>
        <v>0.3598557254</v>
      </c>
      <c r="CS245" s="47">
        <f t="shared" si="50"/>
        <v>0.0003232455437</v>
      </c>
      <c r="CT245" s="47">
        <f t="shared" si="31"/>
        <v>0.4971636899</v>
      </c>
      <c r="CU245" s="47">
        <f t="shared" si="32"/>
        <v>0.01528351307</v>
      </c>
      <c r="CV245" s="3"/>
    </row>
    <row r="246" ht="11.25" customHeight="1">
      <c r="A246" s="3" t="s">
        <v>266</v>
      </c>
      <c r="B246" s="18">
        <v>2.0</v>
      </c>
      <c r="C246" s="19">
        <v>8.0</v>
      </c>
      <c r="D246" s="20">
        <v>45.0</v>
      </c>
      <c r="E246" s="21">
        <v>115.0</v>
      </c>
      <c r="F246" s="35">
        <v>29.0</v>
      </c>
      <c r="G246" s="36">
        <v>32.0</v>
      </c>
      <c r="H246" s="47">
        <f t="shared" si="1"/>
        <v>0.2</v>
      </c>
      <c r="I246" s="47">
        <f t="shared" si="2"/>
        <v>0.28125</v>
      </c>
      <c r="J246" s="47">
        <f t="shared" si="3"/>
        <v>0.4754098361</v>
      </c>
      <c r="K246" s="47">
        <f t="shared" si="4"/>
        <v>0.2764705882</v>
      </c>
      <c r="L246" s="47">
        <f t="shared" si="5"/>
        <v>0.4366197183</v>
      </c>
      <c r="M246" s="47">
        <f t="shared" si="6"/>
        <v>0.334841629</v>
      </c>
      <c r="N246" s="62">
        <f t="shared" si="7"/>
        <v>16</v>
      </c>
      <c r="O246" s="62">
        <f t="shared" si="8"/>
        <v>6.1</v>
      </c>
      <c r="P246" s="62">
        <f t="shared" si="9"/>
        <v>0.38125</v>
      </c>
      <c r="Q246" s="62">
        <f t="shared" si="10"/>
        <v>0.3588235294</v>
      </c>
      <c r="R246" s="62">
        <f t="shared" si="11"/>
        <v>2.253521127</v>
      </c>
      <c r="S246" s="62">
        <f t="shared" si="12"/>
        <v>0.04524886878</v>
      </c>
      <c r="T246" s="63">
        <f t="shared" si="13"/>
        <v>0.2764705882</v>
      </c>
      <c r="U246" s="63">
        <f t="shared" si="14"/>
        <v>0.4366197183</v>
      </c>
      <c r="V246" s="63">
        <f t="shared" si="15"/>
        <v>0.334841629</v>
      </c>
      <c r="W246" s="63">
        <f t="shared" si="16"/>
        <v>0.329004329</v>
      </c>
      <c r="X246" s="63">
        <f t="shared" si="17"/>
        <v>0.329004329</v>
      </c>
      <c r="Y246" s="63">
        <f t="shared" si="18"/>
        <v>0.329004329</v>
      </c>
      <c r="Z246" s="64">
        <f t="shared" si="19"/>
        <v>0.6882352941</v>
      </c>
      <c r="AA246" s="64">
        <f t="shared" si="20"/>
        <v>0.4788732394</v>
      </c>
      <c r="AB246" s="64">
        <f t="shared" si="21"/>
        <v>0.3484162896</v>
      </c>
      <c r="AC246" s="64">
        <f t="shared" si="22"/>
        <v>0.341991342</v>
      </c>
      <c r="AD246" s="64">
        <f t="shared" si="23"/>
        <v>0.632034632</v>
      </c>
      <c r="AE246" s="64">
        <f t="shared" si="24"/>
        <v>0.354978355</v>
      </c>
      <c r="AF246" s="3"/>
      <c r="AG246" s="3"/>
      <c r="AH246" s="3"/>
      <c r="AI246" s="66">
        <f t="shared" si="25"/>
        <v>44</v>
      </c>
      <c r="AJ246" s="47">
        <v>0.882352941176471</v>
      </c>
      <c r="AK246" s="47">
        <v>0.963963963963964</v>
      </c>
      <c r="AL246" s="63">
        <v>0.943396226415094</v>
      </c>
      <c r="AM246" s="47">
        <f t="shared" si="53"/>
        <v>1.305543204</v>
      </c>
      <c r="AN246" s="47">
        <f t="shared" si="54"/>
        <v>0.05770770763</v>
      </c>
      <c r="AO246" s="3"/>
      <c r="AP246" s="3"/>
      <c r="AQ246" s="3"/>
      <c r="AR246" s="3"/>
      <c r="AS246" s="3"/>
      <c r="AT246" s="3"/>
      <c r="AU246" s="3">
        <v>44.0</v>
      </c>
      <c r="AV246" s="47">
        <f t="shared" si="51"/>
        <v>0.89</v>
      </c>
      <c r="AW246" s="3">
        <v>0.7948060984</v>
      </c>
      <c r="AX246" s="3">
        <v>0.1833879458</v>
      </c>
      <c r="AY246" s="3"/>
      <c r="AZ246" s="3"/>
      <c r="BA246" s="3"/>
      <c r="BB246" s="3"/>
      <c r="BC246" s="3"/>
      <c r="BD246" s="3"/>
      <c r="BE246" s="3"/>
      <c r="BF246" s="3">
        <f t="shared" si="28"/>
        <v>7</v>
      </c>
      <c r="BG246" s="47">
        <v>0.0785852006648533</v>
      </c>
      <c r="BH246" s="47">
        <v>0.614779916256548</v>
      </c>
      <c r="BI246" s="63">
        <v>0.478628230616302</v>
      </c>
      <c r="BJ246" s="47"/>
      <c r="BK246" s="47"/>
      <c r="BL246" s="3"/>
      <c r="BM246" s="3"/>
      <c r="BN246" s="3"/>
      <c r="BO246" s="3"/>
      <c r="BP246" s="3"/>
      <c r="BQ246" s="3"/>
      <c r="BR246" s="3"/>
      <c r="BS246" s="3"/>
      <c r="BT246" s="3"/>
      <c r="BU246" s="3"/>
      <c r="BV246" s="3"/>
      <c r="BW246" s="3"/>
      <c r="BX246" s="3"/>
      <c r="BY246" s="3"/>
      <c r="BZ246" s="3"/>
      <c r="CA246" s="3"/>
      <c r="CB246" s="3"/>
      <c r="CC246" s="3"/>
      <c r="CD246" s="3"/>
      <c r="CE246" s="3"/>
      <c r="CF246" s="3"/>
      <c r="CG246" s="3"/>
      <c r="CH246" s="3"/>
      <c r="CI246" s="3"/>
      <c r="CJ246" s="3"/>
      <c r="CK246" s="3"/>
      <c r="CL246" s="3"/>
      <c r="CM246" s="47">
        <v>0.2</v>
      </c>
      <c r="CN246" s="47">
        <v>0.28125</v>
      </c>
      <c r="CO246" s="47">
        <v>0.269096242584569</v>
      </c>
      <c r="CP246" s="47">
        <v>0.273766868392846</v>
      </c>
      <c r="CQ246" s="63">
        <v>0.276470588235294</v>
      </c>
      <c r="CR246" s="47">
        <f t="shared" si="29"/>
        <v>0.2690962426</v>
      </c>
      <c r="CS246" s="47">
        <f t="shared" si="50"/>
        <v>0.007374345651</v>
      </c>
      <c r="CT246" s="47">
        <f t="shared" si="31"/>
        <v>0.3402951384</v>
      </c>
      <c r="CU246" s="47">
        <f t="shared" si="32"/>
        <v>0.05745242597</v>
      </c>
      <c r="CV246" s="3"/>
    </row>
    <row r="247" ht="11.25" customHeight="1">
      <c r="A247" s="3" t="s">
        <v>267</v>
      </c>
      <c r="B247" s="18">
        <v>57.0</v>
      </c>
      <c r="C247" s="19">
        <v>83.0</v>
      </c>
      <c r="D247" s="20">
        <v>625.0</v>
      </c>
      <c r="E247" s="21">
        <v>771.0</v>
      </c>
      <c r="F247" s="35">
        <v>358.0</v>
      </c>
      <c r="G247" s="36">
        <v>185.0</v>
      </c>
      <c r="H247" s="47">
        <f t="shared" si="1"/>
        <v>0.4071428571</v>
      </c>
      <c r="I247" s="47">
        <f t="shared" si="2"/>
        <v>0.4477077364</v>
      </c>
      <c r="J247" s="47">
        <f t="shared" si="3"/>
        <v>0.6593001842</v>
      </c>
      <c r="K247" s="47">
        <f t="shared" si="4"/>
        <v>0.4440104167</v>
      </c>
      <c r="L247" s="47">
        <f t="shared" si="5"/>
        <v>0.60761347</v>
      </c>
      <c r="M247" s="47">
        <f t="shared" si="6"/>
        <v>0.5069623517</v>
      </c>
      <c r="N247" s="62">
        <f t="shared" si="7"/>
        <v>9.971428571</v>
      </c>
      <c r="O247" s="62">
        <f t="shared" si="8"/>
        <v>3.878571429</v>
      </c>
      <c r="P247" s="62">
        <f t="shared" si="9"/>
        <v>0.3889684814</v>
      </c>
      <c r="Q247" s="62">
        <f t="shared" si="10"/>
        <v>0.353515625</v>
      </c>
      <c r="R247" s="62">
        <f t="shared" si="11"/>
        <v>2.043923865</v>
      </c>
      <c r="S247" s="62">
        <f t="shared" si="12"/>
        <v>0.07220216606</v>
      </c>
      <c r="T247" s="63">
        <f t="shared" si="13"/>
        <v>0.4440104167</v>
      </c>
      <c r="U247" s="63">
        <f t="shared" si="14"/>
        <v>0.60761347</v>
      </c>
      <c r="V247" s="63">
        <f t="shared" si="15"/>
        <v>0.5069623517</v>
      </c>
      <c r="W247" s="63">
        <f t="shared" si="16"/>
        <v>0.5002405002</v>
      </c>
      <c r="X247" s="63">
        <f t="shared" si="17"/>
        <v>0.5002405002</v>
      </c>
      <c r="Y247" s="63">
        <f t="shared" si="18"/>
        <v>0.5002405002</v>
      </c>
      <c r="Z247" s="64">
        <f t="shared" si="19"/>
        <v>0.5390625</v>
      </c>
      <c r="AA247" s="64">
        <f t="shared" si="20"/>
        <v>0.3543191801</v>
      </c>
      <c r="AB247" s="64">
        <f t="shared" si="21"/>
        <v>0.4177411037</v>
      </c>
      <c r="AC247" s="64">
        <f t="shared" si="22"/>
        <v>0.417027417</v>
      </c>
      <c r="AD247" s="64">
        <f t="shared" si="23"/>
        <v>0.5704665705</v>
      </c>
      <c r="AE247" s="64">
        <f t="shared" si="24"/>
        <v>0.5127465127</v>
      </c>
      <c r="AF247" s="3"/>
      <c r="AG247" s="3"/>
      <c r="AH247" s="3"/>
      <c r="AI247" s="66">
        <f t="shared" si="25"/>
        <v>44</v>
      </c>
      <c r="AJ247" s="47">
        <v>0.882352941176471</v>
      </c>
      <c r="AK247" s="47">
        <v>0.930930930930931</v>
      </c>
      <c r="AL247" s="63">
        <v>0.922693266832918</v>
      </c>
      <c r="AM247" s="47">
        <f t="shared" si="53"/>
        <v>1.282185322</v>
      </c>
      <c r="AN247" s="47">
        <f t="shared" si="54"/>
        <v>0.03434982597</v>
      </c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>
        <f t="shared" si="28"/>
        <v>7</v>
      </c>
      <c r="BG247" s="47">
        <v>0.0792114800218345</v>
      </c>
      <c r="BH247" s="47">
        <v>0.539338380698248</v>
      </c>
      <c r="BI247" s="63">
        <v>0.424242424242424</v>
      </c>
      <c r="BJ247" s="47"/>
      <c r="BK247" s="47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/>
      <c r="BW247" s="3"/>
      <c r="BX247" s="3"/>
      <c r="BY247" s="3"/>
      <c r="BZ247" s="3"/>
      <c r="CA247" s="3"/>
      <c r="CB247" s="3"/>
      <c r="CC247" s="3"/>
      <c r="CD247" s="3"/>
      <c r="CE247" s="3"/>
      <c r="CF247" s="3"/>
      <c r="CG247" s="3"/>
      <c r="CH247" s="3"/>
      <c r="CI247" s="3"/>
      <c r="CJ247" s="3"/>
      <c r="CK247" s="3"/>
      <c r="CL247" s="3"/>
      <c r="CM247" s="47">
        <v>0.407142857142857</v>
      </c>
      <c r="CN247" s="47">
        <v>0.447707736389685</v>
      </c>
      <c r="CO247" s="47">
        <v>0.442140590774928</v>
      </c>
      <c r="CP247" s="47">
        <v>0.445165764871181</v>
      </c>
      <c r="CQ247" s="63">
        <v>0.444010416666667</v>
      </c>
      <c r="CR247" s="47">
        <f t="shared" si="29"/>
        <v>0.4421405908</v>
      </c>
      <c r="CS247" s="47">
        <f t="shared" si="50"/>
        <v>0.001869825892</v>
      </c>
      <c r="CT247" s="47">
        <f t="shared" si="31"/>
        <v>0.6044706516</v>
      </c>
      <c r="CU247" s="47">
        <f t="shared" si="32"/>
        <v>0.02868370119</v>
      </c>
      <c r="CV247" s="3"/>
    </row>
    <row r="248" ht="11.25" customHeight="1">
      <c r="A248" s="3" t="s">
        <v>268</v>
      </c>
      <c r="B248" s="18">
        <v>35.0</v>
      </c>
      <c r="C248" s="19">
        <v>34.0</v>
      </c>
      <c r="D248" s="20">
        <v>277.0</v>
      </c>
      <c r="E248" s="21">
        <v>185.0</v>
      </c>
      <c r="F248" s="35">
        <v>118.0</v>
      </c>
      <c r="G248" s="36">
        <v>47.0</v>
      </c>
      <c r="H248" s="47">
        <f t="shared" si="1"/>
        <v>0.5072463768</v>
      </c>
      <c r="I248" s="47">
        <f t="shared" si="2"/>
        <v>0.5995670996</v>
      </c>
      <c r="J248" s="47">
        <f t="shared" si="3"/>
        <v>0.7151515152</v>
      </c>
      <c r="K248" s="47">
        <f t="shared" si="4"/>
        <v>0.5875706215</v>
      </c>
      <c r="L248" s="47">
        <f t="shared" si="5"/>
        <v>0.6538461538</v>
      </c>
      <c r="M248" s="47">
        <f t="shared" si="6"/>
        <v>0.629984051</v>
      </c>
      <c r="N248" s="62">
        <f t="shared" si="7"/>
        <v>6.695652174</v>
      </c>
      <c r="O248" s="62">
        <f t="shared" si="8"/>
        <v>2.391304348</v>
      </c>
      <c r="P248" s="62">
        <f t="shared" si="9"/>
        <v>0.3571428571</v>
      </c>
      <c r="Q248" s="62">
        <f t="shared" si="10"/>
        <v>0.3107344633</v>
      </c>
      <c r="R248" s="62">
        <f t="shared" si="11"/>
        <v>1.974358974</v>
      </c>
      <c r="S248" s="62">
        <f t="shared" si="12"/>
        <v>0.1100478469</v>
      </c>
      <c r="T248" s="63">
        <f t="shared" si="13"/>
        <v>0.5875706215</v>
      </c>
      <c r="U248" s="63">
        <f t="shared" si="14"/>
        <v>0.6538461538</v>
      </c>
      <c r="V248" s="63">
        <f t="shared" si="15"/>
        <v>0.629984051</v>
      </c>
      <c r="W248" s="63">
        <f t="shared" si="16"/>
        <v>0.617816092</v>
      </c>
      <c r="X248" s="63">
        <f t="shared" si="17"/>
        <v>0.617816092</v>
      </c>
      <c r="Y248" s="63">
        <f t="shared" si="18"/>
        <v>0.617816092</v>
      </c>
      <c r="Z248" s="64">
        <f t="shared" si="19"/>
        <v>0.4143126177</v>
      </c>
      <c r="AA248" s="64">
        <f t="shared" si="20"/>
        <v>0.3504273504</v>
      </c>
      <c r="AB248" s="64">
        <f t="shared" si="21"/>
        <v>0.5167464115</v>
      </c>
      <c r="AC248" s="64">
        <f t="shared" si="22"/>
        <v>0.5158045977</v>
      </c>
      <c r="AD248" s="64">
        <f t="shared" si="23"/>
        <v>0.4856321839</v>
      </c>
      <c r="AE248" s="64">
        <f t="shared" si="24"/>
        <v>0.6163793103</v>
      </c>
      <c r="AF248" s="3"/>
      <c r="AG248" s="3"/>
      <c r="AH248" s="3"/>
      <c r="AI248" s="66">
        <f t="shared" si="25"/>
        <v>44</v>
      </c>
      <c r="AJ248" s="47">
        <v>0.883333333333333</v>
      </c>
      <c r="AK248" s="47">
        <v>0.970822281167109</v>
      </c>
      <c r="AL248" s="63">
        <v>0.958810068649886</v>
      </c>
      <c r="AM248" s="47">
        <f t="shared" si="53"/>
        <v>1.311086008</v>
      </c>
      <c r="AN248" s="47">
        <f t="shared" si="54"/>
        <v>0.06186402829</v>
      </c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>
        <f t="shared" si="28"/>
        <v>7</v>
      </c>
      <c r="BG248" s="47">
        <v>0.0793309719149982</v>
      </c>
      <c r="BH248" s="47">
        <v>0.666209222582795</v>
      </c>
      <c r="BI248" s="63">
        <v>0.511129431162407</v>
      </c>
      <c r="BJ248" s="47"/>
      <c r="BK248" s="47"/>
      <c r="BL248" s="3"/>
      <c r="BM248" s="3"/>
      <c r="BN248" s="3"/>
      <c r="BO248" s="3"/>
      <c r="BP248" s="3"/>
      <c r="BQ248" s="3"/>
      <c r="BR248" s="3"/>
      <c r="BS248" s="3"/>
      <c r="BT248" s="3"/>
      <c r="BU248" s="3"/>
      <c r="BV248" s="3"/>
      <c r="BW248" s="3"/>
      <c r="BX248" s="3"/>
      <c r="BY248" s="3"/>
      <c r="BZ248" s="3"/>
      <c r="CA248" s="3"/>
      <c r="CB248" s="3"/>
      <c r="CC248" s="3"/>
      <c r="CD248" s="3"/>
      <c r="CE248" s="3"/>
      <c r="CF248" s="3"/>
      <c r="CG248" s="3"/>
      <c r="CH248" s="3"/>
      <c r="CI248" s="3"/>
      <c r="CJ248" s="3"/>
      <c r="CK248" s="3"/>
      <c r="CL248" s="3"/>
      <c r="CM248" s="47">
        <v>0.507246376811594</v>
      </c>
      <c r="CN248" s="47">
        <v>0.5995670995671</v>
      </c>
      <c r="CO248" s="47">
        <v>0.585621076286568</v>
      </c>
      <c r="CP248" s="47">
        <v>0.587281916829047</v>
      </c>
      <c r="CQ248" s="63">
        <v>0.587570621468927</v>
      </c>
      <c r="CR248" s="47">
        <f t="shared" si="29"/>
        <v>0.5856210763</v>
      </c>
      <c r="CS248" s="47">
        <f t="shared" si="50"/>
        <v>0.001949545182</v>
      </c>
      <c r="CT248" s="47">
        <f t="shared" si="31"/>
        <v>0.7826353147</v>
      </c>
      <c r="CU248" s="47">
        <f t="shared" si="32"/>
        <v>0.0652806091</v>
      </c>
      <c r="CV248" s="3"/>
    </row>
    <row r="249" ht="11.25" customHeight="1">
      <c r="A249" s="3" t="s">
        <v>269</v>
      </c>
      <c r="B249" s="18">
        <v>62.0</v>
      </c>
      <c r="C249" s="19">
        <v>132.0</v>
      </c>
      <c r="D249" s="20">
        <v>663.0</v>
      </c>
      <c r="E249" s="21">
        <v>683.0</v>
      </c>
      <c r="F249" s="35">
        <v>382.0</v>
      </c>
      <c r="G249" s="36">
        <v>161.0</v>
      </c>
      <c r="H249" s="47">
        <f t="shared" si="1"/>
        <v>0.3195876289</v>
      </c>
      <c r="I249" s="47">
        <f t="shared" si="2"/>
        <v>0.4925705795</v>
      </c>
      <c r="J249" s="47">
        <f t="shared" si="3"/>
        <v>0.7034990792</v>
      </c>
      <c r="K249" s="47">
        <f t="shared" si="4"/>
        <v>0.4707792208</v>
      </c>
      <c r="L249" s="47">
        <f t="shared" si="5"/>
        <v>0.6024423338</v>
      </c>
      <c r="M249" s="47">
        <f t="shared" si="6"/>
        <v>0.5532027528</v>
      </c>
      <c r="N249" s="62">
        <f t="shared" si="7"/>
        <v>6.93814433</v>
      </c>
      <c r="O249" s="62">
        <f t="shared" si="8"/>
        <v>2.798969072</v>
      </c>
      <c r="P249" s="62">
        <f t="shared" si="9"/>
        <v>0.4034175334</v>
      </c>
      <c r="Q249" s="62">
        <f t="shared" si="10"/>
        <v>0.3525974026</v>
      </c>
      <c r="R249" s="62">
        <f t="shared" si="11"/>
        <v>1.826322931</v>
      </c>
      <c r="S249" s="62">
        <f t="shared" si="12"/>
        <v>0.1026998412</v>
      </c>
      <c r="T249" s="63">
        <f t="shared" si="13"/>
        <v>0.4707792208</v>
      </c>
      <c r="U249" s="63">
        <f t="shared" si="14"/>
        <v>0.6024423338</v>
      </c>
      <c r="V249" s="63">
        <f t="shared" si="15"/>
        <v>0.5532027528</v>
      </c>
      <c r="W249" s="63">
        <f t="shared" si="16"/>
        <v>0.5314450312</v>
      </c>
      <c r="X249" s="63">
        <f t="shared" si="17"/>
        <v>0.5314450312</v>
      </c>
      <c r="Y249" s="63">
        <f t="shared" si="18"/>
        <v>0.5314450312</v>
      </c>
      <c r="Z249" s="64">
        <f t="shared" si="19"/>
        <v>0.4837662338</v>
      </c>
      <c r="AA249" s="64">
        <f t="shared" si="20"/>
        <v>0.302578019</v>
      </c>
      <c r="AB249" s="64">
        <f t="shared" si="21"/>
        <v>0.4362096347</v>
      </c>
      <c r="AC249" s="64">
        <f t="shared" si="22"/>
        <v>0.4253480557</v>
      </c>
      <c r="AD249" s="64">
        <f t="shared" si="23"/>
        <v>0.5410465675</v>
      </c>
      <c r="AE249" s="64">
        <f t="shared" si="24"/>
        <v>0.5650504081</v>
      </c>
      <c r="AF249" s="3"/>
      <c r="AG249" s="3"/>
      <c r="AH249" s="3"/>
      <c r="AI249" s="66">
        <f t="shared" si="25"/>
        <v>44</v>
      </c>
      <c r="AJ249" s="47">
        <v>0.883435582822086</v>
      </c>
      <c r="AK249" s="47">
        <v>0.964125560538117</v>
      </c>
      <c r="AL249" s="63">
        <v>0.942528735632184</v>
      </c>
      <c r="AM249" s="47">
        <f t="shared" si="53"/>
        <v>1.306423013</v>
      </c>
      <c r="AN249" s="47">
        <f t="shared" si="54"/>
        <v>0.05705643042</v>
      </c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>
        <f t="shared" si="28"/>
        <v>7</v>
      </c>
      <c r="BG249" s="47">
        <v>0.0794607287672254</v>
      </c>
      <c r="BH249" s="47">
        <v>0.980021078859896</v>
      </c>
      <c r="BI249" s="63">
        <v>0.719827586206897</v>
      </c>
      <c r="BJ249" s="47"/>
      <c r="BK249" s="47"/>
      <c r="BL249" s="3"/>
      <c r="BM249" s="3"/>
      <c r="BN249" s="3"/>
      <c r="BO249" s="3"/>
      <c r="BP249" s="3"/>
      <c r="BQ249" s="3"/>
      <c r="BR249" s="3"/>
      <c r="BS249" s="3"/>
      <c r="BT249" s="3"/>
      <c r="BU249" s="3"/>
      <c r="BV249" s="3"/>
      <c r="BW249" s="3"/>
      <c r="BX249" s="3"/>
      <c r="BY249" s="3"/>
      <c r="BZ249" s="3"/>
      <c r="CA249" s="3"/>
      <c r="CB249" s="3"/>
      <c r="CC249" s="3"/>
      <c r="CD249" s="3"/>
      <c r="CE249" s="3"/>
      <c r="CF249" s="3"/>
      <c r="CG249" s="3"/>
      <c r="CH249" s="3"/>
      <c r="CI249" s="3"/>
      <c r="CJ249" s="3"/>
      <c r="CK249" s="3"/>
      <c r="CL249" s="3"/>
      <c r="CM249" s="47">
        <v>0.319587628865979</v>
      </c>
      <c r="CN249" s="47">
        <v>0.492570579494799</v>
      </c>
      <c r="CO249" s="47">
        <v>0.465565954638467</v>
      </c>
      <c r="CP249" s="47">
        <v>0.468368380604099</v>
      </c>
      <c r="CQ249" s="63">
        <v>0.470779220779221</v>
      </c>
      <c r="CR249" s="47">
        <f t="shared" si="29"/>
        <v>0.4655659546</v>
      </c>
      <c r="CS249" s="47">
        <f t="shared" si="50"/>
        <v>0.005213266141</v>
      </c>
      <c r="CT249" s="47">
        <f t="shared" si="31"/>
        <v>0.5742825765</v>
      </c>
      <c r="CU249" s="47">
        <f t="shared" si="32"/>
        <v>0.1223174174</v>
      </c>
      <c r="CV249" s="3"/>
    </row>
    <row r="250" ht="11.25" customHeight="1">
      <c r="A250" s="3" t="s">
        <v>270</v>
      </c>
      <c r="B250" s="18">
        <v>62.0</v>
      </c>
      <c r="C250" s="19">
        <v>86.0</v>
      </c>
      <c r="D250" s="20">
        <v>684.0</v>
      </c>
      <c r="E250" s="21">
        <v>848.0</v>
      </c>
      <c r="F250" s="35">
        <v>398.0</v>
      </c>
      <c r="G250" s="36">
        <v>216.0</v>
      </c>
      <c r="H250" s="47">
        <f t="shared" si="1"/>
        <v>0.4189189189</v>
      </c>
      <c r="I250" s="47">
        <f t="shared" si="2"/>
        <v>0.4464751958</v>
      </c>
      <c r="J250" s="47">
        <f t="shared" si="3"/>
        <v>0.6482084691</v>
      </c>
      <c r="K250" s="47">
        <f t="shared" si="4"/>
        <v>0.444047619</v>
      </c>
      <c r="L250" s="47">
        <f t="shared" si="5"/>
        <v>0.6036745407</v>
      </c>
      <c r="M250" s="47">
        <f t="shared" si="6"/>
        <v>0.504193849</v>
      </c>
      <c r="N250" s="62">
        <f t="shared" si="7"/>
        <v>10.35135135</v>
      </c>
      <c r="O250" s="62">
        <f t="shared" si="8"/>
        <v>4.148648649</v>
      </c>
      <c r="P250" s="62">
        <f t="shared" si="9"/>
        <v>0.4007832898</v>
      </c>
      <c r="Q250" s="62">
        <f t="shared" si="10"/>
        <v>0.3654761905</v>
      </c>
      <c r="R250" s="62">
        <f t="shared" si="11"/>
        <v>2.010498688</v>
      </c>
      <c r="S250" s="62">
        <f t="shared" si="12"/>
        <v>0.06896551724</v>
      </c>
      <c r="T250" s="63">
        <f t="shared" si="13"/>
        <v>0.444047619</v>
      </c>
      <c r="U250" s="63">
        <f t="shared" si="14"/>
        <v>0.6036745407</v>
      </c>
      <c r="V250" s="63">
        <f t="shared" si="15"/>
        <v>0.504193849</v>
      </c>
      <c r="W250" s="63">
        <f t="shared" si="16"/>
        <v>0.4986922406</v>
      </c>
      <c r="X250" s="63">
        <f t="shared" si="17"/>
        <v>0.4986922406</v>
      </c>
      <c r="Y250" s="63">
        <f t="shared" si="18"/>
        <v>0.4986922406</v>
      </c>
      <c r="Z250" s="64">
        <f t="shared" si="19"/>
        <v>0.5416666667</v>
      </c>
      <c r="AA250" s="64">
        <f t="shared" si="20"/>
        <v>0.3648293963</v>
      </c>
      <c r="AB250" s="64">
        <f t="shared" si="21"/>
        <v>0.4193849021</v>
      </c>
      <c r="AC250" s="64">
        <f t="shared" si="22"/>
        <v>0.4193548387</v>
      </c>
      <c r="AD250" s="64">
        <f t="shared" si="23"/>
        <v>0.5701830863</v>
      </c>
      <c r="AE250" s="64">
        <f t="shared" si="24"/>
        <v>0.5091543156</v>
      </c>
      <c r="AF250" s="3"/>
      <c r="AG250" s="3"/>
      <c r="AH250" s="3"/>
      <c r="AI250" s="66">
        <f t="shared" si="25"/>
        <v>44</v>
      </c>
      <c r="AJ250" s="47">
        <v>0.884393063583815</v>
      </c>
      <c r="AK250" s="47">
        <v>0.952904238618524</v>
      </c>
      <c r="AL250" s="63">
        <v>0.938271604938272</v>
      </c>
      <c r="AM250" s="47">
        <f t="shared" si="53"/>
        <v>1.299165381</v>
      </c>
      <c r="AN250" s="47">
        <f t="shared" si="54"/>
        <v>0.04844471645</v>
      </c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>
        <f t="shared" si="28"/>
        <v>7</v>
      </c>
      <c r="BG250" s="47">
        <v>0.0795295062723171</v>
      </c>
      <c r="BH250" s="47">
        <v>0.509400589108192</v>
      </c>
      <c r="BI250" s="63">
        <v>0.401194029850746</v>
      </c>
      <c r="BJ250" s="47"/>
      <c r="BK250" s="47"/>
      <c r="BL250" s="3"/>
      <c r="BM250" s="3"/>
      <c r="BN250" s="3"/>
      <c r="BO250" s="3"/>
      <c r="BP250" s="3"/>
      <c r="BQ250" s="3"/>
      <c r="BR250" s="3"/>
      <c r="BS250" s="3"/>
      <c r="BT250" s="3"/>
      <c r="BU250" s="3"/>
      <c r="BV250" s="3"/>
      <c r="BW250" s="3"/>
      <c r="BX250" s="3"/>
      <c r="BY250" s="3"/>
      <c r="BZ250" s="3"/>
      <c r="CA250" s="3"/>
      <c r="CB250" s="3"/>
      <c r="CC250" s="3"/>
      <c r="CD250" s="3"/>
      <c r="CE250" s="3"/>
      <c r="CF250" s="3"/>
      <c r="CG250" s="3"/>
      <c r="CH250" s="3"/>
      <c r="CI250" s="3"/>
      <c r="CJ250" s="3"/>
      <c r="CK250" s="3"/>
      <c r="CL250" s="3"/>
      <c r="CM250" s="47">
        <v>0.418918918918919</v>
      </c>
      <c r="CN250" s="47">
        <v>0.446475195822454</v>
      </c>
      <c r="CO250" s="47">
        <v>0.443014044048159</v>
      </c>
      <c r="CP250" s="47">
        <v>0.446030912613495</v>
      </c>
      <c r="CQ250" s="63">
        <v>0.444047619047619</v>
      </c>
      <c r="CR250" s="47">
        <f t="shared" si="29"/>
        <v>0.443014044</v>
      </c>
      <c r="CS250" s="47">
        <f t="shared" si="50"/>
        <v>0.001033574999</v>
      </c>
      <c r="CT250" s="47">
        <f t="shared" si="31"/>
        <v>0.6119260469</v>
      </c>
      <c r="CU250" s="47">
        <f t="shared" si="32"/>
        <v>0.01948523026</v>
      </c>
      <c r="CV250" s="3"/>
    </row>
    <row r="251" ht="11.25" customHeight="1">
      <c r="A251" s="3" t="s">
        <v>271</v>
      </c>
      <c r="B251" s="18">
        <v>96.0</v>
      </c>
      <c r="C251" s="19">
        <v>120.0</v>
      </c>
      <c r="D251" s="20">
        <v>1030.0</v>
      </c>
      <c r="E251" s="21">
        <v>987.0</v>
      </c>
      <c r="F251" s="35">
        <v>659.0</v>
      </c>
      <c r="G251" s="36">
        <v>250.0</v>
      </c>
      <c r="H251" s="47">
        <f t="shared" si="1"/>
        <v>0.4444444444</v>
      </c>
      <c r="I251" s="47">
        <f t="shared" si="2"/>
        <v>0.5106593951</v>
      </c>
      <c r="J251" s="47">
        <f t="shared" si="3"/>
        <v>0.7249724972</v>
      </c>
      <c r="K251" s="47">
        <f t="shared" si="4"/>
        <v>0.5042543663</v>
      </c>
      <c r="L251" s="47">
        <f t="shared" si="5"/>
        <v>0.6711111111</v>
      </c>
      <c r="M251" s="47">
        <f t="shared" si="6"/>
        <v>0.5772385509</v>
      </c>
      <c r="N251" s="62">
        <f t="shared" si="7"/>
        <v>9.337962963</v>
      </c>
      <c r="O251" s="62">
        <f t="shared" si="8"/>
        <v>4.208333333</v>
      </c>
      <c r="P251" s="62">
        <f t="shared" si="9"/>
        <v>0.4506693109</v>
      </c>
      <c r="Q251" s="62">
        <f t="shared" si="10"/>
        <v>0.4070756829</v>
      </c>
      <c r="R251" s="62">
        <f t="shared" si="11"/>
        <v>1.792888889</v>
      </c>
      <c r="S251" s="62">
        <f t="shared" si="12"/>
        <v>0.07382091593</v>
      </c>
      <c r="T251" s="63">
        <f t="shared" si="13"/>
        <v>0.5042543663</v>
      </c>
      <c r="U251" s="63">
        <f t="shared" si="14"/>
        <v>0.6711111111</v>
      </c>
      <c r="V251" s="63">
        <f t="shared" si="15"/>
        <v>0.5772385509</v>
      </c>
      <c r="W251" s="63">
        <f t="shared" si="16"/>
        <v>0.5681094844</v>
      </c>
      <c r="X251" s="63">
        <f t="shared" si="17"/>
        <v>0.5681094844</v>
      </c>
      <c r="Y251" s="63">
        <f t="shared" si="18"/>
        <v>0.5681094844</v>
      </c>
      <c r="Z251" s="64">
        <f t="shared" si="19"/>
        <v>0.4849977609</v>
      </c>
      <c r="AA251" s="64">
        <f t="shared" si="20"/>
        <v>0.3075555556</v>
      </c>
      <c r="AB251" s="64">
        <f t="shared" si="21"/>
        <v>0.4374572796</v>
      </c>
      <c r="AC251" s="64">
        <f t="shared" si="22"/>
        <v>0.4379376194</v>
      </c>
      <c r="AD251" s="64">
        <f t="shared" si="23"/>
        <v>0.5544239338</v>
      </c>
      <c r="AE251" s="64">
        <f t="shared" si="24"/>
        <v>0.5757479313</v>
      </c>
      <c r="AF251" s="3"/>
      <c r="AG251" s="3"/>
      <c r="AH251" s="3"/>
      <c r="AI251" s="66">
        <f t="shared" si="25"/>
        <v>44</v>
      </c>
      <c r="AJ251" s="47">
        <v>0.884615384615385</v>
      </c>
      <c r="AK251" s="47">
        <v>0.987179487179487</v>
      </c>
      <c r="AL251" s="63">
        <v>0.972527472527472</v>
      </c>
      <c r="AM251" s="47">
        <f t="shared" si="53"/>
        <v>1.323558847</v>
      </c>
      <c r="AN251" s="47">
        <f t="shared" si="54"/>
        <v>0.07252377243</v>
      </c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>
        <f t="shared" si="28"/>
        <v>8</v>
      </c>
      <c r="BG251" s="47">
        <v>0.0801046602437396</v>
      </c>
      <c r="BH251" s="47">
        <v>0.703317288534609</v>
      </c>
      <c r="BI251" s="63">
        <v>0.535161744022503</v>
      </c>
      <c r="BJ251" s="47"/>
      <c r="BK251" s="47"/>
      <c r="BL251" s="3"/>
      <c r="BM251" s="3"/>
      <c r="BN251" s="3"/>
      <c r="BO251" s="3"/>
      <c r="BP251" s="3"/>
      <c r="BQ251" s="3"/>
      <c r="BR251" s="3"/>
      <c r="BS251" s="3"/>
      <c r="BT251" s="3"/>
      <c r="BU251" s="3"/>
      <c r="BV251" s="3"/>
      <c r="BW251" s="3"/>
      <c r="BX251" s="3"/>
      <c r="BY251" s="3"/>
      <c r="BZ251" s="3"/>
      <c r="CA251" s="3"/>
      <c r="CB251" s="3"/>
      <c r="CC251" s="3"/>
      <c r="CD251" s="3"/>
      <c r="CE251" s="3"/>
      <c r="CF251" s="3"/>
      <c r="CG251" s="3"/>
      <c r="CH251" s="3"/>
      <c r="CI251" s="3"/>
      <c r="CJ251" s="3"/>
      <c r="CK251" s="3"/>
      <c r="CL251" s="3"/>
      <c r="CM251" s="47">
        <v>0.444444444444444</v>
      </c>
      <c r="CN251" s="47">
        <v>0.510659395141299</v>
      </c>
      <c r="CO251" s="47">
        <v>0.500939697926023</v>
      </c>
      <c r="CP251" s="47">
        <v>0.503405760485038</v>
      </c>
      <c r="CQ251" s="63">
        <v>0.504254366323332</v>
      </c>
      <c r="CR251" s="47">
        <f t="shared" si="29"/>
        <v>0.5009396979</v>
      </c>
      <c r="CS251" s="47">
        <f t="shared" si="50"/>
        <v>0.003314668397</v>
      </c>
      <c r="CT251" s="47">
        <f t="shared" si="31"/>
        <v>0.6753604017</v>
      </c>
      <c r="CU251" s="47">
        <f t="shared" si="32"/>
        <v>0.04682104065</v>
      </c>
      <c r="CV251" s="3"/>
    </row>
    <row r="252" ht="11.25" customHeight="1">
      <c r="A252" s="3" t="s">
        <v>272</v>
      </c>
      <c r="B252" s="18">
        <v>68.0</v>
      </c>
      <c r="C252" s="19">
        <v>141.0</v>
      </c>
      <c r="D252" s="20">
        <v>688.0</v>
      </c>
      <c r="E252" s="21">
        <v>885.0</v>
      </c>
      <c r="F252" s="35">
        <v>309.0</v>
      </c>
      <c r="G252" s="36">
        <v>189.0</v>
      </c>
      <c r="H252" s="47">
        <f t="shared" si="1"/>
        <v>0.3253588517</v>
      </c>
      <c r="I252" s="47">
        <f t="shared" si="2"/>
        <v>0.437380801</v>
      </c>
      <c r="J252" s="47">
        <f t="shared" si="3"/>
        <v>0.6204819277</v>
      </c>
      <c r="K252" s="47">
        <f t="shared" si="4"/>
        <v>0.4242424242</v>
      </c>
      <c r="L252" s="47">
        <f t="shared" si="5"/>
        <v>0.5332390382</v>
      </c>
      <c r="M252" s="47">
        <f t="shared" si="6"/>
        <v>0.4814099469</v>
      </c>
      <c r="N252" s="62">
        <f t="shared" si="7"/>
        <v>7.526315789</v>
      </c>
      <c r="O252" s="62">
        <f t="shared" si="8"/>
        <v>2.38277512</v>
      </c>
      <c r="P252" s="62">
        <f t="shared" si="9"/>
        <v>0.3165924984</v>
      </c>
      <c r="Q252" s="62">
        <f t="shared" si="10"/>
        <v>0.2794612795</v>
      </c>
      <c r="R252" s="62">
        <f t="shared" si="11"/>
        <v>2.224893918</v>
      </c>
      <c r="S252" s="62">
        <f t="shared" si="12"/>
        <v>0.1009174312</v>
      </c>
      <c r="T252" s="63">
        <f t="shared" si="13"/>
        <v>0.4242424242</v>
      </c>
      <c r="U252" s="63">
        <f t="shared" si="14"/>
        <v>0.5332390382</v>
      </c>
      <c r="V252" s="63">
        <f t="shared" si="15"/>
        <v>0.4814099469</v>
      </c>
      <c r="W252" s="63">
        <f t="shared" si="16"/>
        <v>0.4671052632</v>
      </c>
      <c r="X252" s="63">
        <f t="shared" si="17"/>
        <v>0.4671052632</v>
      </c>
      <c r="Y252" s="63">
        <f t="shared" si="18"/>
        <v>0.4671052632</v>
      </c>
      <c r="Z252" s="64">
        <f t="shared" si="19"/>
        <v>0.5347923681</v>
      </c>
      <c r="AA252" s="64">
        <f t="shared" si="20"/>
        <v>0.3635077793</v>
      </c>
      <c r="AB252" s="64">
        <f t="shared" si="21"/>
        <v>0.4234669242</v>
      </c>
      <c r="AC252" s="64">
        <f t="shared" si="22"/>
        <v>0.4144736842</v>
      </c>
      <c r="AD252" s="64">
        <f t="shared" si="23"/>
        <v>0.5535087719</v>
      </c>
      <c r="AE252" s="64">
        <f t="shared" si="24"/>
        <v>0.499122807</v>
      </c>
      <c r="AF252" s="3"/>
      <c r="AG252" s="3"/>
      <c r="AH252" s="3"/>
      <c r="AI252" s="66">
        <f t="shared" si="25"/>
        <v>44</v>
      </c>
      <c r="AJ252" s="47">
        <v>0.884615384615385</v>
      </c>
      <c r="AK252" s="47">
        <v>0.934169278996865</v>
      </c>
      <c r="AL252" s="63">
        <v>0.92877094972067</v>
      </c>
      <c r="AM252" s="47">
        <f t="shared" si="53"/>
        <v>1.286074969</v>
      </c>
      <c r="AN252" s="47">
        <f t="shared" si="54"/>
        <v>0.03503989475</v>
      </c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>
        <f t="shared" si="28"/>
        <v>8</v>
      </c>
      <c r="BG252" s="47">
        <v>0.0803750638821004</v>
      </c>
      <c r="BH252" s="47">
        <v>0.442551707904478</v>
      </c>
      <c r="BI252" s="63">
        <v>0.353455818022747</v>
      </c>
      <c r="BJ252" s="47"/>
      <c r="BK252" s="47"/>
      <c r="BL252" s="3"/>
      <c r="BM252" s="3"/>
      <c r="BN252" s="3"/>
      <c r="BO252" s="3"/>
      <c r="BP252" s="3"/>
      <c r="BQ252" s="3"/>
      <c r="BR252" s="3"/>
      <c r="BS252" s="3"/>
      <c r="BT252" s="3"/>
      <c r="BU252" s="3"/>
      <c r="BV252" s="3"/>
      <c r="BW252" s="3"/>
      <c r="BX252" s="3"/>
      <c r="BY252" s="3"/>
      <c r="BZ252" s="3"/>
      <c r="CA252" s="3"/>
      <c r="CB252" s="3"/>
      <c r="CC252" s="3"/>
      <c r="CD252" s="3"/>
      <c r="CE252" s="3"/>
      <c r="CF252" s="3"/>
      <c r="CG252" s="3"/>
      <c r="CH252" s="3"/>
      <c r="CI252" s="3"/>
      <c r="CJ252" s="3"/>
      <c r="CK252" s="3"/>
      <c r="CL252" s="3"/>
      <c r="CM252" s="47">
        <v>0.325358851674641</v>
      </c>
      <c r="CN252" s="47">
        <v>0.437380801017165</v>
      </c>
      <c r="CO252" s="47">
        <v>0.420245298902023</v>
      </c>
      <c r="CP252" s="47">
        <v>0.42347867191303</v>
      </c>
      <c r="CQ252" s="63">
        <v>0.424242424242424</v>
      </c>
      <c r="CR252" s="47">
        <f t="shared" si="29"/>
        <v>0.4202452989</v>
      </c>
      <c r="CS252" s="47">
        <f t="shared" si="50"/>
        <v>0.00399712534</v>
      </c>
      <c r="CT252" s="47">
        <f t="shared" si="31"/>
        <v>0.5393383807</v>
      </c>
      <c r="CU252" s="47">
        <f t="shared" si="32"/>
        <v>0.07921148002</v>
      </c>
      <c r="CV252" s="3"/>
    </row>
    <row r="253" ht="11.25" customHeight="1">
      <c r="A253" s="3" t="s">
        <v>273</v>
      </c>
      <c r="B253" s="18">
        <v>10.0</v>
      </c>
      <c r="C253" s="19">
        <v>42.0</v>
      </c>
      <c r="D253" s="20">
        <v>121.0</v>
      </c>
      <c r="E253" s="21">
        <v>238.0</v>
      </c>
      <c r="F253" s="35">
        <v>75.0</v>
      </c>
      <c r="G253" s="36">
        <v>66.0</v>
      </c>
      <c r="H253" s="47">
        <f t="shared" si="1"/>
        <v>0.1923076923</v>
      </c>
      <c r="I253" s="47">
        <f t="shared" si="2"/>
        <v>0.3370473538</v>
      </c>
      <c r="J253" s="47">
        <f t="shared" si="3"/>
        <v>0.5319148936</v>
      </c>
      <c r="K253" s="47">
        <f t="shared" si="4"/>
        <v>0.3187347932</v>
      </c>
      <c r="L253" s="47">
        <f t="shared" si="5"/>
        <v>0.4404145078</v>
      </c>
      <c r="M253" s="47">
        <f t="shared" si="6"/>
        <v>0.392</v>
      </c>
      <c r="N253" s="62">
        <f t="shared" si="7"/>
        <v>6.903846154</v>
      </c>
      <c r="O253" s="62">
        <f t="shared" si="8"/>
        <v>2.711538462</v>
      </c>
      <c r="P253" s="62">
        <f t="shared" si="9"/>
        <v>0.3927576602</v>
      </c>
      <c r="Q253" s="62">
        <f t="shared" si="10"/>
        <v>0.3430656934</v>
      </c>
      <c r="R253" s="62">
        <f t="shared" si="11"/>
        <v>1.860103627</v>
      </c>
      <c r="S253" s="62">
        <f t="shared" si="12"/>
        <v>0.104</v>
      </c>
      <c r="T253" s="63">
        <f t="shared" si="13"/>
        <v>0.3187347932</v>
      </c>
      <c r="U253" s="63">
        <f t="shared" si="14"/>
        <v>0.4404145078</v>
      </c>
      <c r="V253" s="63">
        <f t="shared" si="15"/>
        <v>0.392</v>
      </c>
      <c r="W253" s="63">
        <f t="shared" si="16"/>
        <v>0.3731884058</v>
      </c>
      <c r="X253" s="63">
        <f t="shared" si="17"/>
        <v>0.3731884058</v>
      </c>
      <c r="Y253" s="63">
        <f t="shared" si="18"/>
        <v>0.3731884058</v>
      </c>
      <c r="Z253" s="64">
        <f t="shared" si="19"/>
        <v>0.603406326</v>
      </c>
      <c r="AA253" s="64">
        <f t="shared" si="20"/>
        <v>0.3937823834</v>
      </c>
      <c r="AB253" s="64">
        <f t="shared" si="21"/>
        <v>0.374</v>
      </c>
      <c r="AC253" s="64">
        <f t="shared" si="22"/>
        <v>0.356884058</v>
      </c>
      <c r="AD253" s="64">
        <f t="shared" si="23"/>
        <v>0.5851449275</v>
      </c>
      <c r="AE253" s="64">
        <f t="shared" si="24"/>
        <v>0.4311594203</v>
      </c>
      <c r="AF253" s="3"/>
      <c r="AG253" s="3"/>
      <c r="AH253" s="3"/>
      <c r="AI253" s="66">
        <f t="shared" si="25"/>
        <v>44</v>
      </c>
      <c r="AJ253" s="47">
        <v>0.887096774193548</v>
      </c>
      <c r="AK253" s="47">
        <v>0.951672862453531</v>
      </c>
      <c r="AL253" s="63">
        <v>0.931297709923664</v>
      </c>
      <c r="AM253" s="47">
        <f t="shared" si="53"/>
        <v>1.300206479</v>
      </c>
      <c r="AN253" s="47">
        <f t="shared" si="54"/>
        <v>0.04566218991</v>
      </c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>
        <f t="shared" si="28"/>
        <v>8</v>
      </c>
      <c r="BG253" s="47">
        <v>0.0805387630003213</v>
      </c>
      <c r="BH253" s="47">
        <v>0.662861994565713</v>
      </c>
      <c r="BI253" s="63">
        <v>0.516233766233766</v>
      </c>
      <c r="BJ253" s="47"/>
      <c r="BK253" s="47"/>
      <c r="BL253" s="3"/>
      <c r="BM253" s="3"/>
      <c r="BN253" s="3"/>
      <c r="BO253" s="3"/>
      <c r="BP253" s="3"/>
      <c r="BQ253" s="3"/>
      <c r="BR253" s="3"/>
      <c r="BS253" s="3"/>
      <c r="BT253" s="3"/>
      <c r="BU253" s="3" t="s">
        <v>467</v>
      </c>
      <c r="BV253" s="3" t="s">
        <v>411</v>
      </c>
      <c r="BW253" s="3" t="s">
        <v>468</v>
      </c>
      <c r="BX253" s="3" t="s">
        <v>469</v>
      </c>
      <c r="BY253" s="3"/>
      <c r="BZ253" s="3"/>
      <c r="CA253" s="3"/>
      <c r="CB253" s="3"/>
      <c r="CC253" s="3"/>
      <c r="CD253" s="3"/>
      <c r="CE253" s="3"/>
      <c r="CF253" s="3"/>
      <c r="CG253" s="3"/>
      <c r="CH253" s="3"/>
      <c r="CI253" s="3"/>
      <c r="CJ253" s="3"/>
      <c r="CK253" s="3"/>
      <c r="CL253" s="3"/>
      <c r="CM253" s="47">
        <v>0.192307692307692</v>
      </c>
      <c r="CN253" s="47">
        <v>0.337047353760446</v>
      </c>
      <c r="CO253" s="47">
        <v>0.314615102743324</v>
      </c>
      <c r="CP253" s="47">
        <v>0.318852896811294</v>
      </c>
      <c r="CQ253" s="63">
        <v>0.318734793187348</v>
      </c>
      <c r="CR253" s="47">
        <f t="shared" si="29"/>
        <v>0.3146151027</v>
      </c>
      <c r="CS253" s="47">
        <f t="shared" si="50"/>
        <v>0.004119690444</v>
      </c>
      <c r="CT253" s="47">
        <f t="shared" si="31"/>
        <v>0.3743105427</v>
      </c>
      <c r="CU253" s="47">
        <f t="shared" si="32"/>
        <v>0.1023463961</v>
      </c>
      <c r="CV253" s="3"/>
    </row>
    <row r="254" ht="11.25" customHeight="1">
      <c r="A254" s="3" t="s">
        <v>274</v>
      </c>
      <c r="B254" s="18">
        <v>80.0</v>
      </c>
      <c r="C254" s="19">
        <v>231.0</v>
      </c>
      <c r="D254" s="20">
        <v>329.0</v>
      </c>
      <c r="E254" s="21">
        <v>929.0</v>
      </c>
      <c r="F254" s="35">
        <v>270.0</v>
      </c>
      <c r="G254" s="36">
        <v>234.0</v>
      </c>
      <c r="H254" s="47">
        <f t="shared" si="1"/>
        <v>0.2572347267</v>
      </c>
      <c r="I254" s="47">
        <f t="shared" si="2"/>
        <v>0.2615262321</v>
      </c>
      <c r="J254" s="47">
        <f t="shared" si="3"/>
        <v>0.5357142857</v>
      </c>
      <c r="K254" s="47">
        <f t="shared" si="4"/>
        <v>0.2606755895</v>
      </c>
      <c r="L254" s="47">
        <f t="shared" si="5"/>
        <v>0.4294478528</v>
      </c>
      <c r="M254" s="47">
        <f t="shared" si="6"/>
        <v>0.339954597</v>
      </c>
      <c r="N254" s="62">
        <f t="shared" si="7"/>
        <v>4.045016077</v>
      </c>
      <c r="O254" s="62">
        <f t="shared" si="8"/>
        <v>1.620578778</v>
      </c>
      <c r="P254" s="62">
        <f t="shared" si="9"/>
        <v>0.40063593</v>
      </c>
      <c r="Q254" s="62">
        <f t="shared" si="10"/>
        <v>0.3212237094</v>
      </c>
      <c r="R254" s="62">
        <f t="shared" si="11"/>
        <v>1.543558282</v>
      </c>
      <c r="S254" s="62">
        <f t="shared" si="12"/>
        <v>0.1765039728</v>
      </c>
      <c r="T254" s="63">
        <f t="shared" si="13"/>
        <v>0.2606755895</v>
      </c>
      <c r="U254" s="63">
        <f t="shared" si="14"/>
        <v>0.4294478528</v>
      </c>
      <c r="V254" s="63">
        <f t="shared" si="15"/>
        <v>0.339954597</v>
      </c>
      <c r="W254" s="63">
        <f t="shared" si="16"/>
        <v>0.3275446213</v>
      </c>
      <c r="X254" s="63">
        <f t="shared" si="17"/>
        <v>0.3275446213</v>
      </c>
      <c r="Y254" s="63">
        <f t="shared" si="18"/>
        <v>0.3275446213</v>
      </c>
      <c r="Z254" s="64">
        <f t="shared" si="19"/>
        <v>0.6430847674</v>
      </c>
      <c r="AA254" s="64">
        <f t="shared" si="20"/>
        <v>0.3852760736</v>
      </c>
      <c r="AB254" s="64">
        <f t="shared" si="21"/>
        <v>0.319523269</v>
      </c>
      <c r="AC254" s="64">
        <f t="shared" si="22"/>
        <v>0.3101784853</v>
      </c>
      <c r="AD254" s="64">
        <f t="shared" si="23"/>
        <v>0.6169802219</v>
      </c>
      <c r="AE254" s="64">
        <f t="shared" si="24"/>
        <v>0.4003859141</v>
      </c>
      <c r="AF254" s="3"/>
      <c r="AG254" s="3"/>
      <c r="AH254" s="3"/>
      <c r="AI254" s="66">
        <f t="shared" si="25"/>
        <v>44</v>
      </c>
      <c r="AJ254" s="47">
        <v>0.891566265060241</v>
      </c>
      <c r="AK254" s="47">
        <v>0.96087786259542</v>
      </c>
      <c r="AL254" s="63">
        <v>0.95579133510168</v>
      </c>
      <c r="AM254" s="47">
        <f t="shared" si="53"/>
        <v>1.309875804</v>
      </c>
      <c r="AN254" s="47">
        <f t="shared" si="54"/>
        <v>0.04901070063</v>
      </c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>
        <f t="shared" si="28"/>
        <v>8</v>
      </c>
      <c r="BG254" s="47">
        <v>0.0808238184137272</v>
      </c>
      <c r="BH254" s="47">
        <v>1.0986970814038</v>
      </c>
      <c r="BI254" s="63">
        <v>0.817598533455545</v>
      </c>
      <c r="BJ254" s="47"/>
      <c r="BK254" s="47"/>
      <c r="BL254" s="3"/>
      <c r="BM254" s="3"/>
      <c r="BN254" s="3"/>
      <c r="BO254" s="3"/>
      <c r="BP254" s="3"/>
      <c r="BQ254" s="3"/>
      <c r="BR254" s="3"/>
      <c r="BS254" s="3"/>
      <c r="BT254" s="3"/>
      <c r="BU254" s="3">
        <v>-2.0</v>
      </c>
      <c r="BV254" s="47">
        <f t="shared" ref="BV254:BV263" si="55">BU254/100+0.005</f>
        <v>-0.015</v>
      </c>
      <c r="BW254" s="3">
        <v>0.70959665</v>
      </c>
      <c r="BX254" s="3">
        <v>-0.0093610501</v>
      </c>
      <c r="BY254" s="3"/>
      <c r="BZ254" s="3"/>
      <c r="CA254" s="3"/>
      <c r="CB254" s="3"/>
      <c r="CC254" s="3"/>
      <c r="CD254" s="3"/>
      <c r="CE254" s="3"/>
      <c r="CF254" s="3"/>
      <c r="CG254" s="3"/>
      <c r="CH254" s="3"/>
      <c r="CI254" s="3"/>
      <c r="CJ254" s="3"/>
      <c r="CK254" s="3"/>
      <c r="CL254" s="3"/>
      <c r="CM254" s="47">
        <v>0.257234726688103</v>
      </c>
      <c r="CN254" s="47">
        <v>0.261526232114467</v>
      </c>
      <c r="CO254" s="47">
        <v>0.261831470005847</v>
      </c>
      <c r="CP254" s="47">
        <v>0.266571175403271</v>
      </c>
      <c r="CQ254" s="63">
        <v>0.260675589547482</v>
      </c>
      <c r="CR254" s="47">
        <f t="shared" si="29"/>
        <v>0.26183147</v>
      </c>
      <c r="CS254" s="47">
        <f t="shared" si="50"/>
        <v>-0.001155880458</v>
      </c>
      <c r="CT254" s="47">
        <f t="shared" si="31"/>
        <v>0.3668193918</v>
      </c>
      <c r="CU254" s="47">
        <f t="shared" si="32"/>
        <v>0.003034552588</v>
      </c>
      <c r="CV254" s="3"/>
    </row>
    <row r="255" ht="11.25" customHeight="1">
      <c r="A255" s="3" t="s">
        <v>275</v>
      </c>
      <c r="B255" s="18">
        <v>52.0</v>
      </c>
      <c r="C255" s="19">
        <v>130.0</v>
      </c>
      <c r="D255" s="20">
        <v>323.0</v>
      </c>
      <c r="E255" s="21">
        <v>632.0</v>
      </c>
      <c r="F255" s="35">
        <v>192.0</v>
      </c>
      <c r="G255" s="36">
        <v>197.0</v>
      </c>
      <c r="H255" s="47">
        <f t="shared" si="1"/>
        <v>0.2857142857</v>
      </c>
      <c r="I255" s="47">
        <f t="shared" si="2"/>
        <v>0.3382198953</v>
      </c>
      <c r="J255" s="47">
        <f t="shared" si="3"/>
        <v>0.4935732648</v>
      </c>
      <c r="K255" s="47">
        <f t="shared" si="4"/>
        <v>0.3298153034</v>
      </c>
      <c r="L255" s="47">
        <f t="shared" si="5"/>
        <v>0.4273204904</v>
      </c>
      <c r="M255" s="47">
        <f t="shared" si="6"/>
        <v>0.3831845238</v>
      </c>
      <c r="N255" s="62">
        <f t="shared" si="7"/>
        <v>5.247252747</v>
      </c>
      <c r="O255" s="62">
        <f t="shared" si="8"/>
        <v>2.137362637</v>
      </c>
      <c r="P255" s="62">
        <f t="shared" si="9"/>
        <v>0.4073298429</v>
      </c>
      <c r="Q255" s="62">
        <f t="shared" si="10"/>
        <v>0.3421284081</v>
      </c>
      <c r="R255" s="62">
        <f t="shared" si="11"/>
        <v>1.672504378</v>
      </c>
      <c r="S255" s="62">
        <f t="shared" si="12"/>
        <v>0.1354166667</v>
      </c>
      <c r="T255" s="63">
        <f t="shared" si="13"/>
        <v>0.3298153034</v>
      </c>
      <c r="U255" s="63">
        <f t="shared" si="14"/>
        <v>0.4273204904</v>
      </c>
      <c r="V255" s="63">
        <f t="shared" si="15"/>
        <v>0.3831845238</v>
      </c>
      <c r="W255" s="63">
        <f t="shared" si="16"/>
        <v>0.371559633</v>
      </c>
      <c r="X255" s="63">
        <f t="shared" si="17"/>
        <v>0.371559633</v>
      </c>
      <c r="Y255" s="63">
        <f t="shared" si="18"/>
        <v>0.371559633</v>
      </c>
      <c r="Z255" s="64">
        <f t="shared" si="19"/>
        <v>0.6015831135</v>
      </c>
      <c r="AA255" s="64">
        <f t="shared" si="20"/>
        <v>0.4360770578</v>
      </c>
      <c r="AB255" s="64">
        <f t="shared" si="21"/>
        <v>0.3869047619</v>
      </c>
      <c r="AC255" s="64">
        <f t="shared" si="22"/>
        <v>0.374836173</v>
      </c>
      <c r="AD255" s="64">
        <f t="shared" si="23"/>
        <v>0.5740498034</v>
      </c>
      <c r="AE255" s="64">
        <f t="shared" si="24"/>
        <v>0.4226736566</v>
      </c>
      <c r="AF255" s="3"/>
      <c r="AG255" s="3"/>
      <c r="AH255" s="3"/>
      <c r="AI255" s="66">
        <f t="shared" si="25"/>
        <v>44</v>
      </c>
      <c r="AJ255" s="47">
        <v>0.893203883495146</v>
      </c>
      <c r="AK255" s="47">
        <v>0.963709677419355</v>
      </c>
      <c r="AL255" s="63">
        <v>0.948421052631579</v>
      </c>
      <c r="AM255" s="47">
        <f t="shared" si="53"/>
        <v>1.313036171</v>
      </c>
      <c r="AN255" s="47">
        <f t="shared" si="54"/>
        <v>0.049855125</v>
      </c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>
        <f t="shared" si="28"/>
        <v>8</v>
      </c>
      <c r="BG255" s="47">
        <v>0.0819038934263636</v>
      </c>
      <c r="BH255" s="47">
        <v>0.431393451943853</v>
      </c>
      <c r="BI255" s="63">
        <v>0.3467417538214</v>
      </c>
      <c r="BJ255" s="47"/>
      <c r="BK255" s="47"/>
      <c r="BL255" s="3"/>
      <c r="BM255" s="3"/>
      <c r="BN255" s="3"/>
      <c r="BO255" s="3"/>
      <c r="BP255" s="3"/>
      <c r="BQ255" s="3"/>
      <c r="BR255" s="3"/>
      <c r="BS255" s="3"/>
      <c r="BT255" s="3"/>
      <c r="BU255" s="3">
        <v>0.0</v>
      </c>
      <c r="BV255" s="47">
        <f t="shared" si="55"/>
        <v>0.005</v>
      </c>
      <c r="BW255" s="3">
        <v>0.704358442353</v>
      </c>
      <c r="BX255" s="3">
        <v>0.004782165</v>
      </c>
      <c r="BY255" s="3"/>
      <c r="BZ255" s="3"/>
      <c r="CA255" s="3"/>
      <c r="CB255" s="3"/>
      <c r="CC255" s="3"/>
      <c r="CD255" s="3"/>
      <c r="CE255" s="3"/>
      <c r="CF255" s="3"/>
      <c r="CG255" s="3"/>
      <c r="CH255" s="3"/>
      <c r="CI255" s="3"/>
      <c r="CJ255" s="3"/>
      <c r="CK255" s="3"/>
      <c r="CL255" s="3"/>
      <c r="CM255" s="47">
        <v>0.285714285714286</v>
      </c>
      <c r="CN255" s="47">
        <v>0.338219895287958</v>
      </c>
      <c r="CO255" s="47">
        <v>0.330719636195264</v>
      </c>
      <c r="CP255" s="47">
        <v>0.334804294766946</v>
      </c>
      <c r="CQ255" s="63">
        <v>0.329815303430079</v>
      </c>
      <c r="CR255" s="47">
        <f t="shared" si="29"/>
        <v>0.3307196362</v>
      </c>
      <c r="CS255" s="47">
        <f t="shared" si="50"/>
        <v>-0.0009043327652</v>
      </c>
      <c r="CT255" s="47">
        <f t="shared" si="31"/>
        <v>0.4411880904</v>
      </c>
      <c r="CU255" s="47">
        <f t="shared" si="32"/>
        <v>0.03712707258</v>
      </c>
      <c r="CV255" s="3"/>
    </row>
    <row r="256" ht="11.25" customHeight="1">
      <c r="A256" s="3" t="s">
        <v>276</v>
      </c>
      <c r="B256" s="18">
        <v>90.0</v>
      </c>
      <c r="C256" s="19">
        <v>240.0</v>
      </c>
      <c r="D256" s="20">
        <v>635.0</v>
      </c>
      <c r="E256" s="21">
        <v>1270.0</v>
      </c>
      <c r="F256" s="35">
        <v>387.0</v>
      </c>
      <c r="G256" s="36">
        <v>387.0</v>
      </c>
      <c r="H256" s="47">
        <f t="shared" si="1"/>
        <v>0.2727272727</v>
      </c>
      <c r="I256" s="47">
        <f t="shared" si="2"/>
        <v>0.3333333333</v>
      </c>
      <c r="J256" s="47">
        <f t="shared" si="3"/>
        <v>0.5</v>
      </c>
      <c r="K256" s="47">
        <f t="shared" si="4"/>
        <v>0.3243847875</v>
      </c>
      <c r="L256" s="47">
        <f t="shared" si="5"/>
        <v>0.4320652174</v>
      </c>
      <c r="M256" s="47">
        <f t="shared" si="6"/>
        <v>0.381485629</v>
      </c>
      <c r="N256" s="62">
        <f t="shared" si="7"/>
        <v>5.772727273</v>
      </c>
      <c r="O256" s="62">
        <f t="shared" si="8"/>
        <v>2.345454545</v>
      </c>
      <c r="P256" s="62">
        <f t="shared" si="9"/>
        <v>0.4062992126</v>
      </c>
      <c r="Q256" s="62">
        <f t="shared" si="10"/>
        <v>0.3463087248</v>
      </c>
      <c r="R256" s="62">
        <f t="shared" si="11"/>
        <v>1.725543478</v>
      </c>
      <c r="S256" s="62">
        <f t="shared" si="12"/>
        <v>0.1231802912</v>
      </c>
      <c r="T256" s="63">
        <f t="shared" si="13"/>
        <v>0.3243847875</v>
      </c>
      <c r="U256" s="63">
        <f t="shared" si="14"/>
        <v>0.4320652174</v>
      </c>
      <c r="V256" s="63">
        <f t="shared" si="15"/>
        <v>0.381485629</v>
      </c>
      <c r="W256" s="63">
        <f t="shared" si="16"/>
        <v>0.3695579927</v>
      </c>
      <c r="X256" s="63">
        <f t="shared" si="17"/>
        <v>0.3695579927</v>
      </c>
      <c r="Y256" s="63">
        <f t="shared" si="18"/>
        <v>0.3695579927</v>
      </c>
      <c r="Z256" s="64">
        <f t="shared" si="19"/>
        <v>0.6085011186</v>
      </c>
      <c r="AA256" s="64">
        <f t="shared" si="20"/>
        <v>0.4320652174</v>
      </c>
      <c r="AB256" s="64">
        <f t="shared" si="21"/>
        <v>0.381485629</v>
      </c>
      <c r="AC256" s="64">
        <f t="shared" si="22"/>
        <v>0.3695579927</v>
      </c>
      <c r="AD256" s="64">
        <f t="shared" si="23"/>
        <v>0.5805915587</v>
      </c>
      <c r="AE256" s="64">
        <f t="shared" si="24"/>
        <v>0.4194084413</v>
      </c>
      <c r="AF256" s="3"/>
      <c r="AG256" s="3"/>
      <c r="AH256" s="3"/>
      <c r="AI256" s="66">
        <f t="shared" si="25"/>
        <v>44</v>
      </c>
      <c r="AJ256" s="47">
        <v>0.89344262295082</v>
      </c>
      <c r="AK256" s="47">
        <v>0.948121645796064</v>
      </c>
      <c r="AL256" s="63">
        <v>0.938325991189427</v>
      </c>
      <c r="AM256" s="47">
        <f t="shared" si="53"/>
        <v>1.302182582</v>
      </c>
      <c r="AN256" s="47">
        <f t="shared" si="54"/>
        <v>0.03866390784</v>
      </c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>
        <f t="shared" si="28"/>
        <v>8</v>
      </c>
      <c r="BG256" s="47">
        <v>0.0820588535932782</v>
      </c>
      <c r="BH256" s="47">
        <v>0.454485200979787</v>
      </c>
      <c r="BI256" s="63">
        <v>0.362506473329881</v>
      </c>
      <c r="BJ256" s="47"/>
      <c r="BK256" s="47"/>
      <c r="BL256" s="3"/>
      <c r="BM256" s="3"/>
      <c r="BN256" s="3"/>
      <c r="BO256" s="3"/>
      <c r="BP256" s="3"/>
      <c r="BQ256" s="3"/>
      <c r="BR256" s="3"/>
      <c r="BS256" s="3"/>
      <c r="BT256" s="3"/>
      <c r="BU256" s="3">
        <v>1.0</v>
      </c>
      <c r="BV256" s="47">
        <f t="shared" si="55"/>
        <v>0.015</v>
      </c>
      <c r="BW256" s="3">
        <v>0.7036385165</v>
      </c>
      <c r="BX256" s="3">
        <v>0.010463656945</v>
      </c>
      <c r="BY256" s="3"/>
      <c r="BZ256" s="3"/>
      <c r="CA256" s="3"/>
      <c r="CB256" s="3"/>
      <c r="CC256" s="3"/>
      <c r="CD256" s="3"/>
      <c r="CE256" s="3"/>
      <c r="CF256" s="3"/>
      <c r="CG256" s="3"/>
      <c r="CH256" s="3"/>
      <c r="CI256" s="3"/>
      <c r="CJ256" s="3"/>
      <c r="CK256" s="3"/>
      <c r="CL256" s="3"/>
      <c r="CM256" s="47">
        <v>0.272727272727273</v>
      </c>
      <c r="CN256" s="47">
        <v>0.333333333333333</v>
      </c>
      <c r="CO256" s="47">
        <v>0.324521672790354</v>
      </c>
      <c r="CP256" s="47">
        <v>0.328665266829172</v>
      </c>
      <c r="CQ256" s="63">
        <v>0.324384787472036</v>
      </c>
      <c r="CR256" s="47">
        <f t="shared" si="29"/>
        <v>0.3245216728</v>
      </c>
      <c r="CS256" s="47">
        <f t="shared" si="50"/>
        <v>-0.0001368853183</v>
      </c>
      <c r="CT256" s="47">
        <f t="shared" si="31"/>
        <v>0.4285495644</v>
      </c>
      <c r="CU256" s="47">
        <f t="shared" si="32"/>
        <v>0.04285495644</v>
      </c>
      <c r="CV256" s="3"/>
    </row>
    <row r="257" ht="11.25" customHeight="1">
      <c r="A257" s="3" t="s">
        <v>277</v>
      </c>
      <c r="B257" s="18">
        <v>4.0</v>
      </c>
      <c r="C257" s="19">
        <v>15.0</v>
      </c>
      <c r="D257" s="20">
        <v>49.0</v>
      </c>
      <c r="E257" s="21">
        <v>114.0</v>
      </c>
      <c r="F257" s="35">
        <v>11.0</v>
      </c>
      <c r="G257" s="36">
        <v>15.0</v>
      </c>
      <c r="H257" s="47">
        <f t="shared" si="1"/>
        <v>0.2105263158</v>
      </c>
      <c r="I257" s="47">
        <f t="shared" si="2"/>
        <v>0.3006134969</v>
      </c>
      <c r="J257" s="47">
        <f t="shared" si="3"/>
        <v>0.4230769231</v>
      </c>
      <c r="K257" s="47">
        <f t="shared" si="4"/>
        <v>0.2912087912</v>
      </c>
      <c r="L257" s="47">
        <f t="shared" si="5"/>
        <v>0.3333333333</v>
      </c>
      <c r="M257" s="47">
        <f t="shared" si="6"/>
        <v>0.3174603175</v>
      </c>
      <c r="N257" s="62">
        <f t="shared" si="7"/>
        <v>8.578947368</v>
      </c>
      <c r="O257" s="62">
        <f t="shared" si="8"/>
        <v>1.368421053</v>
      </c>
      <c r="P257" s="62">
        <f t="shared" si="9"/>
        <v>0.1595092025</v>
      </c>
      <c r="Q257" s="62">
        <f t="shared" si="10"/>
        <v>0.1428571429</v>
      </c>
      <c r="R257" s="62">
        <f t="shared" si="11"/>
        <v>3.622222222</v>
      </c>
      <c r="S257" s="62">
        <f t="shared" si="12"/>
        <v>0.1005291005</v>
      </c>
      <c r="T257" s="63">
        <f t="shared" si="13"/>
        <v>0.2912087912</v>
      </c>
      <c r="U257" s="63">
        <f t="shared" si="14"/>
        <v>0.3333333333</v>
      </c>
      <c r="V257" s="63">
        <f t="shared" si="15"/>
        <v>0.3174603175</v>
      </c>
      <c r="W257" s="63">
        <f t="shared" si="16"/>
        <v>0.3076923077</v>
      </c>
      <c r="X257" s="63">
        <f t="shared" si="17"/>
        <v>0.3076923077</v>
      </c>
      <c r="Y257" s="63">
        <f t="shared" si="18"/>
        <v>0.3076923077</v>
      </c>
      <c r="Z257" s="64">
        <f t="shared" si="19"/>
        <v>0.6483516484</v>
      </c>
      <c r="AA257" s="64">
        <f t="shared" si="20"/>
        <v>0.4222222222</v>
      </c>
      <c r="AB257" s="64">
        <f t="shared" si="21"/>
        <v>0.3386243386</v>
      </c>
      <c r="AC257" s="64">
        <f t="shared" si="22"/>
        <v>0.3269230769</v>
      </c>
      <c r="AD257" s="64">
        <f t="shared" si="23"/>
        <v>0.6201923077</v>
      </c>
      <c r="AE257" s="64">
        <f t="shared" si="24"/>
        <v>0.3605769231</v>
      </c>
      <c r="AF257" s="3"/>
      <c r="AG257" s="3"/>
      <c r="AH257" s="3"/>
      <c r="AI257" s="66">
        <f t="shared" si="25"/>
        <v>44</v>
      </c>
      <c r="AJ257" s="47">
        <v>0.895238095238095</v>
      </c>
      <c r="AK257" s="47">
        <v>0.954545454545455</v>
      </c>
      <c r="AL257" s="63">
        <v>0.931790499390987</v>
      </c>
      <c r="AM257" s="47">
        <f t="shared" si="53"/>
        <v>1.307994492</v>
      </c>
      <c r="AN257" s="47">
        <f t="shared" si="54"/>
        <v>0.04193663594</v>
      </c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>
        <f t="shared" si="28"/>
        <v>8</v>
      </c>
      <c r="BG257" s="47">
        <v>0.0827146423045923</v>
      </c>
      <c r="BH257" s="47">
        <v>0.586505733226305</v>
      </c>
      <c r="BI257" s="63">
        <v>0.455623565416985</v>
      </c>
      <c r="BJ257" s="47"/>
      <c r="BK257" s="47"/>
      <c r="BL257" s="3"/>
      <c r="BM257" s="3"/>
      <c r="BN257" s="3"/>
      <c r="BO257" s="3"/>
      <c r="BP257" s="3"/>
      <c r="BQ257" s="3"/>
      <c r="BR257" s="3"/>
      <c r="BS257" s="3"/>
      <c r="BT257" s="3"/>
      <c r="BU257" s="3">
        <v>2.0</v>
      </c>
      <c r="BV257" s="47">
        <f t="shared" si="55"/>
        <v>0.025</v>
      </c>
      <c r="BW257" s="3">
        <v>0.695028011706741</v>
      </c>
      <c r="BX257" s="3">
        <v>0.02375522218</v>
      </c>
      <c r="BY257" s="3"/>
      <c r="BZ257" s="3"/>
      <c r="CA257" s="3"/>
      <c r="CB257" s="3"/>
      <c r="CC257" s="3"/>
      <c r="CD257" s="3"/>
      <c r="CE257" s="3"/>
      <c r="CF257" s="3"/>
      <c r="CG257" s="3"/>
      <c r="CH257" s="3"/>
      <c r="CI257" s="3"/>
      <c r="CJ257" s="3"/>
      <c r="CK257" s="3"/>
      <c r="CL257" s="3"/>
      <c r="CM257" s="47">
        <v>0.210526315789474</v>
      </c>
      <c r="CN257" s="47">
        <v>0.300613496932515</v>
      </c>
      <c r="CO257" s="47">
        <v>0.287029067061801</v>
      </c>
      <c r="CP257" s="47">
        <v>0.291529172439645</v>
      </c>
      <c r="CQ257" s="63">
        <v>0.291208791208791</v>
      </c>
      <c r="CR257" s="47">
        <f t="shared" si="29"/>
        <v>0.2870290671</v>
      </c>
      <c r="CS257" s="47">
        <f t="shared" si="50"/>
        <v>0.004179724147</v>
      </c>
      <c r="CT257" s="47">
        <f t="shared" si="31"/>
        <v>0.3614304277</v>
      </c>
      <c r="CU257" s="47">
        <f t="shared" si="32"/>
        <v>0.06370125668</v>
      </c>
      <c r="CV257" s="3"/>
    </row>
    <row r="258" ht="11.25" customHeight="1">
      <c r="A258" s="3" t="s">
        <v>278</v>
      </c>
      <c r="B258" s="18">
        <v>74.0</v>
      </c>
      <c r="C258" s="19">
        <v>207.0</v>
      </c>
      <c r="D258" s="20">
        <v>626.0</v>
      </c>
      <c r="E258" s="21">
        <v>1024.0</v>
      </c>
      <c r="F258" s="35">
        <v>364.0</v>
      </c>
      <c r="G258" s="36">
        <v>325.0</v>
      </c>
      <c r="H258" s="47">
        <f t="shared" si="1"/>
        <v>0.2633451957</v>
      </c>
      <c r="I258" s="47">
        <f t="shared" si="2"/>
        <v>0.3793939394</v>
      </c>
      <c r="J258" s="47">
        <f t="shared" si="3"/>
        <v>0.5283018868</v>
      </c>
      <c r="K258" s="47">
        <f t="shared" si="4"/>
        <v>0.3625064733</v>
      </c>
      <c r="L258" s="47">
        <f t="shared" si="5"/>
        <v>0.4515463918</v>
      </c>
      <c r="M258" s="47">
        <f t="shared" si="6"/>
        <v>0.4232578025</v>
      </c>
      <c r="N258" s="62">
        <f t="shared" si="7"/>
        <v>5.871886121</v>
      </c>
      <c r="O258" s="62">
        <f t="shared" si="8"/>
        <v>2.451957295</v>
      </c>
      <c r="P258" s="62">
        <f t="shared" si="9"/>
        <v>0.4175757576</v>
      </c>
      <c r="Q258" s="62">
        <f t="shared" si="10"/>
        <v>0.356809943</v>
      </c>
      <c r="R258" s="62">
        <f t="shared" si="11"/>
        <v>1.701030928</v>
      </c>
      <c r="S258" s="62">
        <f t="shared" si="12"/>
        <v>0.1201368106</v>
      </c>
      <c r="T258" s="63">
        <f t="shared" si="13"/>
        <v>0.3625064733</v>
      </c>
      <c r="U258" s="63">
        <f t="shared" si="14"/>
        <v>0.4515463918</v>
      </c>
      <c r="V258" s="63">
        <f t="shared" si="15"/>
        <v>0.4232578025</v>
      </c>
      <c r="W258" s="63">
        <f t="shared" si="16"/>
        <v>0.4061068702</v>
      </c>
      <c r="X258" s="63">
        <f t="shared" si="17"/>
        <v>0.4061068702</v>
      </c>
      <c r="Y258" s="63">
        <f t="shared" si="18"/>
        <v>0.4061068702</v>
      </c>
      <c r="Z258" s="64">
        <f t="shared" si="19"/>
        <v>0.5686172967</v>
      </c>
      <c r="AA258" s="64">
        <f t="shared" si="20"/>
        <v>0.4113402062</v>
      </c>
      <c r="AB258" s="64">
        <f t="shared" si="21"/>
        <v>0.4065840103</v>
      </c>
      <c r="AC258" s="64">
        <f t="shared" si="22"/>
        <v>0.391221374</v>
      </c>
      <c r="AD258" s="64">
        <f t="shared" si="23"/>
        <v>0.5580152672</v>
      </c>
      <c r="AE258" s="64">
        <f t="shared" si="24"/>
        <v>0.456870229</v>
      </c>
      <c r="AF258" s="3"/>
      <c r="AG258" s="3"/>
      <c r="AH258" s="3"/>
      <c r="AI258" s="66">
        <f t="shared" si="25"/>
        <v>44</v>
      </c>
      <c r="AJ258" s="47">
        <v>0.895238095238095</v>
      </c>
      <c r="AK258" s="47">
        <v>0.981308411214953</v>
      </c>
      <c r="AL258" s="63">
        <v>0.952978056426332</v>
      </c>
      <c r="AM258" s="47">
        <f t="shared" si="53"/>
        <v>1.32691876</v>
      </c>
      <c r="AN258" s="47">
        <f t="shared" si="54"/>
        <v>0.06086090409</v>
      </c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>
        <f t="shared" si="28"/>
        <v>8</v>
      </c>
      <c r="BG258" s="47">
        <v>0.0828307393772402</v>
      </c>
      <c r="BH258" s="47">
        <v>0.643904598362218</v>
      </c>
      <c r="BI258" s="63">
        <v>0.500903070439494</v>
      </c>
      <c r="BJ258" s="47"/>
      <c r="BK258" s="47"/>
      <c r="BL258" s="3"/>
      <c r="BM258" s="3"/>
      <c r="BN258" s="3"/>
      <c r="BO258" s="3"/>
      <c r="BP258" s="3"/>
      <c r="BQ258" s="3"/>
      <c r="BR258" s="3"/>
      <c r="BS258" s="3"/>
      <c r="BT258" s="3"/>
      <c r="BU258" s="3">
        <v>3.0</v>
      </c>
      <c r="BV258" s="47">
        <f t="shared" si="55"/>
        <v>0.035</v>
      </c>
      <c r="BW258" s="3">
        <v>0.703894551516111</v>
      </c>
      <c r="BX258" s="3">
        <v>0.0194147615</v>
      </c>
      <c r="BY258" s="3"/>
      <c r="BZ258" s="3"/>
      <c r="CA258" s="3"/>
      <c r="CB258" s="3"/>
      <c r="CC258" s="3"/>
      <c r="CD258" s="3"/>
      <c r="CE258" s="3"/>
      <c r="CF258" s="3"/>
      <c r="CG258" s="3"/>
      <c r="CH258" s="3"/>
      <c r="CI258" s="3"/>
      <c r="CJ258" s="3"/>
      <c r="CK258" s="3"/>
      <c r="CL258" s="3"/>
      <c r="CM258" s="47">
        <v>0.263345195729537</v>
      </c>
      <c r="CN258" s="47">
        <v>0.379393939393939</v>
      </c>
      <c r="CO258" s="47">
        <v>0.361606529885914</v>
      </c>
      <c r="CP258" s="47">
        <v>0.365397489803847</v>
      </c>
      <c r="CQ258" s="63">
        <v>0.362506473329881</v>
      </c>
      <c r="CR258" s="47">
        <f t="shared" si="29"/>
        <v>0.3616065299</v>
      </c>
      <c r="CS258" s="47">
        <f t="shared" si="50"/>
        <v>0.000899943444</v>
      </c>
      <c r="CT258" s="47">
        <f t="shared" si="31"/>
        <v>0.454485201</v>
      </c>
      <c r="CU258" s="47">
        <f t="shared" si="32"/>
        <v>0.08205885359</v>
      </c>
      <c r="CV258" s="3"/>
    </row>
    <row r="259" ht="11.25" customHeight="1">
      <c r="A259" s="3" t="s">
        <v>279</v>
      </c>
      <c r="B259" s="18">
        <v>140.0</v>
      </c>
      <c r="C259" s="19">
        <v>253.0</v>
      </c>
      <c r="D259" s="20">
        <v>1051.0</v>
      </c>
      <c r="E259" s="21">
        <v>1170.0</v>
      </c>
      <c r="F259" s="35">
        <v>676.0</v>
      </c>
      <c r="G259" s="36">
        <v>359.0</v>
      </c>
      <c r="H259" s="47">
        <f t="shared" si="1"/>
        <v>0.3562340967</v>
      </c>
      <c r="I259" s="47">
        <f t="shared" si="2"/>
        <v>0.4732102656</v>
      </c>
      <c r="J259" s="47">
        <f t="shared" si="3"/>
        <v>0.6531400966</v>
      </c>
      <c r="K259" s="47">
        <f t="shared" si="4"/>
        <v>0.4556235654</v>
      </c>
      <c r="L259" s="47">
        <f t="shared" si="5"/>
        <v>0.5714285714</v>
      </c>
      <c r="M259" s="47">
        <f t="shared" si="6"/>
        <v>0.5304054054</v>
      </c>
      <c r="N259" s="62">
        <f t="shared" si="7"/>
        <v>5.651399491</v>
      </c>
      <c r="O259" s="62">
        <f t="shared" si="8"/>
        <v>2.633587786</v>
      </c>
      <c r="P259" s="62">
        <f t="shared" si="9"/>
        <v>0.4660063035</v>
      </c>
      <c r="Q259" s="62">
        <f t="shared" si="10"/>
        <v>0.395944912</v>
      </c>
      <c r="R259" s="62">
        <f t="shared" si="11"/>
        <v>1.555322129</v>
      </c>
      <c r="S259" s="62">
        <f t="shared" si="12"/>
        <v>0.1207002457</v>
      </c>
      <c r="T259" s="63">
        <f t="shared" si="13"/>
        <v>0.4556235654</v>
      </c>
      <c r="U259" s="63">
        <f t="shared" si="14"/>
        <v>0.5714285714</v>
      </c>
      <c r="V259" s="63">
        <f t="shared" si="15"/>
        <v>0.5304054054</v>
      </c>
      <c r="W259" s="63">
        <f t="shared" si="16"/>
        <v>0.5116470266</v>
      </c>
      <c r="X259" s="63">
        <f t="shared" si="17"/>
        <v>0.5116470266</v>
      </c>
      <c r="Y259" s="63">
        <f t="shared" si="18"/>
        <v>0.5116470266</v>
      </c>
      <c r="Z259" s="64">
        <f t="shared" si="19"/>
        <v>0.5011476664</v>
      </c>
      <c r="AA259" s="64">
        <f t="shared" si="20"/>
        <v>0.3494397759</v>
      </c>
      <c r="AB259" s="64">
        <f t="shared" si="21"/>
        <v>0.433046683</v>
      </c>
      <c r="AC259" s="64">
        <f t="shared" si="22"/>
        <v>0.4247739107</v>
      </c>
      <c r="AD259" s="64">
        <f t="shared" si="23"/>
        <v>0.544258701</v>
      </c>
      <c r="AE259" s="64">
        <f t="shared" si="24"/>
        <v>0.5426144149</v>
      </c>
      <c r="AF259" s="3"/>
      <c r="AG259" s="3"/>
      <c r="AH259" s="3"/>
      <c r="AI259" s="66">
        <f t="shared" si="25"/>
        <v>44</v>
      </c>
      <c r="AJ259" s="47">
        <v>0.895522388059701</v>
      </c>
      <c r="AK259" s="47">
        <v>0.948979591836735</v>
      </c>
      <c r="AL259" s="63">
        <v>0.930860033726813</v>
      </c>
      <c r="AM259" s="47">
        <f t="shared" si="53"/>
        <v>1.304259858</v>
      </c>
      <c r="AN259" s="47">
        <f t="shared" si="54"/>
        <v>0.03779995129</v>
      </c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>
        <f t="shared" si="28"/>
        <v>8</v>
      </c>
      <c r="BG259" s="47">
        <v>0.0829613245705956</v>
      </c>
      <c r="BH259" s="47">
        <v>1.26470120443118</v>
      </c>
      <c r="BI259" s="63">
        <v>0.938250428816466</v>
      </c>
      <c r="BJ259" s="47"/>
      <c r="BK259" s="47"/>
      <c r="BL259" s="3"/>
      <c r="BM259" s="3"/>
      <c r="BN259" s="3"/>
      <c r="BO259" s="3"/>
      <c r="BP259" s="3"/>
      <c r="BQ259" s="3"/>
      <c r="BR259" s="3"/>
      <c r="BS259" s="3"/>
      <c r="BT259" s="3"/>
      <c r="BU259" s="3">
        <v>4.0</v>
      </c>
      <c r="BV259" s="47">
        <f t="shared" si="55"/>
        <v>0.045</v>
      </c>
      <c r="BW259" s="3">
        <v>0.700221755384312</v>
      </c>
      <c r="BX259" s="3">
        <v>0.027933496</v>
      </c>
      <c r="BY259" s="3"/>
      <c r="BZ259" s="3"/>
      <c r="CA259" s="3"/>
      <c r="CB259" s="3"/>
      <c r="CC259" s="3"/>
      <c r="CD259" s="3"/>
      <c r="CE259" s="3"/>
      <c r="CF259" s="3"/>
      <c r="CG259" s="3"/>
      <c r="CH259" s="3"/>
      <c r="CI259" s="3"/>
      <c r="CJ259" s="3"/>
      <c r="CK259" s="3"/>
      <c r="CL259" s="3"/>
      <c r="CM259" s="47">
        <v>0.356234096692112</v>
      </c>
      <c r="CN259" s="47">
        <v>0.473210265646105</v>
      </c>
      <c r="CO259" s="47">
        <v>0.455272713033093</v>
      </c>
      <c r="CP259" s="47">
        <v>0.458173015827404</v>
      </c>
      <c r="CQ259" s="63">
        <v>0.455623565416985</v>
      </c>
      <c r="CR259" s="47">
        <f t="shared" si="29"/>
        <v>0.455272713</v>
      </c>
      <c r="CS259" s="47">
        <f t="shared" si="50"/>
        <v>0.0003508523839</v>
      </c>
      <c r="CT259" s="47">
        <f t="shared" si="31"/>
        <v>0.5865057332</v>
      </c>
      <c r="CU259" s="47">
        <f t="shared" si="32"/>
        <v>0.0827146423</v>
      </c>
      <c r="CV259" s="3"/>
    </row>
    <row r="260" ht="11.25" customHeight="1">
      <c r="A260" s="3" t="s">
        <v>280</v>
      </c>
      <c r="B260" s="18">
        <v>98.0</v>
      </c>
      <c r="C260" s="19">
        <v>101.0</v>
      </c>
      <c r="D260" s="20">
        <v>597.0</v>
      </c>
      <c r="E260" s="21">
        <v>256.0</v>
      </c>
      <c r="F260" s="35">
        <v>241.0</v>
      </c>
      <c r="G260" s="36">
        <v>84.0</v>
      </c>
      <c r="H260" s="47">
        <f t="shared" si="1"/>
        <v>0.4924623116</v>
      </c>
      <c r="I260" s="47">
        <f t="shared" si="2"/>
        <v>0.6998827667</v>
      </c>
      <c r="J260" s="47">
        <f t="shared" si="3"/>
        <v>0.7415384615</v>
      </c>
      <c r="K260" s="47">
        <f t="shared" si="4"/>
        <v>0.6606463878</v>
      </c>
      <c r="L260" s="47">
        <f t="shared" si="5"/>
        <v>0.6469465649</v>
      </c>
      <c r="M260" s="47">
        <f t="shared" si="6"/>
        <v>0.7113752122</v>
      </c>
      <c r="N260" s="62">
        <f t="shared" si="7"/>
        <v>4.286432161</v>
      </c>
      <c r="O260" s="62">
        <f t="shared" si="8"/>
        <v>1.633165829</v>
      </c>
      <c r="P260" s="62">
        <f t="shared" si="9"/>
        <v>0.3810082063</v>
      </c>
      <c r="Q260" s="62">
        <f t="shared" si="10"/>
        <v>0.3089353612</v>
      </c>
      <c r="R260" s="62">
        <f t="shared" si="11"/>
        <v>1.627862595</v>
      </c>
      <c r="S260" s="62">
        <f t="shared" si="12"/>
        <v>0.1689303905</v>
      </c>
      <c r="T260" s="63">
        <f t="shared" si="13"/>
        <v>0.6606463878</v>
      </c>
      <c r="U260" s="63">
        <f t="shared" si="14"/>
        <v>0.6469465649</v>
      </c>
      <c r="V260" s="63">
        <f t="shared" si="15"/>
        <v>0.7113752122</v>
      </c>
      <c r="W260" s="63">
        <f t="shared" si="16"/>
        <v>0.6797385621</v>
      </c>
      <c r="X260" s="63">
        <f t="shared" si="17"/>
        <v>0.6797385621</v>
      </c>
      <c r="Y260" s="63">
        <f t="shared" si="18"/>
        <v>0.6797385621</v>
      </c>
      <c r="Z260" s="64">
        <f t="shared" si="19"/>
        <v>0.3365019011</v>
      </c>
      <c r="AA260" s="64">
        <f t="shared" si="20"/>
        <v>0.3473282443</v>
      </c>
      <c r="AB260" s="64">
        <f t="shared" si="21"/>
        <v>0.578098472</v>
      </c>
      <c r="AC260" s="64">
        <f t="shared" si="22"/>
        <v>0.5657225853</v>
      </c>
      <c r="AD260" s="64">
        <f t="shared" si="23"/>
        <v>0.4320987654</v>
      </c>
      <c r="AE260" s="64">
        <f t="shared" si="24"/>
        <v>0.6819172113</v>
      </c>
      <c r="AF260" s="3"/>
      <c r="AG260" s="3"/>
      <c r="AH260" s="3"/>
      <c r="AI260" s="66">
        <f t="shared" si="25"/>
        <v>44</v>
      </c>
      <c r="AJ260" s="47">
        <v>0.895833333333333</v>
      </c>
      <c r="AK260" s="47">
        <v>0.981981981981982</v>
      </c>
      <c r="AL260" s="63">
        <v>0.955974842767296</v>
      </c>
      <c r="AM260" s="47">
        <f t="shared" si="53"/>
        <v>1.327815943</v>
      </c>
      <c r="AN260" s="47">
        <f t="shared" si="54"/>
        <v>0.06091629365</v>
      </c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>
        <f t="shared" si="28"/>
        <v>8</v>
      </c>
      <c r="BG260" s="47">
        <v>0.0832238115405727</v>
      </c>
      <c r="BH260" s="47">
        <v>0.726574930956835</v>
      </c>
      <c r="BI260" s="63">
        <v>0.555621301775148</v>
      </c>
      <c r="BJ260" s="47"/>
      <c r="BK260" s="47"/>
      <c r="BL260" s="3"/>
      <c r="BM260" s="3"/>
      <c r="BN260" s="3"/>
      <c r="BO260" s="3"/>
      <c r="BP260" s="3"/>
      <c r="BQ260" s="3"/>
      <c r="BR260" s="3"/>
      <c r="BS260" s="3"/>
      <c r="BT260" s="3"/>
      <c r="BU260" s="3">
        <v>5.0</v>
      </c>
      <c r="BV260" s="47">
        <f t="shared" si="55"/>
        <v>0.055</v>
      </c>
      <c r="BW260" s="3">
        <v>0.698871632216</v>
      </c>
      <c r="BX260" s="3">
        <v>0.035570497755</v>
      </c>
      <c r="BY260" s="3"/>
      <c r="BZ260" s="3"/>
      <c r="CA260" s="3"/>
      <c r="CB260" s="3"/>
      <c r="CC260" s="3"/>
      <c r="CD260" s="3"/>
      <c r="CE260" s="3"/>
      <c r="CF260" s="3"/>
      <c r="CG260" s="3"/>
      <c r="CH260" s="3"/>
      <c r="CI260" s="3"/>
      <c r="CJ260" s="3"/>
      <c r="CK260" s="3"/>
      <c r="CL260" s="3"/>
      <c r="CM260" s="47">
        <v>0.492462311557789</v>
      </c>
      <c r="CN260" s="47">
        <v>0.699882766705744</v>
      </c>
      <c r="CO260" s="47">
        <v>0.667302971628643</v>
      </c>
      <c r="CP260" s="47">
        <v>0.66818711177069</v>
      </c>
      <c r="CQ260" s="63">
        <v>0.6606463878327</v>
      </c>
      <c r="CR260" s="47">
        <f t="shared" si="29"/>
        <v>0.6673029716</v>
      </c>
      <c r="CS260" s="47">
        <f t="shared" si="50"/>
        <v>-0.006656583796</v>
      </c>
      <c r="CT260" s="47">
        <f t="shared" si="31"/>
        <v>0.8431152904</v>
      </c>
      <c r="CU260" s="47">
        <f t="shared" si="32"/>
        <v>0.1466684104</v>
      </c>
      <c r="CV260" s="3"/>
    </row>
    <row r="261" ht="11.25" customHeight="1">
      <c r="A261" s="3" t="s">
        <v>281</v>
      </c>
      <c r="B261" s="18">
        <v>132.0</v>
      </c>
      <c r="C261" s="19">
        <v>127.0</v>
      </c>
      <c r="D261" s="20">
        <v>821.0</v>
      </c>
      <c r="E261" s="21">
        <v>506.0</v>
      </c>
      <c r="F261" s="35">
        <v>476.0</v>
      </c>
      <c r="G261" s="36">
        <v>138.0</v>
      </c>
      <c r="H261" s="47">
        <f t="shared" si="1"/>
        <v>0.5096525097</v>
      </c>
      <c r="I261" s="47">
        <f t="shared" si="2"/>
        <v>0.6186887717</v>
      </c>
      <c r="J261" s="47">
        <f t="shared" si="3"/>
        <v>0.7752442997</v>
      </c>
      <c r="K261" s="47">
        <f t="shared" si="4"/>
        <v>0.6008827238</v>
      </c>
      <c r="L261" s="47">
        <f t="shared" si="5"/>
        <v>0.6964490263</v>
      </c>
      <c r="M261" s="47">
        <f t="shared" si="6"/>
        <v>0.6682122617</v>
      </c>
      <c r="N261" s="62">
        <f t="shared" si="7"/>
        <v>5.123552124</v>
      </c>
      <c r="O261" s="62">
        <f t="shared" si="8"/>
        <v>2.370656371</v>
      </c>
      <c r="P261" s="62">
        <f t="shared" si="9"/>
        <v>0.4626978146</v>
      </c>
      <c r="Q261" s="62">
        <f t="shared" si="10"/>
        <v>0.3871374527</v>
      </c>
      <c r="R261" s="62">
        <f t="shared" si="11"/>
        <v>1.520045819</v>
      </c>
      <c r="S261" s="62">
        <f t="shared" si="12"/>
        <v>0.133436373</v>
      </c>
      <c r="T261" s="63">
        <f t="shared" si="13"/>
        <v>0.6008827238</v>
      </c>
      <c r="U261" s="63">
        <f t="shared" si="14"/>
        <v>0.6964490263</v>
      </c>
      <c r="V261" s="63">
        <f t="shared" si="15"/>
        <v>0.6682122617</v>
      </c>
      <c r="W261" s="63">
        <f t="shared" si="16"/>
        <v>0.6495454545</v>
      </c>
      <c r="X261" s="63">
        <f t="shared" si="17"/>
        <v>0.6495454545</v>
      </c>
      <c r="Y261" s="63">
        <f t="shared" si="18"/>
        <v>0.6495454545</v>
      </c>
      <c r="Z261" s="64">
        <f t="shared" si="19"/>
        <v>0.4022698613</v>
      </c>
      <c r="AA261" s="64">
        <f t="shared" si="20"/>
        <v>0.3092783505</v>
      </c>
      <c r="AB261" s="64">
        <f t="shared" si="21"/>
        <v>0.494075219</v>
      </c>
      <c r="AC261" s="64">
        <f t="shared" si="22"/>
        <v>0.4959090909</v>
      </c>
      <c r="AD261" s="64">
        <f t="shared" si="23"/>
        <v>0.5063636364</v>
      </c>
      <c r="AE261" s="64">
        <f t="shared" si="24"/>
        <v>0.6472727273</v>
      </c>
      <c r="AF261" s="3"/>
      <c r="AG261" s="3"/>
      <c r="AH261" s="3"/>
      <c r="AI261" s="66">
        <f t="shared" si="25"/>
        <v>44</v>
      </c>
      <c r="AJ261" s="47">
        <v>0.895833333333333</v>
      </c>
      <c r="AK261" s="47">
        <v>0.971090670170828</v>
      </c>
      <c r="AL261" s="63">
        <v>0.960839954597049</v>
      </c>
      <c r="AM261" s="47">
        <f t="shared" si="53"/>
        <v>1.320114623</v>
      </c>
      <c r="AN261" s="47">
        <f t="shared" si="54"/>
        <v>0.05321497321</v>
      </c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>
        <f t="shared" si="28"/>
        <v>8</v>
      </c>
      <c r="BG261" s="47">
        <v>0.0837104283918688</v>
      </c>
      <c r="BH261" s="47">
        <v>0.678010291179006</v>
      </c>
      <c r="BI261" s="63">
        <v>0.521061742642816</v>
      </c>
      <c r="BJ261" s="47"/>
      <c r="BK261" s="47"/>
      <c r="BL261" s="3"/>
      <c r="BM261" s="3"/>
      <c r="BN261" s="3"/>
      <c r="BO261" s="3"/>
      <c r="BP261" s="3"/>
      <c r="BQ261" s="3"/>
      <c r="BR261" s="3"/>
      <c r="BS261" s="3"/>
      <c r="BT261" s="3"/>
      <c r="BU261" s="3">
        <v>6.0</v>
      </c>
      <c r="BV261" s="47">
        <f t="shared" si="55"/>
        <v>0.065</v>
      </c>
      <c r="BW261" s="3">
        <v>0.6986882589</v>
      </c>
      <c r="BX261" s="3">
        <v>0.037039676289</v>
      </c>
      <c r="BY261" s="3"/>
      <c r="BZ261" s="3"/>
      <c r="CA261" s="3"/>
      <c r="CB261" s="3"/>
      <c r="CC261" s="3"/>
      <c r="CD261" s="3"/>
      <c r="CE261" s="3"/>
      <c r="CF261" s="3"/>
      <c r="CG261" s="3"/>
      <c r="CH261" s="3"/>
      <c r="CI261" s="3"/>
      <c r="CJ261" s="3"/>
      <c r="CK261" s="3"/>
      <c r="CL261" s="3"/>
      <c r="CM261" s="47">
        <v>0.50965250965251</v>
      </c>
      <c r="CN261" s="47">
        <v>0.618688771665411</v>
      </c>
      <c r="CO261" s="47">
        <v>0.602036629634604</v>
      </c>
      <c r="CP261" s="47">
        <v>0.603541377241123</v>
      </c>
      <c r="CQ261" s="63">
        <v>0.600882723833543</v>
      </c>
      <c r="CR261" s="47">
        <f t="shared" si="29"/>
        <v>0.6020366296</v>
      </c>
      <c r="CS261" s="47">
        <f t="shared" si="50"/>
        <v>-0.001153905801</v>
      </c>
      <c r="CT261" s="47">
        <f t="shared" si="31"/>
        <v>0.7978577715</v>
      </c>
      <c r="CU261" s="47">
        <f t="shared" si="32"/>
        <v>0.07710028026</v>
      </c>
      <c r="CV261" s="3"/>
    </row>
    <row r="262" ht="11.25" customHeight="1">
      <c r="A262" s="3" t="s">
        <v>282</v>
      </c>
      <c r="B262" s="18">
        <v>23.0</v>
      </c>
      <c r="C262" s="19">
        <v>120.0</v>
      </c>
      <c r="D262" s="20">
        <v>133.0</v>
      </c>
      <c r="E262" s="21">
        <v>218.0</v>
      </c>
      <c r="F262" s="35">
        <v>79.0</v>
      </c>
      <c r="G262" s="36">
        <v>73.0</v>
      </c>
      <c r="H262" s="47">
        <f t="shared" si="1"/>
        <v>0.1608391608</v>
      </c>
      <c r="I262" s="47">
        <f t="shared" si="2"/>
        <v>0.3789173789</v>
      </c>
      <c r="J262" s="47">
        <f t="shared" si="3"/>
        <v>0.5197368421</v>
      </c>
      <c r="K262" s="47">
        <f t="shared" si="4"/>
        <v>0.3157894737</v>
      </c>
      <c r="L262" s="47">
        <f t="shared" si="5"/>
        <v>0.3457627119</v>
      </c>
      <c r="M262" s="47">
        <f t="shared" si="6"/>
        <v>0.421471173</v>
      </c>
      <c r="N262" s="62">
        <f t="shared" si="7"/>
        <v>2.454545455</v>
      </c>
      <c r="O262" s="62">
        <f t="shared" si="8"/>
        <v>1.062937063</v>
      </c>
      <c r="P262" s="62">
        <f t="shared" si="9"/>
        <v>0.433048433</v>
      </c>
      <c r="Q262" s="62">
        <f t="shared" si="10"/>
        <v>0.3076923077</v>
      </c>
      <c r="R262" s="62">
        <f t="shared" si="11"/>
        <v>1.189830508</v>
      </c>
      <c r="S262" s="62">
        <f t="shared" si="12"/>
        <v>0.2842942346</v>
      </c>
      <c r="T262" s="63">
        <f t="shared" si="13"/>
        <v>0.3157894737</v>
      </c>
      <c r="U262" s="63">
        <f t="shared" si="14"/>
        <v>0.3457627119</v>
      </c>
      <c r="V262" s="63">
        <f t="shared" si="15"/>
        <v>0.421471173</v>
      </c>
      <c r="W262" s="63">
        <f t="shared" si="16"/>
        <v>0.3637770898</v>
      </c>
      <c r="X262" s="63">
        <f t="shared" si="17"/>
        <v>0.3637770898</v>
      </c>
      <c r="Y262" s="63">
        <f t="shared" si="18"/>
        <v>0.3637770898</v>
      </c>
      <c r="Z262" s="64">
        <f t="shared" si="19"/>
        <v>0.487854251</v>
      </c>
      <c r="AA262" s="64">
        <f t="shared" si="20"/>
        <v>0.3254237288</v>
      </c>
      <c r="AB262" s="64">
        <f t="shared" si="21"/>
        <v>0.4095427435</v>
      </c>
      <c r="AC262" s="64">
        <f t="shared" si="22"/>
        <v>0.3544891641</v>
      </c>
      <c r="AD262" s="64">
        <f t="shared" si="23"/>
        <v>0.4953560372</v>
      </c>
      <c r="AE262" s="64">
        <f t="shared" si="24"/>
        <v>0.5139318885</v>
      </c>
      <c r="AF262" s="3"/>
      <c r="AG262" s="3"/>
      <c r="AH262" s="3"/>
      <c r="AI262" s="66">
        <f t="shared" si="25"/>
        <v>44</v>
      </c>
      <c r="AJ262" s="47">
        <v>0.896057347670251</v>
      </c>
      <c r="AK262" s="47">
        <v>0.966666666666667</v>
      </c>
      <c r="AL262" s="63">
        <v>0.956126270733012</v>
      </c>
      <c r="AM262" s="47">
        <f t="shared" si="53"/>
        <v>1.317144782</v>
      </c>
      <c r="AN262" s="47">
        <f t="shared" si="54"/>
        <v>0.04992832828</v>
      </c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>
        <f t="shared" si="28"/>
        <v>8</v>
      </c>
      <c r="BG262" s="47">
        <v>0.0852939484684027</v>
      </c>
      <c r="BH262" s="47">
        <v>1.28193597015147</v>
      </c>
      <c r="BI262" s="63">
        <v>0.941952506596306</v>
      </c>
      <c r="BJ262" s="47"/>
      <c r="BK262" s="47"/>
      <c r="BL262" s="3"/>
      <c r="BM262" s="3"/>
      <c r="BN262" s="3"/>
      <c r="BO262" s="3"/>
      <c r="BP262" s="3"/>
      <c r="BQ262" s="3"/>
      <c r="BR262" s="3"/>
      <c r="BS262" s="3"/>
      <c r="BT262" s="3"/>
      <c r="BU262" s="3">
        <v>7.0</v>
      </c>
      <c r="BV262" s="47">
        <f t="shared" si="55"/>
        <v>0.075</v>
      </c>
      <c r="BW262" s="3">
        <v>0.700988714818991</v>
      </c>
      <c r="BX262" s="3">
        <v>0.04050210396</v>
      </c>
      <c r="BY262" s="3"/>
      <c r="BZ262" s="3"/>
      <c r="CA262" s="3"/>
      <c r="CB262" s="3"/>
      <c r="CC262" s="3"/>
      <c r="CD262" s="3"/>
      <c r="CE262" s="3"/>
      <c r="CF262" s="3"/>
      <c r="CG262" s="3"/>
      <c r="CH262" s="3"/>
      <c r="CI262" s="3"/>
      <c r="CJ262" s="3"/>
      <c r="CK262" s="3"/>
      <c r="CL262" s="3"/>
      <c r="CM262" s="47">
        <v>0.160839160839161</v>
      </c>
      <c r="CN262" s="47">
        <v>0.378917378917379</v>
      </c>
      <c r="CO262" s="47">
        <v>0.344612173031959</v>
      </c>
      <c r="CP262" s="47">
        <v>0.348564729638097</v>
      </c>
      <c r="CQ262" s="63">
        <v>0.31578947368421</v>
      </c>
      <c r="CR262" s="47">
        <f t="shared" si="29"/>
        <v>0.344612173</v>
      </c>
      <c r="CS262" s="47">
        <f t="shared" si="50"/>
        <v>-0.02882269935</v>
      </c>
      <c r="CT262" s="47">
        <f t="shared" si="31"/>
        <v>0.3816655095</v>
      </c>
      <c r="CU262" s="47">
        <f t="shared" si="32"/>
        <v>0.1542045868</v>
      </c>
      <c r="CV262" s="3"/>
    </row>
    <row r="263" ht="11.25" customHeight="1">
      <c r="A263" s="3" t="s">
        <v>283</v>
      </c>
      <c r="B263" s="18">
        <v>54.0</v>
      </c>
      <c r="C263" s="19">
        <v>217.0</v>
      </c>
      <c r="D263" s="20">
        <v>262.0</v>
      </c>
      <c r="E263" s="21">
        <v>471.0</v>
      </c>
      <c r="F263" s="35">
        <v>159.0</v>
      </c>
      <c r="G263" s="36">
        <v>153.0</v>
      </c>
      <c r="H263" s="47">
        <f t="shared" si="1"/>
        <v>0.1992619926</v>
      </c>
      <c r="I263" s="47">
        <f t="shared" si="2"/>
        <v>0.3574351978</v>
      </c>
      <c r="J263" s="47">
        <f t="shared" si="3"/>
        <v>0.5096153846</v>
      </c>
      <c r="K263" s="47">
        <f t="shared" si="4"/>
        <v>0.3147410359</v>
      </c>
      <c r="L263" s="47">
        <f t="shared" si="5"/>
        <v>0.3653516295</v>
      </c>
      <c r="M263" s="47">
        <f t="shared" si="6"/>
        <v>0.4028708134</v>
      </c>
      <c r="N263" s="62">
        <f t="shared" si="7"/>
        <v>2.704797048</v>
      </c>
      <c r="O263" s="62">
        <f t="shared" si="8"/>
        <v>1.151291513</v>
      </c>
      <c r="P263" s="62">
        <f t="shared" si="9"/>
        <v>0.4256480218</v>
      </c>
      <c r="Q263" s="62">
        <f t="shared" si="10"/>
        <v>0.3107569721</v>
      </c>
      <c r="R263" s="62">
        <f t="shared" si="11"/>
        <v>1.25728988</v>
      </c>
      <c r="S263" s="62">
        <f t="shared" si="12"/>
        <v>0.2593301435</v>
      </c>
      <c r="T263" s="63">
        <f t="shared" si="13"/>
        <v>0.3147410359</v>
      </c>
      <c r="U263" s="63">
        <f t="shared" si="14"/>
        <v>0.3653516295</v>
      </c>
      <c r="V263" s="63">
        <f t="shared" si="15"/>
        <v>0.4028708134</v>
      </c>
      <c r="W263" s="63">
        <f t="shared" si="16"/>
        <v>0.3609422492</v>
      </c>
      <c r="X263" s="63">
        <f t="shared" si="17"/>
        <v>0.3609422492</v>
      </c>
      <c r="Y263" s="63">
        <f t="shared" si="18"/>
        <v>0.3609422492</v>
      </c>
      <c r="Z263" s="64">
        <f t="shared" si="19"/>
        <v>0.5229083665</v>
      </c>
      <c r="AA263" s="64">
        <f t="shared" si="20"/>
        <v>0.3550600343</v>
      </c>
      <c r="AB263" s="64">
        <f t="shared" si="21"/>
        <v>0.3971291866</v>
      </c>
      <c r="AC263" s="64">
        <f t="shared" si="22"/>
        <v>0.3563829787</v>
      </c>
      <c r="AD263" s="64">
        <f t="shared" si="23"/>
        <v>0.5197568389</v>
      </c>
      <c r="AE263" s="64">
        <f t="shared" si="24"/>
        <v>0.4848024316</v>
      </c>
      <c r="AF263" s="3"/>
      <c r="AG263" s="3"/>
      <c r="AH263" s="3"/>
      <c r="AI263" s="66">
        <f t="shared" si="25"/>
        <v>44</v>
      </c>
      <c r="AJ263" s="47">
        <v>0.897260273972603</v>
      </c>
      <c r="AK263" s="47">
        <v>0.929936305732484</v>
      </c>
      <c r="AL263" s="63">
        <v>0.924812030075188</v>
      </c>
      <c r="AM263" s="47">
        <f t="shared" si="53"/>
        <v>1.292023092</v>
      </c>
      <c r="AN263" s="47">
        <f t="shared" si="54"/>
        <v>0.02310544364</v>
      </c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>
        <f t="shared" si="28"/>
        <v>8</v>
      </c>
      <c r="BG263" s="47">
        <v>0.0854611979977233</v>
      </c>
      <c r="BH263" s="47">
        <v>1.19662878751494</v>
      </c>
      <c r="BI263" s="63">
        <v>0.891238670694864</v>
      </c>
      <c r="BJ263" s="47"/>
      <c r="BK263" s="47"/>
      <c r="BL263" s="3"/>
      <c r="BM263" s="3"/>
      <c r="BN263" s="3"/>
      <c r="BO263" s="3"/>
      <c r="BP263" s="3"/>
      <c r="BQ263" s="3"/>
      <c r="BR263" s="3"/>
      <c r="BS263" s="3"/>
      <c r="BT263" s="3"/>
      <c r="BU263" s="3">
        <v>8.0</v>
      </c>
      <c r="BV263" s="47">
        <f t="shared" si="55"/>
        <v>0.085</v>
      </c>
      <c r="BW263" s="3">
        <v>0.706411515784674</v>
      </c>
      <c r="BX263" s="3">
        <v>0.043123628904742</v>
      </c>
      <c r="BY263" s="3"/>
      <c r="BZ263" s="3"/>
      <c r="CA263" s="3"/>
      <c r="CB263" s="3"/>
      <c r="CC263" s="3"/>
      <c r="CD263" s="3"/>
      <c r="CE263" s="3"/>
      <c r="CF263" s="3"/>
      <c r="CG263" s="3"/>
      <c r="CH263" s="3"/>
      <c r="CI263" s="3"/>
      <c r="CJ263" s="3"/>
      <c r="CK263" s="3"/>
      <c r="CL263" s="3"/>
      <c r="CM263" s="47">
        <v>0.199261992619926</v>
      </c>
      <c r="CN263" s="47">
        <v>0.35743519781719</v>
      </c>
      <c r="CO263" s="47">
        <v>0.332828158176747</v>
      </c>
      <c r="CP263" s="47">
        <v>0.336892767141837</v>
      </c>
      <c r="CQ263" s="63">
        <v>0.314741035856574</v>
      </c>
      <c r="CR263" s="47">
        <f t="shared" si="29"/>
        <v>0.3328281582</v>
      </c>
      <c r="CS263" s="47">
        <f t="shared" si="50"/>
        <v>-0.01808712232</v>
      </c>
      <c r="CT263" s="47">
        <f t="shared" si="31"/>
        <v>0.3936443584</v>
      </c>
      <c r="CU263" s="47">
        <f t="shared" si="32"/>
        <v>0.111845346</v>
      </c>
      <c r="CV263" s="3"/>
    </row>
    <row r="264" ht="11.25" customHeight="1">
      <c r="A264" s="3" t="s">
        <v>284</v>
      </c>
      <c r="B264" s="18">
        <v>91.0</v>
      </c>
      <c r="C264" s="19">
        <v>121.0</v>
      </c>
      <c r="D264" s="20">
        <v>37.0</v>
      </c>
      <c r="E264" s="21">
        <v>34.0</v>
      </c>
      <c r="F264" s="35">
        <v>59.0</v>
      </c>
      <c r="G264" s="36">
        <v>21.0</v>
      </c>
      <c r="H264" s="47">
        <f t="shared" si="1"/>
        <v>0.429245283</v>
      </c>
      <c r="I264" s="47">
        <f t="shared" si="2"/>
        <v>0.5211267606</v>
      </c>
      <c r="J264" s="47">
        <f t="shared" si="3"/>
        <v>0.7375</v>
      </c>
      <c r="K264" s="47">
        <f t="shared" si="4"/>
        <v>0.4522968198</v>
      </c>
      <c r="L264" s="47">
        <f t="shared" si="5"/>
        <v>0.5136986301</v>
      </c>
      <c r="M264" s="47">
        <f t="shared" si="6"/>
        <v>0.6357615894</v>
      </c>
      <c r="N264" s="62">
        <f t="shared" si="7"/>
        <v>0.3349056604</v>
      </c>
      <c r="O264" s="62">
        <f t="shared" si="8"/>
        <v>0.3773584906</v>
      </c>
      <c r="P264" s="62">
        <f t="shared" si="9"/>
        <v>1.126760563</v>
      </c>
      <c r="Q264" s="62">
        <f t="shared" si="10"/>
        <v>0.2826855124</v>
      </c>
      <c r="R264" s="62">
        <f t="shared" si="11"/>
        <v>0.2431506849</v>
      </c>
      <c r="S264" s="62">
        <f t="shared" si="12"/>
        <v>1.40397351</v>
      </c>
      <c r="T264" s="63">
        <f t="shared" si="13"/>
        <v>0.4522968198</v>
      </c>
      <c r="U264" s="63">
        <f t="shared" si="14"/>
        <v>0.5136986301</v>
      </c>
      <c r="V264" s="63">
        <f t="shared" si="15"/>
        <v>0.6357615894</v>
      </c>
      <c r="W264" s="63">
        <f t="shared" si="16"/>
        <v>0.5151515152</v>
      </c>
      <c r="X264" s="63">
        <f t="shared" si="17"/>
        <v>0.5151515152</v>
      </c>
      <c r="Y264" s="63">
        <f t="shared" si="18"/>
        <v>0.5151515152</v>
      </c>
      <c r="Z264" s="64">
        <f t="shared" si="19"/>
        <v>0.4416961131</v>
      </c>
      <c r="AA264" s="64">
        <f t="shared" si="20"/>
        <v>0.3835616438</v>
      </c>
      <c r="AB264" s="64">
        <f t="shared" si="21"/>
        <v>0.3841059603</v>
      </c>
      <c r="AC264" s="64">
        <f t="shared" si="22"/>
        <v>0.4104683196</v>
      </c>
      <c r="AD264" s="64">
        <f t="shared" si="23"/>
        <v>0.5068870523</v>
      </c>
      <c r="AE264" s="64">
        <f t="shared" si="24"/>
        <v>0.5977961433</v>
      </c>
      <c r="AF264" s="3"/>
      <c r="AG264" s="3"/>
      <c r="AH264" s="3"/>
      <c r="AI264" s="66">
        <f t="shared" si="25"/>
        <v>44</v>
      </c>
      <c r="AJ264" s="47">
        <v>0.898026315789474</v>
      </c>
      <c r="AK264" s="47">
        <v>0.9784</v>
      </c>
      <c r="AL264" s="63">
        <v>0.969686162624822</v>
      </c>
      <c r="AM264" s="47">
        <f t="shared" si="53"/>
        <v>1.326833772</v>
      </c>
      <c r="AN264" s="47">
        <f t="shared" si="54"/>
        <v>0.05683277713</v>
      </c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>
        <f t="shared" si="28"/>
        <v>8</v>
      </c>
      <c r="BG264" s="47">
        <v>0.0860360444899123</v>
      </c>
      <c r="BH264" s="47">
        <v>0.741970489112235</v>
      </c>
      <c r="BI264" s="63">
        <v>0.565907887771308</v>
      </c>
      <c r="BJ264" s="47"/>
      <c r="BK264" s="47"/>
      <c r="BL264" s="3"/>
      <c r="BM264" s="3"/>
      <c r="BN264" s="3"/>
      <c r="BO264" s="3"/>
      <c r="BP264" s="3"/>
      <c r="BQ264" s="3"/>
      <c r="BR264" s="3"/>
      <c r="BS264" s="3"/>
      <c r="BT264" s="3"/>
      <c r="BU264" s="3"/>
      <c r="BV264" s="3"/>
      <c r="BW264" s="3"/>
      <c r="BX264" s="3"/>
      <c r="BY264" s="3"/>
      <c r="BZ264" s="3"/>
      <c r="CA264" s="3"/>
      <c r="CB264" s="3"/>
      <c r="CC264" s="3"/>
      <c r="CD264" s="3"/>
      <c r="CE264" s="3"/>
      <c r="CF264" s="3"/>
      <c r="CG264" s="3"/>
      <c r="CH264" s="3"/>
      <c r="CI264" s="3"/>
      <c r="CJ264" s="3"/>
      <c r="CK264" s="3"/>
      <c r="CL264" s="3"/>
      <c r="CM264" s="47">
        <v>0.429245283018868</v>
      </c>
      <c r="CN264" s="47">
        <v>0.52112676056338</v>
      </c>
      <c r="CO264" s="47">
        <v>0.507251847743788</v>
      </c>
      <c r="CP264" s="47">
        <v>0.509657889054881</v>
      </c>
      <c r="CQ264" s="63">
        <v>0.452296819787986</v>
      </c>
      <c r="CR264" s="47">
        <f t="shared" si="29"/>
        <v>0.5072518477</v>
      </c>
      <c r="CS264" s="47">
        <f t="shared" si="50"/>
        <v>-0.05495502796</v>
      </c>
      <c r="CT264" s="47">
        <f t="shared" si="31"/>
        <v>0.6720145167</v>
      </c>
      <c r="CU264" s="47">
        <f t="shared" si="32"/>
        <v>0.06497001584</v>
      </c>
      <c r="CV264" s="3"/>
    </row>
    <row r="265" ht="11.25" customHeight="1">
      <c r="A265" s="3" t="s">
        <v>285</v>
      </c>
      <c r="B265" s="18">
        <v>172.0</v>
      </c>
      <c r="C265" s="19">
        <v>55.0</v>
      </c>
      <c r="D265" s="20">
        <v>868.0</v>
      </c>
      <c r="E265" s="21">
        <v>225.0</v>
      </c>
      <c r="F265" s="35">
        <v>339.0</v>
      </c>
      <c r="G265" s="36">
        <v>126.0</v>
      </c>
      <c r="H265" s="47">
        <f t="shared" si="1"/>
        <v>0.7577092511</v>
      </c>
      <c r="I265" s="47">
        <f t="shared" si="2"/>
        <v>0.7941445563</v>
      </c>
      <c r="J265" s="47">
        <f t="shared" si="3"/>
        <v>0.7290322581</v>
      </c>
      <c r="K265" s="47">
        <f t="shared" si="4"/>
        <v>0.7878787879</v>
      </c>
      <c r="L265" s="47">
        <f t="shared" si="5"/>
        <v>0.7384393064</v>
      </c>
      <c r="M265" s="47">
        <f t="shared" si="6"/>
        <v>0.7747111682</v>
      </c>
      <c r="N265" s="62">
        <f t="shared" si="7"/>
        <v>4.814977974</v>
      </c>
      <c r="O265" s="62">
        <f t="shared" si="8"/>
        <v>2.04845815</v>
      </c>
      <c r="P265" s="62">
        <f t="shared" si="9"/>
        <v>0.4254345837</v>
      </c>
      <c r="Q265" s="62">
        <f t="shared" si="10"/>
        <v>0.3522727273</v>
      </c>
      <c r="R265" s="62">
        <f t="shared" si="11"/>
        <v>1.579479769</v>
      </c>
      <c r="S265" s="62">
        <f t="shared" si="12"/>
        <v>0.1456996149</v>
      </c>
      <c r="T265" s="63">
        <f t="shared" si="13"/>
        <v>0.7878787879</v>
      </c>
      <c r="U265" s="63">
        <f t="shared" si="14"/>
        <v>0.7384393064</v>
      </c>
      <c r="V265" s="63">
        <f t="shared" si="15"/>
        <v>0.7747111682</v>
      </c>
      <c r="W265" s="63">
        <f t="shared" si="16"/>
        <v>0.7725490196</v>
      </c>
      <c r="X265" s="63">
        <f t="shared" si="17"/>
        <v>0.7725490196</v>
      </c>
      <c r="Y265" s="63">
        <f t="shared" si="18"/>
        <v>0.7725490196</v>
      </c>
      <c r="Z265" s="64">
        <f t="shared" si="19"/>
        <v>0.3007575758</v>
      </c>
      <c r="AA265" s="64">
        <f t="shared" si="20"/>
        <v>0.4306358382</v>
      </c>
      <c r="AB265" s="64">
        <f t="shared" si="21"/>
        <v>0.6379974326</v>
      </c>
      <c r="AC265" s="64">
        <f t="shared" si="22"/>
        <v>0.6532212885</v>
      </c>
      <c r="AD265" s="64">
        <f t="shared" si="23"/>
        <v>0.41232493</v>
      </c>
      <c r="AE265" s="64">
        <f t="shared" si="24"/>
        <v>0.7070028011</v>
      </c>
      <c r="AF265" s="3"/>
      <c r="AG265" s="3"/>
      <c r="AH265" s="3"/>
      <c r="AI265" s="66">
        <f t="shared" si="25"/>
        <v>44</v>
      </c>
      <c r="AJ265" s="47">
        <v>0.899109792284866</v>
      </c>
      <c r="AK265" s="47">
        <v>0.961147902869757</v>
      </c>
      <c r="AL265" s="63">
        <v>0.953112990007686</v>
      </c>
      <c r="AM265" s="47">
        <f t="shared" si="53"/>
        <v>1.315400831</v>
      </c>
      <c r="AN265" s="47">
        <f t="shared" si="54"/>
        <v>0.04386756869</v>
      </c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>
        <f t="shared" si="28"/>
        <v>8</v>
      </c>
      <c r="BG265" s="47">
        <v>0.0863984641141745</v>
      </c>
      <c r="BH265" s="47">
        <v>1.2691950402348</v>
      </c>
      <c r="BI265" s="63">
        <v>0.931451612903226</v>
      </c>
      <c r="BJ265" s="47"/>
      <c r="BK265" s="47"/>
      <c r="BL265" s="3"/>
      <c r="BM265" s="3"/>
      <c r="BN265" s="3"/>
      <c r="BO265" s="3"/>
      <c r="BP265" s="3"/>
      <c r="BQ265" s="3"/>
      <c r="BR265" s="3"/>
      <c r="BS265" s="3"/>
      <c r="BT265" s="3"/>
      <c r="BU265" s="3"/>
      <c r="BV265" s="3"/>
      <c r="BW265" s="3"/>
      <c r="BX265" s="3"/>
      <c r="BY265" s="3"/>
      <c r="BZ265" s="3"/>
      <c r="CA265" s="3"/>
      <c r="CB265" s="3"/>
      <c r="CC265" s="3"/>
      <c r="CD265" s="3"/>
      <c r="CE265" s="3"/>
      <c r="CF265" s="3"/>
      <c r="CG265" s="3"/>
      <c r="CH265" s="3"/>
      <c r="CI265" s="3"/>
      <c r="CJ265" s="3"/>
      <c r="CK265" s="3"/>
      <c r="CL265" s="3"/>
      <c r="CM265" s="47">
        <v>0.757709251101322</v>
      </c>
      <c r="CN265" s="47">
        <v>0.794144556267155</v>
      </c>
      <c r="CO265" s="47">
        <v>0.78924595730705</v>
      </c>
      <c r="CP265" s="47">
        <v>0.788970560621386</v>
      </c>
      <c r="CQ265" s="63">
        <v>0.787878787878788</v>
      </c>
      <c r="CR265" s="47">
        <f t="shared" si="29"/>
        <v>0.7892459573</v>
      </c>
      <c r="CS265" s="47">
        <f t="shared" si="50"/>
        <v>-0.001367169428</v>
      </c>
      <c r="CT265" s="47">
        <f t="shared" si="31"/>
        <v>1.097326351</v>
      </c>
      <c r="CU265" s="47">
        <f t="shared" si="32"/>
        <v>0.02576365136</v>
      </c>
      <c r="CV265" s="3"/>
    </row>
    <row r="266" ht="11.25" customHeight="1">
      <c r="A266" s="3" t="s">
        <v>286</v>
      </c>
      <c r="B266" s="18">
        <v>88.0</v>
      </c>
      <c r="C266" s="19">
        <v>193.0</v>
      </c>
      <c r="D266" s="20">
        <v>1003.0</v>
      </c>
      <c r="E266" s="21">
        <v>1455.0</v>
      </c>
      <c r="F266" s="35">
        <v>833.0</v>
      </c>
      <c r="G266" s="36">
        <v>619.0</v>
      </c>
      <c r="H266" s="47">
        <f t="shared" si="1"/>
        <v>0.3131672598</v>
      </c>
      <c r="I266" s="47">
        <f t="shared" si="2"/>
        <v>0.4080553295</v>
      </c>
      <c r="J266" s="47">
        <f t="shared" si="3"/>
        <v>0.5736914601</v>
      </c>
      <c r="K266" s="47">
        <f t="shared" si="4"/>
        <v>0.3983205549</v>
      </c>
      <c r="L266" s="47">
        <f t="shared" si="5"/>
        <v>0.5314483555</v>
      </c>
      <c r="M266" s="47">
        <f t="shared" si="6"/>
        <v>0.4695652174</v>
      </c>
      <c r="N266" s="62">
        <f t="shared" si="7"/>
        <v>8.747330961</v>
      </c>
      <c r="O266" s="62">
        <f t="shared" si="8"/>
        <v>5.167259786</v>
      </c>
      <c r="P266" s="62">
        <f t="shared" si="9"/>
        <v>0.590724166</v>
      </c>
      <c r="Q266" s="62">
        <f t="shared" si="10"/>
        <v>0.5301204819</v>
      </c>
      <c r="R266" s="62">
        <f t="shared" si="11"/>
        <v>1.418349683</v>
      </c>
      <c r="S266" s="62">
        <f t="shared" si="12"/>
        <v>0.07186700767</v>
      </c>
      <c r="T266" s="63">
        <f t="shared" si="13"/>
        <v>0.3983205549</v>
      </c>
      <c r="U266" s="63">
        <f t="shared" si="14"/>
        <v>0.5314483555</v>
      </c>
      <c r="V266" s="63">
        <f t="shared" si="15"/>
        <v>0.4695652174</v>
      </c>
      <c r="W266" s="63">
        <f t="shared" si="16"/>
        <v>0.4590789788</v>
      </c>
      <c r="X266" s="63">
        <f t="shared" si="17"/>
        <v>0.4590789788</v>
      </c>
      <c r="Y266" s="63">
        <f t="shared" si="18"/>
        <v>0.4590789788</v>
      </c>
      <c r="Z266" s="64">
        <f t="shared" si="19"/>
        <v>0.5633442862</v>
      </c>
      <c r="AA266" s="64">
        <f t="shared" si="20"/>
        <v>0.4079630698</v>
      </c>
      <c r="AB266" s="64">
        <f t="shared" si="21"/>
        <v>0.4148337596</v>
      </c>
      <c r="AC266" s="64">
        <f t="shared" si="22"/>
        <v>0.4080171797</v>
      </c>
      <c r="AD266" s="64">
        <f t="shared" si="23"/>
        <v>0.5669291339</v>
      </c>
      <c r="AE266" s="64">
        <f t="shared" si="24"/>
        <v>0.4841326652</v>
      </c>
      <c r="AF266" s="3"/>
      <c r="AG266" s="3"/>
      <c r="AH266" s="3"/>
      <c r="AI266" s="66">
        <f t="shared" si="25"/>
        <v>44</v>
      </c>
      <c r="AJ266" s="47">
        <v>0.899641577060932</v>
      </c>
      <c r="AK266" s="47">
        <v>0.955512572533849</v>
      </c>
      <c r="AL266" s="63">
        <v>0.948870899020026</v>
      </c>
      <c r="AM266" s="47">
        <f t="shared" si="53"/>
        <v>1.311792079</v>
      </c>
      <c r="AN266" s="47">
        <f t="shared" si="54"/>
        <v>0.03950675977</v>
      </c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>
        <f t="shared" si="28"/>
        <v>8</v>
      </c>
      <c r="BG266" s="47">
        <v>0.0874951885899419</v>
      </c>
      <c r="BH266" s="47">
        <v>1.21323711525608</v>
      </c>
      <c r="BI266" s="63">
        <v>0.907370517928287</v>
      </c>
      <c r="BJ266" s="47"/>
      <c r="BK266" s="47"/>
      <c r="BL266" s="3"/>
      <c r="BM266" s="3"/>
      <c r="BN266" s="3"/>
      <c r="BO266" s="3"/>
      <c r="BP266" s="3"/>
      <c r="BQ266" s="3"/>
      <c r="BR266" s="3"/>
      <c r="BS266" s="3"/>
      <c r="BT266" s="3"/>
      <c r="BU266" s="3"/>
      <c r="BV266" s="3"/>
      <c r="BW266" s="3"/>
      <c r="BX266" s="3"/>
      <c r="BY266" s="3"/>
      <c r="BZ266" s="3"/>
      <c r="CA266" s="3"/>
      <c r="CB266" s="3"/>
      <c r="CC266" s="3"/>
      <c r="CD266" s="3"/>
      <c r="CE266" s="3"/>
      <c r="CF266" s="3"/>
      <c r="CG266" s="3"/>
      <c r="CH266" s="3"/>
      <c r="CI266" s="3"/>
      <c r="CJ266" s="3"/>
      <c r="CK266" s="3"/>
      <c r="CL266" s="3"/>
      <c r="CM266" s="47">
        <v>0.313167259786477</v>
      </c>
      <c r="CN266" s="47">
        <v>0.408055329536208</v>
      </c>
      <c r="CO266" s="47">
        <v>0.393693672291821</v>
      </c>
      <c r="CP266" s="47">
        <v>0.397179520578211</v>
      </c>
      <c r="CQ266" s="63">
        <v>0.398320554947061</v>
      </c>
      <c r="CR266" s="47">
        <f t="shared" si="29"/>
        <v>0.3936936723</v>
      </c>
      <c r="CS266" s="47">
        <f t="shared" si="50"/>
        <v>0.004626882655</v>
      </c>
      <c r="CT266" s="47">
        <f t="shared" si="31"/>
        <v>0.5099813837</v>
      </c>
      <c r="CU266" s="47">
        <f t="shared" si="32"/>
        <v>0.06709599757</v>
      </c>
      <c r="CV266" s="3"/>
    </row>
    <row r="267" ht="11.25" customHeight="1">
      <c r="A267" s="3" t="s">
        <v>287</v>
      </c>
      <c r="B267" s="18">
        <v>118.0</v>
      </c>
      <c r="C267" s="19">
        <v>212.0</v>
      </c>
      <c r="D267" s="20">
        <v>928.0</v>
      </c>
      <c r="E267" s="21">
        <v>979.0</v>
      </c>
      <c r="F267" s="35">
        <v>684.0</v>
      </c>
      <c r="G267" s="36">
        <v>324.0</v>
      </c>
      <c r="H267" s="47">
        <f t="shared" si="1"/>
        <v>0.3575757576</v>
      </c>
      <c r="I267" s="47">
        <f t="shared" si="2"/>
        <v>0.4866282119</v>
      </c>
      <c r="J267" s="47">
        <f t="shared" si="3"/>
        <v>0.6785714286</v>
      </c>
      <c r="K267" s="47">
        <f t="shared" si="4"/>
        <v>0.467590523</v>
      </c>
      <c r="L267" s="47">
        <f t="shared" si="5"/>
        <v>0.5994020927</v>
      </c>
      <c r="M267" s="47">
        <f t="shared" si="6"/>
        <v>0.5530017153</v>
      </c>
      <c r="N267" s="62">
        <f t="shared" si="7"/>
        <v>5.778787879</v>
      </c>
      <c r="O267" s="62">
        <f t="shared" si="8"/>
        <v>3.054545455</v>
      </c>
      <c r="P267" s="62">
        <f t="shared" si="9"/>
        <v>0.5285789198</v>
      </c>
      <c r="Q267" s="62">
        <f t="shared" si="10"/>
        <v>0.4506034868</v>
      </c>
      <c r="R267" s="62">
        <f t="shared" si="11"/>
        <v>1.425261584</v>
      </c>
      <c r="S267" s="62">
        <f t="shared" si="12"/>
        <v>0.1132075472</v>
      </c>
      <c r="T267" s="63">
        <f t="shared" si="13"/>
        <v>0.467590523</v>
      </c>
      <c r="U267" s="63">
        <f t="shared" si="14"/>
        <v>0.5994020927</v>
      </c>
      <c r="V267" s="63">
        <f t="shared" si="15"/>
        <v>0.5530017153</v>
      </c>
      <c r="W267" s="63">
        <f t="shared" si="16"/>
        <v>0.5331278891</v>
      </c>
      <c r="X267" s="63">
        <f t="shared" si="17"/>
        <v>0.5331278891</v>
      </c>
      <c r="Y267" s="63">
        <f t="shared" si="18"/>
        <v>0.5331278891</v>
      </c>
      <c r="Z267" s="64">
        <f t="shared" si="19"/>
        <v>0.4903889137</v>
      </c>
      <c r="AA267" s="64">
        <f t="shared" si="20"/>
        <v>0.3303437967</v>
      </c>
      <c r="AB267" s="64">
        <f t="shared" si="21"/>
        <v>0.4295025729</v>
      </c>
      <c r="AC267" s="64">
        <f t="shared" si="22"/>
        <v>0.4221879815</v>
      </c>
      <c r="AD267" s="64">
        <f t="shared" si="23"/>
        <v>0.548844376</v>
      </c>
      <c r="AE267" s="64">
        <f t="shared" si="24"/>
        <v>0.5620955316</v>
      </c>
      <c r="AF267" s="3"/>
      <c r="AG267" s="3"/>
      <c r="AH267" s="3"/>
      <c r="AI267" s="66">
        <f t="shared" si="25"/>
        <v>45</v>
      </c>
      <c r="AJ267" s="47">
        <v>0.9</v>
      </c>
      <c r="AK267" s="47">
        <v>0.975609756097561</v>
      </c>
      <c r="AL267" s="63">
        <v>0.955357142857143</v>
      </c>
      <c r="AM267" s="47">
        <f t="shared" si="53"/>
        <v>1.326256377</v>
      </c>
      <c r="AN267" s="47">
        <f t="shared" si="54"/>
        <v>0.05346417126</v>
      </c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>
        <f t="shared" si="28"/>
        <v>8</v>
      </c>
      <c r="BG267" s="47">
        <v>0.0876199525008946</v>
      </c>
      <c r="BH267" s="47">
        <v>1.21899058890256</v>
      </c>
      <c r="BI267" s="63">
        <v>0.897435897435897</v>
      </c>
      <c r="BJ267" s="47"/>
      <c r="BK267" s="47"/>
      <c r="BL267" s="3"/>
      <c r="BM267" s="3"/>
      <c r="BN267" s="3"/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/>
      <c r="BZ267" s="3"/>
      <c r="CA267" s="3"/>
      <c r="CB267" s="3"/>
      <c r="CC267" s="3"/>
      <c r="CD267" s="3"/>
      <c r="CE267" s="3"/>
      <c r="CF267" s="3"/>
      <c r="CG267" s="3"/>
      <c r="CH267" s="3"/>
      <c r="CI267" s="3"/>
      <c r="CJ267" s="3"/>
      <c r="CK267" s="3"/>
      <c r="CL267" s="3"/>
      <c r="CM267" s="47">
        <v>0.357575757575758</v>
      </c>
      <c r="CN267" s="47">
        <v>0.486628211851075</v>
      </c>
      <c r="CO267" s="47">
        <v>0.466735600436878</v>
      </c>
      <c r="CP267" s="47">
        <v>0.469526904423077</v>
      </c>
      <c r="CQ267" s="63">
        <v>0.467590523021904</v>
      </c>
      <c r="CR267" s="47">
        <f t="shared" si="29"/>
        <v>0.4667356004</v>
      </c>
      <c r="CS267" s="47">
        <f t="shared" si="50"/>
        <v>0.000854922585</v>
      </c>
      <c r="CT267" s="47">
        <f t="shared" si="31"/>
        <v>0.5969423515</v>
      </c>
      <c r="CU267" s="47">
        <f t="shared" si="32"/>
        <v>0.09125386555</v>
      </c>
      <c r="CV267" s="3"/>
    </row>
    <row r="268" ht="11.25" customHeight="1">
      <c r="A268" s="3" t="s">
        <v>288</v>
      </c>
      <c r="B268" s="18">
        <v>210.0</v>
      </c>
      <c r="C268" s="19">
        <v>232.0</v>
      </c>
      <c r="D268" s="20">
        <v>1130.0</v>
      </c>
      <c r="E268" s="21">
        <v>834.0</v>
      </c>
      <c r="F268" s="35">
        <v>692.0</v>
      </c>
      <c r="G268" s="36">
        <v>272.0</v>
      </c>
      <c r="H268" s="47">
        <f t="shared" si="1"/>
        <v>0.4751131222</v>
      </c>
      <c r="I268" s="47">
        <f t="shared" si="2"/>
        <v>0.5753564155</v>
      </c>
      <c r="J268" s="47">
        <f t="shared" si="3"/>
        <v>0.7178423237</v>
      </c>
      <c r="K268" s="47">
        <f t="shared" si="4"/>
        <v>0.5569409809</v>
      </c>
      <c r="L268" s="47">
        <f t="shared" si="5"/>
        <v>0.6415362731</v>
      </c>
      <c r="M268" s="47">
        <f t="shared" si="6"/>
        <v>0.6222677596</v>
      </c>
      <c r="N268" s="62">
        <f t="shared" si="7"/>
        <v>4.443438914</v>
      </c>
      <c r="O268" s="62">
        <f t="shared" si="8"/>
        <v>2.180995475</v>
      </c>
      <c r="P268" s="62">
        <f t="shared" si="9"/>
        <v>0.4908350305</v>
      </c>
      <c r="Q268" s="62">
        <f t="shared" si="10"/>
        <v>0.4006650042</v>
      </c>
      <c r="R268" s="62">
        <f t="shared" si="11"/>
        <v>1.396870555</v>
      </c>
      <c r="S268" s="62">
        <f t="shared" si="12"/>
        <v>0.1509562842</v>
      </c>
      <c r="T268" s="63">
        <f t="shared" si="13"/>
        <v>0.5569409809</v>
      </c>
      <c r="U268" s="63">
        <f t="shared" si="14"/>
        <v>0.6415362731</v>
      </c>
      <c r="V268" s="63">
        <f t="shared" si="15"/>
        <v>0.6222677596</v>
      </c>
      <c r="W268" s="63">
        <f t="shared" si="16"/>
        <v>0.6029673591</v>
      </c>
      <c r="X268" s="63">
        <f t="shared" si="17"/>
        <v>0.6029673591</v>
      </c>
      <c r="Y268" s="63">
        <f t="shared" si="18"/>
        <v>0.6029673591</v>
      </c>
      <c r="Z268" s="64">
        <f t="shared" si="19"/>
        <v>0.433915212</v>
      </c>
      <c r="AA268" s="64">
        <f t="shared" si="20"/>
        <v>0.3428165007</v>
      </c>
      <c r="AB268" s="64">
        <f t="shared" si="21"/>
        <v>0.4788251366</v>
      </c>
      <c r="AC268" s="64">
        <f t="shared" si="22"/>
        <v>0.4783382789</v>
      </c>
      <c r="AD268" s="64">
        <f t="shared" si="23"/>
        <v>0.5151335312</v>
      </c>
      <c r="AE268" s="64">
        <f t="shared" si="24"/>
        <v>0.609495549</v>
      </c>
      <c r="AF268" s="3"/>
      <c r="AG268" s="3"/>
      <c r="AH268" s="3"/>
      <c r="AI268" s="66">
        <f t="shared" si="25"/>
        <v>45</v>
      </c>
      <c r="AJ268" s="47">
        <v>0.9</v>
      </c>
      <c r="AK268" s="47">
        <v>0.950335570469799</v>
      </c>
      <c r="AL268" s="63">
        <v>0.936945812807882</v>
      </c>
      <c r="AM268" s="47">
        <f t="shared" si="53"/>
        <v>1.308384829</v>
      </c>
      <c r="AN268" s="47">
        <f t="shared" si="54"/>
        <v>0.03559262321</v>
      </c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>
        <f t="shared" si="28"/>
        <v>8</v>
      </c>
      <c r="BG268" s="47">
        <v>0.0882484587563464</v>
      </c>
      <c r="BH268" s="47">
        <v>1.1489084283879</v>
      </c>
      <c r="BI268" s="63">
        <v>0.858321870701513</v>
      </c>
      <c r="BJ268" s="47"/>
      <c r="BK268" s="47"/>
      <c r="BL268" s="3"/>
      <c r="BM268" s="3"/>
      <c r="BN268" s="3"/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/>
      <c r="BZ268" s="3"/>
      <c r="CA268" s="3"/>
      <c r="CB268" s="3"/>
      <c r="CC268" s="3"/>
      <c r="CD268" s="3"/>
      <c r="CE268" s="3"/>
      <c r="CF268" s="3"/>
      <c r="CG268" s="3"/>
      <c r="CH268" s="3"/>
      <c r="CI268" s="3"/>
      <c r="CJ268" s="3"/>
      <c r="CK268" s="3"/>
      <c r="CL268" s="3"/>
      <c r="CM268" s="47">
        <v>0.475113122171946</v>
      </c>
      <c r="CN268" s="47">
        <v>0.575356415478615</v>
      </c>
      <c r="CO268" s="47">
        <v>0.560127788245633</v>
      </c>
      <c r="CP268" s="47">
        <v>0.56203104048714</v>
      </c>
      <c r="CQ268" s="63">
        <v>0.556940980881131</v>
      </c>
      <c r="CR268" s="47">
        <f t="shared" si="29"/>
        <v>0.5601277882</v>
      </c>
      <c r="CS268" s="47">
        <f t="shared" si="50"/>
        <v>-0.003186807365</v>
      </c>
      <c r="CT268" s="47">
        <f t="shared" si="31"/>
        <v>0.7427941335</v>
      </c>
      <c r="CU268" s="47">
        <f t="shared" si="32"/>
        <v>0.07088271247</v>
      </c>
      <c r="CV268" s="3"/>
    </row>
    <row r="269" ht="11.25" customHeight="1">
      <c r="A269" s="3" t="s">
        <v>289</v>
      </c>
      <c r="B269" s="18">
        <v>36.0</v>
      </c>
      <c r="C269" s="19">
        <v>65.0</v>
      </c>
      <c r="D269" s="20">
        <v>504.0</v>
      </c>
      <c r="E269" s="21">
        <v>454.0</v>
      </c>
      <c r="F269" s="35">
        <v>342.0</v>
      </c>
      <c r="G269" s="36">
        <v>131.0</v>
      </c>
      <c r="H269" s="47">
        <f t="shared" si="1"/>
        <v>0.3564356436</v>
      </c>
      <c r="I269" s="47">
        <f t="shared" si="2"/>
        <v>0.5260960334</v>
      </c>
      <c r="J269" s="47">
        <f t="shared" si="3"/>
        <v>0.7230443975</v>
      </c>
      <c r="K269" s="47">
        <f t="shared" si="4"/>
        <v>0.5099150142</v>
      </c>
      <c r="L269" s="47">
        <f t="shared" si="5"/>
        <v>0.6585365854</v>
      </c>
      <c r="M269" s="47">
        <f t="shared" si="6"/>
        <v>0.5911949686</v>
      </c>
      <c r="N269" s="62">
        <f t="shared" si="7"/>
        <v>9.485148515</v>
      </c>
      <c r="O269" s="62">
        <f t="shared" si="8"/>
        <v>4.683168317</v>
      </c>
      <c r="P269" s="62">
        <f t="shared" si="9"/>
        <v>0.493736952</v>
      </c>
      <c r="Q269" s="62">
        <f t="shared" si="10"/>
        <v>0.4466477809</v>
      </c>
      <c r="R269" s="62">
        <f t="shared" si="11"/>
        <v>1.668989547</v>
      </c>
      <c r="S269" s="62">
        <f t="shared" si="12"/>
        <v>0.07058001398</v>
      </c>
      <c r="T269" s="63">
        <f t="shared" si="13"/>
        <v>0.5099150142</v>
      </c>
      <c r="U269" s="63">
        <f t="shared" si="14"/>
        <v>0.6585365854</v>
      </c>
      <c r="V269" s="63">
        <f t="shared" si="15"/>
        <v>0.5911949686</v>
      </c>
      <c r="W269" s="63">
        <f t="shared" si="16"/>
        <v>0.5757180157</v>
      </c>
      <c r="X269" s="63">
        <f t="shared" si="17"/>
        <v>0.5757180157</v>
      </c>
      <c r="Y269" s="63">
        <f t="shared" si="18"/>
        <v>0.5757180157</v>
      </c>
      <c r="Z269" s="64">
        <f t="shared" si="19"/>
        <v>0.462700661</v>
      </c>
      <c r="AA269" s="64">
        <f t="shared" si="20"/>
        <v>0.2909407666</v>
      </c>
      <c r="AB269" s="64">
        <f t="shared" si="21"/>
        <v>0.4437456324</v>
      </c>
      <c r="AC269" s="64">
        <f t="shared" si="22"/>
        <v>0.4379895561</v>
      </c>
      <c r="AD269" s="64">
        <f t="shared" si="23"/>
        <v>0.5430809399</v>
      </c>
      <c r="AE269" s="64">
        <f t="shared" si="24"/>
        <v>0.5946475196</v>
      </c>
      <c r="AF269" s="3"/>
      <c r="AG269" s="3"/>
      <c r="AH269" s="3"/>
      <c r="AI269" s="66">
        <f t="shared" si="25"/>
        <v>45</v>
      </c>
      <c r="AJ269" s="47">
        <v>0.9</v>
      </c>
      <c r="AK269" s="47">
        <v>0.952380952380952</v>
      </c>
      <c r="AL269" s="63">
        <v>0.935483870967742</v>
      </c>
      <c r="AM269" s="47">
        <f t="shared" si="53"/>
        <v>1.309831133</v>
      </c>
      <c r="AN269" s="47">
        <f t="shared" si="54"/>
        <v>0.03703892663</v>
      </c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>
        <f t="shared" si="28"/>
        <v>8</v>
      </c>
      <c r="BG269" s="47">
        <v>0.0885478711100875</v>
      </c>
      <c r="BH269" s="47">
        <v>0.792511811528467</v>
      </c>
      <c r="BI269" s="63">
        <v>0.609605325725155</v>
      </c>
      <c r="BJ269" s="47"/>
      <c r="BK269" s="47"/>
      <c r="BL269" s="3"/>
      <c r="BM269" s="3"/>
      <c r="BN269" s="3"/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/>
      <c r="BZ269" s="3"/>
      <c r="CA269" s="3"/>
      <c r="CB269" s="3"/>
      <c r="CC269" s="3"/>
      <c r="CD269" s="3"/>
      <c r="CE269" s="3"/>
      <c r="CF269" s="3"/>
      <c r="CG269" s="3"/>
      <c r="CH269" s="3"/>
      <c r="CI269" s="3"/>
      <c r="CJ269" s="3"/>
      <c r="CK269" s="3"/>
      <c r="CL269" s="3"/>
      <c r="CM269" s="47">
        <v>0.356435643564356</v>
      </c>
      <c r="CN269" s="47">
        <v>0.526096033402923</v>
      </c>
      <c r="CO269" s="47">
        <v>0.499629305883613</v>
      </c>
      <c r="CP269" s="47">
        <v>0.502107828756137</v>
      </c>
      <c r="CQ269" s="63">
        <v>0.509915014164306</v>
      </c>
      <c r="CR269" s="47">
        <f t="shared" si="29"/>
        <v>0.4996293059</v>
      </c>
      <c r="CS269" s="47">
        <f t="shared" si="50"/>
        <v>0.01028570828</v>
      </c>
      <c r="CT269" s="47">
        <f t="shared" si="31"/>
        <v>0.6240441334</v>
      </c>
      <c r="CU269" s="47">
        <f t="shared" si="32"/>
        <v>0.1199680122</v>
      </c>
      <c r="CV269" s="3"/>
    </row>
    <row r="270" ht="11.25" customHeight="1">
      <c r="A270" s="3" t="s">
        <v>290</v>
      </c>
      <c r="B270" s="18">
        <v>190.0</v>
      </c>
      <c r="C270" s="19">
        <v>111.0</v>
      </c>
      <c r="D270" s="20">
        <v>665.0</v>
      </c>
      <c r="E270" s="21">
        <v>368.0</v>
      </c>
      <c r="F270" s="35">
        <v>354.0</v>
      </c>
      <c r="G270" s="36">
        <v>133.0</v>
      </c>
      <c r="H270" s="47">
        <f t="shared" si="1"/>
        <v>0.6312292359</v>
      </c>
      <c r="I270" s="47">
        <f t="shared" si="2"/>
        <v>0.6437560503</v>
      </c>
      <c r="J270" s="47">
        <f t="shared" si="3"/>
        <v>0.726899384</v>
      </c>
      <c r="K270" s="47">
        <f t="shared" si="4"/>
        <v>0.6409295352</v>
      </c>
      <c r="L270" s="47">
        <f t="shared" si="5"/>
        <v>0.6903553299</v>
      </c>
      <c r="M270" s="47">
        <f t="shared" si="6"/>
        <v>0.6703947368</v>
      </c>
      <c r="N270" s="62">
        <f t="shared" si="7"/>
        <v>3.431893688</v>
      </c>
      <c r="O270" s="62">
        <f t="shared" si="8"/>
        <v>1.617940199</v>
      </c>
      <c r="P270" s="62">
        <f t="shared" si="9"/>
        <v>0.4714424008</v>
      </c>
      <c r="Q270" s="62">
        <f t="shared" si="10"/>
        <v>0.3650674663</v>
      </c>
      <c r="R270" s="62">
        <f t="shared" si="11"/>
        <v>1.310913706</v>
      </c>
      <c r="S270" s="62">
        <f t="shared" si="12"/>
        <v>0.1980263158</v>
      </c>
      <c r="T270" s="63">
        <f t="shared" si="13"/>
        <v>0.6409295352</v>
      </c>
      <c r="U270" s="63">
        <f t="shared" si="14"/>
        <v>0.6903553299</v>
      </c>
      <c r="V270" s="63">
        <f t="shared" si="15"/>
        <v>0.6703947368</v>
      </c>
      <c r="W270" s="63">
        <f t="shared" si="16"/>
        <v>0.6639209226</v>
      </c>
      <c r="X270" s="63">
        <f t="shared" si="17"/>
        <v>0.6639209226</v>
      </c>
      <c r="Y270" s="63">
        <f t="shared" si="18"/>
        <v>0.6639209226</v>
      </c>
      <c r="Z270" s="64">
        <f t="shared" si="19"/>
        <v>0.4182908546</v>
      </c>
      <c r="AA270" s="64">
        <f t="shared" si="20"/>
        <v>0.4098984772</v>
      </c>
      <c r="AB270" s="64">
        <f t="shared" si="21"/>
        <v>0.525</v>
      </c>
      <c r="AC270" s="64">
        <f t="shared" si="22"/>
        <v>0.5425590335</v>
      </c>
      <c r="AD270" s="64">
        <f t="shared" si="23"/>
        <v>0.5008237232</v>
      </c>
      <c r="AE270" s="64">
        <f t="shared" si="24"/>
        <v>0.6205381658</v>
      </c>
      <c r="AF270" s="3"/>
      <c r="AG270" s="3"/>
      <c r="AH270" s="3"/>
      <c r="AI270" s="66">
        <f t="shared" si="25"/>
        <v>45</v>
      </c>
      <c r="AJ270" s="47">
        <v>0.900990099009901</v>
      </c>
      <c r="AK270" s="47">
        <v>0.933701657458563</v>
      </c>
      <c r="AL270" s="63">
        <v>0.921985815602837</v>
      </c>
      <c r="AM270" s="47">
        <f t="shared" si="53"/>
        <v>1.297322982</v>
      </c>
      <c r="AN270" s="47">
        <f t="shared" si="54"/>
        <v>0.0231305648</v>
      </c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>
        <f t="shared" si="28"/>
        <v>8</v>
      </c>
      <c r="BG270" s="47">
        <v>0.089794740045302</v>
      </c>
      <c r="BH270" s="47">
        <v>1.10135007961271</v>
      </c>
      <c r="BI270" s="63">
        <v>0.829655172413793</v>
      </c>
      <c r="BJ270" s="47"/>
      <c r="BK270" s="47"/>
      <c r="BL270" s="3"/>
      <c r="BM270" s="3"/>
      <c r="BN270" s="3"/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/>
      <c r="BZ270" s="3"/>
      <c r="CA270" s="3"/>
      <c r="CB270" s="3"/>
      <c r="CC270" s="3"/>
      <c r="CD270" s="3"/>
      <c r="CE270" s="3"/>
      <c r="CF270" s="3"/>
      <c r="CG270" s="3"/>
      <c r="CH270" s="3"/>
      <c r="CI270" s="3"/>
      <c r="CJ270" s="3"/>
      <c r="CK270" s="3"/>
      <c r="CL270" s="3"/>
      <c r="CM270" s="47">
        <v>0.631229235880399</v>
      </c>
      <c r="CN270" s="47">
        <v>0.643756050338819</v>
      </c>
      <c r="CO270" s="47">
        <v>0.64272805429483</v>
      </c>
      <c r="CP270" s="47">
        <v>0.643845873492116</v>
      </c>
      <c r="CQ270" s="63">
        <v>0.640929535232384</v>
      </c>
      <c r="CR270" s="47">
        <f t="shared" si="29"/>
        <v>0.6427280543</v>
      </c>
      <c r="CS270" s="47">
        <f t="shared" si="50"/>
        <v>-0.001798519062</v>
      </c>
      <c r="CT270" s="47">
        <f t="shared" si="31"/>
        <v>0.9015507418</v>
      </c>
      <c r="CU270" s="47">
        <f t="shared" si="32"/>
        <v>0.00885779545</v>
      </c>
      <c r="CV270" s="3"/>
    </row>
    <row r="271" ht="11.25" customHeight="1">
      <c r="A271" s="3" t="s">
        <v>291</v>
      </c>
      <c r="B271" s="18">
        <v>91.0</v>
      </c>
      <c r="C271" s="19">
        <v>151.0</v>
      </c>
      <c r="D271" s="20">
        <v>805.0</v>
      </c>
      <c r="E271" s="21">
        <v>630.0</v>
      </c>
      <c r="F271" s="35">
        <v>431.0</v>
      </c>
      <c r="G271" s="36">
        <v>153.0</v>
      </c>
      <c r="H271" s="47">
        <f t="shared" si="1"/>
        <v>0.3760330579</v>
      </c>
      <c r="I271" s="47">
        <f t="shared" si="2"/>
        <v>0.5609756098</v>
      </c>
      <c r="J271" s="47">
        <f t="shared" si="3"/>
        <v>0.7380136986</v>
      </c>
      <c r="K271" s="47">
        <f t="shared" si="4"/>
        <v>0.534287418</v>
      </c>
      <c r="L271" s="47">
        <f t="shared" si="5"/>
        <v>0.6319612591</v>
      </c>
      <c r="M271" s="47">
        <f t="shared" si="6"/>
        <v>0.6121842496</v>
      </c>
      <c r="N271" s="62">
        <f t="shared" si="7"/>
        <v>5.929752066</v>
      </c>
      <c r="O271" s="62">
        <f t="shared" si="8"/>
        <v>2.41322314</v>
      </c>
      <c r="P271" s="62">
        <f t="shared" si="9"/>
        <v>0.4069686411</v>
      </c>
      <c r="Q271" s="62">
        <f t="shared" si="10"/>
        <v>0.3482409064</v>
      </c>
      <c r="R271" s="62">
        <f t="shared" si="11"/>
        <v>1.737288136</v>
      </c>
      <c r="S271" s="62">
        <f t="shared" si="12"/>
        <v>0.1198613175</v>
      </c>
      <c r="T271" s="63">
        <f t="shared" si="13"/>
        <v>0.534287418</v>
      </c>
      <c r="U271" s="63">
        <f t="shared" si="14"/>
        <v>0.6319612591</v>
      </c>
      <c r="V271" s="63">
        <f t="shared" si="15"/>
        <v>0.6121842496</v>
      </c>
      <c r="W271" s="63">
        <f t="shared" si="16"/>
        <v>0.5869084476</v>
      </c>
      <c r="X271" s="63">
        <f t="shared" si="17"/>
        <v>0.5869084476</v>
      </c>
      <c r="Y271" s="63">
        <f t="shared" si="18"/>
        <v>0.5869084476</v>
      </c>
      <c r="Z271" s="64">
        <f t="shared" si="19"/>
        <v>0.4299344067</v>
      </c>
      <c r="AA271" s="64">
        <f t="shared" si="20"/>
        <v>0.2953995157</v>
      </c>
      <c r="AB271" s="64">
        <f t="shared" si="21"/>
        <v>0.4744923229</v>
      </c>
      <c r="AC271" s="64">
        <f t="shared" si="22"/>
        <v>0.4639540027</v>
      </c>
      <c r="AD271" s="64">
        <f t="shared" si="23"/>
        <v>0.5095090668</v>
      </c>
      <c r="AE271" s="64">
        <f t="shared" si="24"/>
        <v>0.6134453782</v>
      </c>
      <c r="AF271" s="3"/>
      <c r="AG271" s="3"/>
      <c r="AH271" s="3"/>
      <c r="AI271" s="66">
        <f t="shared" si="25"/>
        <v>45</v>
      </c>
      <c r="AJ271" s="47">
        <v>0.902654867256637</v>
      </c>
      <c r="AK271" s="47">
        <v>0.947619047619047</v>
      </c>
      <c r="AL271" s="63">
        <v>0.938086303939962</v>
      </c>
      <c r="AM271" s="47">
        <f t="shared" si="53"/>
        <v>1.308341232</v>
      </c>
      <c r="AN271" s="47">
        <f t="shared" si="54"/>
        <v>0.03179447684</v>
      </c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>
        <f t="shared" si="28"/>
        <v>9</v>
      </c>
      <c r="BG271" s="47">
        <v>0.0906548547765781</v>
      </c>
      <c r="BH271" s="47">
        <v>0.852154311232566</v>
      </c>
      <c r="BI271" s="63">
        <v>0.64765525982256</v>
      </c>
      <c r="BJ271" s="47"/>
      <c r="BK271" s="47"/>
      <c r="BL271" s="3"/>
      <c r="BM271" s="3"/>
      <c r="BN271" s="3"/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/>
      <c r="BZ271" s="3"/>
      <c r="CA271" s="3"/>
      <c r="CB271" s="3"/>
      <c r="CC271" s="3"/>
      <c r="CD271" s="3"/>
      <c r="CE271" s="3"/>
      <c r="CF271" s="3"/>
      <c r="CG271" s="3"/>
      <c r="CH271" s="3"/>
      <c r="CI271" s="3"/>
      <c r="CJ271" s="3"/>
      <c r="CK271" s="3"/>
      <c r="CL271" s="3"/>
      <c r="CM271" s="47">
        <v>0.37603305785124</v>
      </c>
      <c r="CN271" s="47">
        <v>0.560975609756098</v>
      </c>
      <c r="CO271" s="47">
        <v>0.532034816358593</v>
      </c>
      <c r="CP271" s="47">
        <v>0.53420520028727</v>
      </c>
      <c r="CQ271" s="63">
        <v>0.534287418008348</v>
      </c>
      <c r="CR271" s="47">
        <f t="shared" si="29"/>
        <v>0.5320348164</v>
      </c>
      <c r="CS271" s="47">
        <f t="shared" si="50"/>
        <v>0.00225260165</v>
      </c>
      <c r="CT271" s="47">
        <f t="shared" si="31"/>
        <v>0.6625651829</v>
      </c>
      <c r="CU271" s="47">
        <f t="shared" si="32"/>
        <v>0.1307741326</v>
      </c>
      <c r="CV271" s="3"/>
    </row>
    <row r="272" ht="11.25" customHeight="1">
      <c r="A272" s="3" t="s">
        <v>292</v>
      </c>
      <c r="B272" s="18">
        <v>188.0</v>
      </c>
      <c r="C272" s="19">
        <v>49.0</v>
      </c>
      <c r="D272" s="20">
        <v>407.0</v>
      </c>
      <c r="E272" s="21">
        <v>78.0</v>
      </c>
      <c r="F272" s="35">
        <v>157.0</v>
      </c>
      <c r="G272" s="36">
        <v>18.0</v>
      </c>
      <c r="H272" s="47">
        <f t="shared" si="1"/>
        <v>0.7932489451</v>
      </c>
      <c r="I272" s="47">
        <f t="shared" si="2"/>
        <v>0.8391752577</v>
      </c>
      <c r="J272" s="47">
        <f t="shared" si="3"/>
        <v>0.8971428571</v>
      </c>
      <c r="K272" s="47">
        <f t="shared" si="4"/>
        <v>0.824099723</v>
      </c>
      <c r="L272" s="47">
        <f t="shared" si="5"/>
        <v>0.8373786408</v>
      </c>
      <c r="M272" s="47">
        <f t="shared" si="6"/>
        <v>0.8545454545</v>
      </c>
      <c r="N272" s="62">
        <f t="shared" si="7"/>
        <v>2.046413502</v>
      </c>
      <c r="O272" s="62">
        <f t="shared" si="8"/>
        <v>0.7383966245</v>
      </c>
      <c r="P272" s="62">
        <f t="shared" si="9"/>
        <v>0.3608247423</v>
      </c>
      <c r="Q272" s="62">
        <f t="shared" si="10"/>
        <v>0.2423822715</v>
      </c>
      <c r="R272" s="62">
        <f t="shared" si="11"/>
        <v>1.177184466</v>
      </c>
      <c r="S272" s="62">
        <f t="shared" si="12"/>
        <v>0.3590909091</v>
      </c>
      <c r="T272" s="63">
        <f t="shared" si="13"/>
        <v>0.824099723</v>
      </c>
      <c r="U272" s="63">
        <f t="shared" si="14"/>
        <v>0.8373786408</v>
      </c>
      <c r="V272" s="63">
        <f t="shared" si="15"/>
        <v>0.8545454545</v>
      </c>
      <c r="W272" s="63">
        <f t="shared" si="16"/>
        <v>0.8383500557</v>
      </c>
      <c r="X272" s="63">
        <f t="shared" si="17"/>
        <v>0.8383500557</v>
      </c>
      <c r="Y272" s="63">
        <f t="shared" si="18"/>
        <v>0.8383500557</v>
      </c>
      <c r="Z272" s="64">
        <f t="shared" si="19"/>
        <v>0.3684210526</v>
      </c>
      <c r="AA272" s="64">
        <f t="shared" si="20"/>
        <v>0.5</v>
      </c>
      <c r="AB272" s="64">
        <f t="shared" si="21"/>
        <v>0.6439393939</v>
      </c>
      <c r="AC272" s="64">
        <f t="shared" si="22"/>
        <v>0.6833890747</v>
      </c>
      <c r="AD272" s="64">
        <f t="shared" si="23"/>
        <v>0.4715719064</v>
      </c>
      <c r="AE272" s="64">
        <f t="shared" si="24"/>
        <v>0.6833890747</v>
      </c>
      <c r="AF272" s="3"/>
      <c r="AG272" s="3"/>
      <c r="AH272" s="3"/>
      <c r="AI272" s="66">
        <f t="shared" si="25"/>
        <v>45</v>
      </c>
      <c r="AJ272" s="47">
        <v>0.903846153846154</v>
      </c>
      <c r="AK272" s="47">
        <v>0.965779467680608</v>
      </c>
      <c r="AL272" s="63">
        <v>0.955555555555556</v>
      </c>
      <c r="AM272" s="47">
        <f t="shared" si="53"/>
        <v>1.322024955</v>
      </c>
      <c r="AN272" s="47">
        <f t="shared" si="54"/>
        <v>0.04379346619</v>
      </c>
      <c r="AO272" s="3"/>
      <c r="AP272" s="3"/>
      <c r="AQ272" s="3"/>
      <c r="AR272" s="3"/>
      <c r="AS272" s="3"/>
      <c r="AT272" s="3"/>
      <c r="AU272" s="3"/>
      <c r="AV272" s="3"/>
      <c r="AW272" s="3" t="s">
        <v>467</v>
      </c>
      <c r="AX272" s="3" t="s">
        <v>440</v>
      </c>
      <c r="AY272" s="3" t="s">
        <v>468</v>
      </c>
      <c r="AZ272" s="3" t="s">
        <v>469</v>
      </c>
      <c r="BA272" s="3"/>
      <c r="BB272" s="3" t="s">
        <v>469</v>
      </c>
      <c r="BC272" s="3"/>
      <c r="BD272" s="3"/>
      <c r="BE272" s="3"/>
      <c r="BF272" s="3">
        <f t="shared" si="28"/>
        <v>9</v>
      </c>
      <c r="BG272" s="47">
        <v>0.091253865546844</v>
      </c>
      <c r="BH272" s="47">
        <v>0.596942351486314</v>
      </c>
      <c r="BI272" s="63">
        <v>0.467590523021904</v>
      </c>
      <c r="BJ272" s="47"/>
      <c r="BK272" s="47"/>
      <c r="BL272" s="3"/>
      <c r="BM272" s="3"/>
      <c r="BN272" s="3"/>
      <c r="BO272" s="3"/>
      <c r="BP272" s="3"/>
      <c r="BQ272" s="3"/>
      <c r="BR272" s="3"/>
      <c r="BS272" s="3"/>
      <c r="BT272" s="3"/>
      <c r="BU272" s="3" t="s">
        <v>467</v>
      </c>
      <c r="BV272" s="3" t="s">
        <v>411</v>
      </c>
      <c r="BW272" s="3" t="s">
        <v>468</v>
      </c>
      <c r="BX272" s="3" t="s">
        <v>469</v>
      </c>
      <c r="BY272" s="3"/>
      <c r="BZ272" s="3"/>
      <c r="CA272" s="3"/>
      <c r="CB272" s="3"/>
      <c r="CC272" s="3"/>
      <c r="CD272" s="3"/>
      <c r="CE272" s="3"/>
      <c r="CF272" s="3"/>
      <c r="CG272" s="3"/>
      <c r="CH272" s="3"/>
      <c r="CI272" s="3"/>
      <c r="CJ272" s="3"/>
      <c r="CK272" s="3"/>
      <c r="CL272" s="3"/>
      <c r="CM272" s="47">
        <v>0.793248945147679</v>
      </c>
      <c r="CN272" s="47">
        <v>0.839175257731959</v>
      </c>
      <c r="CO272" s="47">
        <v>0.832740136812342</v>
      </c>
      <c r="CP272" s="47">
        <v>0.832051160758855</v>
      </c>
      <c r="CQ272" s="63">
        <v>0.82409972299169</v>
      </c>
      <c r="CR272" s="47">
        <f t="shared" si="29"/>
        <v>0.8327401368</v>
      </c>
      <c r="CS272" s="47">
        <f t="shared" si="50"/>
        <v>-0.008640413821</v>
      </c>
      <c r="CT272" s="47">
        <f t="shared" si="31"/>
        <v>1.154298224</v>
      </c>
      <c r="CU272" s="47">
        <f t="shared" si="32"/>
        <v>0.03247480706</v>
      </c>
      <c r="CV272" s="3"/>
    </row>
    <row r="273" ht="11.25" customHeight="1">
      <c r="A273" s="3" t="s">
        <v>293</v>
      </c>
      <c r="B273" s="18">
        <v>45.0</v>
      </c>
      <c r="C273" s="19">
        <v>20.0</v>
      </c>
      <c r="D273" s="20">
        <v>85.0</v>
      </c>
      <c r="E273" s="21">
        <v>35.0</v>
      </c>
      <c r="F273" s="35">
        <v>59.0</v>
      </c>
      <c r="G273" s="36">
        <v>13.0</v>
      </c>
      <c r="H273" s="47">
        <f t="shared" si="1"/>
        <v>0.6923076923</v>
      </c>
      <c r="I273" s="47">
        <f t="shared" si="2"/>
        <v>0.7083333333</v>
      </c>
      <c r="J273" s="47">
        <f t="shared" si="3"/>
        <v>0.8194444444</v>
      </c>
      <c r="K273" s="47">
        <f t="shared" si="4"/>
        <v>0.7027027027</v>
      </c>
      <c r="L273" s="47">
        <f t="shared" si="5"/>
        <v>0.7591240876</v>
      </c>
      <c r="M273" s="47">
        <f t="shared" si="6"/>
        <v>0.75</v>
      </c>
      <c r="N273" s="62">
        <f t="shared" si="7"/>
        <v>1.846153846</v>
      </c>
      <c r="O273" s="62">
        <f t="shared" si="8"/>
        <v>1.107692308</v>
      </c>
      <c r="P273" s="62">
        <f t="shared" si="9"/>
        <v>0.6</v>
      </c>
      <c r="Q273" s="62">
        <f t="shared" si="10"/>
        <v>0.3891891892</v>
      </c>
      <c r="R273" s="62">
        <f t="shared" si="11"/>
        <v>0.8759124088</v>
      </c>
      <c r="S273" s="62">
        <f t="shared" si="12"/>
        <v>0.3385416667</v>
      </c>
      <c r="T273" s="63">
        <f t="shared" si="13"/>
        <v>0.7027027027</v>
      </c>
      <c r="U273" s="63">
        <f t="shared" si="14"/>
        <v>0.7591240876</v>
      </c>
      <c r="V273" s="63">
        <f t="shared" si="15"/>
        <v>0.75</v>
      </c>
      <c r="W273" s="63">
        <f t="shared" si="16"/>
        <v>0.7354085603</v>
      </c>
      <c r="X273" s="63">
        <f t="shared" si="17"/>
        <v>0.7354085603</v>
      </c>
      <c r="Y273" s="63">
        <f t="shared" si="18"/>
        <v>0.7354085603</v>
      </c>
      <c r="Z273" s="64">
        <f t="shared" si="19"/>
        <v>0.4324324324</v>
      </c>
      <c r="AA273" s="64">
        <f t="shared" si="20"/>
        <v>0.4233576642</v>
      </c>
      <c r="AB273" s="64">
        <f t="shared" si="21"/>
        <v>0.5104166667</v>
      </c>
      <c r="AC273" s="64">
        <f t="shared" si="22"/>
        <v>0.5564202335</v>
      </c>
      <c r="AD273" s="64">
        <f t="shared" si="23"/>
        <v>0.5408560311</v>
      </c>
      <c r="AE273" s="64">
        <f t="shared" si="24"/>
        <v>0.6381322957</v>
      </c>
      <c r="AF273" s="3"/>
      <c r="AG273" s="3"/>
      <c r="AH273" s="3"/>
      <c r="AI273" s="66">
        <f t="shared" si="25"/>
        <v>45</v>
      </c>
      <c r="AJ273" s="47">
        <v>0.904109589041096</v>
      </c>
      <c r="AK273" s="47">
        <v>0.940959409594096</v>
      </c>
      <c r="AL273" s="63">
        <v>0.928057553956834</v>
      </c>
      <c r="AM273" s="47">
        <f t="shared" si="53"/>
        <v>1.304660801</v>
      </c>
      <c r="AN273" s="47">
        <f t="shared" si="54"/>
        <v>0.026056758</v>
      </c>
      <c r="AO273" s="3"/>
      <c r="AP273" s="3"/>
      <c r="AQ273" s="3"/>
      <c r="AR273" s="3"/>
      <c r="AS273" s="3"/>
      <c r="AT273" s="3"/>
      <c r="AU273" s="3"/>
      <c r="AV273" s="3"/>
      <c r="AW273" s="3">
        <v>11.0</v>
      </c>
      <c r="AX273" s="47">
        <f t="shared" ref="AX273:AX288" si="56">2*AW273/100+0.01</f>
        <v>0.23</v>
      </c>
      <c r="AY273" s="3">
        <v>0.8141667</v>
      </c>
      <c r="AZ273" s="3">
        <v>0.0573305</v>
      </c>
      <c r="BA273" s="3"/>
      <c r="BB273" s="3">
        <v>0.0573305</v>
      </c>
      <c r="BC273" s="3"/>
      <c r="BD273" s="3"/>
      <c r="BE273" s="3"/>
      <c r="BF273" s="3">
        <f t="shared" si="28"/>
        <v>9</v>
      </c>
      <c r="BG273" s="47">
        <v>0.0920449726554936</v>
      </c>
      <c r="BH273" s="47">
        <v>1.1310588186286</v>
      </c>
      <c r="BI273" s="63">
        <v>0.842352941176471</v>
      </c>
      <c r="BJ273" s="47"/>
      <c r="BK273" s="47"/>
      <c r="BL273" s="3"/>
      <c r="BM273" s="3"/>
      <c r="BN273" s="3"/>
      <c r="BO273" s="3"/>
      <c r="BP273" s="3"/>
      <c r="BQ273" s="3"/>
      <c r="BR273" s="3"/>
      <c r="BS273" s="3"/>
      <c r="BT273" s="3"/>
      <c r="BU273" s="3">
        <v>-2.0</v>
      </c>
      <c r="BV273" s="47">
        <f t="shared" ref="BV273:BV284" si="57">BU273/100+0.005</f>
        <v>-0.015</v>
      </c>
      <c r="BW273" s="3">
        <v>0.70959665</v>
      </c>
      <c r="BX273" s="3">
        <v>-0.0093610501</v>
      </c>
      <c r="BY273" s="3"/>
      <c r="BZ273" s="3"/>
      <c r="CA273" s="3"/>
      <c r="CB273" s="3"/>
      <c r="CC273" s="3"/>
      <c r="CD273" s="3"/>
      <c r="CE273" s="3"/>
      <c r="CF273" s="3"/>
      <c r="CG273" s="3"/>
      <c r="CH273" s="3"/>
      <c r="CI273" s="3"/>
      <c r="CJ273" s="3"/>
      <c r="CK273" s="3"/>
      <c r="CL273" s="3"/>
      <c r="CM273" s="47">
        <v>0.692307692307692</v>
      </c>
      <c r="CN273" s="47">
        <v>0.708333333333333</v>
      </c>
      <c r="CO273" s="47">
        <v>0.706738903862834</v>
      </c>
      <c r="CP273" s="47">
        <v>0.707248053877272</v>
      </c>
      <c r="CQ273" s="63">
        <v>0.702702702702703</v>
      </c>
      <c r="CR273" s="47">
        <f t="shared" si="29"/>
        <v>0.7067389039</v>
      </c>
      <c r="CS273" s="47">
        <f t="shared" si="50"/>
        <v>-0.00403620116</v>
      </c>
      <c r="CT273" s="47">
        <f t="shared" si="31"/>
        <v>0.9904027672</v>
      </c>
      <c r="CU273" s="47">
        <f t="shared" si="32"/>
        <v>0.01133183944</v>
      </c>
      <c r="CV273" s="3"/>
    </row>
    <row r="274" ht="11.25" customHeight="1">
      <c r="A274" s="3" t="s">
        <v>294</v>
      </c>
      <c r="B274" s="18">
        <v>67.0</v>
      </c>
      <c r="C274" s="19">
        <v>145.0</v>
      </c>
      <c r="D274" s="20">
        <v>387.0</v>
      </c>
      <c r="E274" s="21">
        <v>554.0</v>
      </c>
      <c r="F274" s="35">
        <v>365.0</v>
      </c>
      <c r="G274" s="36">
        <v>303.0</v>
      </c>
      <c r="H274" s="47">
        <f t="shared" si="1"/>
        <v>0.3160377358</v>
      </c>
      <c r="I274" s="47">
        <f t="shared" si="2"/>
        <v>0.4112646121</v>
      </c>
      <c r="J274" s="47">
        <f t="shared" si="3"/>
        <v>0.5464071856</v>
      </c>
      <c r="K274" s="47">
        <f t="shared" si="4"/>
        <v>0.3937554206</v>
      </c>
      <c r="L274" s="47">
        <f t="shared" si="5"/>
        <v>0.4909090909</v>
      </c>
      <c r="M274" s="47">
        <f t="shared" si="6"/>
        <v>0.4673710379</v>
      </c>
      <c r="N274" s="62">
        <f t="shared" si="7"/>
        <v>4.438679245</v>
      </c>
      <c r="O274" s="62">
        <f t="shared" si="8"/>
        <v>3.150943396</v>
      </c>
      <c r="P274" s="62">
        <f t="shared" si="9"/>
        <v>0.7098831031</v>
      </c>
      <c r="Q274" s="62">
        <f t="shared" si="10"/>
        <v>0.579358196</v>
      </c>
      <c r="R274" s="62">
        <f t="shared" si="11"/>
        <v>1.069318182</v>
      </c>
      <c r="S274" s="62">
        <f t="shared" si="12"/>
        <v>0.1317588564</v>
      </c>
      <c r="T274" s="63">
        <f t="shared" si="13"/>
        <v>0.3937554206</v>
      </c>
      <c r="U274" s="63">
        <f t="shared" si="14"/>
        <v>0.4909090909</v>
      </c>
      <c r="V274" s="63">
        <f t="shared" si="15"/>
        <v>0.4673710379</v>
      </c>
      <c r="W274" s="63">
        <f t="shared" si="16"/>
        <v>0.449752883</v>
      </c>
      <c r="X274" s="63">
        <f t="shared" si="17"/>
        <v>0.449752883</v>
      </c>
      <c r="Y274" s="63">
        <f t="shared" si="18"/>
        <v>0.449752883</v>
      </c>
      <c r="Z274" s="64">
        <f t="shared" si="19"/>
        <v>0.5385949696</v>
      </c>
      <c r="AA274" s="64">
        <f t="shared" si="20"/>
        <v>0.4204545455</v>
      </c>
      <c r="AB274" s="64">
        <f t="shared" si="21"/>
        <v>0.4288377874</v>
      </c>
      <c r="AC274" s="64">
        <f t="shared" si="22"/>
        <v>0.4157056562</v>
      </c>
      <c r="AD274" s="64">
        <f t="shared" si="23"/>
        <v>0.5414607359</v>
      </c>
      <c r="AE274" s="64">
        <f t="shared" si="24"/>
        <v>0.4925864909</v>
      </c>
      <c r="AF274" s="3"/>
      <c r="AG274" s="3"/>
      <c r="AH274" s="3"/>
      <c r="AI274" s="66">
        <f t="shared" si="25"/>
        <v>45</v>
      </c>
      <c r="AJ274" s="47">
        <v>0.904145077720207</v>
      </c>
      <c r="AK274" s="47">
        <v>0.970833333333333</v>
      </c>
      <c r="AL274" s="63">
        <v>0.947558770343581</v>
      </c>
      <c r="AM274" s="47">
        <f t="shared" si="53"/>
        <v>1.325809949</v>
      </c>
      <c r="AN274" s="47">
        <f t="shared" si="54"/>
        <v>0.04715571777</v>
      </c>
      <c r="AO274" s="3"/>
      <c r="AP274" s="3"/>
      <c r="AQ274" s="3"/>
      <c r="AR274" s="3"/>
      <c r="AS274" s="3"/>
      <c r="AT274" s="3"/>
      <c r="AU274" s="3"/>
      <c r="AV274" s="3"/>
      <c r="AW274" s="3">
        <v>14.0</v>
      </c>
      <c r="AX274" s="47">
        <f t="shared" si="56"/>
        <v>0.29</v>
      </c>
      <c r="AY274" s="3">
        <v>0.91110122</v>
      </c>
      <c r="AZ274" s="3">
        <v>0.0175366</v>
      </c>
      <c r="BA274" s="3"/>
      <c r="BB274" s="3">
        <v>0.0175366</v>
      </c>
      <c r="BC274" s="3"/>
      <c r="BD274" s="3"/>
      <c r="BE274" s="3"/>
      <c r="BF274" s="3">
        <f t="shared" si="28"/>
        <v>9</v>
      </c>
      <c r="BG274" s="47">
        <v>0.0932130801830829</v>
      </c>
      <c r="BH274" s="47">
        <v>0.748808633765228</v>
      </c>
      <c r="BI274" s="63">
        <v>0.573033707865169</v>
      </c>
      <c r="BJ274" s="47"/>
      <c r="BK274" s="47"/>
      <c r="BL274" s="3"/>
      <c r="BM274" s="3"/>
      <c r="BN274" s="3"/>
      <c r="BO274" s="3"/>
      <c r="BP274" s="3"/>
      <c r="BQ274" s="3"/>
      <c r="BR274" s="3"/>
      <c r="BS274" s="3"/>
      <c r="BT274" s="3"/>
      <c r="BU274" s="3">
        <v>0.0</v>
      </c>
      <c r="BV274" s="47">
        <f t="shared" si="57"/>
        <v>0.005</v>
      </c>
      <c r="BW274" s="3">
        <v>0.704358442353</v>
      </c>
      <c r="BX274" s="3">
        <v>0.004782165</v>
      </c>
      <c r="BY274" s="3"/>
      <c r="BZ274" s="3"/>
      <c r="CA274" s="3"/>
      <c r="CB274" s="3"/>
      <c r="CC274" s="3"/>
      <c r="CD274" s="3"/>
      <c r="CE274" s="3"/>
      <c r="CF274" s="3"/>
      <c r="CG274" s="3"/>
      <c r="CH274" s="3"/>
      <c r="CI274" s="3"/>
      <c r="CJ274" s="3"/>
      <c r="CK274" s="3"/>
      <c r="CL274" s="3"/>
      <c r="CM274" s="47">
        <v>0.316037735849057</v>
      </c>
      <c r="CN274" s="47">
        <v>0.411264612114772</v>
      </c>
      <c r="CO274" s="47">
        <v>0.396848104670729</v>
      </c>
      <c r="CP274" s="47">
        <v>0.400303957951719</v>
      </c>
      <c r="CQ274" s="63">
        <v>0.393755420641804</v>
      </c>
      <c r="CR274" s="47">
        <f t="shared" si="29"/>
        <v>0.3968481047</v>
      </c>
      <c r="CS274" s="47">
        <f t="shared" si="50"/>
        <v>-0.003092684029</v>
      </c>
      <c r="CT274" s="47">
        <f t="shared" si="31"/>
        <v>0.5142804222</v>
      </c>
      <c r="CU274" s="47">
        <f t="shared" si="32"/>
        <v>0.06733556996</v>
      </c>
      <c r="CV274" s="3"/>
    </row>
    <row r="275" ht="11.25" customHeight="1">
      <c r="A275" s="3" t="s">
        <v>295</v>
      </c>
      <c r="B275" s="18">
        <v>86.0</v>
      </c>
      <c r="C275" s="19">
        <v>262.0</v>
      </c>
      <c r="D275" s="20">
        <v>776.0</v>
      </c>
      <c r="E275" s="21">
        <v>1362.0</v>
      </c>
      <c r="F275" s="35">
        <v>777.0</v>
      </c>
      <c r="G275" s="36">
        <v>603.0</v>
      </c>
      <c r="H275" s="47">
        <f t="shared" si="1"/>
        <v>0.2471264368</v>
      </c>
      <c r="I275" s="47">
        <f t="shared" si="2"/>
        <v>0.3629560337</v>
      </c>
      <c r="J275" s="47">
        <f t="shared" si="3"/>
        <v>0.5630434783</v>
      </c>
      <c r="K275" s="47">
        <f t="shared" si="4"/>
        <v>0.3467417538</v>
      </c>
      <c r="L275" s="47">
        <f t="shared" si="5"/>
        <v>0.4994212963</v>
      </c>
      <c r="M275" s="47">
        <f t="shared" si="6"/>
        <v>0.4414440023</v>
      </c>
      <c r="N275" s="62">
        <f t="shared" si="7"/>
        <v>6.143678161</v>
      </c>
      <c r="O275" s="62">
        <f t="shared" si="8"/>
        <v>3.965517241</v>
      </c>
      <c r="P275" s="62">
        <f t="shared" si="9"/>
        <v>0.6454630496</v>
      </c>
      <c r="Q275" s="62">
        <f t="shared" si="10"/>
        <v>0.5551086082</v>
      </c>
      <c r="R275" s="62">
        <f t="shared" si="11"/>
        <v>1.237268519</v>
      </c>
      <c r="S275" s="62">
        <f t="shared" si="12"/>
        <v>0.09891984082</v>
      </c>
      <c r="T275" s="63">
        <f t="shared" si="13"/>
        <v>0.3467417538</v>
      </c>
      <c r="U275" s="63">
        <f t="shared" si="14"/>
        <v>0.4994212963</v>
      </c>
      <c r="V275" s="63">
        <f t="shared" si="15"/>
        <v>0.4414440023</v>
      </c>
      <c r="W275" s="63">
        <f t="shared" si="16"/>
        <v>0.4239524056</v>
      </c>
      <c r="X275" s="63">
        <f t="shared" si="17"/>
        <v>0.4239524056</v>
      </c>
      <c r="Y275" s="63">
        <f t="shared" si="18"/>
        <v>0.4239524056</v>
      </c>
      <c r="Z275" s="64">
        <f t="shared" si="19"/>
        <v>0.582461786</v>
      </c>
      <c r="AA275" s="64">
        <f t="shared" si="20"/>
        <v>0.3987268519</v>
      </c>
      <c r="AB275" s="64">
        <f t="shared" si="21"/>
        <v>0.3919840819</v>
      </c>
      <c r="AC275" s="64">
        <f t="shared" si="22"/>
        <v>0.3789446456</v>
      </c>
      <c r="AD275" s="64">
        <f t="shared" si="23"/>
        <v>0.5755302638</v>
      </c>
      <c r="AE275" s="64">
        <f t="shared" si="24"/>
        <v>0.4694774961</v>
      </c>
      <c r="AF275" s="3"/>
      <c r="AG275" s="3"/>
      <c r="AH275" s="3"/>
      <c r="AI275" s="66">
        <f t="shared" si="25"/>
        <v>45</v>
      </c>
      <c r="AJ275" s="47">
        <v>0.904255319148936</v>
      </c>
      <c r="AK275" s="47">
        <v>0.956896551724138</v>
      </c>
      <c r="AL275" s="63">
        <v>0.941717791411043</v>
      </c>
      <c r="AM275" s="47">
        <f t="shared" si="53"/>
        <v>1.316033109</v>
      </c>
      <c r="AN275" s="47">
        <f t="shared" si="54"/>
        <v>0.03722297252</v>
      </c>
      <c r="AO275" s="3"/>
      <c r="AP275" s="3"/>
      <c r="AQ275" s="3"/>
      <c r="AR275" s="3"/>
      <c r="AS275" s="3"/>
      <c r="AT275" s="3"/>
      <c r="AU275" s="3"/>
      <c r="AV275" s="3"/>
      <c r="AW275" s="3">
        <v>15.0</v>
      </c>
      <c r="AX275" s="47">
        <f t="shared" si="56"/>
        <v>0.31</v>
      </c>
      <c r="AY275" s="3">
        <v>0.936231528</v>
      </c>
      <c r="AZ275" s="3">
        <v>0.013158516</v>
      </c>
      <c r="BA275" s="3"/>
      <c r="BB275" s="3">
        <v>0.013158516</v>
      </c>
      <c r="BC275" s="3"/>
      <c r="BD275" s="3"/>
      <c r="BE275" s="3"/>
      <c r="BF275" s="3">
        <f t="shared" si="28"/>
        <v>9</v>
      </c>
      <c r="BG275" s="47">
        <v>0.0942283864898801</v>
      </c>
      <c r="BH275" s="47">
        <v>1.10926856928677</v>
      </c>
      <c r="BI275" s="63">
        <v>0.839782756279701</v>
      </c>
      <c r="BJ275" s="47"/>
      <c r="BK275" s="47"/>
      <c r="BL275" s="3"/>
      <c r="BM275" s="3"/>
      <c r="BN275" s="3"/>
      <c r="BO275" s="3"/>
      <c r="BP275" s="3"/>
      <c r="BQ275" s="3"/>
      <c r="BR275" s="3"/>
      <c r="BS275" s="3"/>
      <c r="BT275" s="3"/>
      <c r="BU275" s="3">
        <v>1.0</v>
      </c>
      <c r="BV275" s="47">
        <f t="shared" si="57"/>
        <v>0.015</v>
      </c>
      <c r="BW275" s="3">
        <v>0.7036385165</v>
      </c>
      <c r="BX275" s="3">
        <v>0.010463656945</v>
      </c>
      <c r="BY275" s="3"/>
      <c r="BZ275" s="3"/>
      <c r="CA275" s="3"/>
      <c r="CB275" s="3"/>
      <c r="CC275" s="3"/>
      <c r="CD275" s="3"/>
      <c r="CE275" s="3"/>
      <c r="CF275" s="3"/>
      <c r="CG275" s="3"/>
      <c r="CH275" s="3"/>
      <c r="CI275" s="3"/>
      <c r="CJ275" s="3"/>
      <c r="CK275" s="3"/>
      <c r="CL275" s="3"/>
      <c r="CM275" s="47">
        <v>0.247126436781609</v>
      </c>
      <c r="CN275" s="47">
        <v>0.362956033676333</v>
      </c>
      <c r="CO275" s="47">
        <v>0.345204102364575</v>
      </c>
      <c r="CP275" s="47">
        <v>0.34915103040703</v>
      </c>
      <c r="CQ275" s="63">
        <v>0.3467417538214</v>
      </c>
      <c r="CR275" s="47">
        <f t="shared" si="29"/>
        <v>0.3452041024</v>
      </c>
      <c r="CS275" s="47">
        <f t="shared" si="50"/>
        <v>0.001537651457</v>
      </c>
      <c r="CT275" s="47">
        <f t="shared" si="31"/>
        <v>0.4313934519</v>
      </c>
      <c r="CU275" s="47">
        <f t="shared" si="32"/>
        <v>0.08190389343</v>
      </c>
      <c r="CV275" s="3"/>
    </row>
    <row r="276" ht="11.25" customHeight="1">
      <c r="A276" s="3" t="s">
        <v>296</v>
      </c>
      <c r="B276" s="18">
        <v>42.0</v>
      </c>
      <c r="C276" s="19">
        <v>122.0</v>
      </c>
      <c r="D276" s="20">
        <v>362.0</v>
      </c>
      <c r="E276" s="21">
        <v>617.0</v>
      </c>
      <c r="F276" s="35">
        <v>86.0</v>
      </c>
      <c r="G276" s="36">
        <v>56.0</v>
      </c>
      <c r="H276" s="47">
        <f t="shared" si="1"/>
        <v>0.256097561</v>
      </c>
      <c r="I276" s="47">
        <f t="shared" si="2"/>
        <v>0.3697650664</v>
      </c>
      <c r="J276" s="47">
        <f t="shared" si="3"/>
        <v>0.6056338028</v>
      </c>
      <c r="K276" s="47">
        <f t="shared" si="4"/>
        <v>0.353455818</v>
      </c>
      <c r="L276" s="47">
        <f t="shared" si="5"/>
        <v>0.4183006536</v>
      </c>
      <c r="M276" s="47">
        <f t="shared" si="6"/>
        <v>0.3996431757</v>
      </c>
      <c r="N276" s="62">
        <f t="shared" si="7"/>
        <v>5.969512195</v>
      </c>
      <c r="O276" s="62">
        <f t="shared" si="8"/>
        <v>0.8658536585</v>
      </c>
      <c r="P276" s="62">
        <f t="shared" si="9"/>
        <v>0.1450459653</v>
      </c>
      <c r="Q276" s="62">
        <f t="shared" si="10"/>
        <v>0.1242344707</v>
      </c>
      <c r="R276" s="62">
        <f t="shared" si="11"/>
        <v>3.199346405</v>
      </c>
      <c r="S276" s="62">
        <f t="shared" si="12"/>
        <v>0.1462979483</v>
      </c>
      <c r="T276" s="63">
        <f t="shared" si="13"/>
        <v>0.353455818</v>
      </c>
      <c r="U276" s="63">
        <f t="shared" si="14"/>
        <v>0.4183006536</v>
      </c>
      <c r="V276" s="63">
        <f t="shared" si="15"/>
        <v>0.3996431757</v>
      </c>
      <c r="W276" s="63">
        <f t="shared" si="16"/>
        <v>0.3813229572</v>
      </c>
      <c r="X276" s="63">
        <f t="shared" si="17"/>
        <v>0.3813229572</v>
      </c>
      <c r="Y276" s="63">
        <f t="shared" si="18"/>
        <v>0.3813229572</v>
      </c>
      <c r="Z276" s="64">
        <f t="shared" si="19"/>
        <v>0.5765529309</v>
      </c>
      <c r="AA276" s="64">
        <f t="shared" si="20"/>
        <v>0.3202614379</v>
      </c>
      <c r="AB276" s="64">
        <f t="shared" si="21"/>
        <v>0.3728813559</v>
      </c>
      <c r="AC276" s="64">
        <f t="shared" si="22"/>
        <v>0.3579766537</v>
      </c>
      <c r="AD276" s="64">
        <f t="shared" si="23"/>
        <v>0.579766537</v>
      </c>
      <c r="AE276" s="64">
        <f t="shared" si="24"/>
        <v>0.4435797665</v>
      </c>
      <c r="AF276" s="3"/>
      <c r="AG276" s="3"/>
      <c r="AH276" s="3"/>
      <c r="AI276" s="66">
        <f t="shared" si="25"/>
        <v>45</v>
      </c>
      <c r="AJ276" s="47">
        <v>0.904761904761905</v>
      </c>
      <c r="AK276" s="47">
        <v>0.930769230769231</v>
      </c>
      <c r="AL276" s="63">
        <v>0.927152317880795</v>
      </c>
      <c r="AM276" s="47">
        <f t="shared" si="53"/>
        <v>1.297916513</v>
      </c>
      <c r="AN276" s="47">
        <f t="shared" si="54"/>
        <v>0.01838995658</v>
      </c>
      <c r="AO276" s="3"/>
      <c r="AP276" s="3"/>
      <c r="AQ276" s="3"/>
      <c r="AR276" s="3"/>
      <c r="AS276" s="3"/>
      <c r="AT276" s="3"/>
      <c r="AU276" s="3"/>
      <c r="AV276" s="3"/>
      <c r="AW276" s="3">
        <v>17.0</v>
      </c>
      <c r="AX276" s="47">
        <f t="shared" si="56"/>
        <v>0.35</v>
      </c>
      <c r="AY276" s="3">
        <v>0.91222274</v>
      </c>
      <c r="AZ276" s="3">
        <v>0.02802837</v>
      </c>
      <c r="BA276" s="3"/>
      <c r="BB276" s="3">
        <v>0.02802837</v>
      </c>
      <c r="BC276" s="3"/>
      <c r="BD276" s="3"/>
      <c r="BE276" s="3"/>
      <c r="BF276" s="3">
        <f t="shared" si="28"/>
        <v>9</v>
      </c>
      <c r="BG276" s="47">
        <v>0.0951144264767313</v>
      </c>
      <c r="BH276" s="47">
        <v>0.842058056288685</v>
      </c>
      <c r="BI276" s="63">
        <v>0.642285104111052</v>
      </c>
      <c r="BJ276" s="47"/>
      <c r="BK276" s="47"/>
      <c r="BL276" s="3"/>
      <c r="BM276" s="3"/>
      <c r="BN276" s="3"/>
      <c r="BO276" s="3"/>
      <c r="BP276" s="3"/>
      <c r="BQ276" s="3"/>
      <c r="BR276" s="3"/>
      <c r="BS276" s="3"/>
      <c r="BT276" s="3"/>
      <c r="BU276" s="3">
        <v>2.0</v>
      </c>
      <c r="BV276" s="47">
        <f t="shared" si="57"/>
        <v>0.025</v>
      </c>
      <c r="BW276" s="3">
        <v>0.695028011706741</v>
      </c>
      <c r="BX276" s="3">
        <v>0.02375522218</v>
      </c>
      <c r="BY276" s="3"/>
      <c r="BZ276" s="3"/>
      <c r="CA276" s="3"/>
      <c r="CB276" s="3"/>
      <c r="CC276" s="3"/>
      <c r="CD276" s="3"/>
      <c r="CE276" s="3"/>
      <c r="CF276" s="3"/>
      <c r="CG276" s="3"/>
      <c r="CH276" s="3"/>
      <c r="CI276" s="3"/>
      <c r="CJ276" s="3"/>
      <c r="CK276" s="3"/>
      <c r="CL276" s="3"/>
      <c r="CM276" s="47">
        <v>0.25609756097561</v>
      </c>
      <c r="CN276" s="47">
        <v>0.36976506639428</v>
      </c>
      <c r="CO276" s="47">
        <v>0.352363161258349</v>
      </c>
      <c r="CP276" s="47">
        <v>0.356242014926597</v>
      </c>
      <c r="CQ276" s="63">
        <v>0.353455818022747</v>
      </c>
      <c r="CR276" s="47">
        <f t="shared" si="29"/>
        <v>0.3523631613</v>
      </c>
      <c r="CS276" s="47">
        <f t="shared" si="50"/>
        <v>0.001092656764</v>
      </c>
      <c r="CT276" s="47">
        <f t="shared" si="31"/>
        <v>0.4425517079</v>
      </c>
      <c r="CU276" s="47">
        <f t="shared" si="32"/>
        <v>0.08037506388</v>
      </c>
      <c r="CV276" s="3"/>
    </row>
    <row r="277" ht="11.25" customHeight="1">
      <c r="A277" s="3" t="s">
        <v>297</v>
      </c>
      <c r="B277" s="18">
        <v>57.0</v>
      </c>
      <c r="C277" s="19">
        <v>182.0</v>
      </c>
      <c r="D277" s="20">
        <v>742.0</v>
      </c>
      <c r="E277" s="21">
        <v>1028.0</v>
      </c>
      <c r="F277" s="35">
        <v>541.0</v>
      </c>
      <c r="G277" s="36">
        <v>384.0</v>
      </c>
      <c r="H277" s="47">
        <f t="shared" si="1"/>
        <v>0.2384937238</v>
      </c>
      <c r="I277" s="47">
        <f t="shared" si="2"/>
        <v>0.4192090395</v>
      </c>
      <c r="J277" s="47">
        <f t="shared" si="3"/>
        <v>0.5848648649</v>
      </c>
      <c r="K277" s="47">
        <f t="shared" si="4"/>
        <v>0.3977103036</v>
      </c>
      <c r="L277" s="47">
        <f t="shared" si="5"/>
        <v>0.5137457045</v>
      </c>
      <c r="M277" s="47">
        <f t="shared" si="6"/>
        <v>0.4760667904</v>
      </c>
      <c r="N277" s="62">
        <f t="shared" si="7"/>
        <v>7.405857741</v>
      </c>
      <c r="O277" s="62">
        <f t="shared" si="8"/>
        <v>3.870292887</v>
      </c>
      <c r="P277" s="62">
        <f t="shared" si="9"/>
        <v>0.5225988701</v>
      </c>
      <c r="Q277" s="62">
        <f t="shared" si="10"/>
        <v>0.4604280737</v>
      </c>
      <c r="R277" s="62">
        <f t="shared" si="11"/>
        <v>1.520618557</v>
      </c>
      <c r="S277" s="62">
        <f t="shared" si="12"/>
        <v>0.08868274583</v>
      </c>
      <c r="T277" s="63">
        <f t="shared" si="13"/>
        <v>0.3977103036</v>
      </c>
      <c r="U277" s="63">
        <f t="shared" si="14"/>
        <v>0.5137457045</v>
      </c>
      <c r="V277" s="63">
        <f t="shared" si="15"/>
        <v>0.4760667904</v>
      </c>
      <c r="W277" s="63">
        <f t="shared" si="16"/>
        <v>0.4567143831</v>
      </c>
      <c r="X277" s="63">
        <f t="shared" si="17"/>
        <v>0.4567143831</v>
      </c>
      <c r="Y277" s="63">
        <f t="shared" si="18"/>
        <v>0.4567143831</v>
      </c>
      <c r="Z277" s="64">
        <f t="shared" si="19"/>
        <v>0.5400696864</v>
      </c>
      <c r="AA277" s="64">
        <f t="shared" si="20"/>
        <v>0.3788659794</v>
      </c>
      <c r="AB277" s="64">
        <f t="shared" si="21"/>
        <v>0.4178107607</v>
      </c>
      <c r="AC277" s="64">
        <f t="shared" si="22"/>
        <v>0.4032038173</v>
      </c>
      <c r="AD277" s="64">
        <f t="shared" si="23"/>
        <v>0.554192229</v>
      </c>
      <c r="AE277" s="64">
        <f t="shared" si="24"/>
        <v>0.4993183367</v>
      </c>
      <c r="AF277" s="3"/>
      <c r="AG277" s="3"/>
      <c r="AH277" s="3"/>
      <c r="AI277" s="66">
        <f t="shared" si="25"/>
        <v>45</v>
      </c>
      <c r="AJ277" s="47">
        <v>0.905454545454545</v>
      </c>
      <c r="AK277" s="47">
        <v>0.92544731610338</v>
      </c>
      <c r="AL277" s="63">
        <v>0.921155347384856</v>
      </c>
      <c r="AM277" s="47">
        <f t="shared" si="53"/>
        <v>1.294643122</v>
      </c>
      <c r="AN277" s="47">
        <f t="shared" si="54"/>
        <v>0.0141370237</v>
      </c>
      <c r="AO277" s="3"/>
      <c r="AP277" s="3"/>
      <c r="AQ277" s="3"/>
      <c r="AR277" s="3"/>
      <c r="AS277" s="3"/>
      <c r="AT277" s="3"/>
      <c r="AU277" s="3"/>
      <c r="AV277" s="3"/>
      <c r="AW277" s="3">
        <v>20.0</v>
      </c>
      <c r="AX277" s="47">
        <f t="shared" si="56"/>
        <v>0.41</v>
      </c>
      <c r="AY277" s="3">
        <v>0.84976408</v>
      </c>
      <c r="AZ277" s="3">
        <v>0.064594026</v>
      </c>
      <c r="BA277" s="3"/>
      <c r="BB277" s="3">
        <v>0.064594026</v>
      </c>
      <c r="BC277" s="3"/>
      <c r="BD277" s="3"/>
      <c r="BE277" s="3"/>
      <c r="BF277" s="3">
        <f t="shared" si="28"/>
        <v>9</v>
      </c>
      <c r="BG277" s="47">
        <v>0.0960942067361935</v>
      </c>
      <c r="BH277" s="47">
        <v>1.27460528474499</v>
      </c>
      <c r="BI277" s="63">
        <v>0.948051948051948</v>
      </c>
      <c r="BJ277" s="47"/>
      <c r="BK277" s="47"/>
      <c r="BL277" s="3"/>
      <c r="BM277" s="3"/>
      <c r="BN277" s="3"/>
      <c r="BO277" s="3"/>
      <c r="BP277" s="3"/>
      <c r="BQ277" s="3"/>
      <c r="BR277" s="3"/>
      <c r="BS277" s="3"/>
      <c r="BT277" s="3"/>
      <c r="BU277" s="3">
        <v>3.0</v>
      </c>
      <c r="BV277" s="47">
        <f t="shared" si="57"/>
        <v>0.035</v>
      </c>
      <c r="BW277" s="3">
        <v>0.703894551516111</v>
      </c>
      <c r="BX277" s="3">
        <v>0.0194147615</v>
      </c>
      <c r="BY277" s="3"/>
      <c r="BZ277" s="3"/>
      <c r="CA277" s="3"/>
      <c r="CB277" s="3"/>
      <c r="CC277" s="3"/>
      <c r="CD277" s="3"/>
      <c r="CE277" s="3"/>
      <c r="CF277" s="3"/>
      <c r="CG277" s="3"/>
      <c r="CH277" s="3"/>
      <c r="CI277" s="3"/>
      <c r="CJ277" s="3"/>
      <c r="CK277" s="3"/>
      <c r="CL277" s="3"/>
      <c r="CM277" s="47">
        <v>0.238493723849372</v>
      </c>
      <c r="CN277" s="47">
        <v>0.419209039548023</v>
      </c>
      <c r="CO277" s="47">
        <v>0.390952603560908</v>
      </c>
      <c r="CP277" s="47">
        <v>0.394464516242253</v>
      </c>
      <c r="CQ277" s="63">
        <v>0.397710303633649</v>
      </c>
      <c r="CR277" s="47">
        <f t="shared" si="29"/>
        <v>0.3909526036</v>
      </c>
      <c r="CS277" s="47">
        <f t="shared" si="50"/>
        <v>0.006757700073</v>
      </c>
      <c r="CT277" s="47">
        <f t="shared" si="31"/>
        <v>0.465066084</v>
      </c>
      <c r="CU277" s="47">
        <f t="shared" si="32"/>
        <v>0.1277850252</v>
      </c>
      <c r="CV277" s="3"/>
    </row>
    <row r="278" ht="11.25" customHeight="1">
      <c r="A278" s="3" t="s">
        <v>298</v>
      </c>
      <c r="B278" s="18">
        <v>114.0</v>
      </c>
      <c r="C278" s="19">
        <v>135.0</v>
      </c>
      <c r="D278" s="20">
        <v>590.0</v>
      </c>
      <c r="E278" s="21">
        <v>553.0</v>
      </c>
      <c r="F278" s="35">
        <v>444.0</v>
      </c>
      <c r="G278" s="36">
        <v>207.0</v>
      </c>
      <c r="H278" s="47">
        <f t="shared" si="1"/>
        <v>0.4578313253</v>
      </c>
      <c r="I278" s="47">
        <f t="shared" si="2"/>
        <v>0.5161854768</v>
      </c>
      <c r="J278" s="47">
        <f t="shared" si="3"/>
        <v>0.6820276498</v>
      </c>
      <c r="K278" s="47">
        <f t="shared" si="4"/>
        <v>0.5057471264</v>
      </c>
      <c r="L278" s="47">
        <f t="shared" si="5"/>
        <v>0.62</v>
      </c>
      <c r="M278" s="47">
        <f t="shared" si="6"/>
        <v>0.5763656633</v>
      </c>
      <c r="N278" s="62">
        <f t="shared" si="7"/>
        <v>4.590361446</v>
      </c>
      <c r="O278" s="62">
        <f t="shared" si="8"/>
        <v>2.614457831</v>
      </c>
      <c r="P278" s="62">
        <f t="shared" si="9"/>
        <v>0.5695538058</v>
      </c>
      <c r="Q278" s="62">
        <f t="shared" si="10"/>
        <v>0.4676724138</v>
      </c>
      <c r="R278" s="62">
        <f t="shared" si="11"/>
        <v>1.27</v>
      </c>
      <c r="S278" s="62">
        <f t="shared" si="12"/>
        <v>0.1387959866</v>
      </c>
      <c r="T278" s="63">
        <f t="shared" si="13"/>
        <v>0.5057471264</v>
      </c>
      <c r="U278" s="63">
        <f t="shared" si="14"/>
        <v>0.62</v>
      </c>
      <c r="V278" s="63">
        <f t="shared" si="15"/>
        <v>0.5763656633</v>
      </c>
      <c r="W278" s="63">
        <f t="shared" si="16"/>
        <v>0.5619187469</v>
      </c>
      <c r="X278" s="63">
        <f t="shared" si="17"/>
        <v>0.5619187469</v>
      </c>
      <c r="Y278" s="63">
        <f t="shared" si="18"/>
        <v>0.5619187469</v>
      </c>
      <c r="Z278" s="64">
        <f t="shared" si="19"/>
        <v>0.4791666667</v>
      </c>
      <c r="AA278" s="64">
        <f t="shared" si="20"/>
        <v>0.3566666667</v>
      </c>
      <c r="AB278" s="64">
        <f t="shared" si="21"/>
        <v>0.4442586399</v>
      </c>
      <c r="AC278" s="64">
        <f t="shared" si="22"/>
        <v>0.4459128732</v>
      </c>
      <c r="AD278" s="64">
        <f t="shared" si="23"/>
        <v>0.5438081253</v>
      </c>
      <c r="AE278" s="64">
        <f t="shared" si="24"/>
        <v>0.5721977484</v>
      </c>
      <c r="AF278" s="3"/>
      <c r="AG278" s="3"/>
      <c r="AH278" s="3"/>
      <c r="AI278" s="66">
        <f t="shared" si="25"/>
        <v>45</v>
      </c>
      <c r="AJ278" s="47">
        <v>0.90625</v>
      </c>
      <c r="AK278" s="47">
        <v>0.962732919254658</v>
      </c>
      <c r="AL278" s="63">
        <v>0.953367875647668</v>
      </c>
      <c r="AM278" s="47">
        <f t="shared" si="53"/>
        <v>1.321570496</v>
      </c>
      <c r="AN278" s="47">
        <f t="shared" si="54"/>
        <v>0.03993945523</v>
      </c>
      <c r="AO278" s="3"/>
      <c r="AP278" s="3"/>
      <c r="AQ278" s="3"/>
      <c r="AR278" s="3"/>
      <c r="AS278" s="3"/>
      <c r="AT278" s="3"/>
      <c r="AU278" s="3"/>
      <c r="AV278" s="3"/>
      <c r="AW278" s="3">
        <v>21.0</v>
      </c>
      <c r="AX278" s="47">
        <f t="shared" si="56"/>
        <v>0.43</v>
      </c>
      <c r="AY278" s="3">
        <v>0.82735256</v>
      </c>
      <c r="AZ278" s="3">
        <v>0.0777994313</v>
      </c>
      <c r="BA278" s="3"/>
      <c r="BB278" s="3">
        <v>0.0777994313</v>
      </c>
      <c r="BC278" s="3"/>
      <c r="BD278" s="3"/>
      <c r="BE278" s="3"/>
      <c r="BF278" s="3">
        <f t="shared" si="28"/>
        <v>9</v>
      </c>
      <c r="BG278" s="47">
        <v>0.0965388922314516</v>
      </c>
      <c r="BH278" s="47">
        <v>1.17884498157151</v>
      </c>
      <c r="BI278" s="63">
        <v>0.88631090487239</v>
      </c>
      <c r="BJ278" s="47"/>
      <c r="BK278" s="47"/>
      <c r="BL278" s="3"/>
      <c r="BM278" s="3"/>
      <c r="BN278" s="3"/>
      <c r="BO278" s="3"/>
      <c r="BP278" s="3"/>
      <c r="BQ278" s="3"/>
      <c r="BR278" s="3"/>
      <c r="BS278" s="3"/>
      <c r="BT278" s="3"/>
      <c r="BU278" s="3">
        <v>4.0</v>
      </c>
      <c r="BV278" s="47">
        <f t="shared" si="57"/>
        <v>0.045</v>
      </c>
      <c r="BW278" s="3">
        <v>0.700221755384312</v>
      </c>
      <c r="BX278" s="3">
        <v>0.027933496</v>
      </c>
      <c r="BY278" s="3"/>
      <c r="BZ278" s="3"/>
      <c r="CA278" s="3"/>
      <c r="CB278" s="3"/>
      <c r="CC278" s="3"/>
      <c r="CD278" s="3"/>
      <c r="CE278" s="3"/>
      <c r="CF278" s="3"/>
      <c r="CG278" s="3"/>
      <c r="CH278" s="3"/>
      <c r="CI278" s="3"/>
      <c r="CJ278" s="3"/>
      <c r="CK278" s="3"/>
      <c r="CL278" s="3"/>
      <c r="CM278" s="47">
        <v>0.457831325301205</v>
      </c>
      <c r="CN278" s="47">
        <v>0.516185476815398</v>
      </c>
      <c r="CO278" s="47">
        <v>0.50773838323754</v>
      </c>
      <c r="CP278" s="47">
        <v>0.510139798158522</v>
      </c>
      <c r="CQ278" s="63">
        <v>0.505747126436782</v>
      </c>
      <c r="CR278" s="47">
        <f t="shared" si="29"/>
        <v>0.5077383832</v>
      </c>
      <c r="CS278" s="47">
        <f t="shared" si="50"/>
        <v>-0.001991256801</v>
      </c>
      <c r="CT278" s="47">
        <f t="shared" si="31"/>
        <v>0.6887338858</v>
      </c>
      <c r="CU278" s="47">
        <f t="shared" si="32"/>
        <v>0.04126261625</v>
      </c>
      <c r="CV278" s="3"/>
    </row>
    <row r="279" ht="11.25" customHeight="1">
      <c r="A279" s="3" t="s">
        <v>299</v>
      </c>
      <c r="B279" s="18">
        <v>100.0</v>
      </c>
      <c r="C279" s="19">
        <v>275.0</v>
      </c>
      <c r="D279" s="20">
        <v>799.0</v>
      </c>
      <c r="E279" s="21">
        <v>1087.0</v>
      </c>
      <c r="F279" s="35">
        <v>822.0</v>
      </c>
      <c r="G279" s="36">
        <v>485.0</v>
      </c>
      <c r="H279" s="47">
        <f t="shared" si="1"/>
        <v>0.2666666667</v>
      </c>
      <c r="I279" s="47">
        <f t="shared" si="2"/>
        <v>0.4236479321</v>
      </c>
      <c r="J279" s="47">
        <f t="shared" si="3"/>
        <v>0.6289211936</v>
      </c>
      <c r="K279" s="47">
        <f t="shared" si="4"/>
        <v>0.3976116762</v>
      </c>
      <c r="L279" s="47">
        <f t="shared" si="5"/>
        <v>0.548156956</v>
      </c>
      <c r="M279" s="47">
        <f t="shared" si="6"/>
        <v>0.5076730348</v>
      </c>
      <c r="N279" s="62">
        <f t="shared" si="7"/>
        <v>5.029333333</v>
      </c>
      <c r="O279" s="62">
        <f t="shared" si="8"/>
        <v>3.485333333</v>
      </c>
      <c r="P279" s="62">
        <f t="shared" si="9"/>
        <v>0.6930010604</v>
      </c>
      <c r="Q279" s="62">
        <f t="shared" si="10"/>
        <v>0.5780628041</v>
      </c>
      <c r="R279" s="62">
        <f t="shared" si="11"/>
        <v>1.121284185</v>
      </c>
      <c r="S279" s="62">
        <f t="shared" si="12"/>
        <v>0.1174444096</v>
      </c>
      <c r="T279" s="63">
        <f t="shared" si="13"/>
        <v>0.3976116762</v>
      </c>
      <c r="U279" s="63">
        <f t="shared" si="14"/>
        <v>0.548156956</v>
      </c>
      <c r="V279" s="63">
        <f t="shared" si="15"/>
        <v>0.5076730348</v>
      </c>
      <c r="W279" s="63">
        <f t="shared" si="16"/>
        <v>0.4823430493</v>
      </c>
      <c r="X279" s="63">
        <f t="shared" si="17"/>
        <v>0.4823430493</v>
      </c>
      <c r="Y279" s="63">
        <f t="shared" si="18"/>
        <v>0.4823430493</v>
      </c>
      <c r="Z279" s="64">
        <f t="shared" si="19"/>
        <v>0.5249889429</v>
      </c>
      <c r="AA279" s="64">
        <f t="shared" si="20"/>
        <v>0.3478002378</v>
      </c>
      <c r="AB279" s="64">
        <f t="shared" si="21"/>
        <v>0.4021296586</v>
      </c>
      <c r="AC279" s="64">
        <f t="shared" si="22"/>
        <v>0.3878923767</v>
      </c>
      <c r="AD279" s="64">
        <f t="shared" si="23"/>
        <v>0.5630605381</v>
      </c>
      <c r="AE279" s="64">
        <f t="shared" si="24"/>
        <v>0.5313901345</v>
      </c>
      <c r="AF279" s="3"/>
      <c r="AG279" s="3"/>
      <c r="AH279" s="3"/>
      <c r="AI279" s="66">
        <f t="shared" si="25"/>
        <v>45</v>
      </c>
      <c r="AJ279" s="47">
        <v>0.906976744186046</v>
      </c>
      <c r="AK279" s="47">
        <v>0.964912280701754</v>
      </c>
      <c r="AL279" s="63">
        <v>0.955719557195572</v>
      </c>
      <c r="AM279" s="47">
        <f t="shared" si="53"/>
        <v>1.323625423</v>
      </c>
      <c r="AN279" s="47">
        <f t="shared" si="54"/>
        <v>0.04096661074</v>
      </c>
      <c r="AO279" s="3"/>
      <c r="AP279" s="3"/>
      <c r="AQ279" s="3"/>
      <c r="AR279" s="3"/>
      <c r="AS279" s="3"/>
      <c r="AT279" s="3"/>
      <c r="AU279" s="3"/>
      <c r="AV279" s="3"/>
      <c r="AW279" s="3">
        <v>22.0</v>
      </c>
      <c r="AX279" s="47">
        <f t="shared" si="56"/>
        <v>0.45</v>
      </c>
      <c r="AY279" s="3">
        <v>0.85705285</v>
      </c>
      <c r="AZ279" s="3">
        <v>0.06361775</v>
      </c>
      <c r="BA279" s="3"/>
      <c r="BB279" s="3">
        <v>0.06361775</v>
      </c>
      <c r="BC279" s="3"/>
      <c r="BD279" s="3"/>
      <c r="BE279" s="3"/>
      <c r="BF279" s="3">
        <f t="shared" si="28"/>
        <v>9</v>
      </c>
      <c r="BG279" s="47">
        <v>0.0967301701304034</v>
      </c>
      <c r="BH279" s="47">
        <v>0.461401591874409</v>
      </c>
      <c r="BI279" s="63">
        <v>0.376068376068376</v>
      </c>
      <c r="BJ279" s="47"/>
      <c r="BK279" s="47"/>
      <c r="BL279" s="3"/>
      <c r="BM279" s="3"/>
      <c r="BN279" s="3"/>
      <c r="BO279" s="3"/>
      <c r="BP279" s="3"/>
      <c r="BQ279" s="3"/>
      <c r="BR279" s="3"/>
      <c r="BS279" s="3"/>
      <c r="BT279" s="3"/>
      <c r="BU279" s="3">
        <v>5.0</v>
      </c>
      <c r="BV279" s="47">
        <f t="shared" si="57"/>
        <v>0.055</v>
      </c>
      <c r="BW279" s="3">
        <v>0.698871632216</v>
      </c>
      <c r="BX279" s="3">
        <v>0.035570497755</v>
      </c>
      <c r="BY279" s="3"/>
      <c r="BZ279" s="3"/>
      <c r="CA279" s="3"/>
      <c r="CB279" s="3"/>
      <c r="CC279" s="3"/>
      <c r="CD279" s="3"/>
      <c r="CE279" s="3"/>
      <c r="CF279" s="3"/>
      <c r="CG279" s="3"/>
      <c r="CH279" s="3"/>
      <c r="CI279" s="3"/>
      <c r="CJ279" s="3"/>
      <c r="CK279" s="3"/>
      <c r="CL279" s="3"/>
      <c r="CM279" s="47">
        <v>0.266666666666667</v>
      </c>
      <c r="CN279" s="47">
        <v>0.423647932131495</v>
      </c>
      <c r="CO279" s="47">
        <v>0.399233858473751</v>
      </c>
      <c r="CP279" s="47">
        <v>0.402667025994006</v>
      </c>
      <c r="CQ279" s="63">
        <v>0.397611676249447</v>
      </c>
      <c r="CR279" s="47">
        <f t="shared" si="29"/>
        <v>0.3992338585</v>
      </c>
      <c r="CS279" s="47">
        <f t="shared" si="50"/>
        <v>-0.001622182224</v>
      </c>
      <c r="CT279" s="47">
        <f t="shared" si="31"/>
        <v>0.488126134</v>
      </c>
      <c r="CU279" s="47">
        <f t="shared" si="32"/>
        <v>0.1110025173</v>
      </c>
      <c r="CV279" s="3"/>
    </row>
    <row r="280" ht="11.25" customHeight="1">
      <c r="A280" s="3" t="s">
        <v>300</v>
      </c>
      <c r="B280" s="18">
        <v>79.0</v>
      </c>
      <c r="C280" s="19">
        <v>129.0</v>
      </c>
      <c r="D280" s="20">
        <v>531.0</v>
      </c>
      <c r="E280" s="21">
        <v>606.0</v>
      </c>
      <c r="F280" s="35">
        <v>111.0</v>
      </c>
      <c r="G280" s="36">
        <v>79.0</v>
      </c>
      <c r="H280" s="47">
        <f t="shared" si="1"/>
        <v>0.3798076923</v>
      </c>
      <c r="I280" s="47">
        <f t="shared" si="2"/>
        <v>0.4670184697</v>
      </c>
      <c r="J280" s="47">
        <f t="shared" si="3"/>
        <v>0.5842105263</v>
      </c>
      <c r="K280" s="47">
        <f t="shared" si="4"/>
        <v>0.4535315985</v>
      </c>
      <c r="L280" s="47">
        <f t="shared" si="5"/>
        <v>0.4773869347</v>
      </c>
      <c r="M280" s="47">
        <f t="shared" si="6"/>
        <v>0.4837980407</v>
      </c>
      <c r="N280" s="62">
        <f t="shared" si="7"/>
        <v>5.466346154</v>
      </c>
      <c r="O280" s="62">
        <f t="shared" si="8"/>
        <v>0.9134615385</v>
      </c>
      <c r="P280" s="62">
        <f t="shared" si="9"/>
        <v>0.1671064204</v>
      </c>
      <c r="Q280" s="62">
        <f t="shared" si="10"/>
        <v>0.1412639405</v>
      </c>
      <c r="R280" s="62">
        <f t="shared" si="11"/>
        <v>2.85678392</v>
      </c>
      <c r="S280" s="62">
        <f t="shared" si="12"/>
        <v>0.1567445365</v>
      </c>
      <c r="T280" s="63">
        <f t="shared" si="13"/>
        <v>0.4535315985</v>
      </c>
      <c r="U280" s="63">
        <f t="shared" si="14"/>
        <v>0.4773869347</v>
      </c>
      <c r="V280" s="63">
        <f t="shared" si="15"/>
        <v>0.4837980407</v>
      </c>
      <c r="W280" s="63">
        <f t="shared" si="16"/>
        <v>0.4697068404</v>
      </c>
      <c r="X280" s="63">
        <f t="shared" si="17"/>
        <v>0.4697068404</v>
      </c>
      <c r="Y280" s="63">
        <f t="shared" si="18"/>
        <v>0.4697068404</v>
      </c>
      <c r="Z280" s="64">
        <f t="shared" si="19"/>
        <v>0.5092936803</v>
      </c>
      <c r="AA280" s="64">
        <f t="shared" si="20"/>
        <v>0.3969849246</v>
      </c>
      <c r="AB280" s="64">
        <f t="shared" si="21"/>
        <v>0.4596834966</v>
      </c>
      <c r="AC280" s="64">
        <f t="shared" si="22"/>
        <v>0.4488599349</v>
      </c>
      <c r="AD280" s="64">
        <f t="shared" si="23"/>
        <v>0.5185667752</v>
      </c>
      <c r="AE280" s="64">
        <f t="shared" si="24"/>
        <v>0.5022801303</v>
      </c>
      <c r="AF280" s="3"/>
      <c r="AG280" s="3"/>
      <c r="AH280" s="3"/>
      <c r="AI280" s="66">
        <f t="shared" si="25"/>
        <v>45</v>
      </c>
      <c r="AJ280" s="47">
        <v>0.907407407407407</v>
      </c>
      <c r="AK280" s="47">
        <v>0.958333333333333</v>
      </c>
      <c r="AL280" s="63">
        <v>0.946581196581196</v>
      </c>
      <c r="AM280" s="47">
        <f t="shared" si="53"/>
        <v>1.31927793</v>
      </c>
      <c r="AN280" s="47">
        <f t="shared" si="54"/>
        <v>0.03601006756</v>
      </c>
      <c r="AO280" s="3"/>
      <c r="AP280" s="3"/>
      <c r="AQ280" s="3"/>
      <c r="AR280" s="3"/>
      <c r="AS280" s="3"/>
      <c r="AT280" s="3"/>
      <c r="AU280" s="3"/>
      <c r="AV280" s="3"/>
      <c r="AW280" s="3">
        <v>23.0</v>
      </c>
      <c r="AX280" s="47">
        <f t="shared" si="56"/>
        <v>0.47</v>
      </c>
      <c r="AY280" s="3">
        <v>0.891740725</v>
      </c>
      <c r="AZ280" s="3">
        <v>0.04659813</v>
      </c>
      <c r="BA280" s="3"/>
      <c r="BB280" s="3">
        <v>0.04659813</v>
      </c>
      <c r="BC280" s="3"/>
      <c r="BD280" s="3"/>
      <c r="BE280" s="3"/>
      <c r="BF280" s="3">
        <f t="shared" si="28"/>
        <v>9</v>
      </c>
      <c r="BG280" s="47">
        <v>0.0969497970289894</v>
      </c>
      <c r="BH280" s="47">
        <v>0.848648743241445</v>
      </c>
      <c r="BI280" s="63">
        <v>0.649301143583227</v>
      </c>
      <c r="BJ280" s="47"/>
      <c r="BK280" s="47"/>
      <c r="BL280" s="3"/>
      <c r="BM280" s="3"/>
      <c r="BN280" s="3"/>
      <c r="BO280" s="3"/>
      <c r="BP280" s="3"/>
      <c r="BQ280" s="3"/>
      <c r="BR280" s="3"/>
      <c r="BS280" s="3"/>
      <c r="BT280" s="3"/>
      <c r="BU280" s="3">
        <v>6.0</v>
      </c>
      <c r="BV280" s="47">
        <f t="shared" si="57"/>
        <v>0.065</v>
      </c>
      <c r="BW280" s="3">
        <v>0.6986882589</v>
      </c>
      <c r="BX280" s="3">
        <v>0.037039676289</v>
      </c>
      <c r="BY280" s="3"/>
      <c r="BZ280" s="3"/>
      <c r="CA280" s="3"/>
      <c r="CB280" s="3"/>
      <c r="CC280" s="3"/>
      <c r="CD280" s="3"/>
      <c r="CE280" s="3"/>
      <c r="CF280" s="3"/>
      <c r="CG280" s="3"/>
      <c r="CH280" s="3"/>
      <c r="CI280" s="3"/>
      <c r="CJ280" s="3"/>
      <c r="CK280" s="3"/>
      <c r="CL280" s="3"/>
      <c r="CM280" s="47">
        <v>0.379807692307692</v>
      </c>
      <c r="CN280" s="47">
        <v>0.467018469656992</v>
      </c>
      <c r="CO280" s="47">
        <v>0.453899707696822</v>
      </c>
      <c r="CP280" s="47">
        <v>0.456813066184687</v>
      </c>
      <c r="CQ280" s="63">
        <v>0.453531598513011</v>
      </c>
      <c r="CR280" s="47">
        <f t="shared" si="29"/>
        <v>0.4538997077</v>
      </c>
      <c r="CS280" s="47">
        <f t="shared" si="50"/>
        <v>-0.0003681091838</v>
      </c>
      <c r="CT280" s="47">
        <f t="shared" si="31"/>
        <v>0.5987965216</v>
      </c>
      <c r="CU280" s="47">
        <f t="shared" si="32"/>
        <v>0.06166733206</v>
      </c>
      <c r="CV280" s="3"/>
    </row>
    <row r="281" ht="11.25" customHeight="1">
      <c r="A281" s="3" t="s">
        <v>301</v>
      </c>
      <c r="B281" s="18">
        <v>142.0</v>
      </c>
      <c r="C281" s="19">
        <v>200.0</v>
      </c>
      <c r="D281" s="20">
        <v>943.0</v>
      </c>
      <c r="E281" s="21">
        <v>870.0</v>
      </c>
      <c r="F281" s="35">
        <v>494.0</v>
      </c>
      <c r="G281" s="36">
        <v>254.0</v>
      </c>
      <c r="H281" s="47">
        <f t="shared" si="1"/>
        <v>0.4152046784</v>
      </c>
      <c r="I281" s="47">
        <f t="shared" si="2"/>
        <v>0.5201323773</v>
      </c>
      <c r="J281" s="47">
        <f t="shared" si="3"/>
        <v>0.6604278075</v>
      </c>
      <c r="K281" s="47">
        <f t="shared" si="4"/>
        <v>0.5034802784</v>
      </c>
      <c r="L281" s="47">
        <f t="shared" si="5"/>
        <v>0.5834862385</v>
      </c>
      <c r="M281" s="47">
        <f t="shared" si="6"/>
        <v>0.5611089418</v>
      </c>
      <c r="N281" s="62">
        <f t="shared" si="7"/>
        <v>5.301169591</v>
      </c>
      <c r="O281" s="62">
        <f t="shared" si="8"/>
        <v>2.187134503</v>
      </c>
      <c r="P281" s="62">
        <f t="shared" si="9"/>
        <v>0.4125758411</v>
      </c>
      <c r="Q281" s="62">
        <f t="shared" si="10"/>
        <v>0.347099768</v>
      </c>
      <c r="R281" s="62">
        <f t="shared" si="11"/>
        <v>1.663302752</v>
      </c>
      <c r="S281" s="62">
        <f t="shared" si="12"/>
        <v>0.1335415853</v>
      </c>
      <c r="T281" s="63">
        <f t="shared" si="13"/>
        <v>0.5034802784</v>
      </c>
      <c r="U281" s="63">
        <f t="shared" si="14"/>
        <v>0.5834862385</v>
      </c>
      <c r="V281" s="63">
        <f t="shared" si="15"/>
        <v>0.5611089418</v>
      </c>
      <c r="W281" s="63">
        <f t="shared" si="16"/>
        <v>0.5439200827</v>
      </c>
      <c r="X281" s="63">
        <f t="shared" si="17"/>
        <v>0.5439200827</v>
      </c>
      <c r="Y281" s="63">
        <f t="shared" si="18"/>
        <v>0.5439200827</v>
      </c>
      <c r="Z281" s="64">
        <f t="shared" si="19"/>
        <v>0.4696055684</v>
      </c>
      <c r="AA281" s="64">
        <f t="shared" si="20"/>
        <v>0.3633027523</v>
      </c>
      <c r="AB281" s="64">
        <f t="shared" si="21"/>
        <v>0.4673955486</v>
      </c>
      <c r="AC281" s="64">
        <f t="shared" si="22"/>
        <v>0.4612469859</v>
      </c>
      <c r="AD281" s="64">
        <f t="shared" si="23"/>
        <v>0.5187736824</v>
      </c>
      <c r="AE281" s="64">
        <f t="shared" si="24"/>
        <v>0.5638994144</v>
      </c>
      <c r="AF281" s="3"/>
      <c r="AG281" s="3"/>
      <c r="AH281" s="3"/>
      <c r="AI281" s="66">
        <f t="shared" si="25"/>
        <v>45</v>
      </c>
      <c r="AJ281" s="47">
        <v>0.907692307692308</v>
      </c>
      <c r="AK281" s="47">
        <v>0.933110367892977</v>
      </c>
      <c r="AL281" s="63">
        <v>0.928571428571429</v>
      </c>
      <c r="AM281" s="47">
        <f t="shared" si="53"/>
        <v>1.301644055</v>
      </c>
      <c r="AN281" s="47">
        <f t="shared" si="54"/>
        <v>0.01797328273</v>
      </c>
      <c r="AO281" s="3"/>
      <c r="AP281" s="3"/>
      <c r="AQ281" s="3"/>
      <c r="AR281" s="3"/>
      <c r="AS281" s="3"/>
      <c r="AT281" s="3"/>
      <c r="AU281" s="3"/>
      <c r="AV281" s="3"/>
      <c r="AW281" s="3">
        <v>24.0</v>
      </c>
      <c r="AX281" s="47">
        <f t="shared" si="56"/>
        <v>0.49</v>
      </c>
      <c r="AY281" s="3">
        <v>0.8110897174</v>
      </c>
      <c r="AZ281" s="3">
        <v>0.0965107612</v>
      </c>
      <c r="BA281" s="3"/>
      <c r="BB281" s="3">
        <v>0.0965107612</v>
      </c>
      <c r="BC281" s="3"/>
      <c r="BD281" s="3"/>
      <c r="BE281" s="3"/>
      <c r="BF281" s="3">
        <f t="shared" si="28"/>
        <v>9</v>
      </c>
      <c r="BG281" s="47">
        <v>0.0975639916497829</v>
      </c>
      <c r="BH281" s="47">
        <v>0.881682242464184</v>
      </c>
      <c r="BI281" s="63">
        <v>0.673130193905817</v>
      </c>
      <c r="BJ281" s="47"/>
      <c r="BK281" s="47"/>
      <c r="BL281" s="3"/>
      <c r="BM281" s="3"/>
      <c r="BN281" s="3"/>
      <c r="BO281" s="3"/>
      <c r="BP281" s="3"/>
      <c r="BQ281" s="3"/>
      <c r="BR281" s="3"/>
      <c r="BS281" s="3"/>
      <c r="BT281" s="3"/>
      <c r="BU281" s="3">
        <v>7.0</v>
      </c>
      <c r="BV281" s="47">
        <f t="shared" si="57"/>
        <v>0.075</v>
      </c>
      <c r="BW281" s="3">
        <v>0.700988714818991</v>
      </c>
      <c r="BX281" s="3">
        <v>0.04050210396</v>
      </c>
      <c r="BY281" s="3"/>
      <c r="BZ281" s="3"/>
      <c r="CA281" s="3"/>
      <c r="CB281" s="3"/>
      <c r="CC281" s="3"/>
      <c r="CD281" s="3"/>
      <c r="CE281" s="3"/>
      <c r="CF281" s="3"/>
      <c r="CG281" s="3"/>
      <c r="CH281" s="3"/>
      <c r="CI281" s="3"/>
      <c r="CJ281" s="3"/>
      <c r="CK281" s="3"/>
      <c r="CL281" s="3"/>
      <c r="CM281" s="47">
        <v>0.415204678362573</v>
      </c>
      <c r="CN281" s="47">
        <v>0.520132377275234</v>
      </c>
      <c r="CO281" s="47">
        <v>0.504145380381</v>
      </c>
      <c r="CP281" s="47">
        <v>0.506580960605637</v>
      </c>
      <c r="CQ281" s="63">
        <v>0.503480278422274</v>
      </c>
      <c r="CR281" s="47">
        <f t="shared" si="29"/>
        <v>0.5041453804</v>
      </c>
      <c r="CS281" s="47">
        <f t="shared" si="50"/>
        <v>-0.0006651019587</v>
      </c>
      <c r="CT281" s="47">
        <f t="shared" si="31"/>
        <v>0.6613831747</v>
      </c>
      <c r="CU281" s="47">
        <f t="shared" si="32"/>
        <v>0.07419508744</v>
      </c>
      <c r="CV281" s="3"/>
    </row>
    <row r="282" ht="11.25" customHeight="1">
      <c r="A282" s="3" t="s">
        <v>302</v>
      </c>
      <c r="B282" s="18">
        <v>50.0</v>
      </c>
      <c r="C282" s="19">
        <v>117.0</v>
      </c>
      <c r="D282" s="20">
        <v>472.0</v>
      </c>
      <c r="E282" s="21">
        <v>567.0</v>
      </c>
      <c r="F282" s="35">
        <v>278.0</v>
      </c>
      <c r="G282" s="36">
        <v>170.0</v>
      </c>
      <c r="H282" s="47">
        <f t="shared" si="1"/>
        <v>0.2994011976</v>
      </c>
      <c r="I282" s="47">
        <f t="shared" si="2"/>
        <v>0.4542829644</v>
      </c>
      <c r="J282" s="47">
        <f t="shared" si="3"/>
        <v>0.6205357143</v>
      </c>
      <c r="K282" s="47">
        <f t="shared" si="4"/>
        <v>0.4328358209</v>
      </c>
      <c r="L282" s="47">
        <f t="shared" si="5"/>
        <v>0.5333333333</v>
      </c>
      <c r="M282" s="47">
        <f t="shared" si="6"/>
        <v>0.5043712172</v>
      </c>
      <c r="N282" s="62">
        <f t="shared" si="7"/>
        <v>6.221556886</v>
      </c>
      <c r="O282" s="62">
        <f t="shared" si="8"/>
        <v>2.682634731</v>
      </c>
      <c r="P282" s="62">
        <f t="shared" si="9"/>
        <v>0.4311838306</v>
      </c>
      <c r="Q282" s="62">
        <f t="shared" si="10"/>
        <v>0.3714759536</v>
      </c>
      <c r="R282" s="62">
        <f t="shared" si="11"/>
        <v>1.689430894</v>
      </c>
      <c r="S282" s="62">
        <f t="shared" si="12"/>
        <v>0.1123066577</v>
      </c>
      <c r="T282" s="63">
        <f t="shared" si="13"/>
        <v>0.4328358209</v>
      </c>
      <c r="U282" s="63">
        <f t="shared" si="14"/>
        <v>0.5333333333</v>
      </c>
      <c r="V282" s="63">
        <f t="shared" si="15"/>
        <v>0.5043712172</v>
      </c>
      <c r="W282" s="63">
        <f t="shared" si="16"/>
        <v>0.4836759371</v>
      </c>
      <c r="X282" s="63">
        <f t="shared" si="17"/>
        <v>0.4836759371</v>
      </c>
      <c r="Y282" s="63">
        <f t="shared" si="18"/>
        <v>0.4836759371</v>
      </c>
      <c r="Z282" s="64">
        <f t="shared" si="19"/>
        <v>0.5116086235</v>
      </c>
      <c r="AA282" s="64">
        <f t="shared" si="20"/>
        <v>0.3577235772</v>
      </c>
      <c r="AB282" s="64">
        <f t="shared" si="21"/>
        <v>0.4317417619</v>
      </c>
      <c r="AC282" s="64">
        <f t="shared" si="22"/>
        <v>0.4183796856</v>
      </c>
      <c r="AD282" s="64">
        <f t="shared" si="23"/>
        <v>0.5411124547</v>
      </c>
      <c r="AE282" s="64">
        <f t="shared" si="24"/>
        <v>0.5241837969</v>
      </c>
      <c r="AF282" s="3"/>
      <c r="AG282" s="3"/>
      <c r="AH282" s="3"/>
      <c r="AI282" s="66">
        <f t="shared" si="25"/>
        <v>45</v>
      </c>
      <c r="AJ282" s="47">
        <v>0.907749077490775</v>
      </c>
      <c r="AK282" s="47">
        <v>0.945128779395297</v>
      </c>
      <c r="AL282" s="63">
        <v>0.940204180845892</v>
      </c>
      <c r="AM282" s="47">
        <f t="shared" si="53"/>
        <v>1.310182497</v>
      </c>
      <c r="AN282" s="47">
        <f t="shared" si="54"/>
        <v>0.0264314407</v>
      </c>
      <c r="AO282" s="3"/>
      <c r="AP282" s="3"/>
      <c r="AQ282" s="3"/>
      <c r="AR282" s="3"/>
      <c r="AS282" s="3"/>
      <c r="AT282" s="3"/>
      <c r="AU282" s="3"/>
      <c r="AV282" s="3"/>
      <c r="AW282" s="3">
        <v>25.0</v>
      </c>
      <c r="AX282" s="47">
        <f t="shared" si="56"/>
        <v>0.51</v>
      </c>
      <c r="AY282" s="3">
        <v>0.8963662163</v>
      </c>
      <c r="AZ282" s="3">
        <v>0.04847013</v>
      </c>
      <c r="BA282" s="3"/>
      <c r="BB282" s="3">
        <v>0.04847013</v>
      </c>
      <c r="BC282" s="3"/>
      <c r="BD282" s="3"/>
      <c r="BE282" s="3"/>
      <c r="BF282" s="3">
        <f t="shared" si="28"/>
        <v>9</v>
      </c>
      <c r="BG282" s="47">
        <v>0.0985923069265118</v>
      </c>
      <c r="BH282" s="47">
        <v>1.2668554614284</v>
      </c>
      <c r="BI282" s="63">
        <v>0.925925925925926</v>
      </c>
      <c r="BJ282" s="47"/>
      <c r="BK282" s="47"/>
      <c r="BL282" s="3"/>
      <c r="BM282" s="3"/>
      <c r="BN282" s="3"/>
      <c r="BO282" s="3"/>
      <c r="BP282" s="3"/>
      <c r="BQ282" s="3"/>
      <c r="BR282" s="3"/>
      <c r="BS282" s="3"/>
      <c r="BT282" s="3"/>
      <c r="BU282" s="3">
        <v>8.0</v>
      </c>
      <c r="BV282" s="47">
        <f t="shared" si="57"/>
        <v>0.085</v>
      </c>
      <c r="BW282" s="3">
        <v>0.706411515784674</v>
      </c>
      <c r="BX282" s="3">
        <v>0.043123628904742</v>
      </c>
      <c r="BY282" s="3"/>
      <c r="BZ282" s="3"/>
      <c r="CA282" s="3"/>
      <c r="CB282" s="3"/>
      <c r="CC282" s="3"/>
      <c r="CD282" s="3"/>
      <c r="CE282" s="3"/>
      <c r="CF282" s="3"/>
      <c r="CG282" s="3"/>
      <c r="CH282" s="3"/>
      <c r="CI282" s="3"/>
      <c r="CJ282" s="3"/>
      <c r="CK282" s="3"/>
      <c r="CL282" s="3"/>
      <c r="CM282" s="47">
        <v>0.29940119760479</v>
      </c>
      <c r="CN282" s="47">
        <v>0.454282964388835</v>
      </c>
      <c r="CO282" s="47">
        <v>0.430208783609135</v>
      </c>
      <c r="CP282" s="47">
        <v>0.433347415398366</v>
      </c>
      <c r="CQ282" s="63">
        <v>0.432835820895522</v>
      </c>
      <c r="CR282" s="47">
        <f t="shared" si="29"/>
        <v>0.4302087836</v>
      </c>
      <c r="CS282" s="47">
        <f t="shared" si="50"/>
        <v>0.002627037286</v>
      </c>
      <c r="CT282" s="47">
        <f t="shared" si="31"/>
        <v>0.5329351818</v>
      </c>
      <c r="CU282" s="47">
        <f t="shared" si="32"/>
        <v>0.1095179476</v>
      </c>
      <c r="CV282" s="3"/>
    </row>
    <row r="283" ht="11.25" customHeight="1">
      <c r="A283" s="3" t="s">
        <v>303</v>
      </c>
      <c r="B283" s="18">
        <v>154.0</v>
      </c>
      <c r="C283" s="19">
        <v>148.0</v>
      </c>
      <c r="D283" s="20">
        <v>793.0</v>
      </c>
      <c r="E283" s="21">
        <v>484.0</v>
      </c>
      <c r="F283" s="35">
        <v>400.0</v>
      </c>
      <c r="G283" s="36">
        <v>131.0</v>
      </c>
      <c r="H283" s="47">
        <f t="shared" si="1"/>
        <v>0.5099337748</v>
      </c>
      <c r="I283" s="47">
        <f t="shared" si="2"/>
        <v>0.6209866875</v>
      </c>
      <c r="J283" s="47">
        <f t="shared" si="3"/>
        <v>0.7532956685</v>
      </c>
      <c r="K283" s="47">
        <f t="shared" si="4"/>
        <v>0.5997466751</v>
      </c>
      <c r="L283" s="47">
        <f t="shared" si="5"/>
        <v>0.6650660264</v>
      </c>
      <c r="M283" s="47">
        <f t="shared" si="6"/>
        <v>0.6598451327</v>
      </c>
      <c r="N283" s="62">
        <f t="shared" si="7"/>
        <v>4.228476821</v>
      </c>
      <c r="O283" s="62">
        <f t="shared" si="8"/>
        <v>1.758278146</v>
      </c>
      <c r="P283" s="62">
        <f t="shared" si="9"/>
        <v>0.4158183242</v>
      </c>
      <c r="Q283" s="62">
        <f t="shared" si="10"/>
        <v>0.3362887904</v>
      </c>
      <c r="R283" s="62">
        <f t="shared" si="11"/>
        <v>1.533013205</v>
      </c>
      <c r="S283" s="62">
        <f t="shared" si="12"/>
        <v>0.1670353982</v>
      </c>
      <c r="T283" s="63">
        <f t="shared" si="13"/>
        <v>0.5997466751</v>
      </c>
      <c r="U283" s="63">
        <f t="shared" si="14"/>
        <v>0.6650660264</v>
      </c>
      <c r="V283" s="63">
        <f t="shared" si="15"/>
        <v>0.6598451327</v>
      </c>
      <c r="W283" s="63">
        <f t="shared" si="16"/>
        <v>0.6383886256</v>
      </c>
      <c r="X283" s="63">
        <f t="shared" si="17"/>
        <v>0.6383886256</v>
      </c>
      <c r="Y283" s="63">
        <f t="shared" si="18"/>
        <v>0.6383886256</v>
      </c>
      <c r="Z283" s="64">
        <f t="shared" si="19"/>
        <v>0.4040531982</v>
      </c>
      <c r="AA283" s="64">
        <f t="shared" si="20"/>
        <v>0.3421368547</v>
      </c>
      <c r="AB283" s="64">
        <f t="shared" si="21"/>
        <v>0.5110619469</v>
      </c>
      <c r="AC283" s="64">
        <f t="shared" si="22"/>
        <v>0.5109004739</v>
      </c>
      <c r="AD283" s="64">
        <f t="shared" si="23"/>
        <v>0.491943128</v>
      </c>
      <c r="AE283" s="64">
        <f t="shared" si="24"/>
        <v>0.6355450237</v>
      </c>
      <c r="AF283" s="3"/>
      <c r="AG283" s="3"/>
      <c r="AH283" s="3"/>
      <c r="AI283" s="66">
        <f t="shared" si="25"/>
        <v>45</v>
      </c>
      <c r="AJ283" s="47">
        <v>0.907894736842105</v>
      </c>
      <c r="AK283" s="47">
        <v>0.966514459665145</v>
      </c>
      <c r="AL283" s="63">
        <v>0.9450337512054</v>
      </c>
      <c r="AM283" s="47">
        <f t="shared" si="53"/>
        <v>1.325407454</v>
      </c>
      <c r="AN283" s="47">
        <f t="shared" si="54"/>
        <v>0.04145040352</v>
      </c>
      <c r="AO283" s="3"/>
      <c r="AP283" s="3"/>
      <c r="AQ283" s="3"/>
      <c r="AR283" s="3"/>
      <c r="AS283" s="3"/>
      <c r="AT283" s="3"/>
      <c r="AU283" s="3"/>
      <c r="AV283" s="3"/>
      <c r="AW283" s="3">
        <v>26.0</v>
      </c>
      <c r="AX283" s="47">
        <f t="shared" si="56"/>
        <v>0.53</v>
      </c>
      <c r="AY283" s="3">
        <v>0.89488938</v>
      </c>
      <c r="AZ283" s="3">
        <v>0.05331853</v>
      </c>
      <c r="BA283" s="3"/>
      <c r="BB283" s="3">
        <v>0.05331853</v>
      </c>
      <c r="BC283" s="3"/>
      <c r="BD283" s="3"/>
      <c r="BE283" s="3"/>
      <c r="BF283" s="3">
        <f t="shared" si="28"/>
        <v>9</v>
      </c>
      <c r="BG283" s="47">
        <v>0.0990122356225887</v>
      </c>
      <c r="BH283" s="47">
        <v>1.19416520981695</v>
      </c>
      <c r="BI283" s="63">
        <v>0.90104772991851</v>
      </c>
      <c r="BJ283" s="47"/>
      <c r="BK283" s="47"/>
      <c r="BL283" s="3"/>
      <c r="BM283" s="3"/>
      <c r="BN283" s="3"/>
      <c r="BO283" s="3"/>
      <c r="BP283" s="3"/>
      <c r="BQ283" s="3"/>
      <c r="BR283" s="3"/>
      <c r="BS283" s="3"/>
      <c r="BT283" s="3"/>
      <c r="BU283" s="3">
        <v>9.0</v>
      </c>
      <c r="BV283" s="47">
        <f t="shared" si="57"/>
        <v>0.095</v>
      </c>
      <c r="BW283" s="3">
        <v>0.70517883581</v>
      </c>
      <c r="BX283" s="3">
        <v>0.049064839</v>
      </c>
      <c r="BY283" s="3"/>
      <c r="BZ283" s="3"/>
      <c r="CA283" s="3"/>
      <c r="CB283" s="3"/>
      <c r="CC283" s="3"/>
      <c r="CD283" s="3"/>
      <c r="CE283" s="3"/>
      <c r="CF283" s="3"/>
      <c r="CG283" s="3"/>
      <c r="CH283" s="3"/>
      <c r="CI283" s="3"/>
      <c r="CJ283" s="3"/>
      <c r="CK283" s="3"/>
      <c r="CL283" s="3"/>
      <c r="CM283" s="47">
        <v>0.509933774834437</v>
      </c>
      <c r="CN283" s="47">
        <v>0.620986687548943</v>
      </c>
      <c r="CO283" s="47">
        <v>0.60400806509819</v>
      </c>
      <c r="CP283" s="47">
        <v>0.60549406663243</v>
      </c>
      <c r="CQ283" s="63">
        <v>0.59974667511083</v>
      </c>
      <c r="CR283" s="47">
        <f t="shared" si="29"/>
        <v>0.6040080651</v>
      </c>
      <c r="CS283" s="47">
        <f t="shared" si="50"/>
        <v>-0.004261389987</v>
      </c>
      <c r="CT283" s="47">
        <f t="shared" si="31"/>
        <v>0.7996815279</v>
      </c>
      <c r="CU283" s="47">
        <f t="shared" si="32"/>
        <v>0.07852626765</v>
      </c>
      <c r="CV283" s="3"/>
    </row>
    <row r="284" ht="11.25" customHeight="1">
      <c r="A284" s="3" t="s">
        <v>304</v>
      </c>
      <c r="B284" s="18">
        <v>54.0</v>
      </c>
      <c r="C284" s="19">
        <v>115.0</v>
      </c>
      <c r="D284" s="20">
        <v>450.0</v>
      </c>
      <c r="E284" s="21">
        <v>650.0</v>
      </c>
      <c r="F284" s="35">
        <v>296.0</v>
      </c>
      <c r="G284" s="36">
        <v>184.0</v>
      </c>
      <c r="H284" s="47">
        <f t="shared" si="1"/>
        <v>0.3195266272</v>
      </c>
      <c r="I284" s="47">
        <f t="shared" si="2"/>
        <v>0.4090909091</v>
      </c>
      <c r="J284" s="47">
        <f t="shared" si="3"/>
        <v>0.6166666667</v>
      </c>
      <c r="K284" s="47">
        <f t="shared" si="4"/>
        <v>0.3971631206</v>
      </c>
      <c r="L284" s="47">
        <f t="shared" si="5"/>
        <v>0.5392912173</v>
      </c>
      <c r="M284" s="47">
        <f t="shared" si="6"/>
        <v>0.4721518987</v>
      </c>
      <c r="N284" s="62">
        <f t="shared" si="7"/>
        <v>6.50887574</v>
      </c>
      <c r="O284" s="62">
        <f t="shared" si="8"/>
        <v>2.840236686</v>
      </c>
      <c r="P284" s="62">
        <f t="shared" si="9"/>
        <v>0.4363636364</v>
      </c>
      <c r="Q284" s="62">
        <f t="shared" si="10"/>
        <v>0.378250591</v>
      </c>
      <c r="R284" s="62">
        <f t="shared" si="11"/>
        <v>1.694915254</v>
      </c>
      <c r="S284" s="62">
        <f t="shared" si="12"/>
        <v>0.1069620253</v>
      </c>
      <c r="T284" s="63">
        <f t="shared" si="13"/>
        <v>0.3971631206</v>
      </c>
      <c r="U284" s="63">
        <f t="shared" si="14"/>
        <v>0.5392912173</v>
      </c>
      <c r="V284" s="63">
        <f t="shared" si="15"/>
        <v>0.4721518987</v>
      </c>
      <c r="W284" s="63">
        <f t="shared" si="16"/>
        <v>0.457404231</v>
      </c>
      <c r="X284" s="63">
        <f t="shared" si="17"/>
        <v>0.457404231</v>
      </c>
      <c r="Y284" s="63">
        <f t="shared" si="18"/>
        <v>0.457404231</v>
      </c>
      <c r="Z284" s="64">
        <f t="shared" si="19"/>
        <v>0.5547675335</v>
      </c>
      <c r="AA284" s="64">
        <f t="shared" si="20"/>
        <v>0.3667180277</v>
      </c>
      <c r="AB284" s="64">
        <f t="shared" si="21"/>
        <v>0.4012658228</v>
      </c>
      <c r="AC284" s="64">
        <f t="shared" si="22"/>
        <v>0.3933676387</v>
      </c>
      <c r="AD284" s="64">
        <f t="shared" si="23"/>
        <v>0.5717552887</v>
      </c>
      <c r="AE284" s="64">
        <f t="shared" si="24"/>
        <v>0.4922813036</v>
      </c>
      <c r="AF284" s="3"/>
      <c r="AG284" s="3"/>
      <c r="AH284" s="3"/>
      <c r="AI284" s="66">
        <f t="shared" si="25"/>
        <v>45</v>
      </c>
      <c r="AJ284" s="47">
        <v>0.907975460122699</v>
      </c>
      <c r="AK284" s="47">
        <v>0.962765957446809</v>
      </c>
      <c r="AL284" s="63">
        <v>0.953005464480874</v>
      </c>
      <c r="AM284" s="47">
        <f t="shared" si="53"/>
        <v>1.322813942</v>
      </c>
      <c r="AN284" s="47">
        <f t="shared" si="54"/>
        <v>0.0387427322</v>
      </c>
      <c r="AO284" s="3"/>
      <c r="AP284" s="3"/>
      <c r="AQ284" s="3"/>
      <c r="AR284" s="3"/>
      <c r="AS284" s="3"/>
      <c r="AT284" s="3"/>
      <c r="AU284" s="3"/>
      <c r="AV284" s="3"/>
      <c r="AW284" s="3">
        <v>38.0</v>
      </c>
      <c r="AX284" s="47">
        <f t="shared" si="56"/>
        <v>0.77</v>
      </c>
      <c r="AY284" s="3">
        <v>0.91186447</v>
      </c>
      <c r="AZ284" s="3">
        <v>0.06461064</v>
      </c>
      <c r="BA284" s="3"/>
      <c r="BB284" s="3">
        <v>0.06461064</v>
      </c>
      <c r="BC284" s="3"/>
      <c r="BD284" s="3"/>
      <c r="BE284" s="3"/>
      <c r="BF284" s="3">
        <f t="shared" si="28"/>
        <v>10</v>
      </c>
      <c r="BG284" s="47">
        <v>0.101738983008892</v>
      </c>
      <c r="BH284" s="47">
        <v>1.03214245719155</v>
      </c>
      <c r="BI284" s="63">
        <v>0.787234042553192</v>
      </c>
      <c r="BJ284" s="47"/>
      <c r="BK284" s="47"/>
      <c r="BL284" s="3"/>
      <c r="BM284" s="3"/>
      <c r="BN284" s="3"/>
      <c r="BO284" s="3"/>
      <c r="BP284" s="3"/>
      <c r="BQ284" s="3"/>
      <c r="BR284" s="3"/>
      <c r="BS284" s="3"/>
      <c r="BT284" s="3"/>
      <c r="BU284" s="3">
        <v>10.0</v>
      </c>
      <c r="BV284" s="47">
        <f t="shared" si="57"/>
        <v>0.105</v>
      </c>
      <c r="BW284" s="3">
        <v>0.6869019375</v>
      </c>
      <c r="BX284" s="3">
        <v>0.06425251</v>
      </c>
      <c r="BY284" s="3"/>
      <c r="BZ284" s="3"/>
      <c r="CA284" s="3"/>
      <c r="CB284" s="3"/>
      <c r="CC284" s="3"/>
      <c r="CD284" s="3"/>
      <c r="CE284" s="3"/>
      <c r="CF284" s="3"/>
      <c r="CG284" s="3"/>
      <c r="CH284" s="3"/>
      <c r="CI284" s="3"/>
      <c r="CJ284" s="3"/>
      <c r="CK284" s="3"/>
      <c r="CL284" s="3"/>
      <c r="CM284" s="47">
        <v>0.319526627218935</v>
      </c>
      <c r="CN284" s="47">
        <v>0.409090909090909</v>
      </c>
      <c r="CO284" s="47">
        <v>0.395591132637602</v>
      </c>
      <c r="CP284" s="47">
        <v>0.399058938269567</v>
      </c>
      <c r="CQ284" s="63">
        <v>0.397163120567376</v>
      </c>
      <c r="CR284" s="47">
        <f t="shared" si="29"/>
        <v>0.3955911326</v>
      </c>
      <c r="CS284" s="47">
        <f t="shared" si="50"/>
        <v>0.00157198793</v>
      </c>
      <c r="CT284" s="47">
        <f t="shared" si="31"/>
        <v>0.5152104008</v>
      </c>
      <c r="CU284" s="47">
        <f t="shared" si="32"/>
        <v>0.06333151106</v>
      </c>
      <c r="CV284" s="3"/>
    </row>
    <row r="285" ht="11.25" customHeight="1">
      <c r="A285" s="3" t="s">
        <v>305</v>
      </c>
      <c r="B285" s="18">
        <v>52.0</v>
      </c>
      <c r="C285" s="19">
        <v>75.0</v>
      </c>
      <c r="D285" s="20">
        <v>694.0</v>
      </c>
      <c r="E285" s="21">
        <v>750.0</v>
      </c>
      <c r="F285" s="35">
        <v>371.0</v>
      </c>
      <c r="G285" s="36">
        <v>214.0</v>
      </c>
      <c r="H285" s="47">
        <f t="shared" si="1"/>
        <v>0.4094488189</v>
      </c>
      <c r="I285" s="47">
        <f t="shared" si="2"/>
        <v>0.4806094183</v>
      </c>
      <c r="J285" s="47">
        <f t="shared" si="3"/>
        <v>0.6341880342</v>
      </c>
      <c r="K285" s="47">
        <f t="shared" si="4"/>
        <v>0.4748567791</v>
      </c>
      <c r="L285" s="47">
        <f t="shared" si="5"/>
        <v>0.5941011236</v>
      </c>
      <c r="M285" s="47">
        <f t="shared" si="6"/>
        <v>0.5248891079</v>
      </c>
      <c r="N285" s="62">
        <f t="shared" si="7"/>
        <v>11.37007874</v>
      </c>
      <c r="O285" s="62">
        <f t="shared" si="8"/>
        <v>4.606299213</v>
      </c>
      <c r="P285" s="62">
        <f t="shared" si="9"/>
        <v>0.4051246537</v>
      </c>
      <c r="Q285" s="62">
        <f t="shared" si="10"/>
        <v>0.3723742839</v>
      </c>
      <c r="R285" s="62">
        <f t="shared" si="11"/>
        <v>2.028089888</v>
      </c>
      <c r="S285" s="62">
        <f t="shared" si="12"/>
        <v>0.06259241005</v>
      </c>
      <c r="T285" s="63">
        <f t="shared" si="13"/>
        <v>0.4748567791</v>
      </c>
      <c r="U285" s="63">
        <f t="shared" si="14"/>
        <v>0.5941011236</v>
      </c>
      <c r="V285" s="63">
        <f t="shared" si="15"/>
        <v>0.5248891079</v>
      </c>
      <c r="W285" s="63">
        <f t="shared" si="16"/>
        <v>0.5180890538</v>
      </c>
      <c r="X285" s="63">
        <f t="shared" si="17"/>
        <v>0.5180890538</v>
      </c>
      <c r="Y285" s="63">
        <f t="shared" si="18"/>
        <v>0.5180890538</v>
      </c>
      <c r="Z285" s="64">
        <f t="shared" si="19"/>
        <v>0.5105028644</v>
      </c>
      <c r="AA285" s="64">
        <f t="shared" si="20"/>
        <v>0.3735955056</v>
      </c>
      <c r="AB285" s="64">
        <f t="shared" si="21"/>
        <v>0.4475110892</v>
      </c>
      <c r="AC285" s="64">
        <f t="shared" si="22"/>
        <v>0.4452690167</v>
      </c>
      <c r="AD285" s="64">
        <f t="shared" si="23"/>
        <v>0.5440630798</v>
      </c>
      <c r="AE285" s="64">
        <f t="shared" si="24"/>
        <v>0.5287569573</v>
      </c>
      <c r="AF285" s="3"/>
      <c r="AG285" s="3"/>
      <c r="AH285" s="3"/>
      <c r="AI285" s="66">
        <f t="shared" si="25"/>
        <v>45</v>
      </c>
      <c r="AJ285" s="47">
        <v>0.908045977011494</v>
      </c>
      <c r="AK285" s="47">
        <v>0.820299500831947</v>
      </c>
      <c r="AL285" s="63">
        <v>0.831395348837209</v>
      </c>
      <c r="AM285" s="47">
        <f t="shared" si="53"/>
        <v>1.222124808</v>
      </c>
      <c r="AN285" s="47">
        <f t="shared" si="54"/>
        <v>-0.06204612833</v>
      </c>
      <c r="AO285" s="3"/>
      <c r="AP285" s="3"/>
      <c r="AQ285" s="3"/>
      <c r="AR285" s="3"/>
      <c r="AS285" s="3"/>
      <c r="AT285" s="3"/>
      <c r="AU285" s="3"/>
      <c r="AV285" s="3"/>
      <c r="AW285" s="3">
        <v>40.0</v>
      </c>
      <c r="AX285" s="47">
        <f t="shared" si="56"/>
        <v>0.81</v>
      </c>
      <c r="AY285" s="3">
        <v>0.9076422921</v>
      </c>
      <c r="AZ285" s="3">
        <v>0.0704954136</v>
      </c>
      <c r="BA285" s="3"/>
      <c r="BB285" s="3">
        <v>0.0704954136</v>
      </c>
      <c r="BC285" s="3"/>
      <c r="BD285" s="3"/>
      <c r="BE285" s="3"/>
      <c r="BF285" s="3">
        <f t="shared" si="28"/>
        <v>10</v>
      </c>
      <c r="BG285" s="47">
        <v>0.101809687828116</v>
      </c>
      <c r="BH285" s="47">
        <v>1.28669109429027</v>
      </c>
      <c r="BI285" s="63">
        <v>0.923913043478261</v>
      </c>
      <c r="BJ285" s="47"/>
      <c r="BK285" s="47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/>
      <c r="BZ285" s="3"/>
      <c r="CA285" s="3"/>
      <c r="CB285" s="3"/>
      <c r="CC285" s="3"/>
      <c r="CD285" s="3"/>
      <c r="CE285" s="3"/>
      <c r="CF285" s="3"/>
      <c r="CG285" s="3"/>
      <c r="CH285" s="3"/>
      <c r="CI285" s="3"/>
      <c r="CJ285" s="3"/>
      <c r="CK285" s="3"/>
      <c r="CL285" s="3"/>
      <c r="CM285" s="47">
        <v>0.409448818897638</v>
      </c>
      <c r="CN285" s="47">
        <v>0.480609418282548</v>
      </c>
      <c r="CO285" s="47">
        <v>0.470089058136754</v>
      </c>
      <c r="CP285" s="47">
        <v>0.472848474616825</v>
      </c>
      <c r="CQ285" s="63">
        <v>0.474856779121579</v>
      </c>
      <c r="CR285" s="47">
        <f t="shared" si="29"/>
        <v>0.4700890581</v>
      </c>
      <c r="CS285" s="47">
        <f t="shared" si="50"/>
        <v>0.004767720985</v>
      </c>
      <c r="CT285" s="47">
        <f t="shared" si="31"/>
        <v>0.6293662152</v>
      </c>
      <c r="CU285" s="47">
        <f t="shared" si="32"/>
        <v>0.05031814238</v>
      </c>
      <c r="CV285" s="3"/>
    </row>
    <row r="286" ht="11.25" customHeight="1">
      <c r="A286" s="3" t="s">
        <v>306</v>
      </c>
      <c r="B286" s="18">
        <v>77.0</v>
      </c>
      <c r="C286" s="19">
        <v>89.0</v>
      </c>
      <c r="D286" s="20">
        <v>690.0</v>
      </c>
      <c r="E286" s="21">
        <v>1032.0</v>
      </c>
      <c r="F286" s="35">
        <v>409.0</v>
      </c>
      <c r="G286" s="36">
        <v>289.0</v>
      </c>
      <c r="H286" s="47">
        <f t="shared" si="1"/>
        <v>0.4638554217</v>
      </c>
      <c r="I286" s="47">
        <f t="shared" si="2"/>
        <v>0.4006968641</v>
      </c>
      <c r="J286" s="47">
        <f t="shared" si="3"/>
        <v>0.5859598854</v>
      </c>
      <c r="K286" s="47">
        <f t="shared" si="4"/>
        <v>0.40625</v>
      </c>
      <c r="L286" s="47">
        <f t="shared" si="5"/>
        <v>0.5625</v>
      </c>
      <c r="M286" s="47">
        <f t="shared" si="6"/>
        <v>0.4541322314</v>
      </c>
      <c r="N286" s="62">
        <f t="shared" si="7"/>
        <v>10.37349398</v>
      </c>
      <c r="O286" s="62">
        <f t="shared" si="8"/>
        <v>4.204819277</v>
      </c>
      <c r="P286" s="62">
        <f t="shared" si="9"/>
        <v>0.4053426249</v>
      </c>
      <c r="Q286" s="62">
        <f t="shared" si="10"/>
        <v>0.3697033898</v>
      </c>
      <c r="R286" s="62">
        <f t="shared" si="11"/>
        <v>1.993055556</v>
      </c>
      <c r="S286" s="62">
        <f t="shared" si="12"/>
        <v>0.06859504132</v>
      </c>
      <c r="T286" s="63">
        <f t="shared" si="13"/>
        <v>0.40625</v>
      </c>
      <c r="U286" s="63">
        <f t="shared" si="14"/>
        <v>0.5625</v>
      </c>
      <c r="V286" s="63">
        <f t="shared" si="15"/>
        <v>0.4541322314</v>
      </c>
      <c r="W286" s="63">
        <f t="shared" si="16"/>
        <v>0.4547563805</v>
      </c>
      <c r="X286" s="63">
        <f t="shared" si="17"/>
        <v>0.4547563805</v>
      </c>
      <c r="Y286" s="63">
        <f t="shared" si="18"/>
        <v>0.4547563805</v>
      </c>
      <c r="Z286" s="64">
        <f t="shared" si="19"/>
        <v>0.5873940678</v>
      </c>
      <c r="AA286" s="64">
        <f t="shared" si="20"/>
        <v>0.4236111111</v>
      </c>
      <c r="AB286" s="64">
        <f t="shared" si="21"/>
        <v>0.4045454545</v>
      </c>
      <c r="AC286" s="64">
        <f t="shared" si="22"/>
        <v>0.4083526682</v>
      </c>
      <c r="AD286" s="64">
        <f t="shared" si="23"/>
        <v>0.5870069606</v>
      </c>
      <c r="AE286" s="64">
        <f t="shared" si="24"/>
        <v>0.4593967517</v>
      </c>
      <c r="AF286" s="3"/>
      <c r="AG286" s="3"/>
      <c r="AH286" s="3"/>
      <c r="AI286" s="66">
        <f t="shared" si="25"/>
        <v>45</v>
      </c>
      <c r="AJ286" s="47">
        <v>0.909090909090909</v>
      </c>
      <c r="AK286" s="47">
        <v>1.0</v>
      </c>
      <c r="AL286" s="63">
        <v>0.974358974358974</v>
      </c>
      <c r="AM286" s="47">
        <f t="shared" si="53"/>
        <v>1.349931128</v>
      </c>
      <c r="AN286" s="47">
        <f t="shared" si="54"/>
        <v>0.06428243465</v>
      </c>
      <c r="AO286" s="3"/>
      <c r="AP286" s="3"/>
      <c r="AQ286" s="3"/>
      <c r="AR286" s="3"/>
      <c r="AS286" s="3"/>
      <c r="AT286" s="3"/>
      <c r="AU286" s="3"/>
      <c r="AV286" s="3"/>
      <c r="AW286" s="3">
        <v>43.0</v>
      </c>
      <c r="AX286" s="47">
        <f t="shared" si="56"/>
        <v>0.87</v>
      </c>
      <c r="AY286" s="3">
        <v>0.72626585</v>
      </c>
      <c r="AZ286" s="3">
        <v>0.24587619</v>
      </c>
      <c r="BA286" s="3"/>
      <c r="BB286" s="3">
        <v>0.24587619</v>
      </c>
      <c r="BC286" s="3"/>
      <c r="BD286" s="3"/>
      <c r="BE286" s="3"/>
      <c r="BF286" s="3">
        <f t="shared" si="28"/>
        <v>10</v>
      </c>
      <c r="BG286" s="47">
        <v>0.10190434291619</v>
      </c>
      <c r="BH286" s="47">
        <v>0.690217184863397</v>
      </c>
      <c r="BI286" s="63">
        <v>0.544757033248082</v>
      </c>
      <c r="BJ286" s="47"/>
      <c r="BK286" s="47"/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/>
      <c r="BZ286" s="3"/>
      <c r="CA286" s="3"/>
      <c r="CB286" s="3"/>
      <c r="CC286" s="3"/>
      <c r="CD286" s="3"/>
      <c r="CE286" s="3"/>
      <c r="CF286" s="3"/>
      <c r="CG286" s="3"/>
      <c r="CH286" s="3"/>
      <c r="CI286" s="3"/>
      <c r="CJ286" s="3"/>
      <c r="CK286" s="3"/>
      <c r="CL286" s="3"/>
      <c r="CM286" s="47">
        <v>0.463855421686747</v>
      </c>
      <c r="CN286" s="47">
        <v>0.400696864111498</v>
      </c>
      <c r="CO286" s="47">
        <v>0.411921754512155</v>
      </c>
      <c r="CP286" s="47">
        <v>0.415234274808293</v>
      </c>
      <c r="CQ286" s="63">
        <v>0.40625</v>
      </c>
      <c r="CR286" s="47">
        <f t="shared" si="29"/>
        <v>0.4119217545</v>
      </c>
      <c r="CS286" s="47">
        <f t="shared" si="50"/>
        <v>-0.005671754512</v>
      </c>
      <c r="CT286" s="47">
        <f t="shared" si="31"/>
        <v>0.611330784</v>
      </c>
      <c r="CU286" s="47">
        <f t="shared" si="32"/>
        <v>-0.04465984435</v>
      </c>
      <c r="CV286" s="3"/>
    </row>
    <row r="287" ht="11.25" customHeight="1">
      <c r="A287" s="3" t="s">
        <v>307</v>
      </c>
      <c r="B287" s="18">
        <v>200.0</v>
      </c>
      <c r="C287" s="19">
        <v>143.0</v>
      </c>
      <c r="D287" s="20">
        <v>1309.0</v>
      </c>
      <c r="E287" s="21">
        <v>726.0</v>
      </c>
      <c r="F287" s="35">
        <v>524.0</v>
      </c>
      <c r="G287" s="36">
        <v>221.0</v>
      </c>
      <c r="H287" s="47">
        <f t="shared" si="1"/>
        <v>0.583090379</v>
      </c>
      <c r="I287" s="47">
        <f t="shared" si="2"/>
        <v>0.6432432432</v>
      </c>
      <c r="J287" s="47">
        <f t="shared" si="3"/>
        <v>0.7033557047</v>
      </c>
      <c r="K287" s="47">
        <f t="shared" si="4"/>
        <v>0.6345668629</v>
      </c>
      <c r="L287" s="47">
        <f t="shared" si="5"/>
        <v>0.6654411765</v>
      </c>
      <c r="M287" s="47">
        <f t="shared" si="6"/>
        <v>0.659352518</v>
      </c>
      <c r="N287" s="62">
        <f t="shared" si="7"/>
        <v>5.932944606</v>
      </c>
      <c r="O287" s="62">
        <f t="shared" si="8"/>
        <v>2.172011662</v>
      </c>
      <c r="P287" s="62">
        <f t="shared" si="9"/>
        <v>0.3660933661</v>
      </c>
      <c r="Q287" s="62">
        <f t="shared" si="10"/>
        <v>0.3132884777</v>
      </c>
      <c r="R287" s="62">
        <f t="shared" si="11"/>
        <v>1.870404412</v>
      </c>
      <c r="S287" s="62">
        <f t="shared" si="12"/>
        <v>0.123381295</v>
      </c>
      <c r="T287" s="63">
        <f t="shared" si="13"/>
        <v>0.6345668629</v>
      </c>
      <c r="U287" s="63">
        <f t="shared" si="14"/>
        <v>0.6654411765</v>
      </c>
      <c r="V287" s="63">
        <f t="shared" si="15"/>
        <v>0.659352518</v>
      </c>
      <c r="W287" s="63">
        <f t="shared" si="16"/>
        <v>0.650976625</v>
      </c>
      <c r="X287" s="63">
        <f t="shared" si="17"/>
        <v>0.650976625</v>
      </c>
      <c r="Y287" s="63">
        <f t="shared" si="18"/>
        <v>0.650976625</v>
      </c>
      <c r="Z287" s="64">
        <f t="shared" si="19"/>
        <v>0.3894028595</v>
      </c>
      <c r="AA287" s="64">
        <f t="shared" si="20"/>
        <v>0.3869485294</v>
      </c>
      <c r="AB287" s="64">
        <f t="shared" si="21"/>
        <v>0.5503597122</v>
      </c>
      <c r="AC287" s="64">
        <f t="shared" si="22"/>
        <v>0.5539545309</v>
      </c>
      <c r="AD287" s="64">
        <f t="shared" si="23"/>
        <v>0.4642971502</v>
      </c>
      <c r="AE287" s="64">
        <f t="shared" si="24"/>
        <v>0.632724944</v>
      </c>
      <c r="AF287" s="3"/>
      <c r="AG287" s="3"/>
      <c r="AH287" s="3"/>
      <c r="AI287" s="66">
        <f t="shared" si="25"/>
        <v>45</v>
      </c>
      <c r="AJ287" s="47">
        <v>0.909090909090909</v>
      </c>
      <c r="AK287" s="47">
        <v>0.967153284671533</v>
      </c>
      <c r="AL287" s="63">
        <v>0.959119496855346</v>
      </c>
      <c r="AM287" s="47">
        <f t="shared" si="53"/>
        <v>1.326704993</v>
      </c>
      <c r="AN287" s="47">
        <f t="shared" si="54"/>
        <v>0.0410562995</v>
      </c>
      <c r="AO287" s="3"/>
      <c r="AP287" s="3"/>
      <c r="AQ287" s="3"/>
      <c r="AR287" s="3"/>
      <c r="AS287" s="3"/>
      <c r="AT287" s="3"/>
      <c r="AU287" s="3"/>
      <c r="AV287" s="3"/>
      <c r="AW287" s="3">
        <v>44.0</v>
      </c>
      <c r="AX287" s="47">
        <f t="shared" si="56"/>
        <v>0.89</v>
      </c>
      <c r="AY287" s="3">
        <v>0.7948060984</v>
      </c>
      <c r="AZ287" s="3">
        <v>0.1833879458</v>
      </c>
      <c r="BA287" s="3"/>
      <c r="BB287" s="3">
        <v>0.1833879458</v>
      </c>
      <c r="BC287" s="3"/>
      <c r="BD287" s="3"/>
      <c r="BE287" s="3"/>
      <c r="BF287" s="3">
        <f t="shared" si="28"/>
        <v>10</v>
      </c>
      <c r="BG287" s="47">
        <v>0.102346396119887</v>
      </c>
      <c r="BH287" s="47">
        <v>0.374310542730098</v>
      </c>
      <c r="BI287" s="63">
        <v>0.318734793187348</v>
      </c>
      <c r="BJ287" s="47"/>
      <c r="BK287" s="47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/>
      <c r="BZ287" s="3"/>
      <c r="CA287" s="3"/>
      <c r="CB287" s="3"/>
      <c r="CC287" s="3"/>
      <c r="CD287" s="3"/>
      <c r="CE287" s="3"/>
      <c r="CF287" s="3"/>
      <c r="CG287" s="3"/>
      <c r="CH287" s="3"/>
      <c r="CI287" s="3"/>
      <c r="CJ287" s="3"/>
      <c r="CK287" s="3"/>
      <c r="CL287" s="3"/>
      <c r="CM287" s="47">
        <v>0.583090379008746</v>
      </c>
      <c r="CN287" s="47">
        <v>0.643243243243243</v>
      </c>
      <c r="CO287" s="47">
        <v>0.634504951748057</v>
      </c>
      <c r="CP287" s="47">
        <v>0.635700963144657</v>
      </c>
      <c r="CQ287" s="63">
        <v>0.634566862910008</v>
      </c>
      <c r="CR287" s="47">
        <f t="shared" si="29"/>
        <v>0.6345049517</v>
      </c>
      <c r="CS287" s="47">
        <f t="shared" si="50"/>
        <v>0.00006191116195</v>
      </c>
      <c r="CT287" s="47">
        <f t="shared" si="31"/>
        <v>0.8671488203</v>
      </c>
      <c r="CU287" s="47">
        <f t="shared" si="32"/>
        <v>0.04253449821</v>
      </c>
      <c r="CV287" s="3"/>
    </row>
    <row r="288" ht="11.25" customHeight="1">
      <c r="A288" s="3" t="s">
        <v>308</v>
      </c>
      <c r="B288" s="18">
        <v>2.0</v>
      </c>
      <c r="C288" s="19">
        <v>0.0</v>
      </c>
      <c r="D288" s="20">
        <v>41.0</v>
      </c>
      <c r="E288" s="21">
        <v>3.0</v>
      </c>
      <c r="F288" s="35">
        <v>7.0</v>
      </c>
      <c r="G288" s="36">
        <v>0.0</v>
      </c>
      <c r="H288" s="47">
        <f t="shared" si="1"/>
        <v>1</v>
      </c>
      <c r="I288" s="47">
        <f t="shared" si="2"/>
        <v>0.9318181818</v>
      </c>
      <c r="J288" s="47">
        <f t="shared" si="3"/>
        <v>1</v>
      </c>
      <c r="K288" s="47">
        <f t="shared" si="4"/>
        <v>0.9347826087</v>
      </c>
      <c r="L288" s="47">
        <f t="shared" si="5"/>
        <v>1</v>
      </c>
      <c r="M288" s="47">
        <f t="shared" si="6"/>
        <v>0.9411764706</v>
      </c>
      <c r="N288" s="62">
        <f t="shared" si="7"/>
        <v>22</v>
      </c>
      <c r="O288" s="62">
        <f t="shared" si="8"/>
        <v>3.5</v>
      </c>
      <c r="P288" s="62">
        <f t="shared" si="9"/>
        <v>0.1590909091</v>
      </c>
      <c r="Q288" s="62">
        <f t="shared" si="10"/>
        <v>0.152173913</v>
      </c>
      <c r="R288" s="62">
        <f t="shared" si="11"/>
        <v>4.888888889</v>
      </c>
      <c r="S288" s="62">
        <f t="shared" si="12"/>
        <v>0.03921568627</v>
      </c>
      <c r="T288" s="63">
        <f t="shared" si="13"/>
        <v>0.9347826087</v>
      </c>
      <c r="U288" s="63">
        <f t="shared" si="14"/>
        <v>1</v>
      </c>
      <c r="V288" s="63">
        <f t="shared" si="15"/>
        <v>0.9411764706</v>
      </c>
      <c r="W288" s="63">
        <f t="shared" si="16"/>
        <v>0.9433962264</v>
      </c>
      <c r="X288" s="63">
        <f t="shared" si="17"/>
        <v>0.9433962264</v>
      </c>
      <c r="Y288" s="63">
        <f t="shared" si="18"/>
        <v>0.9433962264</v>
      </c>
      <c r="Z288" s="64">
        <f t="shared" si="19"/>
        <v>0.1086956522</v>
      </c>
      <c r="AA288" s="64">
        <f t="shared" si="20"/>
        <v>0.2222222222</v>
      </c>
      <c r="AB288" s="64">
        <f t="shared" si="21"/>
        <v>0.8039215686</v>
      </c>
      <c r="AC288" s="64">
        <f t="shared" si="22"/>
        <v>0.8113207547</v>
      </c>
      <c r="AD288" s="64">
        <f t="shared" si="23"/>
        <v>0.2264150943</v>
      </c>
      <c r="AE288" s="64">
        <f t="shared" si="24"/>
        <v>0.9056603774</v>
      </c>
      <c r="AF288" s="3"/>
      <c r="AG288" s="3"/>
      <c r="AH288" s="3"/>
      <c r="AI288" s="66">
        <f t="shared" si="25"/>
        <v>45</v>
      </c>
      <c r="AJ288" s="47">
        <v>0.90990990990991</v>
      </c>
      <c r="AK288" s="47">
        <v>0.944827586206896</v>
      </c>
      <c r="AL288" s="63">
        <v>0.923705722070845</v>
      </c>
      <c r="AM288" s="47">
        <f t="shared" si="53"/>
        <v>1.311497461</v>
      </c>
      <c r="AN288" s="47">
        <f t="shared" si="54"/>
        <v>0.02469052569</v>
      </c>
      <c r="AO288" s="3"/>
      <c r="AP288" s="3"/>
      <c r="AQ288" s="3"/>
      <c r="AR288" s="3"/>
      <c r="AS288" s="3"/>
      <c r="AT288" s="3"/>
      <c r="AU288" s="3"/>
      <c r="AV288" s="3"/>
      <c r="AW288" s="3">
        <v>45.0</v>
      </c>
      <c r="AX288" s="47">
        <f t="shared" si="56"/>
        <v>0.91</v>
      </c>
      <c r="AY288" s="3">
        <v>0.8231170565</v>
      </c>
      <c r="AZ288" s="3">
        <v>0.1577613517</v>
      </c>
      <c r="BA288" s="3"/>
      <c r="BB288" s="3">
        <v>0.1577613517</v>
      </c>
      <c r="BC288" s="3"/>
      <c r="BD288" s="3"/>
      <c r="BE288" s="3"/>
      <c r="BF288" s="3">
        <f t="shared" si="28"/>
        <v>10</v>
      </c>
      <c r="BG288" s="47">
        <v>0.103055319611511</v>
      </c>
      <c r="BH288" s="47">
        <v>1.13504879795911</v>
      </c>
      <c r="BI288" s="63">
        <v>0.815555555555556</v>
      </c>
      <c r="BJ288" s="47"/>
      <c r="BK288" s="47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/>
      <c r="BZ288" s="3"/>
      <c r="CA288" s="3"/>
      <c r="CB288" s="3"/>
      <c r="CC288" s="3"/>
      <c r="CD288" s="3"/>
      <c r="CE288" s="3"/>
      <c r="CF288" s="3"/>
      <c r="CG288" s="3"/>
      <c r="CH288" s="3"/>
      <c r="CI288" s="3"/>
      <c r="CJ288" s="3"/>
      <c r="CK288" s="3"/>
      <c r="CL288" s="3"/>
      <c r="CM288" s="47">
        <v>1.0</v>
      </c>
      <c r="CN288" s="47">
        <v>0.931818181818182</v>
      </c>
      <c r="CO288" s="47">
        <v>0.943856299929033</v>
      </c>
      <c r="CP288" s="47">
        <v>0.942110737614591</v>
      </c>
      <c r="CQ288" s="63">
        <v>0.934782608695652</v>
      </c>
      <c r="CR288" s="47">
        <f t="shared" si="29"/>
        <v>0.9438562999</v>
      </c>
      <c r="CS288" s="47">
        <f t="shared" si="50"/>
        <v>-0.009073691233</v>
      </c>
      <c r="CT288" s="47">
        <f t="shared" si="31"/>
        <v>1.366001736</v>
      </c>
      <c r="CU288" s="47">
        <f t="shared" si="32"/>
        <v>-0.04821182599</v>
      </c>
      <c r="CV288" s="3"/>
    </row>
    <row r="289" ht="11.25" customHeight="1">
      <c r="A289" s="3" t="s">
        <v>309</v>
      </c>
      <c r="B289" s="18">
        <v>115.0</v>
      </c>
      <c r="C289" s="19">
        <v>11.0</v>
      </c>
      <c r="D289" s="20">
        <v>1129.0</v>
      </c>
      <c r="E289" s="21">
        <v>26.0</v>
      </c>
      <c r="F289" s="35">
        <v>296.0</v>
      </c>
      <c r="G289" s="36">
        <v>11.0</v>
      </c>
      <c r="H289" s="47">
        <f t="shared" si="1"/>
        <v>0.9126984127</v>
      </c>
      <c r="I289" s="47">
        <f t="shared" si="2"/>
        <v>0.9774891775</v>
      </c>
      <c r="J289" s="47">
        <f t="shared" si="3"/>
        <v>0.9641693811</v>
      </c>
      <c r="K289" s="47">
        <f t="shared" si="4"/>
        <v>0.9711163154</v>
      </c>
      <c r="L289" s="47">
        <f t="shared" si="5"/>
        <v>0.9491916859</v>
      </c>
      <c r="M289" s="47">
        <f t="shared" si="6"/>
        <v>0.9746922025</v>
      </c>
      <c r="N289" s="62">
        <f t="shared" si="7"/>
        <v>9.166666667</v>
      </c>
      <c r="O289" s="62">
        <f t="shared" si="8"/>
        <v>2.436507937</v>
      </c>
      <c r="P289" s="62">
        <f t="shared" si="9"/>
        <v>0.2658008658</v>
      </c>
      <c r="Q289" s="62">
        <f t="shared" si="10"/>
        <v>0.2396565183</v>
      </c>
      <c r="R289" s="62">
        <f t="shared" si="11"/>
        <v>2.66743649</v>
      </c>
      <c r="S289" s="62">
        <f t="shared" si="12"/>
        <v>0.08618331053</v>
      </c>
      <c r="T289" s="63">
        <f t="shared" si="13"/>
        <v>0.9711163154</v>
      </c>
      <c r="U289" s="63">
        <f t="shared" si="14"/>
        <v>0.9491916859</v>
      </c>
      <c r="V289" s="63">
        <f t="shared" si="15"/>
        <v>0.9746922025</v>
      </c>
      <c r="W289" s="63">
        <f t="shared" si="16"/>
        <v>0.9697732997</v>
      </c>
      <c r="X289" s="63">
        <f t="shared" si="17"/>
        <v>0.9697732997</v>
      </c>
      <c r="Y289" s="63">
        <f t="shared" si="18"/>
        <v>0.9697732997</v>
      </c>
      <c r="Z289" s="64">
        <f t="shared" si="19"/>
        <v>0.1100702576</v>
      </c>
      <c r="AA289" s="64">
        <f t="shared" si="20"/>
        <v>0.2909930716</v>
      </c>
      <c r="AB289" s="64">
        <f t="shared" si="21"/>
        <v>0.779753762</v>
      </c>
      <c r="AC289" s="64">
        <f t="shared" si="22"/>
        <v>0.790302267</v>
      </c>
      <c r="AD289" s="64">
        <f t="shared" si="23"/>
        <v>0.2751889169</v>
      </c>
      <c r="AE289" s="64">
        <f t="shared" si="24"/>
        <v>0.9042821159</v>
      </c>
      <c r="AF289" s="3"/>
      <c r="AG289" s="3"/>
      <c r="AH289" s="3"/>
      <c r="AI289" s="66">
        <f t="shared" si="25"/>
        <v>45</v>
      </c>
      <c r="AJ289" s="47">
        <v>0.91</v>
      </c>
      <c r="AK289" s="47">
        <v>0.966666666666667</v>
      </c>
      <c r="AL289" s="63">
        <v>0.955769230769231</v>
      </c>
      <c r="AM289" s="47">
        <f t="shared" si="53"/>
        <v>1.327003726</v>
      </c>
      <c r="AN289" s="47">
        <f t="shared" si="54"/>
        <v>0.04006938427</v>
      </c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>
        <f t="shared" si="28"/>
        <v>10</v>
      </c>
      <c r="BG289" s="47">
        <v>0.104623132518622</v>
      </c>
      <c r="BH289" s="47">
        <v>1.16528309679902</v>
      </c>
      <c r="BI289" s="63">
        <v>0.87719298245614</v>
      </c>
      <c r="BJ289" s="47"/>
      <c r="BK289" s="47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/>
      <c r="BZ289" s="3"/>
      <c r="CA289" s="3"/>
      <c r="CB289" s="3"/>
      <c r="CC289" s="3"/>
      <c r="CD289" s="3"/>
      <c r="CE289" s="3"/>
      <c r="CF289" s="3"/>
      <c r="CG289" s="3"/>
      <c r="CH289" s="3"/>
      <c r="CI289" s="3"/>
      <c r="CJ289" s="3"/>
      <c r="CK289" s="3"/>
      <c r="CL289" s="3"/>
      <c r="CM289" s="47">
        <v>0.912698412698413</v>
      </c>
      <c r="CN289" s="47">
        <v>0.977489177489177</v>
      </c>
      <c r="CO289" s="47">
        <v>0.968000045146803</v>
      </c>
      <c r="CP289" s="47">
        <v>0.966024903725509</v>
      </c>
      <c r="CQ289" s="63">
        <v>0.97111631537861</v>
      </c>
      <c r="CR289" s="47">
        <f t="shared" si="29"/>
        <v>0.9680000451</v>
      </c>
      <c r="CS289" s="47">
        <f t="shared" si="50"/>
        <v>0.003116270232</v>
      </c>
      <c r="CT289" s="47">
        <f t="shared" si="31"/>
        <v>1.336564463</v>
      </c>
      <c r="CU289" s="47">
        <f t="shared" si="32"/>
        <v>0.04581398914</v>
      </c>
      <c r="CV289" s="3"/>
    </row>
    <row r="290" ht="11.25" customHeight="1">
      <c r="A290" s="3" t="s">
        <v>310</v>
      </c>
      <c r="B290" s="18">
        <v>83.0</v>
      </c>
      <c r="C290" s="19">
        <v>5.0</v>
      </c>
      <c r="D290" s="20">
        <v>1051.0</v>
      </c>
      <c r="E290" s="21">
        <v>34.0</v>
      </c>
      <c r="F290" s="35">
        <v>456.0</v>
      </c>
      <c r="G290" s="36">
        <v>19.0</v>
      </c>
      <c r="H290" s="47">
        <f t="shared" si="1"/>
        <v>0.9431818182</v>
      </c>
      <c r="I290" s="47">
        <f t="shared" si="2"/>
        <v>0.9686635945</v>
      </c>
      <c r="J290" s="47">
        <f t="shared" si="3"/>
        <v>0.96</v>
      </c>
      <c r="K290" s="47">
        <f t="shared" si="4"/>
        <v>0.9667519182</v>
      </c>
      <c r="L290" s="47">
        <f t="shared" si="5"/>
        <v>0.9573712256</v>
      </c>
      <c r="M290" s="47">
        <f t="shared" si="6"/>
        <v>0.966025641</v>
      </c>
      <c r="N290" s="62">
        <f t="shared" si="7"/>
        <v>12.32954545</v>
      </c>
      <c r="O290" s="62">
        <f t="shared" si="8"/>
        <v>5.397727273</v>
      </c>
      <c r="P290" s="62">
        <f t="shared" si="9"/>
        <v>0.4377880184</v>
      </c>
      <c r="Q290" s="62">
        <f t="shared" si="10"/>
        <v>0.4049445865</v>
      </c>
      <c r="R290" s="62">
        <f t="shared" si="11"/>
        <v>1.927175844</v>
      </c>
      <c r="S290" s="62">
        <f t="shared" si="12"/>
        <v>0.05641025641</v>
      </c>
      <c r="T290" s="63">
        <f t="shared" si="13"/>
        <v>0.9667519182</v>
      </c>
      <c r="U290" s="63">
        <f t="shared" si="14"/>
        <v>0.9573712256</v>
      </c>
      <c r="V290" s="63">
        <f t="shared" si="15"/>
        <v>0.966025641</v>
      </c>
      <c r="W290" s="63">
        <f t="shared" si="16"/>
        <v>0.9648058252</v>
      </c>
      <c r="X290" s="63">
        <f t="shared" si="17"/>
        <v>0.9648058252</v>
      </c>
      <c r="Y290" s="63">
        <f t="shared" si="18"/>
        <v>0.9648058252</v>
      </c>
      <c r="Z290" s="64">
        <f t="shared" si="19"/>
        <v>0.09974424552</v>
      </c>
      <c r="AA290" s="64">
        <f t="shared" si="20"/>
        <v>0.1811722913</v>
      </c>
      <c r="AB290" s="64">
        <f t="shared" si="21"/>
        <v>0.6858974359</v>
      </c>
      <c r="AC290" s="64">
        <f t="shared" si="22"/>
        <v>0.6996359223</v>
      </c>
      <c r="AD290" s="64">
        <f t="shared" si="23"/>
        <v>0.3476941748</v>
      </c>
      <c r="AE290" s="64">
        <f t="shared" si="24"/>
        <v>0.9174757282</v>
      </c>
      <c r="AF290" s="3"/>
      <c r="AG290" s="3"/>
      <c r="AH290" s="3"/>
      <c r="AI290" s="66">
        <f t="shared" si="25"/>
        <v>45</v>
      </c>
      <c r="AJ290" s="47">
        <v>0.91025641025641</v>
      </c>
      <c r="AK290" s="47">
        <v>0.954285714285714</v>
      </c>
      <c r="AL290" s="63">
        <v>0.944199706314244</v>
      </c>
      <c r="AM290" s="47">
        <f t="shared" si="53"/>
        <v>1.31843038</v>
      </c>
      <c r="AN290" s="47">
        <f t="shared" si="54"/>
        <v>0.03113341945</v>
      </c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>
        <f t="shared" si="28"/>
        <v>10</v>
      </c>
      <c r="BG290" s="47">
        <v>0.104669943997748</v>
      </c>
      <c r="BH290" s="47">
        <v>0.867283242025917</v>
      </c>
      <c r="BI290" s="63">
        <v>0.667860340196956</v>
      </c>
      <c r="BJ290" s="47"/>
      <c r="BK290" s="47"/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/>
      <c r="BZ290" s="3"/>
      <c r="CA290" s="3"/>
      <c r="CB290" s="3"/>
      <c r="CC290" s="3"/>
      <c r="CD290" s="3"/>
      <c r="CE290" s="3"/>
      <c r="CF290" s="3"/>
      <c r="CG290" s="3"/>
      <c r="CH290" s="3"/>
      <c r="CI290" s="3"/>
      <c r="CJ290" s="3"/>
      <c r="CK290" s="3"/>
      <c r="CL290" s="3"/>
      <c r="CM290" s="47">
        <v>0.943181818181818</v>
      </c>
      <c r="CN290" s="47">
        <v>0.968663594470046</v>
      </c>
      <c r="CO290" s="47">
        <v>0.965538288577005</v>
      </c>
      <c r="CP290" s="47">
        <v>0.963586555614899</v>
      </c>
      <c r="CQ290" s="63">
        <v>0.966751918158568</v>
      </c>
      <c r="CR290" s="47">
        <f t="shared" si="29"/>
        <v>0.9655382886</v>
      </c>
      <c r="CS290" s="47">
        <f t="shared" si="50"/>
        <v>0.001213629582</v>
      </c>
      <c r="CT290" s="47">
        <f t="shared" si="31"/>
        <v>1.351878856</v>
      </c>
      <c r="CU290" s="47">
        <f t="shared" si="32"/>
        <v>0.01801833681</v>
      </c>
      <c r="CV290" s="3"/>
    </row>
    <row r="291" ht="11.25" customHeight="1">
      <c r="A291" s="3" t="s">
        <v>311</v>
      </c>
      <c r="B291" s="18">
        <v>40.0</v>
      </c>
      <c r="C291" s="19">
        <v>1.0</v>
      </c>
      <c r="D291" s="20">
        <v>715.0</v>
      </c>
      <c r="E291" s="21">
        <v>26.0</v>
      </c>
      <c r="F291" s="35">
        <v>274.0</v>
      </c>
      <c r="G291" s="36">
        <v>6.0</v>
      </c>
      <c r="H291" s="47">
        <f t="shared" si="1"/>
        <v>0.9756097561</v>
      </c>
      <c r="I291" s="47">
        <f t="shared" si="2"/>
        <v>0.9649122807</v>
      </c>
      <c r="J291" s="47">
        <f t="shared" si="3"/>
        <v>0.9785714286</v>
      </c>
      <c r="K291" s="47">
        <f t="shared" si="4"/>
        <v>0.9654731458</v>
      </c>
      <c r="L291" s="47">
        <f t="shared" si="5"/>
        <v>0.9781931464</v>
      </c>
      <c r="M291" s="47">
        <f t="shared" si="6"/>
        <v>0.9686581783</v>
      </c>
      <c r="N291" s="62">
        <f t="shared" si="7"/>
        <v>18.07317073</v>
      </c>
      <c r="O291" s="62">
        <f t="shared" si="8"/>
        <v>6.829268293</v>
      </c>
      <c r="P291" s="62">
        <f t="shared" si="9"/>
        <v>0.3778677463</v>
      </c>
      <c r="Q291" s="62">
        <f t="shared" si="10"/>
        <v>0.358056266</v>
      </c>
      <c r="R291" s="62">
        <f t="shared" si="11"/>
        <v>2.308411215</v>
      </c>
      <c r="S291" s="62">
        <f t="shared" si="12"/>
        <v>0.04015670911</v>
      </c>
      <c r="T291" s="63">
        <f t="shared" si="13"/>
        <v>0.9654731458</v>
      </c>
      <c r="U291" s="63">
        <f t="shared" si="14"/>
        <v>0.9781931464</v>
      </c>
      <c r="V291" s="63">
        <f t="shared" si="15"/>
        <v>0.9686581783</v>
      </c>
      <c r="W291" s="63">
        <f t="shared" si="16"/>
        <v>0.9689265537</v>
      </c>
      <c r="X291" s="63">
        <f t="shared" si="17"/>
        <v>0.9689265537</v>
      </c>
      <c r="Y291" s="63">
        <f t="shared" si="18"/>
        <v>0.9689265537</v>
      </c>
      <c r="Z291" s="64">
        <f t="shared" si="19"/>
        <v>0.08439897698</v>
      </c>
      <c r="AA291" s="64">
        <f t="shared" si="20"/>
        <v>0.1433021807</v>
      </c>
      <c r="AB291" s="64">
        <f t="shared" si="21"/>
        <v>0.7061704212</v>
      </c>
      <c r="AC291" s="64">
        <f t="shared" si="22"/>
        <v>0.7165725047</v>
      </c>
      <c r="AD291" s="64">
        <f t="shared" si="23"/>
        <v>0.3201506591</v>
      </c>
      <c r="AE291" s="64">
        <f t="shared" si="24"/>
        <v>0.9322033898</v>
      </c>
      <c r="AF291" s="3"/>
      <c r="AG291" s="3"/>
      <c r="AH291" s="3"/>
      <c r="AI291" s="66">
        <f t="shared" si="25"/>
        <v>45</v>
      </c>
      <c r="AJ291" s="47">
        <v>0.910344827586207</v>
      </c>
      <c r="AK291" s="47">
        <v>0.961300309597523</v>
      </c>
      <c r="AL291" s="63">
        <v>0.951959544879899</v>
      </c>
      <c r="AM291" s="47">
        <f t="shared" si="53"/>
        <v>1.323452968</v>
      </c>
      <c r="AN291" s="47">
        <f t="shared" si="54"/>
        <v>0.03603096687</v>
      </c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>
        <f t="shared" si="28"/>
        <v>10</v>
      </c>
      <c r="BG291" s="47">
        <v>0.105068385189068</v>
      </c>
      <c r="BH291" s="47">
        <v>1.15055939445034</v>
      </c>
      <c r="BI291" s="63">
        <v>0.863111599780099</v>
      </c>
      <c r="BJ291" s="47"/>
      <c r="BK291" s="47"/>
      <c r="BL291" s="3"/>
      <c r="BM291" s="3"/>
      <c r="BN291" s="3"/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/>
      <c r="BZ291" s="3"/>
      <c r="CA291" s="3"/>
      <c r="CB291" s="3"/>
      <c r="CC291" s="3"/>
      <c r="CD291" s="3"/>
      <c r="CE291" s="3"/>
      <c r="CF291" s="3"/>
      <c r="CG291" s="3"/>
      <c r="CH291" s="3"/>
      <c r="CI291" s="3"/>
      <c r="CJ291" s="3"/>
      <c r="CK291" s="3"/>
      <c r="CL291" s="3"/>
      <c r="CM291" s="47">
        <v>0.975609756097561</v>
      </c>
      <c r="CN291" s="47">
        <v>0.964912280701754</v>
      </c>
      <c r="CO291" s="47">
        <v>0.967644120656388</v>
      </c>
      <c r="CP291" s="47">
        <v>0.96567236366555</v>
      </c>
      <c r="CQ291" s="63">
        <v>0.965473145780051</v>
      </c>
      <c r="CR291" s="47">
        <f t="shared" si="29"/>
        <v>0.9676441207</v>
      </c>
      <c r="CS291" s="47">
        <f t="shared" si="50"/>
        <v>-0.002170974876</v>
      </c>
      <c r="CT291" s="47">
        <f t="shared" si="31"/>
        <v>1.372156291</v>
      </c>
      <c r="CU291" s="47">
        <f t="shared" si="32"/>
        <v>-0.007564257394</v>
      </c>
      <c r="CV291" s="3"/>
    </row>
    <row r="292" ht="11.25" customHeight="1">
      <c r="A292" s="3" t="s">
        <v>312</v>
      </c>
      <c r="B292" s="18">
        <v>62.0</v>
      </c>
      <c r="C292" s="19">
        <v>60.0</v>
      </c>
      <c r="D292" s="20">
        <v>315.0</v>
      </c>
      <c r="E292" s="21">
        <v>107.0</v>
      </c>
      <c r="F292" s="35">
        <v>144.0</v>
      </c>
      <c r="G292" s="36">
        <v>40.0</v>
      </c>
      <c r="H292" s="47">
        <f t="shared" si="1"/>
        <v>0.5081967213</v>
      </c>
      <c r="I292" s="47">
        <f t="shared" si="2"/>
        <v>0.7464454976</v>
      </c>
      <c r="J292" s="47">
        <f t="shared" si="3"/>
        <v>0.7826086957</v>
      </c>
      <c r="K292" s="47">
        <f t="shared" si="4"/>
        <v>0.6930147059</v>
      </c>
      <c r="L292" s="47">
        <f t="shared" si="5"/>
        <v>0.6732026144</v>
      </c>
      <c r="M292" s="47">
        <f t="shared" si="6"/>
        <v>0.7574257426</v>
      </c>
      <c r="N292" s="62">
        <f t="shared" si="7"/>
        <v>3.459016393</v>
      </c>
      <c r="O292" s="62">
        <f t="shared" si="8"/>
        <v>1.508196721</v>
      </c>
      <c r="P292" s="62">
        <f t="shared" si="9"/>
        <v>0.4360189573</v>
      </c>
      <c r="Q292" s="62">
        <f t="shared" si="10"/>
        <v>0.3382352941</v>
      </c>
      <c r="R292" s="62">
        <f t="shared" si="11"/>
        <v>1.379084967</v>
      </c>
      <c r="S292" s="62">
        <f t="shared" si="12"/>
        <v>0.201320132</v>
      </c>
      <c r="T292" s="63">
        <f t="shared" si="13"/>
        <v>0.6930147059</v>
      </c>
      <c r="U292" s="63">
        <f t="shared" si="14"/>
        <v>0.6732026144</v>
      </c>
      <c r="V292" s="63">
        <f t="shared" si="15"/>
        <v>0.7574257426</v>
      </c>
      <c r="W292" s="63">
        <f t="shared" si="16"/>
        <v>0.7156593407</v>
      </c>
      <c r="X292" s="63">
        <f t="shared" si="17"/>
        <v>0.7156593407</v>
      </c>
      <c r="Y292" s="63">
        <f t="shared" si="18"/>
        <v>0.7156593407</v>
      </c>
      <c r="Z292" s="64">
        <f t="shared" si="19"/>
        <v>0.3106617647</v>
      </c>
      <c r="AA292" s="64">
        <f t="shared" si="20"/>
        <v>0.3333333333</v>
      </c>
      <c r="AB292" s="64">
        <f t="shared" si="21"/>
        <v>0.5858085809</v>
      </c>
      <c r="AC292" s="64">
        <f t="shared" si="22"/>
        <v>0.5728021978</v>
      </c>
      <c r="AD292" s="64">
        <f t="shared" si="23"/>
        <v>0.4299450549</v>
      </c>
      <c r="AE292" s="64">
        <f t="shared" si="24"/>
        <v>0.7129120879</v>
      </c>
      <c r="AF292" s="3"/>
      <c r="AG292" s="3"/>
      <c r="AH292" s="3"/>
      <c r="AI292" s="66">
        <f t="shared" si="25"/>
        <v>45</v>
      </c>
      <c r="AJ292" s="47">
        <v>0.910714285714286</v>
      </c>
      <c r="AK292" s="47">
        <v>0.942073170731707</v>
      </c>
      <c r="AL292" s="63">
        <v>0.934090909090909</v>
      </c>
      <c r="AM292" s="47">
        <f t="shared" si="53"/>
        <v>1.310118575</v>
      </c>
      <c r="AN292" s="47">
        <f t="shared" si="54"/>
        <v>0.02217408025</v>
      </c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>
        <f t="shared" si="28"/>
        <v>10</v>
      </c>
      <c r="BG292" s="47">
        <v>0.105532075131188</v>
      </c>
      <c r="BH292" s="47">
        <v>0.555509117704445</v>
      </c>
      <c r="BI292" s="63">
        <v>0.452941176470588</v>
      </c>
      <c r="BJ292" s="47"/>
      <c r="BK292" s="47"/>
      <c r="BL292" s="3"/>
      <c r="BM292" s="3"/>
      <c r="BN292" s="3"/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/>
      <c r="BZ292" s="3"/>
      <c r="CA292" s="3"/>
      <c r="CB292" s="3"/>
      <c r="CC292" s="3"/>
      <c r="CD292" s="3"/>
      <c r="CE292" s="3"/>
      <c r="CF292" s="3"/>
      <c r="CG292" s="3"/>
      <c r="CH292" s="3"/>
      <c r="CI292" s="3"/>
      <c r="CJ292" s="3"/>
      <c r="CK292" s="3"/>
      <c r="CL292" s="3"/>
      <c r="CM292" s="47">
        <v>0.508196721311475</v>
      </c>
      <c r="CN292" s="47">
        <v>0.746445497630332</v>
      </c>
      <c r="CO292" s="47">
        <v>0.70887483168299</v>
      </c>
      <c r="CP292" s="47">
        <v>0.70936367149299</v>
      </c>
      <c r="CQ292" s="63">
        <v>0.693014705882353</v>
      </c>
      <c r="CR292" s="47">
        <f t="shared" si="29"/>
        <v>0.7088748317</v>
      </c>
      <c r="CS292" s="47">
        <f t="shared" si="50"/>
        <v>-0.0158601258</v>
      </c>
      <c r="CT292" s="47">
        <f t="shared" si="31"/>
        <v>0.887166021</v>
      </c>
      <c r="CU292" s="47">
        <f t="shared" si="32"/>
        <v>0.1684673253</v>
      </c>
      <c r="CV292" s="3"/>
    </row>
    <row r="293" ht="11.25" customHeight="1">
      <c r="A293" s="3" t="s">
        <v>313</v>
      </c>
      <c r="B293" s="18">
        <v>53.0</v>
      </c>
      <c r="C293" s="19">
        <v>4.0</v>
      </c>
      <c r="D293" s="20">
        <v>312.0</v>
      </c>
      <c r="E293" s="21">
        <v>9.0</v>
      </c>
      <c r="F293" s="35">
        <v>87.0</v>
      </c>
      <c r="G293" s="36">
        <v>3.0</v>
      </c>
      <c r="H293" s="47">
        <f t="shared" si="1"/>
        <v>0.9298245614</v>
      </c>
      <c r="I293" s="47">
        <f t="shared" si="2"/>
        <v>0.9719626168</v>
      </c>
      <c r="J293" s="47">
        <f t="shared" si="3"/>
        <v>0.9666666667</v>
      </c>
      <c r="K293" s="47">
        <f t="shared" si="4"/>
        <v>0.9656084656</v>
      </c>
      <c r="L293" s="47">
        <f t="shared" si="5"/>
        <v>0.9523809524</v>
      </c>
      <c r="M293" s="47">
        <f t="shared" si="6"/>
        <v>0.9708029197</v>
      </c>
      <c r="N293" s="62">
        <f t="shared" si="7"/>
        <v>5.631578947</v>
      </c>
      <c r="O293" s="62">
        <f t="shared" si="8"/>
        <v>1.578947368</v>
      </c>
      <c r="P293" s="62">
        <f t="shared" si="9"/>
        <v>0.2803738318</v>
      </c>
      <c r="Q293" s="62">
        <f t="shared" si="10"/>
        <v>0.2380952381</v>
      </c>
      <c r="R293" s="62">
        <f t="shared" si="11"/>
        <v>2.183673469</v>
      </c>
      <c r="S293" s="62">
        <f t="shared" si="12"/>
        <v>0.1386861314</v>
      </c>
      <c r="T293" s="63">
        <f t="shared" si="13"/>
        <v>0.9656084656</v>
      </c>
      <c r="U293" s="63">
        <f t="shared" si="14"/>
        <v>0.9523809524</v>
      </c>
      <c r="V293" s="63">
        <f t="shared" si="15"/>
        <v>0.9708029197</v>
      </c>
      <c r="W293" s="63">
        <f t="shared" si="16"/>
        <v>0.9658119658</v>
      </c>
      <c r="X293" s="63">
        <f t="shared" si="17"/>
        <v>0.9658119658</v>
      </c>
      <c r="Y293" s="63">
        <f t="shared" si="18"/>
        <v>0.9658119658</v>
      </c>
      <c r="Z293" s="64">
        <f t="shared" si="19"/>
        <v>0.164021164</v>
      </c>
      <c r="AA293" s="64">
        <f t="shared" si="20"/>
        <v>0.380952381</v>
      </c>
      <c r="AB293" s="64">
        <f t="shared" si="21"/>
        <v>0.7664233577</v>
      </c>
      <c r="AC293" s="64">
        <f t="shared" si="22"/>
        <v>0.7863247863</v>
      </c>
      <c r="AD293" s="64">
        <f t="shared" si="23"/>
        <v>0.3183760684</v>
      </c>
      <c r="AE293" s="64">
        <f t="shared" si="24"/>
        <v>0.8611111111</v>
      </c>
      <c r="AF293" s="3"/>
      <c r="AG293" s="3"/>
      <c r="AH293" s="3"/>
      <c r="AI293" s="66">
        <f t="shared" si="25"/>
        <v>45</v>
      </c>
      <c r="AJ293" s="47">
        <v>0.910994764397906</v>
      </c>
      <c r="AK293" s="47">
        <v>0.973929236499069</v>
      </c>
      <c r="AL293" s="63">
        <v>0.957417582417583</v>
      </c>
      <c r="AM293" s="47">
        <f t="shared" si="53"/>
        <v>1.332842543</v>
      </c>
      <c r="AN293" s="47">
        <f t="shared" si="54"/>
        <v>0.04450139199</v>
      </c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>
        <f t="shared" si="28"/>
        <v>10</v>
      </c>
      <c r="BG293" s="47">
        <v>0.106175322610712</v>
      </c>
      <c r="BH293" s="47">
        <v>0.518654278302865</v>
      </c>
      <c r="BI293" s="63">
        <v>0.425563909774436</v>
      </c>
      <c r="BJ293" s="47"/>
      <c r="BK293" s="47"/>
      <c r="BL293" s="3"/>
      <c r="BM293" s="3"/>
      <c r="BN293" s="3"/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/>
      <c r="BZ293" s="3"/>
      <c r="CA293" s="3"/>
      <c r="CB293" s="3"/>
      <c r="CC293" s="3"/>
      <c r="CD293" s="3"/>
      <c r="CE293" s="3"/>
      <c r="CF293" s="3"/>
      <c r="CG293" s="3"/>
      <c r="CH293" s="3"/>
      <c r="CI293" s="3"/>
      <c r="CJ293" s="3"/>
      <c r="CK293" s="3"/>
      <c r="CL293" s="3"/>
      <c r="CM293" s="47">
        <v>0.929824561403509</v>
      </c>
      <c r="CN293" s="47">
        <v>0.97196261682243</v>
      </c>
      <c r="CO293" s="47">
        <v>0.966140785943187</v>
      </c>
      <c r="CP293" s="47">
        <v>0.964183323927616</v>
      </c>
      <c r="CQ293" s="63">
        <v>0.965608465608466</v>
      </c>
      <c r="CR293" s="47">
        <f t="shared" si="29"/>
        <v>0.9661407859</v>
      </c>
      <c r="CS293" s="47">
        <f t="shared" si="50"/>
        <v>-0.0005323203347</v>
      </c>
      <c r="CT293" s="47">
        <f t="shared" si="31"/>
        <v>1.34476661</v>
      </c>
      <c r="CU293" s="47">
        <f t="shared" si="32"/>
        <v>0.02979610473</v>
      </c>
      <c r="CV293" s="3"/>
    </row>
    <row r="294" ht="11.25" customHeight="1">
      <c r="A294" s="3" t="s">
        <v>314</v>
      </c>
      <c r="B294" s="18">
        <v>175.0</v>
      </c>
      <c r="C294" s="19">
        <v>15.0</v>
      </c>
      <c r="D294" s="20">
        <v>1763.0</v>
      </c>
      <c r="E294" s="21">
        <v>53.0</v>
      </c>
      <c r="F294" s="35">
        <v>498.0</v>
      </c>
      <c r="G294" s="36">
        <v>24.0</v>
      </c>
      <c r="H294" s="47">
        <f t="shared" si="1"/>
        <v>0.9210526316</v>
      </c>
      <c r="I294" s="47">
        <f t="shared" si="2"/>
        <v>0.970814978</v>
      </c>
      <c r="J294" s="47">
        <f t="shared" si="3"/>
        <v>0.9540229885</v>
      </c>
      <c r="K294" s="47">
        <f t="shared" si="4"/>
        <v>0.9661016949</v>
      </c>
      <c r="L294" s="47">
        <f t="shared" si="5"/>
        <v>0.9452247191</v>
      </c>
      <c r="M294" s="47">
        <f t="shared" si="6"/>
        <v>0.9670658683</v>
      </c>
      <c r="N294" s="62">
        <f t="shared" si="7"/>
        <v>9.557894737</v>
      </c>
      <c r="O294" s="62">
        <f t="shared" si="8"/>
        <v>2.747368421</v>
      </c>
      <c r="P294" s="62">
        <f t="shared" si="9"/>
        <v>0.2874449339</v>
      </c>
      <c r="Q294" s="62">
        <f t="shared" si="10"/>
        <v>0.260219342</v>
      </c>
      <c r="R294" s="62">
        <f t="shared" si="11"/>
        <v>2.550561798</v>
      </c>
      <c r="S294" s="62">
        <f t="shared" si="12"/>
        <v>0.08126603935</v>
      </c>
      <c r="T294" s="63">
        <f t="shared" si="13"/>
        <v>0.9661016949</v>
      </c>
      <c r="U294" s="63">
        <f t="shared" si="14"/>
        <v>0.9452247191</v>
      </c>
      <c r="V294" s="63">
        <f t="shared" si="15"/>
        <v>0.9670658683</v>
      </c>
      <c r="W294" s="63">
        <f t="shared" si="16"/>
        <v>0.9636075949</v>
      </c>
      <c r="X294" s="63">
        <f t="shared" si="17"/>
        <v>0.9636075949</v>
      </c>
      <c r="Y294" s="63">
        <f t="shared" si="18"/>
        <v>0.9636075949</v>
      </c>
      <c r="Z294" s="64">
        <f t="shared" si="19"/>
        <v>0.1136590229</v>
      </c>
      <c r="AA294" s="64">
        <f t="shared" si="20"/>
        <v>0.279494382</v>
      </c>
      <c r="AB294" s="64">
        <f t="shared" si="21"/>
        <v>0.7643284859</v>
      </c>
      <c r="AC294" s="64">
        <f t="shared" si="22"/>
        <v>0.7761075949</v>
      </c>
      <c r="AD294" s="64">
        <f t="shared" si="23"/>
        <v>0.2871835443</v>
      </c>
      <c r="AE294" s="64">
        <f t="shared" si="24"/>
        <v>0.9003164557</v>
      </c>
      <c r="AF294" s="3"/>
      <c r="AG294" s="3"/>
      <c r="AH294" s="3"/>
      <c r="AI294" s="66">
        <f t="shared" si="25"/>
        <v>45</v>
      </c>
      <c r="AJ294" s="47">
        <v>0.912280701754386</v>
      </c>
      <c r="AK294" s="47">
        <v>0.965714285714286</v>
      </c>
      <c r="AL294" s="63">
        <v>0.952586206896552</v>
      </c>
      <c r="AM294" s="47">
        <f t="shared" si="53"/>
        <v>1.327942991</v>
      </c>
      <c r="AN294" s="47">
        <f t="shared" si="54"/>
        <v>0.03778324956</v>
      </c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>
        <f t="shared" si="28"/>
        <v>10</v>
      </c>
      <c r="BG294" s="47">
        <v>0.1063591791934</v>
      </c>
      <c r="BH294" s="47">
        <v>0.380758825624</v>
      </c>
      <c r="BI294" s="63">
        <v>0.303643724696356</v>
      </c>
      <c r="BJ294" s="47"/>
      <c r="BK294" s="47"/>
      <c r="BL294" s="3"/>
      <c r="BM294" s="3"/>
      <c r="BN294" s="3"/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/>
      <c r="BZ294" s="3"/>
      <c r="CA294" s="3"/>
      <c r="CB294" s="3"/>
      <c r="CC294" s="3"/>
      <c r="CD294" s="3"/>
      <c r="CE294" s="3"/>
      <c r="CF294" s="3"/>
      <c r="CG294" s="3"/>
      <c r="CH294" s="3"/>
      <c r="CI294" s="3"/>
      <c r="CJ294" s="3"/>
      <c r="CK294" s="3"/>
      <c r="CL294" s="3"/>
      <c r="CM294" s="47">
        <v>0.921052631578947</v>
      </c>
      <c r="CN294" s="47">
        <v>0.970814977973568</v>
      </c>
      <c r="CO294" s="47">
        <v>0.963758832337907</v>
      </c>
      <c r="CP294" s="47">
        <v>0.961824019947584</v>
      </c>
      <c r="CQ294" s="63">
        <v>0.966101694915254</v>
      </c>
      <c r="CR294" s="47">
        <f t="shared" si="29"/>
        <v>0.9637588323</v>
      </c>
      <c r="CS294" s="47">
        <f t="shared" si="50"/>
        <v>0.002342862577</v>
      </c>
      <c r="CT294" s="47">
        <f t="shared" si="31"/>
        <v>1.337752416</v>
      </c>
      <c r="CU294" s="47">
        <f t="shared" si="32"/>
        <v>0.03518729258</v>
      </c>
      <c r="CV294" s="3"/>
    </row>
    <row r="295" ht="11.25" customHeight="1">
      <c r="A295" s="3" t="s">
        <v>315</v>
      </c>
      <c r="B295" s="18">
        <v>176.0</v>
      </c>
      <c r="C295" s="19">
        <v>12.0</v>
      </c>
      <c r="D295" s="20">
        <v>1287.0</v>
      </c>
      <c r="E295" s="21">
        <v>51.0</v>
      </c>
      <c r="F295" s="35">
        <v>364.0</v>
      </c>
      <c r="G295" s="36">
        <v>17.0</v>
      </c>
      <c r="H295" s="47">
        <f t="shared" si="1"/>
        <v>0.9361702128</v>
      </c>
      <c r="I295" s="47">
        <f t="shared" si="2"/>
        <v>0.9618834081</v>
      </c>
      <c r="J295" s="47">
        <f t="shared" si="3"/>
        <v>0.9553805774</v>
      </c>
      <c r="K295" s="47">
        <f t="shared" si="4"/>
        <v>0.9587155963</v>
      </c>
      <c r="L295" s="47">
        <f t="shared" si="5"/>
        <v>0.9490333919</v>
      </c>
      <c r="M295" s="47">
        <f t="shared" si="6"/>
        <v>0.9604421175</v>
      </c>
      <c r="N295" s="62">
        <f t="shared" si="7"/>
        <v>7.117021277</v>
      </c>
      <c r="O295" s="62">
        <f t="shared" si="8"/>
        <v>2.026595745</v>
      </c>
      <c r="P295" s="62">
        <f t="shared" si="9"/>
        <v>0.2847533632</v>
      </c>
      <c r="Q295" s="62">
        <f t="shared" si="10"/>
        <v>0.249672346</v>
      </c>
      <c r="R295" s="62">
        <f t="shared" si="11"/>
        <v>2.351493849</v>
      </c>
      <c r="S295" s="62">
        <f t="shared" si="12"/>
        <v>0.1093659104</v>
      </c>
      <c r="T295" s="63">
        <f t="shared" si="13"/>
        <v>0.9587155963</v>
      </c>
      <c r="U295" s="63">
        <f t="shared" si="14"/>
        <v>0.9490333919</v>
      </c>
      <c r="V295" s="63">
        <f t="shared" si="15"/>
        <v>0.9604421175</v>
      </c>
      <c r="W295" s="63">
        <f t="shared" si="16"/>
        <v>0.9580492921</v>
      </c>
      <c r="X295" s="63">
        <f t="shared" si="17"/>
        <v>0.9580492921</v>
      </c>
      <c r="Y295" s="63">
        <f t="shared" si="18"/>
        <v>0.9580492921</v>
      </c>
      <c r="Z295" s="64">
        <f t="shared" si="19"/>
        <v>0.1487549148</v>
      </c>
      <c r="AA295" s="64">
        <f t="shared" si="20"/>
        <v>0.3391915641</v>
      </c>
      <c r="AB295" s="64">
        <f t="shared" si="21"/>
        <v>0.7585805701</v>
      </c>
      <c r="AC295" s="64">
        <f t="shared" si="22"/>
        <v>0.7760880965</v>
      </c>
      <c r="AD295" s="64">
        <f t="shared" si="23"/>
        <v>0.3099108547</v>
      </c>
      <c r="AE295" s="64">
        <f t="shared" si="24"/>
        <v>0.8720503408</v>
      </c>
      <c r="AF295" s="3"/>
      <c r="AG295" s="3"/>
      <c r="AH295" s="3"/>
      <c r="AI295" s="66">
        <f t="shared" si="25"/>
        <v>45</v>
      </c>
      <c r="AJ295" s="47">
        <v>0.912442396313364</v>
      </c>
      <c r="AK295" s="47">
        <v>0.959025470653378</v>
      </c>
      <c r="AL295" s="63">
        <v>0.95</v>
      </c>
      <c r="AM295" s="47">
        <f t="shared" si="53"/>
        <v>1.32332762</v>
      </c>
      <c r="AN295" s="47">
        <f t="shared" si="54"/>
        <v>0.03293920775</v>
      </c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>
        <f t="shared" si="28"/>
        <v>10</v>
      </c>
      <c r="BG295" s="47">
        <v>0.106648266006098</v>
      </c>
      <c r="BH295" s="47">
        <v>1.10324151830767</v>
      </c>
      <c r="BI295" s="63">
        <v>0.835420393559928</v>
      </c>
      <c r="BJ295" s="47"/>
      <c r="BK295" s="47"/>
      <c r="BL295" s="3"/>
      <c r="BM295" s="3"/>
      <c r="BN295" s="3"/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/>
      <c r="BZ295" s="3"/>
      <c r="CA295" s="3"/>
      <c r="CB295" s="3"/>
      <c r="CC295" s="3"/>
      <c r="CD295" s="3"/>
      <c r="CE295" s="3"/>
      <c r="CF295" s="3"/>
      <c r="CG295" s="3"/>
      <c r="CH295" s="3"/>
      <c r="CI295" s="3"/>
      <c r="CJ295" s="3"/>
      <c r="CK295" s="3"/>
      <c r="CL295" s="3"/>
      <c r="CM295" s="47">
        <v>0.936170212765957</v>
      </c>
      <c r="CN295" s="47">
        <v>0.961883408071749</v>
      </c>
      <c r="CO295" s="47">
        <v>0.958720637198789</v>
      </c>
      <c r="CP295" s="47">
        <v>0.956833732220086</v>
      </c>
      <c r="CQ295" s="63">
        <v>0.958715596330275</v>
      </c>
      <c r="CR295" s="47">
        <f t="shared" si="29"/>
        <v>0.9587206372</v>
      </c>
      <c r="CS295" s="47">
        <f t="shared" si="50"/>
        <v>-0.000005040868515</v>
      </c>
      <c r="CT295" s="47">
        <f t="shared" si="31"/>
        <v>1.342126586</v>
      </c>
      <c r="CU295" s="47">
        <f t="shared" si="32"/>
        <v>0.01818197477</v>
      </c>
      <c r="CV295" s="3"/>
    </row>
    <row r="296" ht="11.25" customHeight="1">
      <c r="A296" s="3" t="s">
        <v>316</v>
      </c>
      <c r="B296" s="18">
        <v>36.0</v>
      </c>
      <c r="C296" s="19">
        <v>10.0</v>
      </c>
      <c r="D296" s="20">
        <v>241.0</v>
      </c>
      <c r="E296" s="21">
        <v>34.0</v>
      </c>
      <c r="F296" s="35">
        <v>119.0</v>
      </c>
      <c r="G296" s="36">
        <v>30.0</v>
      </c>
      <c r="H296" s="47">
        <f t="shared" si="1"/>
        <v>0.7826086957</v>
      </c>
      <c r="I296" s="47">
        <f t="shared" si="2"/>
        <v>0.8763636364</v>
      </c>
      <c r="J296" s="47">
        <f t="shared" si="3"/>
        <v>0.7986577181</v>
      </c>
      <c r="K296" s="47">
        <f t="shared" si="4"/>
        <v>0.8629283489</v>
      </c>
      <c r="L296" s="47">
        <f t="shared" si="5"/>
        <v>0.7948717949</v>
      </c>
      <c r="M296" s="47">
        <f t="shared" si="6"/>
        <v>0.8490566038</v>
      </c>
      <c r="N296" s="62">
        <f t="shared" si="7"/>
        <v>5.97826087</v>
      </c>
      <c r="O296" s="62">
        <f t="shared" si="8"/>
        <v>3.239130435</v>
      </c>
      <c r="P296" s="62">
        <f t="shared" si="9"/>
        <v>0.5418181818</v>
      </c>
      <c r="Q296" s="62">
        <f t="shared" si="10"/>
        <v>0.4641744548</v>
      </c>
      <c r="R296" s="62">
        <f t="shared" si="11"/>
        <v>1.41025641</v>
      </c>
      <c r="S296" s="62">
        <f t="shared" si="12"/>
        <v>0.108490566</v>
      </c>
      <c r="T296" s="63">
        <f t="shared" si="13"/>
        <v>0.8629283489</v>
      </c>
      <c r="U296" s="63">
        <f t="shared" si="14"/>
        <v>0.7948717949</v>
      </c>
      <c r="V296" s="63">
        <f t="shared" si="15"/>
        <v>0.8490566038</v>
      </c>
      <c r="W296" s="63">
        <f t="shared" si="16"/>
        <v>0.8425531915</v>
      </c>
      <c r="X296" s="63">
        <f t="shared" si="17"/>
        <v>0.8425531915</v>
      </c>
      <c r="Y296" s="63">
        <f t="shared" si="18"/>
        <v>0.8425531915</v>
      </c>
      <c r="Z296" s="64">
        <f t="shared" si="19"/>
        <v>0.2180685358</v>
      </c>
      <c r="AA296" s="64">
        <f t="shared" si="20"/>
        <v>0.3384615385</v>
      </c>
      <c r="AB296" s="64">
        <f t="shared" si="21"/>
        <v>0.6391509434</v>
      </c>
      <c r="AC296" s="64">
        <f t="shared" si="22"/>
        <v>0.6531914894</v>
      </c>
      <c r="AD296" s="64">
        <f t="shared" si="23"/>
        <v>0.4021276596</v>
      </c>
      <c r="AE296" s="64">
        <f t="shared" si="24"/>
        <v>0.7872340426</v>
      </c>
      <c r="AF296" s="3"/>
      <c r="AG296" s="3"/>
      <c r="AH296" s="3"/>
      <c r="AI296" s="66">
        <f t="shared" si="25"/>
        <v>45</v>
      </c>
      <c r="AJ296" s="47">
        <v>0.912698412698413</v>
      </c>
      <c r="AK296" s="47">
        <v>0.977489177489177</v>
      </c>
      <c r="AL296" s="63">
        <v>0.97111631537861</v>
      </c>
      <c r="AM296" s="47">
        <f t="shared" si="53"/>
        <v>1.336564463</v>
      </c>
      <c r="AN296" s="47">
        <f t="shared" si="54"/>
        <v>0.04581398914</v>
      </c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>
        <f t="shared" si="28"/>
        <v>10</v>
      </c>
      <c r="BG296" s="47">
        <v>0.109517947575152</v>
      </c>
      <c r="BH296" s="47">
        <v>0.532935181818593</v>
      </c>
      <c r="BI296" s="63">
        <v>0.432835820895522</v>
      </c>
      <c r="BJ296" s="47"/>
      <c r="BK296" s="47"/>
      <c r="BL296" s="3"/>
      <c r="BM296" s="3"/>
      <c r="BN296" s="3"/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/>
      <c r="BZ296" s="3"/>
      <c r="CA296" s="3"/>
      <c r="CB296" s="3"/>
      <c r="CC296" s="3"/>
      <c r="CD296" s="3"/>
      <c r="CE296" s="3"/>
      <c r="CF296" s="3"/>
      <c r="CG296" s="3"/>
      <c r="CH296" s="3"/>
      <c r="CI296" s="3"/>
      <c r="CJ296" s="3"/>
      <c r="CK296" s="3"/>
      <c r="CL296" s="3"/>
      <c r="CM296" s="47">
        <v>0.782608695652174</v>
      </c>
      <c r="CN296" s="47">
        <v>0.876363636363636</v>
      </c>
      <c r="CO296" s="47">
        <v>0.862185424097585</v>
      </c>
      <c r="CP296" s="47">
        <v>0.861216457400767</v>
      </c>
      <c r="CQ296" s="63">
        <v>0.862928348909657</v>
      </c>
      <c r="CR296" s="47">
        <f t="shared" si="29"/>
        <v>0.8621854241</v>
      </c>
      <c r="CS296" s="47">
        <f t="shared" si="50"/>
        <v>0.0007429248121</v>
      </c>
      <c r="CT296" s="47">
        <f t="shared" si="31"/>
        <v>1.173070586</v>
      </c>
      <c r="CU296" s="47">
        <f t="shared" si="32"/>
        <v>0.06629475435</v>
      </c>
      <c r="CV296" s="3"/>
    </row>
    <row r="297" ht="11.25" customHeight="1">
      <c r="A297" s="3" t="s">
        <v>317</v>
      </c>
      <c r="B297" s="18">
        <v>218.0</v>
      </c>
      <c r="C297" s="19">
        <v>48.0</v>
      </c>
      <c r="D297" s="20">
        <v>1784.0</v>
      </c>
      <c r="E297" s="21">
        <v>224.0</v>
      </c>
      <c r="F297" s="35">
        <v>1015.0</v>
      </c>
      <c r="G297" s="36">
        <v>93.0</v>
      </c>
      <c r="H297" s="47">
        <f t="shared" si="1"/>
        <v>0.8195488722</v>
      </c>
      <c r="I297" s="47">
        <f t="shared" si="2"/>
        <v>0.8884462151</v>
      </c>
      <c r="J297" s="47">
        <f t="shared" si="3"/>
        <v>0.9160649819</v>
      </c>
      <c r="K297" s="47">
        <f t="shared" si="4"/>
        <v>0.8803869833</v>
      </c>
      <c r="L297" s="47">
        <f t="shared" si="5"/>
        <v>0.8973799127</v>
      </c>
      <c r="M297" s="47">
        <f t="shared" si="6"/>
        <v>0.898267009</v>
      </c>
      <c r="N297" s="62">
        <f t="shared" si="7"/>
        <v>7.54887218</v>
      </c>
      <c r="O297" s="62">
        <f t="shared" si="8"/>
        <v>4.165413534</v>
      </c>
      <c r="P297" s="62">
        <f t="shared" si="9"/>
        <v>0.5517928287</v>
      </c>
      <c r="Q297" s="62">
        <f t="shared" si="10"/>
        <v>0.4872471416</v>
      </c>
      <c r="R297" s="62">
        <f t="shared" si="11"/>
        <v>1.461426492</v>
      </c>
      <c r="S297" s="62">
        <f t="shared" si="12"/>
        <v>0.08536585366</v>
      </c>
      <c r="T297" s="63">
        <f t="shared" si="13"/>
        <v>0.8803869833</v>
      </c>
      <c r="U297" s="63">
        <f t="shared" si="14"/>
        <v>0.8973799127</v>
      </c>
      <c r="V297" s="63">
        <f t="shared" si="15"/>
        <v>0.898267009</v>
      </c>
      <c r="W297" s="63">
        <f t="shared" si="16"/>
        <v>0.8920756949</v>
      </c>
      <c r="X297" s="63">
        <f t="shared" si="17"/>
        <v>0.8920756949</v>
      </c>
      <c r="Y297" s="63">
        <f t="shared" si="18"/>
        <v>0.8920756949</v>
      </c>
      <c r="Z297" s="64">
        <f t="shared" si="19"/>
        <v>0.1943711522</v>
      </c>
      <c r="AA297" s="64">
        <f t="shared" si="20"/>
        <v>0.2263464338</v>
      </c>
      <c r="AB297" s="64">
        <f t="shared" si="21"/>
        <v>0.6023748395</v>
      </c>
      <c r="AC297" s="64">
        <f t="shared" si="22"/>
        <v>0.6194559432</v>
      </c>
      <c r="AD297" s="64">
        <f t="shared" si="23"/>
        <v>0.4308101715</v>
      </c>
      <c r="AE297" s="64">
        <f t="shared" si="24"/>
        <v>0.8418095801</v>
      </c>
      <c r="AF297" s="3"/>
      <c r="AG297" s="3"/>
      <c r="AH297" s="3"/>
      <c r="AI297" s="66">
        <f t="shared" si="25"/>
        <v>45</v>
      </c>
      <c r="AJ297" s="47">
        <v>0.91304347826087</v>
      </c>
      <c r="AK297" s="47">
        <v>0.952054794520548</v>
      </c>
      <c r="AL297" s="63">
        <v>0.942708333333333</v>
      </c>
      <c r="AM297" s="47">
        <f t="shared" si="53"/>
        <v>1.318823636</v>
      </c>
      <c r="AN297" s="47">
        <f t="shared" si="54"/>
        <v>0.02758516627</v>
      </c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>
        <f t="shared" si="28"/>
        <v>11</v>
      </c>
      <c r="BG297" s="47">
        <v>0.110360452939139</v>
      </c>
      <c r="BH297" s="47">
        <v>0.563226593699062</v>
      </c>
      <c r="BI297" s="63">
        <v>0.462051282051282</v>
      </c>
      <c r="BJ297" s="47"/>
      <c r="BK297" s="47"/>
      <c r="BL297" s="3"/>
      <c r="BM297" s="3"/>
      <c r="BN297" s="3"/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/>
      <c r="BZ297" s="3"/>
      <c r="CA297" s="3"/>
      <c r="CB297" s="3"/>
      <c r="CC297" s="3"/>
      <c r="CD297" s="3"/>
      <c r="CE297" s="3"/>
      <c r="CF297" s="3"/>
      <c r="CG297" s="3"/>
      <c r="CH297" s="3"/>
      <c r="CI297" s="3"/>
      <c r="CJ297" s="3"/>
      <c r="CK297" s="3"/>
      <c r="CL297" s="3"/>
      <c r="CM297" s="47">
        <v>0.819548872180451</v>
      </c>
      <c r="CN297" s="47">
        <v>0.888446215139442</v>
      </c>
      <c r="CO297" s="47">
        <v>0.8782922590059</v>
      </c>
      <c r="CP297" s="47">
        <v>0.877170134928605</v>
      </c>
      <c r="CQ297" s="63">
        <v>0.880386983289358</v>
      </c>
      <c r="CR297" s="47">
        <f t="shared" si="29"/>
        <v>0.878292259</v>
      </c>
      <c r="CS297" s="47">
        <f t="shared" si="50"/>
        <v>0.002094724283</v>
      </c>
      <c r="CT297" s="47">
        <f t="shared" si="31"/>
        <v>1.207734908</v>
      </c>
      <c r="CU297" s="47">
        <f t="shared" si="32"/>
        <v>0.04871777841</v>
      </c>
      <c r="CV297" s="3"/>
    </row>
    <row r="298" ht="11.25" customHeight="1">
      <c r="A298" s="3" t="s">
        <v>318</v>
      </c>
      <c r="B298" s="18">
        <v>1.0</v>
      </c>
      <c r="C298" s="19">
        <v>0.0</v>
      </c>
      <c r="D298" s="20">
        <v>8.0</v>
      </c>
      <c r="E298" s="21">
        <v>0.0</v>
      </c>
      <c r="F298" s="35">
        <v>2.0</v>
      </c>
      <c r="G298" s="36">
        <v>1.0</v>
      </c>
      <c r="H298" s="47">
        <f t="shared" si="1"/>
        <v>1</v>
      </c>
      <c r="I298" s="47">
        <f t="shared" si="2"/>
        <v>1</v>
      </c>
      <c r="J298" s="47">
        <f t="shared" si="3"/>
        <v>0.6666666667</v>
      </c>
      <c r="K298" s="47">
        <f t="shared" si="4"/>
        <v>1</v>
      </c>
      <c r="L298" s="47">
        <f t="shared" si="5"/>
        <v>0.75</v>
      </c>
      <c r="M298" s="47">
        <f t="shared" si="6"/>
        <v>0.9090909091</v>
      </c>
      <c r="N298" s="62">
        <f t="shared" si="7"/>
        <v>8</v>
      </c>
      <c r="O298" s="62">
        <f t="shared" si="8"/>
        <v>3</v>
      </c>
      <c r="P298" s="62">
        <f t="shared" si="9"/>
        <v>0.375</v>
      </c>
      <c r="Q298" s="62">
        <f t="shared" si="10"/>
        <v>0.3333333333</v>
      </c>
      <c r="R298" s="62">
        <f t="shared" si="11"/>
        <v>2</v>
      </c>
      <c r="S298" s="62">
        <f t="shared" si="12"/>
        <v>0.09090909091</v>
      </c>
      <c r="T298" s="63">
        <f t="shared" si="13"/>
        <v>1</v>
      </c>
      <c r="U298" s="63">
        <f t="shared" si="14"/>
        <v>0.75</v>
      </c>
      <c r="V298" s="63">
        <f t="shared" si="15"/>
        <v>0.9090909091</v>
      </c>
      <c r="W298" s="63">
        <f t="shared" si="16"/>
        <v>0.9166666667</v>
      </c>
      <c r="X298" s="63">
        <f t="shared" si="17"/>
        <v>0.9166666667</v>
      </c>
      <c r="Y298" s="63">
        <f t="shared" si="18"/>
        <v>0.9166666667</v>
      </c>
      <c r="Z298" s="64">
        <f t="shared" si="19"/>
        <v>0.1111111111</v>
      </c>
      <c r="AA298" s="64">
        <f t="shared" si="20"/>
        <v>0.5</v>
      </c>
      <c r="AB298" s="64">
        <f t="shared" si="21"/>
        <v>0.8181818182</v>
      </c>
      <c r="AC298" s="64">
        <f t="shared" si="22"/>
        <v>0.8333333333</v>
      </c>
      <c r="AD298" s="64">
        <f t="shared" si="23"/>
        <v>0.25</v>
      </c>
      <c r="AE298" s="64">
        <f t="shared" si="24"/>
        <v>0.8333333333</v>
      </c>
      <c r="AF298" s="3"/>
      <c r="AG298" s="3"/>
      <c r="AH298" s="3"/>
      <c r="AI298" s="66">
        <f t="shared" si="25"/>
        <v>45</v>
      </c>
      <c r="AJ298" s="47">
        <v>0.914285714285714</v>
      </c>
      <c r="AK298" s="47">
        <v>0.968036529680365</v>
      </c>
      <c r="AL298" s="63">
        <v>0.955017301038062</v>
      </c>
      <c r="AM298" s="47">
        <f t="shared" si="53"/>
        <v>1.331002823</v>
      </c>
      <c r="AN298" s="47">
        <f t="shared" si="54"/>
        <v>0.03800756606</v>
      </c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>
        <f t="shared" si="28"/>
        <v>11</v>
      </c>
      <c r="BG298" s="47">
        <v>0.111002517329426</v>
      </c>
      <c r="BH298" s="47">
        <v>0.488126133962251</v>
      </c>
      <c r="BI298" s="63">
        <v>0.397611676249447</v>
      </c>
      <c r="BJ298" s="47"/>
      <c r="BK298" s="47"/>
      <c r="BL298" s="3"/>
      <c r="BM298" s="3"/>
      <c r="BN298" s="3"/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/>
      <c r="BZ298" s="3"/>
      <c r="CA298" s="3"/>
      <c r="CB298" s="3"/>
      <c r="CC298" s="3"/>
      <c r="CD298" s="3"/>
      <c r="CE298" s="3"/>
      <c r="CF298" s="3"/>
      <c r="CG298" s="3"/>
      <c r="CH298" s="3"/>
      <c r="CI298" s="3"/>
      <c r="CJ298" s="3"/>
      <c r="CK298" s="3"/>
      <c r="CL298" s="3"/>
      <c r="CM298" s="47">
        <v>1.0</v>
      </c>
      <c r="CN298" s="47">
        <v>1.0</v>
      </c>
      <c r="CO298" s="47">
        <v>1.001</v>
      </c>
      <c r="CP298" s="47">
        <v>0.998711067156</v>
      </c>
      <c r="CQ298" s="63">
        <v>1.0</v>
      </c>
      <c r="CR298" s="47">
        <f t="shared" si="29"/>
        <v>1.001</v>
      </c>
      <c r="CS298" s="47">
        <f t="shared" si="50"/>
        <v>-0.001</v>
      </c>
      <c r="CT298" s="47">
        <f t="shared" si="31"/>
        <v>1.414213562</v>
      </c>
      <c r="CU298" s="47">
        <f t="shared" si="32"/>
        <v>0</v>
      </c>
      <c r="CV298" s="3"/>
    </row>
    <row r="299" ht="11.25" customHeight="1">
      <c r="A299" s="3" t="s">
        <v>319</v>
      </c>
      <c r="B299" s="18">
        <v>130.0</v>
      </c>
      <c r="C299" s="19">
        <v>8.0</v>
      </c>
      <c r="D299" s="20">
        <v>839.0</v>
      </c>
      <c r="E299" s="21">
        <v>33.0</v>
      </c>
      <c r="F299" s="35">
        <v>87.0</v>
      </c>
      <c r="G299" s="36">
        <v>7.0</v>
      </c>
      <c r="H299" s="47">
        <f t="shared" si="1"/>
        <v>0.9420289855</v>
      </c>
      <c r="I299" s="47">
        <f t="shared" si="2"/>
        <v>0.9621559633</v>
      </c>
      <c r="J299" s="47">
        <f t="shared" si="3"/>
        <v>0.9255319149</v>
      </c>
      <c r="K299" s="47">
        <f t="shared" si="4"/>
        <v>0.9594059406</v>
      </c>
      <c r="L299" s="47">
        <f t="shared" si="5"/>
        <v>0.9353448276</v>
      </c>
      <c r="M299" s="47">
        <f t="shared" si="6"/>
        <v>0.9585921325</v>
      </c>
      <c r="N299" s="62">
        <f t="shared" si="7"/>
        <v>6.31884058</v>
      </c>
      <c r="O299" s="62">
        <f t="shared" si="8"/>
        <v>0.6811594203</v>
      </c>
      <c r="P299" s="62">
        <f t="shared" si="9"/>
        <v>0.1077981651</v>
      </c>
      <c r="Q299" s="62">
        <f t="shared" si="10"/>
        <v>0.09306930693</v>
      </c>
      <c r="R299" s="62">
        <f t="shared" si="11"/>
        <v>3.75862069</v>
      </c>
      <c r="S299" s="62">
        <f t="shared" si="12"/>
        <v>0.1428571429</v>
      </c>
      <c r="T299" s="63">
        <f t="shared" si="13"/>
        <v>0.9594059406</v>
      </c>
      <c r="U299" s="63">
        <f t="shared" si="14"/>
        <v>0.9353448276</v>
      </c>
      <c r="V299" s="63">
        <f t="shared" si="15"/>
        <v>0.9585921325</v>
      </c>
      <c r="W299" s="63">
        <f t="shared" si="16"/>
        <v>0.9565217391</v>
      </c>
      <c r="X299" s="63">
        <f t="shared" si="17"/>
        <v>0.9565217391</v>
      </c>
      <c r="Y299" s="63">
        <f t="shared" si="18"/>
        <v>0.9565217391</v>
      </c>
      <c r="Z299" s="64">
        <f t="shared" si="19"/>
        <v>0.1613861386</v>
      </c>
      <c r="AA299" s="64">
        <f t="shared" si="20"/>
        <v>0.5905172414</v>
      </c>
      <c r="AB299" s="64">
        <f t="shared" si="21"/>
        <v>0.8757763975</v>
      </c>
      <c r="AC299" s="64">
        <f t="shared" si="22"/>
        <v>0.884057971</v>
      </c>
      <c r="AD299" s="64">
        <f t="shared" si="23"/>
        <v>0.2264492754</v>
      </c>
      <c r="AE299" s="64">
        <f t="shared" si="24"/>
        <v>0.8460144928</v>
      </c>
      <c r="AF299" s="3"/>
      <c r="AG299" s="3"/>
      <c r="AH299" s="3"/>
      <c r="AI299" s="66">
        <f t="shared" si="25"/>
        <v>45</v>
      </c>
      <c r="AJ299" s="47">
        <v>0.915254237288135</v>
      </c>
      <c r="AK299" s="47">
        <v>0.951456310679612</v>
      </c>
      <c r="AL299" s="63">
        <v>0.941451990632319</v>
      </c>
      <c r="AM299" s="47">
        <f t="shared" si="53"/>
        <v>1.319963687</v>
      </c>
      <c r="AN299" s="47">
        <f t="shared" si="54"/>
        <v>0.02559873159</v>
      </c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>
        <f t="shared" si="28"/>
        <v>11</v>
      </c>
      <c r="BG299" s="47">
        <v>0.111323932126092</v>
      </c>
      <c r="BH299" s="47">
        <v>0.368453670739381</v>
      </c>
      <c r="BI299" s="63">
        <v>0.327841845140033</v>
      </c>
      <c r="BJ299" s="47"/>
      <c r="BK299" s="47"/>
      <c r="BL299" s="3"/>
      <c r="BM299" s="3"/>
      <c r="BN299" s="3"/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/>
      <c r="BZ299" s="3"/>
      <c r="CA299" s="3"/>
      <c r="CB299" s="3"/>
      <c r="CC299" s="3"/>
      <c r="CD299" s="3"/>
      <c r="CE299" s="3"/>
      <c r="CF299" s="3"/>
      <c r="CG299" s="3"/>
      <c r="CH299" s="3"/>
      <c r="CI299" s="3"/>
      <c r="CJ299" s="3"/>
      <c r="CK299" s="3"/>
      <c r="CL299" s="3"/>
      <c r="CM299" s="47">
        <v>0.942028985507246</v>
      </c>
      <c r="CN299" s="47">
        <v>0.962155963302752</v>
      </c>
      <c r="CO299" s="47">
        <v>0.95989755858364</v>
      </c>
      <c r="CP299" s="47">
        <v>0.957999462443088</v>
      </c>
      <c r="CQ299" s="63">
        <v>0.959405940594059</v>
      </c>
      <c r="CR299" s="47">
        <f t="shared" si="29"/>
        <v>0.9598975586</v>
      </c>
      <c r="CS299" s="47">
        <f t="shared" si="50"/>
        <v>-0.0004916179896</v>
      </c>
      <c r="CT299" s="47">
        <f t="shared" si="31"/>
        <v>1.34646209</v>
      </c>
      <c r="CU299" s="47">
        <f t="shared" si="32"/>
        <v>0.01423192248</v>
      </c>
      <c r="CV299" s="3"/>
    </row>
    <row r="300" ht="11.25" customHeight="1">
      <c r="A300" s="3" t="s">
        <v>320</v>
      </c>
      <c r="B300" s="18">
        <v>250.0</v>
      </c>
      <c r="C300" s="19">
        <v>29.0</v>
      </c>
      <c r="D300" s="20">
        <v>1537.0</v>
      </c>
      <c r="E300" s="21">
        <v>53.0</v>
      </c>
      <c r="F300" s="35">
        <v>641.0</v>
      </c>
      <c r="G300" s="36">
        <v>40.0</v>
      </c>
      <c r="H300" s="47">
        <f t="shared" si="1"/>
        <v>0.8960573477</v>
      </c>
      <c r="I300" s="47">
        <f t="shared" si="2"/>
        <v>0.9666666667</v>
      </c>
      <c r="J300" s="47">
        <f t="shared" si="3"/>
        <v>0.9412628488</v>
      </c>
      <c r="K300" s="47">
        <f t="shared" si="4"/>
        <v>0.9561262707</v>
      </c>
      <c r="L300" s="47">
        <f t="shared" si="5"/>
        <v>0.928125</v>
      </c>
      <c r="M300" s="47">
        <f t="shared" si="6"/>
        <v>0.9590488771</v>
      </c>
      <c r="N300" s="62">
        <f t="shared" si="7"/>
        <v>5.698924731</v>
      </c>
      <c r="O300" s="62">
        <f t="shared" si="8"/>
        <v>2.440860215</v>
      </c>
      <c r="P300" s="62">
        <f t="shared" si="9"/>
        <v>0.4283018868</v>
      </c>
      <c r="Q300" s="62">
        <f t="shared" si="10"/>
        <v>0.3643659711</v>
      </c>
      <c r="R300" s="62">
        <f t="shared" si="11"/>
        <v>1.65625</v>
      </c>
      <c r="S300" s="62">
        <f t="shared" si="12"/>
        <v>0.1228533686</v>
      </c>
      <c r="T300" s="63">
        <f t="shared" si="13"/>
        <v>0.9561262707</v>
      </c>
      <c r="U300" s="63">
        <f t="shared" si="14"/>
        <v>0.928125</v>
      </c>
      <c r="V300" s="63">
        <f t="shared" si="15"/>
        <v>0.9590488771</v>
      </c>
      <c r="W300" s="63">
        <f t="shared" si="16"/>
        <v>0.9521568627</v>
      </c>
      <c r="X300" s="63">
        <f t="shared" si="17"/>
        <v>0.9521568627</v>
      </c>
      <c r="Y300" s="63">
        <f t="shared" si="18"/>
        <v>0.9521568627</v>
      </c>
      <c r="Z300" s="64">
        <f t="shared" si="19"/>
        <v>0.1621187801</v>
      </c>
      <c r="AA300" s="64">
        <f t="shared" si="20"/>
        <v>0.3020833333</v>
      </c>
      <c r="AB300" s="64">
        <f t="shared" si="21"/>
        <v>0.6944077499</v>
      </c>
      <c r="AC300" s="64">
        <f t="shared" si="22"/>
        <v>0.7164705882</v>
      </c>
      <c r="AD300" s="64">
        <f t="shared" si="23"/>
        <v>0.3701960784</v>
      </c>
      <c r="AE300" s="64">
        <f t="shared" si="24"/>
        <v>0.8654901961</v>
      </c>
      <c r="AF300" s="3"/>
      <c r="AG300" s="3"/>
      <c r="AH300" s="3"/>
      <c r="AI300" s="66">
        <f t="shared" si="25"/>
        <v>45</v>
      </c>
      <c r="AJ300" s="47">
        <v>0.917874396135266</v>
      </c>
      <c r="AK300" s="47">
        <v>0.940119760479042</v>
      </c>
      <c r="AL300" s="63">
        <v>0.93631100082713</v>
      </c>
      <c r="AM300" s="47">
        <f t="shared" si="53"/>
        <v>1.313800268</v>
      </c>
      <c r="AN300" s="47">
        <f t="shared" si="54"/>
        <v>0.01572984798</v>
      </c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>
        <f t="shared" si="28"/>
        <v>11</v>
      </c>
      <c r="BG300" s="47">
        <v>0.111845345996996</v>
      </c>
      <c r="BH300" s="47">
        <v>0.393644358425583</v>
      </c>
      <c r="BI300" s="63">
        <v>0.314741035856574</v>
      </c>
      <c r="BJ300" s="47"/>
      <c r="BK300" s="47"/>
      <c r="BL300" s="3"/>
      <c r="BM300" s="3"/>
      <c r="BN300" s="3"/>
      <c r="BO300" s="3"/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/>
      <c r="CE300" s="3"/>
      <c r="CF300" s="3"/>
      <c r="CG300" s="3"/>
      <c r="CH300" s="3"/>
      <c r="CI300" s="3"/>
      <c r="CJ300" s="3"/>
      <c r="CK300" s="3"/>
      <c r="CL300" s="3"/>
      <c r="CM300" s="47">
        <v>0.896057347670251</v>
      </c>
      <c r="CN300" s="47">
        <v>0.966666666666667</v>
      </c>
      <c r="CO300" s="47">
        <v>0.956235554625465</v>
      </c>
      <c r="CP300" s="47">
        <v>0.954372279909278</v>
      </c>
      <c r="CQ300" s="63">
        <v>0.956126270733012</v>
      </c>
      <c r="CR300" s="47">
        <f t="shared" si="29"/>
        <v>0.9562355546</v>
      </c>
      <c r="CS300" s="47">
        <f t="shared" si="50"/>
        <v>-0.0001092838925</v>
      </c>
      <c r="CT300" s="47">
        <f t="shared" si="31"/>
        <v>1.317144782</v>
      </c>
      <c r="CU300" s="47">
        <f t="shared" si="32"/>
        <v>0.04992832828</v>
      </c>
      <c r="CV300" s="3"/>
    </row>
    <row r="301" ht="11.25" customHeight="1">
      <c r="A301" s="3" t="s">
        <v>321</v>
      </c>
      <c r="B301" s="18">
        <v>6.0</v>
      </c>
      <c r="C301" s="19">
        <v>0.0</v>
      </c>
      <c r="D301" s="20">
        <v>47.0</v>
      </c>
      <c r="E301" s="21">
        <v>0.0</v>
      </c>
      <c r="F301" s="35">
        <v>18.0</v>
      </c>
      <c r="G301" s="36">
        <v>0.0</v>
      </c>
      <c r="H301" s="47">
        <f t="shared" si="1"/>
        <v>1</v>
      </c>
      <c r="I301" s="47">
        <f t="shared" si="2"/>
        <v>1</v>
      </c>
      <c r="J301" s="47">
        <f t="shared" si="3"/>
        <v>1</v>
      </c>
      <c r="K301" s="47">
        <f t="shared" si="4"/>
        <v>1</v>
      </c>
      <c r="L301" s="47">
        <f t="shared" si="5"/>
        <v>1</v>
      </c>
      <c r="M301" s="47">
        <f t="shared" si="6"/>
        <v>1</v>
      </c>
      <c r="N301" s="62">
        <f t="shared" si="7"/>
        <v>7.833333333</v>
      </c>
      <c r="O301" s="62">
        <f t="shared" si="8"/>
        <v>3</v>
      </c>
      <c r="P301" s="62">
        <f t="shared" si="9"/>
        <v>0.3829787234</v>
      </c>
      <c r="Q301" s="62">
        <f t="shared" si="10"/>
        <v>0.3396226415</v>
      </c>
      <c r="R301" s="62">
        <f t="shared" si="11"/>
        <v>1.958333333</v>
      </c>
      <c r="S301" s="62">
        <f t="shared" si="12"/>
        <v>0.09230769231</v>
      </c>
      <c r="T301" s="63">
        <f t="shared" si="13"/>
        <v>1</v>
      </c>
      <c r="U301" s="63">
        <f t="shared" si="14"/>
        <v>1</v>
      </c>
      <c r="V301" s="63">
        <f t="shared" si="15"/>
        <v>1</v>
      </c>
      <c r="W301" s="63">
        <f t="shared" si="16"/>
        <v>1</v>
      </c>
      <c r="X301" s="63">
        <f t="shared" si="17"/>
        <v>1</v>
      </c>
      <c r="Y301" s="63">
        <f t="shared" si="18"/>
        <v>1</v>
      </c>
      <c r="Z301" s="64">
        <f t="shared" si="19"/>
        <v>0.1132075472</v>
      </c>
      <c r="AA301" s="64">
        <f t="shared" si="20"/>
        <v>0.25</v>
      </c>
      <c r="AB301" s="64">
        <f t="shared" si="21"/>
        <v>0.7230769231</v>
      </c>
      <c r="AC301" s="64">
        <f t="shared" si="22"/>
        <v>0.7464788732</v>
      </c>
      <c r="AD301" s="64">
        <f t="shared" si="23"/>
        <v>0.338028169</v>
      </c>
      <c r="AE301" s="64">
        <f t="shared" si="24"/>
        <v>0.9154929577</v>
      </c>
      <c r="AF301" s="3"/>
      <c r="AG301" s="3"/>
      <c r="AH301" s="3"/>
      <c r="AI301" s="66">
        <f t="shared" si="25"/>
        <v>45</v>
      </c>
      <c r="AJ301" s="47">
        <v>0.91875</v>
      </c>
      <c r="AK301" s="47">
        <v>0.970669110907424</v>
      </c>
      <c r="AL301" s="63">
        <v>0.964028776978417</v>
      </c>
      <c r="AM301" s="47">
        <f t="shared" si="53"/>
        <v>1.336021066</v>
      </c>
      <c r="AN301" s="47">
        <f t="shared" si="54"/>
        <v>0.0367123554</v>
      </c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>
        <f t="shared" si="28"/>
        <v>11</v>
      </c>
      <c r="BG301" s="47">
        <v>0.111904116966927</v>
      </c>
      <c r="BH301" s="47">
        <v>1.13773643712711</v>
      </c>
      <c r="BI301" s="63">
        <v>0.855064655172414</v>
      </c>
      <c r="BJ301" s="47"/>
      <c r="BK301" s="47"/>
      <c r="BL301" s="3"/>
      <c r="BM301" s="3"/>
      <c r="BN301" s="3"/>
      <c r="BO301" s="3"/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/>
      <c r="CE301" s="3"/>
      <c r="CF301" s="3"/>
      <c r="CG301" s="3"/>
      <c r="CH301" s="3"/>
      <c r="CI301" s="3"/>
      <c r="CJ301" s="3"/>
      <c r="CK301" s="3"/>
      <c r="CL301" s="3"/>
      <c r="CM301" s="47">
        <v>1.0</v>
      </c>
      <c r="CN301" s="47">
        <v>1.0</v>
      </c>
      <c r="CO301" s="47">
        <v>1.001</v>
      </c>
      <c r="CP301" s="47">
        <v>0.998711067156</v>
      </c>
      <c r="CQ301" s="63">
        <v>1.0</v>
      </c>
      <c r="CR301" s="47">
        <f t="shared" si="29"/>
        <v>1.001</v>
      </c>
      <c r="CS301" s="47">
        <f t="shared" si="50"/>
        <v>-0.001</v>
      </c>
      <c r="CT301" s="47">
        <f t="shared" si="31"/>
        <v>1.414213562</v>
      </c>
      <c r="CU301" s="47">
        <f t="shared" si="32"/>
        <v>0</v>
      </c>
      <c r="CV301" s="3"/>
    </row>
    <row r="302" ht="11.25" customHeight="1">
      <c r="A302" s="3" t="s">
        <v>322</v>
      </c>
      <c r="B302" s="18">
        <v>38.0</v>
      </c>
      <c r="C302" s="19">
        <v>0.0</v>
      </c>
      <c r="D302" s="20">
        <v>229.0</v>
      </c>
      <c r="E302" s="21">
        <v>7.0</v>
      </c>
      <c r="F302" s="35">
        <v>78.0</v>
      </c>
      <c r="G302" s="36">
        <v>4.0</v>
      </c>
      <c r="H302" s="47">
        <f t="shared" si="1"/>
        <v>1</v>
      </c>
      <c r="I302" s="47">
        <f t="shared" si="2"/>
        <v>0.9703389831</v>
      </c>
      <c r="J302" s="47">
        <f t="shared" si="3"/>
        <v>0.9512195122</v>
      </c>
      <c r="K302" s="47">
        <f t="shared" si="4"/>
        <v>0.9744525547</v>
      </c>
      <c r="L302" s="47">
        <f t="shared" si="5"/>
        <v>0.9666666667</v>
      </c>
      <c r="M302" s="47">
        <f t="shared" si="6"/>
        <v>0.965408805</v>
      </c>
      <c r="N302" s="62">
        <f t="shared" si="7"/>
        <v>6.210526316</v>
      </c>
      <c r="O302" s="62">
        <f t="shared" si="8"/>
        <v>2.157894737</v>
      </c>
      <c r="P302" s="62">
        <f t="shared" si="9"/>
        <v>0.3474576271</v>
      </c>
      <c r="Q302" s="62">
        <f t="shared" si="10"/>
        <v>0.299270073</v>
      </c>
      <c r="R302" s="62">
        <f t="shared" si="11"/>
        <v>1.966666667</v>
      </c>
      <c r="S302" s="62">
        <f t="shared" si="12"/>
        <v>0.1194968553</v>
      </c>
      <c r="T302" s="63">
        <f t="shared" si="13"/>
        <v>0.9744525547</v>
      </c>
      <c r="U302" s="63">
        <f t="shared" si="14"/>
        <v>0.9666666667</v>
      </c>
      <c r="V302" s="63">
        <f t="shared" si="15"/>
        <v>0.965408805</v>
      </c>
      <c r="W302" s="63">
        <f t="shared" si="16"/>
        <v>0.9691011236</v>
      </c>
      <c r="X302" s="63">
        <f t="shared" si="17"/>
        <v>0.9691011236</v>
      </c>
      <c r="Y302" s="63">
        <f t="shared" si="18"/>
        <v>0.9691011236</v>
      </c>
      <c r="Z302" s="64">
        <f t="shared" si="19"/>
        <v>0.1642335766</v>
      </c>
      <c r="AA302" s="64">
        <f t="shared" si="20"/>
        <v>0.35</v>
      </c>
      <c r="AB302" s="64">
        <f t="shared" si="21"/>
        <v>0.7327044025</v>
      </c>
      <c r="AC302" s="64">
        <f t="shared" si="22"/>
        <v>0.7612359551</v>
      </c>
      <c r="AD302" s="64">
        <f t="shared" si="23"/>
        <v>0.345505618</v>
      </c>
      <c r="AE302" s="64">
        <f t="shared" si="24"/>
        <v>0.8623595506</v>
      </c>
      <c r="AF302" s="3"/>
      <c r="AG302" s="3"/>
      <c r="AH302" s="3"/>
      <c r="AI302" s="66">
        <f t="shared" si="25"/>
        <v>45</v>
      </c>
      <c r="AJ302" s="47">
        <v>0.919354838709677</v>
      </c>
      <c r="AK302" s="47">
        <v>0.954813359528487</v>
      </c>
      <c r="AL302" s="63">
        <v>0.943196829590489</v>
      </c>
      <c r="AM302" s="47">
        <f t="shared" si="53"/>
        <v>1.325237042</v>
      </c>
      <c r="AN302" s="47">
        <f t="shared" si="54"/>
        <v>0.02507296052</v>
      </c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>
        <f t="shared" si="28"/>
        <v>11</v>
      </c>
      <c r="BG302" s="47">
        <v>0.113308332847437</v>
      </c>
      <c r="BH302" s="47">
        <v>1.11578863192618</v>
      </c>
      <c r="BI302" s="63">
        <v>0.848668280871671</v>
      </c>
      <c r="BJ302" s="47"/>
      <c r="BK302" s="47"/>
      <c r="BL302" s="3"/>
      <c r="BM302" s="3"/>
      <c r="BN302" s="3"/>
      <c r="BO302" s="3"/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/>
      <c r="CE302" s="3"/>
      <c r="CF302" s="3"/>
      <c r="CG302" s="3"/>
      <c r="CH302" s="3"/>
      <c r="CI302" s="3"/>
      <c r="CJ302" s="3"/>
      <c r="CK302" s="3"/>
      <c r="CL302" s="3"/>
      <c r="CM302" s="47">
        <v>1.0</v>
      </c>
      <c r="CN302" s="47">
        <v>0.970338983050847</v>
      </c>
      <c r="CO302" s="47">
        <v>0.976140876240314</v>
      </c>
      <c r="CP302" s="47">
        <v>0.974088324926122</v>
      </c>
      <c r="CQ302" s="63">
        <v>0.974452554744526</v>
      </c>
      <c r="CR302" s="47">
        <f t="shared" si="29"/>
        <v>0.9761408762</v>
      </c>
      <c r="CS302" s="47">
        <f t="shared" si="50"/>
        <v>-0.001688321496</v>
      </c>
      <c r="CT302" s="47">
        <f t="shared" si="31"/>
        <v>1.393240056</v>
      </c>
      <c r="CU302" s="47">
        <f t="shared" si="32"/>
        <v>-0.02097350622</v>
      </c>
      <c r="CV302" s="3"/>
    </row>
    <row r="303" ht="11.25" customHeight="1">
      <c r="A303" s="3" t="s">
        <v>323</v>
      </c>
      <c r="B303" s="18">
        <v>53.0</v>
      </c>
      <c r="C303" s="19">
        <v>3.0</v>
      </c>
      <c r="D303" s="20">
        <v>291.0</v>
      </c>
      <c r="E303" s="21">
        <v>13.0</v>
      </c>
      <c r="F303" s="35">
        <v>65.0</v>
      </c>
      <c r="G303" s="36">
        <v>1.0</v>
      </c>
      <c r="H303" s="47">
        <f t="shared" si="1"/>
        <v>0.9464285714</v>
      </c>
      <c r="I303" s="47">
        <f t="shared" si="2"/>
        <v>0.9572368421</v>
      </c>
      <c r="J303" s="47">
        <f t="shared" si="3"/>
        <v>0.9848484848</v>
      </c>
      <c r="K303" s="47">
        <f t="shared" si="4"/>
        <v>0.9555555556</v>
      </c>
      <c r="L303" s="47">
        <f t="shared" si="5"/>
        <v>0.9672131148</v>
      </c>
      <c r="M303" s="47">
        <f t="shared" si="6"/>
        <v>0.9621621622</v>
      </c>
      <c r="N303" s="62">
        <f t="shared" si="7"/>
        <v>5.428571429</v>
      </c>
      <c r="O303" s="62">
        <f t="shared" si="8"/>
        <v>1.178571429</v>
      </c>
      <c r="P303" s="62">
        <f t="shared" si="9"/>
        <v>0.2171052632</v>
      </c>
      <c r="Q303" s="62">
        <f t="shared" si="10"/>
        <v>0.1833333333</v>
      </c>
      <c r="R303" s="62">
        <f t="shared" si="11"/>
        <v>2.491803279</v>
      </c>
      <c r="S303" s="62">
        <f t="shared" si="12"/>
        <v>0.1513513514</v>
      </c>
      <c r="T303" s="63">
        <f t="shared" si="13"/>
        <v>0.9555555556</v>
      </c>
      <c r="U303" s="63">
        <f t="shared" si="14"/>
        <v>0.9672131148</v>
      </c>
      <c r="V303" s="63">
        <f t="shared" si="15"/>
        <v>0.9621621622</v>
      </c>
      <c r="W303" s="63">
        <f t="shared" si="16"/>
        <v>0.9600938967</v>
      </c>
      <c r="X303" s="63">
        <f t="shared" si="17"/>
        <v>0.9600938967</v>
      </c>
      <c r="Y303" s="63">
        <f t="shared" si="18"/>
        <v>0.9600938967</v>
      </c>
      <c r="Z303" s="64">
        <f t="shared" si="19"/>
        <v>0.1833333333</v>
      </c>
      <c r="AA303" s="64">
        <f t="shared" si="20"/>
        <v>0.4426229508</v>
      </c>
      <c r="AB303" s="64">
        <f t="shared" si="21"/>
        <v>0.7891891892</v>
      </c>
      <c r="AC303" s="64">
        <f t="shared" si="22"/>
        <v>0.8098591549</v>
      </c>
      <c r="AD303" s="64">
        <f t="shared" si="23"/>
        <v>0.3075117371</v>
      </c>
      <c r="AE303" s="64">
        <f t="shared" si="24"/>
        <v>0.8427230047</v>
      </c>
      <c r="AF303" s="3"/>
      <c r="AG303" s="3"/>
      <c r="AH303" s="3"/>
      <c r="AI303" s="66">
        <f t="shared" si="25"/>
        <v>45</v>
      </c>
      <c r="AJ303" s="47">
        <v>0.919413919413919</v>
      </c>
      <c r="AK303" s="47">
        <v>0.941822173435785</v>
      </c>
      <c r="AL303" s="63">
        <v>0.936655405405405</v>
      </c>
      <c r="AM303" s="47">
        <f t="shared" si="53"/>
        <v>1.316092663</v>
      </c>
      <c r="AN303" s="47">
        <f t="shared" si="54"/>
        <v>0.01584502837</v>
      </c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>
        <f t="shared" si="28"/>
        <v>11</v>
      </c>
      <c r="BG303" s="47">
        <v>0.113653519147928</v>
      </c>
      <c r="BH303" s="47">
        <v>1.26475735631583</v>
      </c>
      <c r="BI303" s="63">
        <v>0.955431754874652</v>
      </c>
      <c r="BJ303" s="47"/>
      <c r="BK303" s="47"/>
      <c r="BL303" s="3"/>
      <c r="BM303" s="3"/>
      <c r="BN303" s="3"/>
      <c r="BO303" s="3"/>
      <c r="BP303" s="3"/>
      <c r="BQ303" s="3"/>
      <c r="BR303" s="3"/>
      <c r="BS303" s="3"/>
      <c r="BT303" s="3" t="s">
        <v>467</v>
      </c>
      <c r="BU303" s="3" t="s">
        <v>411</v>
      </c>
      <c r="BV303" s="3" t="s">
        <v>468</v>
      </c>
      <c r="BW303" s="3" t="s">
        <v>469</v>
      </c>
      <c r="BX303" s="3"/>
      <c r="BY303" s="3"/>
      <c r="BZ303" s="3"/>
      <c r="CA303" s="3"/>
      <c r="CB303" s="3"/>
      <c r="CC303" s="3"/>
      <c r="CD303" s="3"/>
      <c r="CE303" s="3"/>
      <c r="CF303" s="3"/>
      <c r="CG303" s="3"/>
      <c r="CH303" s="3"/>
      <c r="CI303" s="3"/>
      <c r="CJ303" s="3"/>
      <c r="CK303" s="3"/>
      <c r="CL303" s="3"/>
      <c r="CM303" s="47">
        <v>0.946428571428571</v>
      </c>
      <c r="CN303" s="47">
        <v>0.957236842105263</v>
      </c>
      <c r="CO303" s="47">
        <v>0.956487065236814</v>
      </c>
      <c r="CP303" s="47">
        <v>0.954621398945459</v>
      </c>
      <c r="CQ303" s="63">
        <v>0.955555555555556</v>
      </c>
      <c r="CR303" s="47">
        <f t="shared" si="29"/>
        <v>0.9564870652</v>
      </c>
      <c r="CS303" s="47">
        <f t="shared" si="50"/>
        <v>-0.0009315096813</v>
      </c>
      <c r="CT303" s="47">
        <f t="shared" si="31"/>
        <v>1.346094723</v>
      </c>
      <c r="CU303" s="47">
        <f t="shared" si="32"/>
        <v>0.007642601488</v>
      </c>
      <c r="CV303" s="3"/>
    </row>
    <row r="304" ht="11.25" customHeight="1">
      <c r="A304" s="3" t="s">
        <v>324</v>
      </c>
      <c r="B304" s="18">
        <v>36.0</v>
      </c>
      <c r="C304" s="19">
        <v>8.0</v>
      </c>
      <c r="D304" s="20">
        <v>283.0</v>
      </c>
      <c r="E304" s="21">
        <v>5.0</v>
      </c>
      <c r="F304" s="35">
        <v>100.0</v>
      </c>
      <c r="G304" s="36">
        <v>1.0</v>
      </c>
      <c r="H304" s="47">
        <f t="shared" si="1"/>
        <v>0.8181818182</v>
      </c>
      <c r="I304" s="47">
        <f t="shared" si="2"/>
        <v>0.9826388889</v>
      </c>
      <c r="J304" s="47">
        <f t="shared" si="3"/>
        <v>0.9900990099</v>
      </c>
      <c r="K304" s="47">
        <f t="shared" si="4"/>
        <v>0.9608433735</v>
      </c>
      <c r="L304" s="47">
        <f t="shared" si="5"/>
        <v>0.9379310345</v>
      </c>
      <c r="M304" s="47">
        <f t="shared" si="6"/>
        <v>0.9845758355</v>
      </c>
      <c r="N304" s="62">
        <f t="shared" si="7"/>
        <v>6.545454545</v>
      </c>
      <c r="O304" s="62">
        <f t="shared" si="8"/>
        <v>2.295454545</v>
      </c>
      <c r="P304" s="62">
        <f t="shared" si="9"/>
        <v>0.3506944444</v>
      </c>
      <c r="Q304" s="62">
        <f t="shared" si="10"/>
        <v>0.3042168675</v>
      </c>
      <c r="R304" s="62">
        <f t="shared" si="11"/>
        <v>1.986206897</v>
      </c>
      <c r="S304" s="62">
        <f t="shared" si="12"/>
        <v>0.1131105398</v>
      </c>
      <c r="T304" s="63">
        <f t="shared" si="13"/>
        <v>0.9608433735</v>
      </c>
      <c r="U304" s="63">
        <f t="shared" si="14"/>
        <v>0.9379310345</v>
      </c>
      <c r="V304" s="63">
        <f t="shared" si="15"/>
        <v>0.9845758355</v>
      </c>
      <c r="W304" s="63">
        <f t="shared" si="16"/>
        <v>0.9676674365</v>
      </c>
      <c r="X304" s="63">
        <f t="shared" si="17"/>
        <v>0.9676674365</v>
      </c>
      <c r="Y304" s="63">
        <f t="shared" si="18"/>
        <v>0.9676674365</v>
      </c>
      <c r="Z304" s="64">
        <f t="shared" si="19"/>
        <v>0.1234939759</v>
      </c>
      <c r="AA304" s="64">
        <f t="shared" si="20"/>
        <v>0.2551724138</v>
      </c>
      <c r="AB304" s="64">
        <f t="shared" si="21"/>
        <v>0.7300771208</v>
      </c>
      <c r="AC304" s="64">
        <f t="shared" si="22"/>
        <v>0.7390300231</v>
      </c>
      <c r="AD304" s="64">
        <f t="shared" si="23"/>
        <v>0.3256351039</v>
      </c>
      <c r="AE304" s="64">
        <f t="shared" si="24"/>
        <v>0.9030023095</v>
      </c>
      <c r="AF304" s="3"/>
      <c r="AG304" s="3"/>
      <c r="AH304" s="3"/>
      <c r="AI304" s="66">
        <f t="shared" si="25"/>
        <v>46</v>
      </c>
      <c r="AJ304" s="47">
        <v>0.920454545454545</v>
      </c>
      <c r="AK304" s="47">
        <v>0.972927241962775</v>
      </c>
      <c r="AL304" s="63">
        <v>0.960886571056063</v>
      </c>
      <c r="AM304" s="47">
        <f t="shared" si="53"/>
        <v>1.338823101</v>
      </c>
      <c r="AN304" s="47">
        <f t="shared" si="54"/>
        <v>0.03710379953</v>
      </c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>
        <f t="shared" si="28"/>
        <v>11</v>
      </c>
      <c r="BG304" s="47">
        <v>0.11410077607914</v>
      </c>
      <c r="BH304" s="47">
        <v>0.748058439026955</v>
      </c>
      <c r="BI304" s="63">
        <v>0.58985200845666</v>
      </c>
      <c r="BJ304" s="47"/>
      <c r="BK304" s="47"/>
      <c r="BL304" s="3"/>
      <c r="BM304" s="3"/>
      <c r="BN304" s="3"/>
      <c r="BO304" s="3"/>
      <c r="BP304" s="3"/>
      <c r="BQ304" s="3"/>
      <c r="BR304" s="3"/>
      <c r="BS304" s="3"/>
      <c r="BT304" s="3">
        <v>-2.0</v>
      </c>
      <c r="BU304" s="47">
        <f t="shared" ref="BU304:BU318" si="58">BT304/100+0.005</f>
        <v>-0.015</v>
      </c>
      <c r="BV304" s="3">
        <v>0.70959665</v>
      </c>
      <c r="BW304" s="3">
        <v>-0.0093610501</v>
      </c>
      <c r="BX304" s="3"/>
      <c r="BY304" s="3"/>
      <c r="BZ304" s="3"/>
      <c r="CA304" s="3"/>
      <c r="CB304" s="3"/>
      <c r="CC304" s="3"/>
      <c r="CD304" s="3"/>
      <c r="CE304" s="3"/>
      <c r="CF304" s="3"/>
      <c r="CG304" s="3"/>
      <c r="CH304" s="3"/>
      <c r="CI304" s="3"/>
      <c r="CJ304" s="3"/>
      <c r="CK304" s="3"/>
      <c r="CL304" s="3"/>
      <c r="CM304" s="47">
        <v>0.818181818181818</v>
      </c>
      <c r="CN304" s="47">
        <v>0.982638888888889</v>
      </c>
      <c r="CO304" s="47">
        <v>0.957014539186327</v>
      </c>
      <c r="CP304" s="47">
        <v>0.955143857227472</v>
      </c>
      <c r="CQ304" s="63">
        <v>0.960843373493976</v>
      </c>
      <c r="CR304" s="47">
        <f t="shared" si="29"/>
        <v>0.9570145392</v>
      </c>
      <c r="CS304" s="47">
        <f t="shared" si="50"/>
        <v>0.003828834308</v>
      </c>
      <c r="CT304" s="47">
        <f t="shared" si="31"/>
        <v>1.273372534</v>
      </c>
      <c r="CU304" s="47">
        <f t="shared" si="32"/>
        <v>0.1162887099</v>
      </c>
      <c r="CV304" s="3"/>
    </row>
    <row r="305" ht="11.25" customHeight="1">
      <c r="A305" s="3" t="s">
        <v>325</v>
      </c>
      <c r="B305" s="18">
        <v>0.0</v>
      </c>
      <c r="C305" s="19">
        <v>0.0</v>
      </c>
      <c r="D305" s="20">
        <v>3.0</v>
      </c>
      <c r="E305" s="21">
        <v>0.0</v>
      </c>
      <c r="F305" s="35">
        <v>0.0</v>
      </c>
      <c r="G305" s="36">
        <v>0.0</v>
      </c>
      <c r="H305" s="47" t="str">
        <f t="shared" si="1"/>
        <v>#DIV/0!</v>
      </c>
      <c r="I305" s="47">
        <f t="shared" si="2"/>
        <v>1</v>
      </c>
      <c r="J305" s="47" t="str">
        <f t="shared" si="3"/>
        <v>#DIV/0!</v>
      </c>
      <c r="K305" s="47">
        <f t="shared" si="4"/>
        <v>1</v>
      </c>
      <c r="L305" s="47" t="str">
        <f t="shared" si="5"/>
        <v>#DIV/0!</v>
      </c>
      <c r="M305" s="47">
        <f t="shared" si="6"/>
        <v>1</v>
      </c>
      <c r="N305" s="62" t="str">
        <f t="shared" si="7"/>
        <v>#DIV/0!</v>
      </c>
      <c r="O305" s="62" t="str">
        <f t="shared" si="8"/>
        <v>#DIV/0!</v>
      </c>
      <c r="P305" s="62">
        <f t="shared" si="9"/>
        <v>0</v>
      </c>
      <c r="Q305" s="62">
        <f t="shared" si="10"/>
        <v>0</v>
      </c>
      <c r="R305" s="62" t="str">
        <f t="shared" si="11"/>
        <v>#DIV/0!</v>
      </c>
      <c r="S305" s="62">
        <f t="shared" si="12"/>
        <v>0</v>
      </c>
      <c r="T305" s="63">
        <f t="shared" si="13"/>
        <v>1</v>
      </c>
      <c r="U305" s="63" t="str">
        <f t="shared" si="14"/>
        <v>#DIV/0!</v>
      </c>
      <c r="V305" s="63">
        <f t="shared" si="15"/>
        <v>1</v>
      </c>
      <c r="W305" s="63">
        <f t="shared" si="16"/>
        <v>1</v>
      </c>
      <c r="X305" s="63">
        <f t="shared" si="17"/>
        <v>1</v>
      </c>
      <c r="Y305" s="63">
        <f t="shared" si="18"/>
        <v>1</v>
      </c>
      <c r="Z305" s="64">
        <f t="shared" si="19"/>
        <v>0</v>
      </c>
      <c r="AA305" s="64" t="str">
        <f t="shared" si="20"/>
        <v>#DIV/0!</v>
      </c>
      <c r="AB305" s="64">
        <f t="shared" si="21"/>
        <v>1</v>
      </c>
      <c r="AC305" s="64">
        <f t="shared" si="22"/>
        <v>1</v>
      </c>
      <c r="AD305" s="64">
        <f t="shared" si="23"/>
        <v>0</v>
      </c>
      <c r="AE305" s="64">
        <f t="shared" si="24"/>
        <v>1</v>
      </c>
      <c r="AF305" s="3"/>
      <c r="AG305" s="3"/>
      <c r="AH305" s="3"/>
      <c r="AI305" s="66">
        <f t="shared" si="25"/>
        <v>46</v>
      </c>
      <c r="AJ305" s="47">
        <v>0.920863309352518</v>
      </c>
      <c r="AK305" s="47">
        <v>0.941011235955056</v>
      </c>
      <c r="AL305" s="63">
        <v>0.935353535353535</v>
      </c>
      <c r="AM305" s="47">
        <f t="shared" si="53"/>
        <v>1.316544117</v>
      </c>
      <c r="AN305" s="47">
        <f t="shared" si="54"/>
        <v>0.01424673553</v>
      </c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>
        <f t="shared" si="28"/>
        <v>11</v>
      </c>
      <c r="BG305" s="47">
        <v>0.115289341253619</v>
      </c>
      <c r="BH305" s="47">
        <v>1.17594930204836</v>
      </c>
      <c r="BI305" s="63">
        <v>0.9</v>
      </c>
      <c r="BJ305" s="47"/>
      <c r="BK305" s="47"/>
      <c r="BL305" s="3"/>
      <c r="BM305" s="3"/>
      <c r="BN305" s="3"/>
      <c r="BO305" s="3"/>
      <c r="BP305" s="3"/>
      <c r="BQ305" s="3"/>
      <c r="BR305" s="3"/>
      <c r="BS305" s="3"/>
      <c r="BT305" s="3">
        <v>0.0</v>
      </c>
      <c r="BU305" s="47">
        <f t="shared" si="58"/>
        <v>0.005</v>
      </c>
      <c r="BV305" s="3">
        <v>0.704358442353</v>
      </c>
      <c r="BW305" s="3">
        <v>0.004782165</v>
      </c>
      <c r="BX305" s="3"/>
      <c r="BY305" s="3"/>
      <c r="BZ305" s="3"/>
      <c r="CA305" s="3"/>
      <c r="CB305" s="3"/>
      <c r="CC305" s="3"/>
      <c r="CD305" s="3"/>
      <c r="CE305" s="3"/>
      <c r="CF305" s="3"/>
      <c r="CG305" s="3"/>
      <c r="CH305" s="3"/>
      <c r="CI305" s="3"/>
      <c r="CJ305" s="3"/>
      <c r="CK305" s="3"/>
      <c r="CL305" s="3"/>
      <c r="CM305" s="47"/>
      <c r="CN305" s="47">
        <v>1.0</v>
      </c>
      <c r="CO305" s="47"/>
      <c r="CP305" s="47"/>
      <c r="CQ305" s="63">
        <v>1.0</v>
      </c>
      <c r="CR305" s="47">
        <f t="shared" si="29"/>
        <v>0.839107601</v>
      </c>
      <c r="CS305" s="47"/>
      <c r="CT305" s="47">
        <f t="shared" si="31"/>
        <v>0.7071067812</v>
      </c>
      <c r="CU305" s="47">
        <f t="shared" si="32"/>
        <v>0.7071067812</v>
      </c>
      <c r="CV305" s="3"/>
    </row>
    <row r="306" ht="11.25" customHeight="1">
      <c r="A306" s="3" t="s">
        <v>326</v>
      </c>
      <c r="B306" s="18">
        <v>0.0</v>
      </c>
      <c r="C306" s="19">
        <v>0.0</v>
      </c>
      <c r="D306" s="20">
        <v>0.0</v>
      </c>
      <c r="E306" s="21">
        <v>0.0</v>
      </c>
      <c r="F306" s="35">
        <v>0.0</v>
      </c>
      <c r="G306" s="36">
        <v>0.0</v>
      </c>
      <c r="H306" s="47" t="str">
        <f t="shared" si="1"/>
        <v>#DIV/0!</v>
      </c>
      <c r="I306" s="47" t="str">
        <f t="shared" si="2"/>
        <v>#DIV/0!</v>
      </c>
      <c r="J306" s="47" t="str">
        <f t="shared" si="3"/>
        <v>#DIV/0!</v>
      </c>
      <c r="K306" s="47" t="str">
        <f t="shared" si="4"/>
        <v>#DIV/0!</v>
      </c>
      <c r="L306" s="47" t="str">
        <f t="shared" si="5"/>
        <v>#DIV/0!</v>
      </c>
      <c r="M306" s="47" t="str">
        <f t="shared" si="6"/>
        <v>#DIV/0!</v>
      </c>
      <c r="N306" s="62" t="str">
        <f t="shared" si="7"/>
        <v>#DIV/0!</v>
      </c>
      <c r="O306" s="62" t="str">
        <f t="shared" si="8"/>
        <v>#DIV/0!</v>
      </c>
      <c r="P306" s="62" t="str">
        <f t="shared" si="9"/>
        <v>#DIV/0!</v>
      </c>
      <c r="Q306" s="62" t="str">
        <f t="shared" si="10"/>
        <v>#DIV/0!</v>
      </c>
      <c r="R306" s="62" t="str">
        <f t="shared" si="11"/>
        <v>#DIV/0!</v>
      </c>
      <c r="S306" s="62" t="str">
        <f t="shared" si="12"/>
        <v>#DIV/0!</v>
      </c>
      <c r="T306" s="63" t="str">
        <f t="shared" si="13"/>
        <v>#DIV/0!</v>
      </c>
      <c r="U306" s="63" t="str">
        <f t="shared" si="14"/>
        <v>#DIV/0!</v>
      </c>
      <c r="V306" s="63" t="str">
        <f t="shared" si="15"/>
        <v>#DIV/0!</v>
      </c>
      <c r="W306" s="63" t="str">
        <f t="shared" si="16"/>
        <v>#DIV/0!</v>
      </c>
      <c r="X306" s="63" t="str">
        <f t="shared" si="17"/>
        <v>#DIV/0!</v>
      </c>
      <c r="Y306" s="63" t="str">
        <f t="shared" si="18"/>
        <v>#DIV/0!</v>
      </c>
      <c r="Z306" s="64" t="str">
        <f t="shared" si="19"/>
        <v>#DIV/0!</v>
      </c>
      <c r="AA306" s="64" t="str">
        <f t="shared" si="20"/>
        <v>#DIV/0!</v>
      </c>
      <c r="AB306" s="64" t="str">
        <f t="shared" si="21"/>
        <v>#DIV/0!</v>
      </c>
      <c r="AC306" s="64" t="str">
        <f t="shared" si="22"/>
        <v>#DIV/0!</v>
      </c>
      <c r="AD306" s="64" t="str">
        <f t="shared" si="23"/>
        <v>#DIV/0!</v>
      </c>
      <c r="AE306" s="64" t="str">
        <f t="shared" si="24"/>
        <v>#DIV/0!</v>
      </c>
      <c r="AF306" s="3"/>
      <c r="AG306" s="3"/>
      <c r="AH306" s="3"/>
      <c r="AI306" s="66">
        <f t="shared" si="25"/>
        <v>46</v>
      </c>
      <c r="AJ306" s="47">
        <v>0.92090395480226</v>
      </c>
      <c r="AK306" s="47">
        <v>0.958620689655172</v>
      </c>
      <c r="AL306" s="63">
        <v>0.949801849405548</v>
      </c>
      <c r="AM306" s="47">
        <f t="shared" si="53"/>
        <v>1.329024622</v>
      </c>
      <c r="AN306" s="47">
        <f t="shared" si="54"/>
        <v>0.02666975898</v>
      </c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>
        <f t="shared" si="28"/>
        <v>11</v>
      </c>
      <c r="BG306" s="47">
        <v>0.115332648785452</v>
      </c>
      <c r="BH306" s="47">
        <v>0.675125517224802</v>
      </c>
      <c r="BI306" s="63">
        <v>0.537678207739307</v>
      </c>
      <c r="BJ306" s="47"/>
      <c r="BK306" s="47"/>
      <c r="BL306" s="3"/>
      <c r="BM306" s="3"/>
      <c r="BN306" s="3"/>
      <c r="BO306" s="3"/>
      <c r="BP306" s="3"/>
      <c r="BQ306" s="3"/>
      <c r="BR306" s="3"/>
      <c r="BS306" s="3"/>
      <c r="BT306" s="3">
        <v>1.0</v>
      </c>
      <c r="BU306" s="47">
        <f t="shared" si="58"/>
        <v>0.015</v>
      </c>
      <c r="BV306" s="3">
        <v>0.7036385165</v>
      </c>
      <c r="BW306" s="3">
        <v>0.010463656945</v>
      </c>
      <c r="BX306" s="3"/>
      <c r="BY306" s="3"/>
      <c r="BZ306" s="3"/>
      <c r="CA306" s="3"/>
      <c r="CB306" s="3"/>
      <c r="CC306" s="3"/>
      <c r="CD306" s="3"/>
      <c r="CE306" s="3"/>
      <c r="CF306" s="3"/>
      <c r="CG306" s="3"/>
      <c r="CH306" s="3"/>
      <c r="CI306" s="3"/>
      <c r="CJ306" s="3"/>
      <c r="CK306" s="3"/>
      <c r="CL306" s="3"/>
      <c r="CM306" s="47"/>
      <c r="CN306" s="47"/>
      <c r="CO306" s="47"/>
      <c r="CP306" s="47"/>
      <c r="CQ306" s="63"/>
      <c r="CR306" s="47">
        <f t="shared" si="29"/>
        <v>0.001</v>
      </c>
      <c r="CS306" s="47"/>
      <c r="CT306" s="47">
        <f t="shared" si="31"/>
        <v>0</v>
      </c>
      <c r="CU306" s="47">
        <f t="shared" si="32"/>
        <v>0</v>
      </c>
      <c r="CV306" s="3"/>
    </row>
    <row r="307" ht="11.25" customHeight="1">
      <c r="A307" s="3" t="s">
        <v>327</v>
      </c>
      <c r="B307" s="18">
        <v>179.0</v>
      </c>
      <c r="C307" s="19">
        <v>5.0</v>
      </c>
      <c r="D307" s="20">
        <v>525.0</v>
      </c>
      <c r="E307" s="21">
        <v>30.0</v>
      </c>
      <c r="F307" s="35">
        <v>227.0</v>
      </c>
      <c r="G307" s="36">
        <v>11.0</v>
      </c>
      <c r="H307" s="47">
        <f t="shared" si="1"/>
        <v>0.972826087</v>
      </c>
      <c r="I307" s="47">
        <f t="shared" si="2"/>
        <v>0.9459459459</v>
      </c>
      <c r="J307" s="47">
        <f t="shared" si="3"/>
        <v>0.9537815126</v>
      </c>
      <c r="K307" s="47">
        <f t="shared" si="4"/>
        <v>0.9526387009</v>
      </c>
      <c r="L307" s="47">
        <f t="shared" si="5"/>
        <v>0.9620853081</v>
      </c>
      <c r="M307" s="47">
        <f t="shared" si="6"/>
        <v>0.948297604</v>
      </c>
      <c r="N307" s="62">
        <f t="shared" si="7"/>
        <v>3.016304348</v>
      </c>
      <c r="O307" s="62">
        <f t="shared" si="8"/>
        <v>1.293478261</v>
      </c>
      <c r="P307" s="62">
        <f t="shared" si="9"/>
        <v>0.4288288288</v>
      </c>
      <c r="Q307" s="62">
        <f t="shared" si="10"/>
        <v>0.3220568336</v>
      </c>
      <c r="R307" s="62">
        <f t="shared" si="11"/>
        <v>1.315165877</v>
      </c>
      <c r="S307" s="62">
        <f t="shared" si="12"/>
        <v>0.2320302648</v>
      </c>
      <c r="T307" s="63">
        <f t="shared" si="13"/>
        <v>0.9526387009</v>
      </c>
      <c r="U307" s="63">
        <f t="shared" si="14"/>
        <v>0.9620853081</v>
      </c>
      <c r="V307" s="63">
        <f t="shared" si="15"/>
        <v>0.948297604</v>
      </c>
      <c r="W307" s="63">
        <f t="shared" si="16"/>
        <v>0.9529170931</v>
      </c>
      <c r="X307" s="63">
        <f t="shared" si="17"/>
        <v>0.9529170931</v>
      </c>
      <c r="Y307" s="63">
        <f t="shared" si="18"/>
        <v>0.9529170931</v>
      </c>
      <c r="Z307" s="64">
        <f t="shared" si="19"/>
        <v>0.2828146143</v>
      </c>
      <c r="AA307" s="64">
        <f t="shared" si="20"/>
        <v>0.4502369668</v>
      </c>
      <c r="AB307" s="64">
        <f t="shared" si="21"/>
        <v>0.6759142497</v>
      </c>
      <c r="AC307" s="64">
        <f t="shared" si="22"/>
        <v>0.7318321392</v>
      </c>
      <c r="AD307" s="64">
        <f t="shared" si="23"/>
        <v>0.4462640737</v>
      </c>
      <c r="AE307" s="64">
        <f t="shared" si="24"/>
        <v>0.7748208802</v>
      </c>
      <c r="AF307" s="3"/>
      <c r="AG307" s="3"/>
      <c r="AH307" s="3"/>
      <c r="AI307" s="66">
        <f t="shared" si="25"/>
        <v>46</v>
      </c>
      <c r="AJ307" s="47">
        <v>0.921052631578947</v>
      </c>
      <c r="AK307" s="47">
        <v>0.970814977973568</v>
      </c>
      <c r="AL307" s="63">
        <v>0.966101694915254</v>
      </c>
      <c r="AM307" s="47">
        <f t="shared" si="53"/>
        <v>1.337752416</v>
      </c>
      <c r="AN307" s="47">
        <f t="shared" si="54"/>
        <v>0.03518729258</v>
      </c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>
        <f t="shared" si="28"/>
        <v>11</v>
      </c>
      <c r="BG307" s="47">
        <v>0.116091448269866</v>
      </c>
      <c r="BH307" s="47">
        <v>0.548212258994978</v>
      </c>
      <c r="BI307" s="63">
        <v>0.456570155902004</v>
      </c>
      <c r="BJ307" s="47"/>
      <c r="BK307" s="47"/>
      <c r="BL307" s="3"/>
      <c r="BM307" s="3"/>
      <c r="BN307" s="3"/>
      <c r="BO307" s="3"/>
      <c r="BP307" s="3"/>
      <c r="BQ307" s="3"/>
      <c r="BR307" s="3"/>
      <c r="BS307" s="3"/>
      <c r="BT307" s="3">
        <v>2.0</v>
      </c>
      <c r="BU307" s="47">
        <f t="shared" si="58"/>
        <v>0.025</v>
      </c>
      <c r="BV307" s="3">
        <v>0.695028011706741</v>
      </c>
      <c r="BW307" s="3">
        <v>0.02375522218</v>
      </c>
      <c r="BX307" s="3"/>
      <c r="BY307" s="3"/>
      <c r="BZ307" s="3"/>
      <c r="CA307" s="3"/>
      <c r="CB307" s="3"/>
      <c r="CC307" s="3"/>
      <c r="CD307" s="3"/>
      <c r="CE307" s="3"/>
      <c r="CF307" s="3"/>
      <c r="CG307" s="3"/>
      <c r="CH307" s="3"/>
      <c r="CI307" s="3"/>
      <c r="CJ307" s="3"/>
      <c r="CK307" s="3"/>
      <c r="CL307" s="3"/>
      <c r="CM307" s="47">
        <v>0.972826086956522</v>
      </c>
      <c r="CN307" s="47">
        <v>0.945945945945946</v>
      </c>
      <c r="CO307" s="47">
        <v>0.951297636458509</v>
      </c>
      <c r="CP307" s="47">
        <v>0.949481315635856</v>
      </c>
      <c r="CQ307" s="63">
        <v>0.952638700947226</v>
      </c>
      <c r="CR307" s="47">
        <f t="shared" si="29"/>
        <v>0.9512976365</v>
      </c>
      <c r="CS307" s="47">
        <f t="shared" ref="CS307:CS318" si="59">CQ307-CR307</f>
        <v>0.001341064489</v>
      </c>
      <c r="CT307" s="47">
        <f t="shared" si="31"/>
        <v>1.356776716</v>
      </c>
      <c r="CU307" s="47">
        <f t="shared" si="32"/>
        <v>-0.01900712999</v>
      </c>
      <c r="CV307" s="3"/>
    </row>
    <row r="308" ht="11.25" customHeight="1">
      <c r="A308" s="3" t="s">
        <v>328</v>
      </c>
      <c r="B308" s="18">
        <v>111.0</v>
      </c>
      <c r="C308" s="19">
        <v>15.0</v>
      </c>
      <c r="D308" s="20">
        <v>720.0</v>
      </c>
      <c r="E308" s="21">
        <v>21.0</v>
      </c>
      <c r="F308" s="35">
        <v>368.0</v>
      </c>
      <c r="G308" s="36">
        <v>9.0</v>
      </c>
      <c r="H308" s="47">
        <f t="shared" si="1"/>
        <v>0.880952381</v>
      </c>
      <c r="I308" s="47">
        <f t="shared" si="2"/>
        <v>0.971659919</v>
      </c>
      <c r="J308" s="47">
        <f t="shared" si="3"/>
        <v>0.976127321</v>
      </c>
      <c r="K308" s="47">
        <f t="shared" si="4"/>
        <v>0.9584775087</v>
      </c>
      <c r="L308" s="47">
        <f t="shared" si="5"/>
        <v>0.9522862823</v>
      </c>
      <c r="M308" s="47">
        <f t="shared" si="6"/>
        <v>0.9731663685</v>
      </c>
      <c r="N308" s="62">
        <f t="shared" si="7"/>
        <v>5.880952381</v>
      </c>
      <c r="O308" s="62">
        <f t="shared" si="8"/>
        <v>2.992063492</v>
      </c>
      <c r="P308" s="62">
        <f t="shared" si="9"/>
        <v>0.5087719298</v>
      </c>
      <c r="Q308" s="62">
        <f t="shared" si="10"/>
        <v>0.4348327566</v>
      </c>
      <c r="R308" s="62">
        <f t="shared" si="11"/>
        <v>1.473161034</v>
      </c>
      <c r="S308" s="62">
        <f t="shared" si="12"/>
        <v>0.1127012522</v>
      </c>
      <c r="T308" s="63">
        <f t="shared" si="13"/>
        <v>0.9584775087</v>
      </c>
      <c r="U308" s="63">
        <f t="shared" si="14"/>
        <v>0.9522862823</v>
      </c>
      <c r="V308" s="63">
        <f t="shared" si="15"/>
        <v>0.9731663685</v>
      </c>
      <c r="W308" s="63">
        <f t="shared" si="16"/>
        <v>0.9638263666</v>
      </c>
      <c r="X308" s="63">
        <f t="shared" si="17"/>
        <v>0.9638263666</v>
      </c>
      <c r="Y308" s="63">
        <f t="shared" si="18"/>
        <v>0.9638263666</v>
      </c>
      <c r="Z308" s="64">
        <f t="shared" si="19"/>
        <v>0.1522491349</v>
      </c>
      <c r="AA308" s="64">
        <f t="shared" si="20"/>
        <v>0.2385685885</v>
      </c>
      <c r="AB308" s="64">
        <f t="shared" si="21"/>
        <v>0.6520572451</v>
      </c>
      <c r="AC308" s="64">
        <f t="shared" si="22"/>
        <v>0.6752411576</v>
      </c>
      <c r="AD308" s="64">
        <f t="shared" si="23"/>
        <v>0.4019292605</v>
      </c>
      <c r="AE308" s="64">
        <f t="shared" si="24"/>
        <v>0.8866559486</v>
      </c>
      <c r="AF308" s="3"/>
      <c r="AG308" s="3"/>
      <c r="AH308" s="3"/>
      <c r="AI308" s="66">
        <f t="shared" si="25"/>
        <v>46</v>
      </c>
      <c r="AJ308" s="47">
        <v>0.923076923076923</v>
      </c>
      <c r="AK308" s="47">
        <v>0.977355734112491</v>
      </c>
      <c r="AL308" s="63">
        <v>0.971391417425228</v>
      </c>
      <c r="AM308" s="47">
        <f t="shared" si="53"/>
        <v>1.343808819</v>
      </c>
      <c r="AN308" s="47">
        <f t="shared" si="54"/>
        <v>0.03838091536</v>
      </c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>
        <f t="shared" si="28"/>
        <v>11</v>
      </c>
      <c r="BG308" s="47">
        <v>0.116288917976866</v>
      </c>
      <c r="BH308" s="47">
        <v>1.27337251466956</v>
      </c>
      <c r="BI308" s="63">
        <v>0.960843373493976</v>
      </c>
      <c r="BJ308" s="47"/>
      <c r="BK308" s="47"/>
      <c r="BL308" s="3"/>
      <c r="BM308" s="3"/>
      <c r="BN308" s="3"/>
      <c r="BO308" s="3"/>
      <c r="BP308" s="3"/>
      <c r="BQ308" s="3"/>
      <c r="BR308" s="3"/>
      <c r="BS308" s="3"/>
      <c r="BT308" s="3">
        <v>3.0</v>
      </c>
      <c r="BU308" s="47">
        <f t="shared" si="58"/>
        <v>0.035</v>
      </c>
      <c r="BV308" s="3">
        <v>0.703894551516111</v>
      </c>
      <c r="BW308" s="3">
        <v>0.0194147615</v>
      </c>
      <c r="BX308" s="3"/>
      <c r="BY308" s="3"/>
      <c r="BZ308" s="3"/>
      <c r="CA308" s="3"/>
      <c r="CB308" s="3"/>
      <c r="CC308" s="3"/>
      <c r="CD308" s="3"/>
      <c r="CE308" s="3"/>
      <c r="CF308" s="3"/>
      <c r="CG308" s="3"/>
      <c r="CH308" s="3"/>
      <c r="CI308" s="3"/>
      <c r="CJ308" s="3"/>
      <c r="CK308" s="3"/>
      <c r="CL308" s="3"/>
      <c r="CM308" s="47">
        <v>0.880952380952381</v>
      </c>
      <c r="CN308" s="47">
        <v>0.97165991902834</v>
      </c>
      <c r="CO308" s="47">
        <v>0.957975058085545</v>
      </c>
      <c r="CP308" s="47">
        <v>0.956095242702318</v>
      </c>
      <c r="CQ308" s="63">
        <v>0.958477508650519</v>
      </c>
      <c r="CR308" s="47">
        <f t="shared" si="29"/>
        <v>0.9579750581</v>
      </c>
      <c r="CS308" s="47">
        <f t="shared" si="59"/>
        <v>0.000502450565</v>
      </c>
      <c r="CT308" s="47">
        <f t="shared" si="31"/>
        <v>1.30999472</v>
      </c>
      <c r="CU308" s="47">
        <f t="shared" si="32"/>
        <v>0.06413991528</v>
      </c>
      <c r="CV308" s="3"/>
    </row>
    <row r="309" ht="11.25" customHeight="1">
      <c r="A309" s="3" t="s">
        <v>329</v>
      </c>
      <c r="B309" s="18">
        <v>165.0</v>
      </c>
      <c r="C309" s="19">
        <v>22.0</v>
      </c>
      <c r="D309" s="20">
        <v>535.0</v>
      </c>
      <c r="E309" s="21">
        <v>20.0</v>
      </c>
      <c r="F309" s="35">
        <v>297.0</v>
      </c>
      <c r="G309" s="36">
        <v>11.0</v>
      </c>
      <c r="H309" s="47">
        <f t="shared" si="1"/>
        <v>0.8823529412</v>
      </c>
      <c r="I309" s="47">
        <f t="shared" si="2"/>
        <v>0.963963964</v>
      </c>
      <c r="J309" s="47">
        <f t="shared" si="3"/>
        <v>0.9642857143</v>
      </c>
      <c r="K309" s="47">
        <f t="shared" si="4"/>
        <v>0.9433962264</v>
      </c>
      <c r="L309" s="47">
        <f t="shared" si="5"/>
        <v>0.9333333333</v>
      </c>
      <c r="M309" s="47">
        <f t="shared" si="6"/>
        <v>0.9640787949</v>
      </c>
      <c r="N309" s="62">
        <f t="shared" si="7"/>
        <v>2.967914439</v>
      </c>
      <c r="O309" s="62">
        <f t="shared" si="8"/>
        <v>1.647058824</v>
      </c>
      <c r="P309" s="62">
        <f t="shared" si="9"/>
        <v>0.554954955</v>
      </c>
      <c r="Q309" s="62">
        <f t="shared" si="10"/>
        <v>0.4150943396</v>
      </c>
      <c r="R309" s="62">
        <f t="shared" si="11"/>
        <v>1.121212121</v>
      </c>
      <c r="S309" s="62">
        <f t="shared" si="12"/>
        <v>0.2166859791</v>
      </c>
      <c r="T309" s="63">
        <f t="shared" si="13"/>
        <v>0.9433962264</v>
      </c>
      <c r="U309" s="63">
        <f t="shared" si="14"/>
        <v>0.9333333333</v>
      </c>
      <c r="V309" s="63">
        <f t="shared" si="15"/>
        <v>0.9640787949</v>
      </c>
      <c r="W309" s="63">
        <f t="shared" si="16"/>
        <v>0.9495238095</v>
      </c>
      <c r="X309" s="63">
        <f t="shared" si="17"/>
        <v>0.9495238095</v>
      </c>
      <c r="Y309" s="63">
        <f t="shared" si="18"/>
        <v>0.9495238095</v>
      </c>
      <c r="Z309" s="64">
        <f t="shared" si="19"/>
        <v>0.2493261456</v>
      </c>
      <c r="AA309" s="64">
        <f t="shared" si="20"/>
        <v>0.3555555556</v>
      </c>
      <c r="AB309" s="64">
        <f t="shared" si="21"/>
        <v>0.6326767092</v>
      </c>
      <c r="AC309" s="64">
        <f t="shared" si="22"/>
        <v>0.6771428571</v>
      </c>
      <c r="AD309" s="64">
        <f t="shared" si="23"/>
        <v>0.459047619</v>
      </c>
      <c r="AE309" s="64">
        <f t="shared" si="24"/>
        <v>0.8133333333</v>
      </c>
      <c r="AF309" s="3"/>
      <c r="AG309" s="3"/>
      <c r="AH309" s="3"/>
      <c r="AI309" s="66">
        <f t="shared" si="25"/>
        <v>46</v>
      </c>
      <c r="AJ309" s="47">
        <v>0.923076923076923</v>
      </c>
      <c r="AK309" s="47">
        <v>0.952380952380952</v>
      </c>
      <c r="AL309" s="63">
        <v>0.946298984034833</v>
      </c>
      <c r="AM309" s="47">
        <f t="shared" si="53"/>
        <v>1.326148982</v>
      </c>
      <c r="AN309" s="47">
        <f t="shared" si="54"/>
        <v>0.02072107784</v>
      </c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>
        <f t="shared" si="28"/>
        <v>11</v>
      </c>
      <c r="BG309" s="47">
        <v>0.116853389669676</v>
      </c>
      <c r="BH309" s="47">
        <v>0.765799728613292</v>
      </c>
      <c r="BI309" s="63">
        <v>0.60460358056266</v>
      </c>
      <c r="BJ309" s="47"/>
      <c r="BK309" s="47"/>
      <c r="BL309" s="3"/>
      <c r="BM309" s="3"/>
      <c r="BN309" s="3"/>
      <c r="BO309" s="3"/>
      <c r="BP309" s="3"/>
      <c r="BQ309" s="3"/>
      <c r="BR309" s="3"/>
      <c r="BS309" s="3"/>
      <c r="BT309" s="3">
        <v>4.0</v>
      </c>
      <c r="BU309" s="47">
        <f t="shared" si="58"/>
        <v>0.045</v>
      </c>
      <c r="BV309" s="3">
        <v>0.700221755384312</v>
      </c>
      <c r="BW309" s="3">
        <v>0.027933496</v>
      </c>
      <c r="BX309" s="3"/>
      <c r="BY309" s="3"/>
      <c r="BZ309" s="3"/>
      <c r="CA309" s="3"/>
      <c r="CB309" s="3"/>
      <c r="CC309" s="3"/>
      <c r="CD309" s="3"/>
      <c r="CE309" s="3"/>
      <c r="CF309" s="3"/>
      <c r="CG309" s="3"/>
      <c r="CH309" s="3"/>
      <c r="CI309" s="3"/>
      <c r="CJ309" s="3"/>
      <c r="CK309" s="3"/>
      <c r="CL309" s="3"/>
      <c r="CM309" s="47">
        <v>0.882352941176471</v>
      </c>
      <c r="CN309" s="47">
        <v>0.963963963963964</v>
      </c>
      <c r="CO309" s="47">
        <v>0.951751759703387</v>
      </c>
      <c r="CP309" s="47">
        <v>0.949931120693642</v>
      </c>
      <c r="CQ309" s="63">
        <v>0.943396226415094</v>
      </c>
      <c r="CR309" s="47">
        <f t="shared" si="29"/>
        <v>0.9517517597</v>
      </c>
      <c r="CS309" s="47">
        <f t="shared" si="59"/>
        <v>-0.008355533288</v>
      </c>
      <c r="CT309" s="47">
        <f t="shared" si="31"/>
        <v>1.305543204</v>
      </c>
      <c r="CU309" s="47">
        <f t="shared" si="32"/>
        <v>0.05770770763</v>
      </c>
      <c r="CV309" s="3"/>
    </row>
    <row r="310" ht="11.25" customHeight="1">
      <c r="A310" s="3" t="s">
        <v>330</v>
      </c>
      <c r="B310" s="18">
        <v>144.0</v>
      </c>
      <c r="C310" s="19">
        <v>19.0</v>
      </c>
      <c r="D310" s="20">
        <v>430.0</v>
      </c>
      <c r="E310" s="21">
        <v>16.0</v>
      </c>
      <c r="F310" s="35">
        <v>186.0</v>
      </c>
      <c r="G310" s="36">
        <v>12.0</v>
      </c>
      <c r="H310" s="47">
        <f t="shared" si="1"/>
        <v>0.8834355828</v>
      </c>
      <c r="I310" s="47">
        <f t="shared" si="2"/>
        <v>0.9641255605</v>
      </c>
      <c r="J310" s="47">
        <f t="shared" si="3"/>
        <v>0.9393939394</v>
      </c>
      <c r="K310" s="47">
        <f t="shared" si="4"/>
        <v>0.9425287356</v>
      </c>
      <c r="L310" s="47">
        <f t="shared" si="5"/>
        <v>0.9141274238</v>
      </c>
      <c r="M310" s="47">
        <f t="shared" si="6"/>
        <v>0.9565217391</v>
      </c>
      <c r="N310" s="62">
        <f t="shared" si="7"/>
        <v>2.736196319</v>
      </c>
      <c r="O310" s="62">
        <f t="shared" si="8"/>
        <v>1.214723926</v>
      </c>
      <c r="P310" s="62">
        <f t="shared" si="9"/>
        <v>0.4439461883</v>
      </c>
      <c r="Q310" s="62">
        <f t="shared" si="10"/>
        <v>0.3251231527</v>
      </c>
      <c r="R310" s="62">
        <f t="shared" si="11"/>
        <v>1.235457064</v>
      </c>
      <c r="S310" s="62">
        <f t="shared" si="12"/>
        <v>0.2531055901</v>
      </c>
      <c r="T310" s="63">
        <f t="shared" si="13"/>
        <v>0.9425287356</v>
      </c>
      <c r="U310" s="63">
        <f t="shared" si="14"/>
        <v>0.9141274238</v>
      </c>
      <c r="V310" s="63">
        <f t="shared" si="15"/>
        <v>0.9565217391</v>
      </c>
      <c r="W310" s="63">
        <f t="shared" si="16"/>
        <v>0.9417596035</v>
      </c>
      <c r="X310" s="63">
        <f t="shared" si="17"/>
        <v>0.9417596035</v>
      </c>
      <c r="Y310" s="63">
        <f t="shared" si="18"/>
        <v>0.9417596035</v>
      </c>
      <c r="Z310" s="64">
        <f t="shared" si="19"/>
        <v>0.26272578</v>
      </c>
      <c r="AA310" s="64">
        <f t="shared" si="20"/>
        <v>0.432132964</v>
      </c>
      <c r="AB310" s="64">
        <f t="shared" si="21"/>
        <v>0.6863354037</v>
      </c>
      <c r="AC310" s="64">
        <f t="shared" si="22"/>
        <v>0.7261462206</v>
      </c>
      <c r="AD310" s="64">
        <f t="shared" si="23"/>
        <v>0.4287484511</v>
      </c>
      <c r="AE310" s="64">
        <f t="shared" si="24"/>
        <v>0.7868649318</v>
      </c>
      <c r="AF310" s="3"/>
      <c r="AG310" s="3"/>
      <c r="AH310" s="3"/>
      <c r="AI310" s="66">
        <f t="shared" si="25"/>
        <v>46</v>
      </c>
      <c r="AJ310" s="47">
        <v>0.923076923076923</v>
      </c>
      <c r="AK310" s="47">
        <v>0.955882352941176</v>
      </c>
      <c r="AL310" s="63">
        <v>0.946808510638298</v>
      </c>
      <c r="AM310" s="47">
        <f t="shared" si="53"/>
        <v>1.328624846</v>
      </c>
      <c r="AN310" s="47">
        <f t="shared" si="54"/>
        <v>0.02319694192</v>
      </c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>
        <f t="shared" si="28"/>
        <v>11</v>
      </c>
      <c r="BG310" s="47">
        <v>0.117836462023897</v>
      </c>
      <c r="BH310" s="47">
        <v>1.18400348324518</v>
      </c>
      <c r="BI310" s="63">
        <v>0.897502153316107</v>
      </c>
      <c r="BJ310" s="47"/>
      <c r="BK310" s="47"/>
      <c r="BL310" s="3"/>
      <c r="BM310" s="3"/>
      <c r="BN310" s="3"/>
      <c r="BO310" s="3"/>
      <c r="BP310" s="3"/>
      <c r="BQ310" s="3"/>
      <c r="BR310" s="3"/>
      <c r="BS310" s="3"/>
      <c r="BT310" s="3">
        <v>5.0</v>
      </c>
      <c r="BU310" s="47">
        <f t="shared" si="58"/>
        <v>0.055</v>
      </c>
      <c r="BV310" s="3">
        <v>0.698871632216</v>
      </c>
      <c r="BW310" s="3">
        <v>0.035570497755</v>
      </c>
      <c r="BX310" s="3"/>
      <c r="BY310" s="3"/>
      <c r="BZ310" s="3"/>
      <c r="CA310" s="3"/>
      <c r="CB310" s="3"/>
      <c r="CC310" s="3"/>
      <c r="CD310" s="3"/>
      <c r="CE310" s="3"/>
      <c r="CF310" s="3"/>
      <c r="CG310" s="3"/>
      <c r="CH310" s="3"/>
      <c r="CI310" s="3"/>
      <c r="CJ310" s="3"/>
      <c r="CK310" s="3"/>
      <c r="CL310" s="3"/>
      <c r="CM310" s="47">
        <v>0.883435582822086</v>
      </c>
      <c r="CN310" s="47">
        <v>0.964125560538117</v>
      </c>
      <c r="CO310" s="47">
        <v>0.952062466473708</v>
      </c>
      <c r="CP310" s="47">
        <v>0.950238873001755</v>
      </c>
      <c r="CQ310" s="63">
        <v>0.942528735632184</v>
      </c>
      <c r="CR310" s="47">
        <f t="shared" si="29"/>
        <v>0.9520624665</v>
      </c>
      <c r="CS310" s="47">
        <f t="shared" si="59"/>
        <v>-0.009533730842</v>
      </c>
      <c r="CT310" s="47">
        <f t="shared" si="31"/>
        <v>1.306423013</v>
      </c>
      <c r="CU310" s="47">
        <f t="shared" si="32"/>
        <v>0.05705643042</v>
      </c>
      <c r="CV310" s="3"/>
    </row>
    <row r="311" ht="11.25" customHeight="1">
      <c r="A311" s="3" t="s">
        <v>331</v>
      </c>
      <c r="B311" s="18">
        <v>140.0</v>
      </c>
      <c r="C311" s="19">
        <v>10.0</v>
      </c>
      <c r="D311" s="20">
        <v>537.0</v>
      </c>
      <c r="E311" s="21">
        <v>21.0</v>
      </c>
      <c r="F311" s="35">
        <v>262.0</v>
      </c>
      <c r="G311" s="36">
        <v>10.0</v>
      </c>
      <c r="H311" s="47">
        <f t="shared" si="1"/>
        <v>0.9333333333</v>
      </c>
      <c r="I311" s="47">
        <f t="shared" si="2"/>
        <v>0.9623655914</v>
      </c>
      <c r="J311" s="47">
        <f t="shared" si="3"/>
        <v>0.9632352941</v>
      </c>
      <c r="K311" s="47">
        <f t="shared" si="4"/>
        <v>0.9562146893</v>
      </c>
      <c r="L311" s="47">
        <f t="shared" si="5"/>
        <v>0.9526066351</v>
      </c>
      <c r="M311" s="47">
        <f t="shared" si="6"/>
        <v>0.9626506024</v>
      </c>
      <c r="N311" s="62">
        <f t="shared" si="7"/>
        <v>3.72</v>
      </c>
      <c r="O311" s="62">
        <f t="shared" si="8"/>
        <v>1.813333333</v>
      </c>
      <c r="P311" s="62">
        <f t="shared" si="9"/>
        <v>0.4874551971</v>
      </c>
      <c r="Q311" s="62">
        <f t="shared" si="10"/>
        <v>0.384180791</v>
      </c>
      <c r="R311" s="62">
        <f t="shared" si="11"/>
        <v>1.322274882</v>
      </c>
      <c r="S311" s="62">
        <f t="shared" si="12"/>
        <v>0.1807228916</v>
      </c>
      <c r="T311" s="63">
        <f t="shared" si="13"/>
        <v>0.9562146893</v>
      </c>
      <c r="U311" s="63">
        <f t="shared" si="14"/>
        <v>0.9526066351</v>
      </c>
      <c r="V311" s="63">
        <f t="shared" si="15"/>
        <v>0.9626506024</v>
      </c>
      <c r="W311" s="63">
        <f t="shared" si="16"/>
        <v>0.9581632653</v>
      </c>
      <c r="X311" s="63">
        <f t="shared" si="17"/>
        <v>0.9581632653</v>
      </c>
      <c r="Y311" s="63">
        <f t="shared" si="18"/>
        <v>0.9581632653</v>
      </c>
      <c r="Z311" s="64">
        <f t="shared" si="19"/>
        <v>0.2274011299</v>
      </c>
      <c r="AA311" s="64">
        <f t="shared" si="20"/>
        <v>0.355450237</v>
      </c>
      <c r="AB311" s="64">
        <f t="shared" si="21"/>
        <v>0.6590361446</v>
      </c>
      <c r="AC311" s="64">
        <f t="shared" si="22"/>
        <v>0.7010204082</v>
      </c>
      <c r="AD311" s="64">
        <f t="shared" si="23"/>
        <v>0.4316326531</v>
      </c>
      <c r="AE311" s="64">
        <f t="shared" si="24"/>
        <v>0.8255102041</v>
      </c>
      <c r="AF311" s="3"/>
      <c r="AG311" s="3"/>
      <c r="AH311" s="3"/>
      <c r="AI311" s="66">
        <f t="shared" si="25"/>
        <v>46</v>
      </c>
      <c r="AJ311" s="47">
        <v>0.923076923076923</v>
      </c>
      <c r="AK311" s="47">
        <v>0.964655172413793</v>
      </c>
      <c r="AL311" s="63">
        <v>0.954996690933157</v>
      </c>
      <c r="AM311" s="47">
        <f t="shared" si="53"/>
        <v>1.334828166</v>
      </c>
      <c r="AN311" s="47">
        <f t="shared" si="54"/>
        <v>0.02940026206</v>
      </c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>
        <f t="shared" si="28"/>
        <v>11</v>
      </c>
      <c r="BG311" s="47">
        <v>0.119968012153604</v>
      </c>
      <c r="BH311" s="47">
        <v>0.624044133395499</v>
      </c>
      <c r="BI311" s="63">
        <v>0.509915014164306</v>
      </c>
      <c r="BJ311" s="47"/>
      <c r="BK311" s="47"/>
      <c r="BL311" s="3"/>
      <c r="BM311" s="3"/>
      <c r="BN311" s="3"/>
      <c r="BO311" s="3"/>
      <c r="BP311" s="3"/>
      <c r="BQ311" s="3"/>
      <c r="BR311" s="3"/>
      <c r="BS311" s="3"/>
      <c r="BT311" s="3">
        <v>6.0</v>
      </c>
      <c r="BU311" s="47">
        <f t="shared" si="58"/>
        <v>0.065</v>
      </c>
      <c r="BV311" s="3">
        <v>0.6986882589</v>
      </c>
      <c r="BW311" s="3">
        <v>0.037039676289</v>
      </c>
      <c r="BX311" s="3"/>
      <c r="BY311" s="3"/>
      <c r="BZ311" s="3"/>
      <c r="CA311" s="3"/>
      <c r="CB311" s="3"/>
      <c r="CC311" s="3"/>
      <c r="CD311" s="3"/>
      <c r="CE311" s="3"/>
      <c r="CF311" s="3"/>
      <c r="CG311" s="3"/>
      <c r="CH311" s="3"/>
      <c r="CI311" s="3"/>
      <c r="CJ311" s="3"/>
      <c r="CK311" s="3"/>
      <c r="CL311" s="3"/>
      <c r="CM311" s="47">
        <v>0.933333333333333</v>
      </c>
      <c r="CN311" s="47">
        <v>0.962365591397849</v>
      </c>
      <c r="CO311" s="47">
        <v>0.958665489492584</v>
      </c>
      <c r="CP311" s="47">
        <v>0.956779108904815</v>
      </c>
      <c r="CQ311" s="63">
        <v>0.956214689265537</v>
      </c>
      <c r="CR311" s="47">
        <f t="shared" si="29"/>
        <v>0.9586654895</v>
      </c>
      <c r="CS311" s="47">
        <f t="shared" si="59"/>
        <v>-0.002450800227</v>
      </c>
      <c r="CT311" s="47">
        <f t="shared" si="31"/>
        <v>1.340461565</v>
      </c>
      <c r="CU311" s="47">
        <f t="shared" si="32"/>
        <v>0.02052890655</v>
      </c>
      <c r="CV311" s="3"/>
    </row>
    <row r="312" ht="11.25" customHeight="1">
      <c r="A312" s="3" t="s">
        <v>332</v>
      </c>
      <c r="B312" s="18">
        <v>109.0</v>
      </c>
      <c r="C312" s="19">
        <v>13.0</v>
      </c>
      <c r="D312" s="20">
        <v>530.0</v>
      </c>
      <c r="E312" s="21">
        <v>29.0</v>
      </c>
      <c r="F312" s="35">
        <v>314.0</v>
      </c>
      <c r="G312" s="36">
        <v>9.0</v>
      </c>
      <c r="H312" s="47">
        <f t="shared" si="1"/>
        <v>0.893442623</v>
      </c>
      <c r="I312" s="47">
        <f t="shared" si="2"/>
        <v>0.9481216458</v>
      </c>
      <c r="J312" s="47">
        <f t="shared" si="3"/>
        <v>0.9721362229</v>
      </c>
      <c r="K312" s="47">
        <f t="shared" si="4"/>
        <v>0.9383259912</v>
      </c>
      <c r="L312" s="47">
        <f t="shared" si="5"/>
        <v>0.9505617978</v>
      </c>
      <c r="M312" s="47">
        <f t="shared" si="6"/>
        <v>0.9569160998</v>
      </c>
      <c r="N312" s="62">
        <f t="shared" si="7"/>
        <v>4.581967213</v>
      </c>
      <c r="O312" s="62">
        <f t="shared" si="8"/>
        <v>2.647540984</v>
      </c>
      <c r="P312" s="62">
        <f t="shared" si="9"/>
        <v>0.5778175313</v>
      </c>
      <c r="Q312" s="62">
        <f t="shared" si="10"/>
        <v>0.4743024963</v>
      </c>
      <c r="R312" s="62">
        <f t="shared" si="11"/>
        <v>1.256179775</v>
      </c>
      <c r="S312" s="62">
        <f t="shared" si="12"/>
        <v>0.1383219955</v>
      </c>
      <c r="T312" s="63">
        <f t="shared" si="13"/>
        <v>0.9383259912</v>
      </c>
      <c r="U312" s="63">
        <f t="shared" si="14"/>
        <v>0.9505617978</v>
      </c>
      <c r="V312" s="63">
        <f t="shared" si="15"/>
        <v>0.9569160998</v>
      </c>
      <c r="W312" s="63">
        <f t="shared" si="16"/>
        <v>0.9492031873</v>
      </c>
      <c r="X312" s="63">
        <f t="shared" si="17"/>
        <v>0.9492031873</v>
      </c>
      <c r="Y312" s="63">
        <f t="shared" si="18"/>
        <v>0.9492031873</v>
      </c>
      <c r="Z312" s="64">
        <f t="shared" si="19"/>
        <v>0.2026431718</v>
      </c>
      <c r="AA312" s="64">
        <f t="shared" si="20"/>
        <v>0.2651685393</v>
      </c>
      <c r="AB312" s="64">
        <f t="shared" si="21"/>
        <v>0.6111111111</v>
      </c>
      <c r="AC312" s="64">
        <f t="shared" si="22"/>
        <v>0.6454183267</v>
      </c>
      <c r="AD312" s="64">
        <f t="shared" si="23"/>
        <v>0.4501992032</v>
      </c>
      <c r="AE312" s="64">
        <f t="shared" si="24"/>
        <v>0.8535856574</v>
      </c>
      <c r="AF312" s="3"/>
      <c r="AG312" s="3"/>
      <c r="AH312" s="3"/>
      <c r="AI312" s="66">
        <f t="shared" si="25"/>
        <v>46</v>
      </c>
      <c r="AJ312" s="47">
        <v>0.923611111111111</v>
      </c>
      <c r="AK312" s="47">
        <v>0.979653353428787</v>
      </c>
      <c r="AL312" s="63">
        <v>0.974167233174711</v>
      </c>
      <c r="AM312" s="47">
        <f t="shared" si="53"/>
        <v>1.345811209</v>
      </c>
      <c r="AN312" s="47">
        <f t="shared" si="54"/>
        <v>0.03962784958</v>
      </c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>
        <f t="shared" si="28"/>
        <v>12</v>
      </c>
      <c r="BG312" s="47">
        <v>0.122317417419297</v>
      </c>
      <c r="BH312" s="47">
        <v>0.574282576528224</v>
      </c>
      <c r="BI312" s="63">
        <v>0.470779220779221</v>
      </c>
      <c r="BJ312" s="47"/>
      <c r="BK312" s="47"/>
      <c r="BL312" s="3"/>
      <c r="BM312" s="3"/>
      <c r="BN312" s="3"/>
      <c r="BO312" s="3"/>
      <c r="BP312" s="3"/>
      <c r="BQ312" s="3"/>
      <c r="BR312" s="3"/>
      <c r="BS312" s="3"/>
      <c r="BT312" s="3">
        <v>7.0</v>
      </c>
      <c r="BU312" s="47">
        <f t="shared" si="58"/>
        <v>0.075</v>
      </c>
      <c r="BV312" s="3">
        <v>0.700988714818991</v>
      </c>
      <c r="BW312" s="3">
        <v>0.04050210396</v>
      </c>
      <c r="BX312" s="3"/>
      <c r="BY312" s="3"/>
      <c r="BZ312" s="3"/>
      <c r="CA312" s="3"/>
      <c r="CB312" s="3"/>
      <c r="CC312" s="3"/>
      <c r="CD312" s="3"/>
      <c r="CE312" s="3"/>
      <c r="CF312" s="3"/>
      <c r="CG312" s="3"/>
      <c r="CH312" s="3"/>
      <c r="CI312" s="3"/>
      <c r="CJ312" s="3"/>
      <c r="CK312" s="3"/>
      <c r="CL312" s="3"/>
      <c r="CM312" s="47">
        <v>0.89344262295082</v>
      </c>
      <c r="CN312" s="47">
        <v>0.948121645796064</v>
      </c>
      <c r="CO312" s="47">
        <v>0.940269527614906</v>
      </c>
      <c r="CP312" s="47">
        <v>0.938558071358862</v>
      </c>
      <c r="CQ312" s="63">
        <v>0.938325991189427</v>
      </c>
      <c r="CR312" s="47">
        <f t="shared" si="29"/>
        <v>0.9402695276</v>
      </c>
      <c r="CS312" s="47">
        <f t="shared" si="59"/>
        <v>-0.001943536425</v>
      </c>
      <c r="CT312" s="47">
        <f t="shared" si="31"/>
        <v>1.302182582</v>
      </c>
      <c r="CU312" s="47">
        <f t="shared" si="32"/>
        <v>0.03866390784</v>
      </c>
      <c r="CV312" s="3"/>
    </row>
    <row r="313" ht="11.25" customHeight="1">
      <c r="A313" s="3" t="s">
        <v>333</v>
      </c>
      <c r="B313" s="18">
        <v>157.0</v>
      </c>
      <c r="C313" s="19">
        <v>21.0</v>
      </c>
      <c r="D313" s="20">
        <v>1321.0</v>
      </c>
      <c r="E313" s="21">
        <v>77.0</v>
      </c>
      <c r="F313" s="35">
        <v>421.0</v>
      </c>
      <c r="G313" s="36">
        <v>15.0</v>
      </c>
      <c r="H313" s="47">
        <f t="shared" si="1"/>
        <v>0.8820224719</v>
      </c>
      <c r="I313" s="47">
        <f t="shared" si="2"/>
        <v>0.9449213162</v>
      </c>
      <c r="J313" s="47">
        <f t="shared" si="3"/>
        <v>0.9655963303</v>
      </c>
      <c r="K313" s="47">
        <f t="shared" si="4"/>
        <v>0.9378172589</v>
      </c>
      <c r="L313" s="47">
        <f t="shared" si="5"/>
        <v>0.9413680782</v>
      </c>
      <c r="M313" s="47">
        <f t="shared" si="6"/>
        <v>0.9498364231</v>
      </c>
      <c r="N313" s="62">
        <f t="shared" si="7"/>
        <v>7.853932584</v>
      </c>
      <c r="O313" s="62">
        <f t="shared" si="8"/>
        <v>2.449438202</v>
      </c>
      <c r="P313" s="62">
        <f t="shared" si="9"/>
        <v>0.3118741059</v>
      </c>
      <c r="Q313" s="62">
        <f t="shared" si="10"/>
        <v>0.2766497462</v>
      </c>
      <c r="R313" s="62">
        <f t="shared" si="11"/>
        <v>2.276872964</v>
      </c>
      <c r="S313" s="62">
        <f t="shared" si="12"/>
        <v>0.09705561614</v>
      </c>
      <c r="T313" s="63">
        <f t="shared" si="13"/>
        <v>0.9378172589</v>
      </c>
      <c r="U313" s="63">
        <f t="shared" si="14"/>
        <v>0.9413680782</v>
      </c>
      <c r="V313" s="63">
        <f t="shared" si="15"/>
        <v>0.9498364231</v>
      </c>
      <c r="W313" s="63">
        <f t="shared" si="16"/>
        <v>0.9438369781</v>
      </c>
      <c r="X313" s="63">
        <f t="shared" si="17"/>
        <v>0.9438369781</v>
      </c>
      <c r="Y313" s="63">
        <f t="shared" si="18"/>
        <v>0.9438369781</v>
      </c>
      <c r="Z313" s="64">
        <f t="shared" si="19"/>
        <v>0.1484771574</v>
      </c>
      <c r="AA313" s="64">
        <f t="shared" si="20"/>
        <v>0.2801302932</v>
      </c>
      <c r="AB313" s="64">
        <f t="shared" si="21"/>
        <v>0.7284623773</v>
      </c>
      <c r="AC313" s="64">
        <f t="shared" si="22"/>
        <v>0.7420477137</v>
      </c>
      <c r="AD313" s="64">
        <f t="shared" si="23"/>
        <v>0.3255467197</v>
      </c>
      <c r="AE313" s="64">
        <f t="shared" si="24"/>
        <v>0.8762425447</v>
      </c>
      <c r="AF313" s="3"/>
      <c r="AG313" s="3"/>
      <c r="AH313" s="3"/>
      <c r="AI313" s="66">
        <f t="shared" si="25"/>
        <v>46</v>
      </c>
      <c r="AJ313" s="47">
        <v>0.923664122137405</v>
      </c>
      <c r="AK313" s="47">
        <v>0.949367088607595</v>
      </c>
      <c r="AL313" s="63">
        <v>0.941834451901566</v>
      </c>
      <c r="AM313" s="47">
        <f t="shared" si="53"/>
        <v>1.32443307</v>
      </c>
      <c r="AN313" s="47">
        <f t="shared" si="54"/>
        <v>0.01817474189</v>
      </c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>
        <f t="shared" si="28"/>
        <v>12</v>
      </c>
      <c r="BG313" s="47">
        <v>0.122452320868762</v>
      </c>
      <c r="BH313" s="47">
        <v>0.747833050469539</v>
      </c>
      <c r="BI313" s="63">
        <v>0.589970501474926</v>
      </c>
      <c r="BJ313" s="47"/>
      <c r="BK313" s="47"/>
      <c r="BL313" s="3"/>
      <c r="BM313" s="3"/>
      <c r="BN313" s="3"/>
      <c r="BO313" s="3"/>
      <c r="BP313" s="3"/>
      <c r="BQ313" s="3"/>
      <c r="BR313" s="3"/>
      <c r="BS313" s="3"/>
      <c r="BT313" s="3">
        <v>8.0</v>
      </c>
      <c r="BU313" s="47">
        <f t="shared" si="58"/>
        <v>0.085</v>
      </c>
      <c r="BV313" s="3">
        <v>0.706411515784674</v>
      </c>
      <c r="BW313" s="3">
        <v>0.043123628904742</v>
      </c>
      <c r="BX313" s="3"/>
      <c r="BY313" s="3"/>
      <c r="BZ313" s="3"/>
      <c r="CA313" s="3"/>
      <c r="CB313" s="3"/>
      <c r="CC313" s="3"/>
      <c r="CD313" s="3"/>
      <c r="CE313" s="3"/>
      <c r="CF313" s="3"/>
      <c r="CG313" s="3"/>
      <c r="CH313" s="3"/>
      <c r="CI313" s="3"/>
      <c r="CJ313" s="3"/>
      <c r="CK313" s="3"/>
      <c r="CL313" s="3"/>
      <c r="CM313" s="47">
        <v>0.882022471910112</v>
      </c>
      <c r="CN313" s="47">
        <v>0.944921316165951</v>
      </c>
      <c r="CO313" s="47">
        <v>0.935738471377616</v>
      </c>
      <c r="CP313" s="47">
        <v>0.934070100228488</v>
      </c>
      <c r="CQ313" s="63">
        <v>0.937817258883249</v>
      </c>
      <c r="CR313" s="47">
        <f t="shared" si="29"/>
        <v>0.9357384714</v>
      </c>
      <c r="CS313" s="47">
        <f t="shared" si="59"/>
        <v>0.002078787506</v>
      </c>
      <c r="CT313" s="47">
        <f t="shared" si="31"/>
        <v>1.291844341</v>
      </c>
      <c r="CU313" s="47">
        <f t="shared" si="32"/>
        <v>0.0444761993</v>
      </c>
      <c r="CV313" s="3"/>
    </row>
    <row r="314" ht="11.25" customHeight="1">
      <c r="A314" s="3" t="s">
        <v>334</v>
      </c>
      <c r="B314" s="18">
        <v>60.0</v>
      </c>
      <c r="C314" s="19">
        <v>8.0</v>
      </c>
      <c r="D314" s="20">
        <v>310.0</v>
      </c>
      <c r="E314" s="21">
        <v>23.0</v>
      </c>
      <c r="F314" s="35">
        <v>104.0</v>
      </c>
      <c r="G314" s="36">
        <v>1.0</v>
      </c>
      <c r="H314" s="47">
        <f t="shared" si="1"/>
        <v>0.8823529412</v>
      </c>
      <c r="I314" s="47">
        <f t="shared" si="2"/>
        <v>0.9309309309</v>
      </c>
      <c r="J314" s="47">
        <f t="shared" si="3"/>
        <v>0.9904761905</v>
      </c>
      <c r="K314" s="47">
        <f t="shared" si="4"/>
        <v>0.9226932668</v>
      </c>
      <c r="L314" s="47">
        <f t="shared" si="5"/>
        <v>0.9479768786</v>
      </c>
      <c r="M314" s="47">
        <f t="shared" si="6"/>
        <v>0.9452054795</v>
      </c>
      <c r="N314" s="62">
        <f t="shared" si="7"/>
        <v>4.897058824</v>
      </c>
      <c r="O314" s="62">
        <f t="shared" si="8"/>
        <v>1.544117647</v>
      </c>
      <c r="P314" s="62">
        <f t="shared" si="9"/>
        <v>0.3153153153</v>
      </c>
      <c r="Q314" s="62">
        <f t="shared" si="10"/>
        <v>0.2618453865</v>
      </c>
      <c r="R314" s="62">
        <f t="shared" si="11"/>
        <v>1.924855491</v>
      </c>
      <c r="S314" s="62">
        <f t="shared" si="12"/>
        <v>0.1552511416</v>
      </c>
      <c r="T314" s="63">
        <f t="shared" si="13"/>
        <v>0.9226932668</v>
      </c>
      <c r="U314" s="63">
        <f t="shared" si="14"/>
        <v>0.9479768786</v>
      </c>
      <c r="V314" s="63">
        <f t="shared" si="15"/>
        <v>0.9452054795</v>
      </c>
      <c r="W314" s="63">
        <f t="shared" si="16"/>
        <v>0.9367588933</v>
      </c>
      <c r="X314" s="63">
        <f t="shared" si="17"/>
        <v>0.9367588933</v>
      </c>
      <c r="Y314" s="63">
        <f t="shared" si="18"/>
        <v>0.9367588933</v>
      </c>
      <c r="Z314" s="64">
        <f t="shared" si="19"/>
        <v>0.2069825436</v>
      </c>
      <c r="AA314" s="64">
        <f t="shared" si="20"/>
        <v>0.3526011561</v>
      </c>
      <c r="AB314" s="64">
        <f t="shared" si="21"/>
        <v>0.7100456621</v>
      </c>
      <c r="AC314" s="64">
        <f t="shared" si="22"/>
        <v>0.733201581</v>
      </c>
      <c r="AD314" s="64">
        <f t="shared" si="23"/>
        <v>0.3695652174</v>
      </c>
      <c r="AE314" s="64">
        <f t="shared" si="24"/>
        <v>0.8339920949</v>
      </c>
      <c r="AF314" s="3"/>
      <c r="AG314" s="3"/>
      <c r="AH314" s="3"/>
      <c r="AI314" s="66">
        <f t="shared" si="25"/>
        <v>46</v>
      </c>
      <c r="AJ314" s="47">
        <v>0.924528301886793</v>
      </c>
      <c r="AK314" s="47">
        <v>0.954598370197905</v>
      </c>
      <c r="AL314" s="63">
        <v>0.951295336787565</v>
      </c>
      <c r="AM314" s="47">
        <f t="shared" si="53"/>
        <v>1.328743213</v>
      </c>
      <c r="AN314" s="47">
        <f t="shared" si="54"/>
        <v>0.02126274921</v>
      </c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>
        <f t="shared" si="28"/>
        <v>12</v>
      </c>
      <c r="BG314" s="47">
        <v>0.123076235716745</v>
      </c>
      <c r="BH314" s="47">
        <v>1.09282247981213</v>
      </c>
      <c r="BI314" s="63">
        <v>0.835643564356436</v>
      </c>
      <c r="BJ314" s="47"/>
      <c r="BK314" s="47"/>
      <c r="BL314" s="3"/>
      <c r="BM314" s="3"/>
      <c r="BN314" s="3"/>
      <c r="BO314" s="3"/>
      <c r="BP314" s="3"/>
      <c r="BQ314" s="3"/>
      <c r="BR314" s="3"/>
      <c r="BS314" s="3"/>
      <c r="BT314" s="3">
        <v>9.0</v>
      </c>
      <c r="BU314" s="47">
        <f t="shared" si="58"/>
        <v>0.095</v>
      </c>
      <c r="BV314" s="3">
        <v>0.70517883581</v>
      </c>
      <c r="BW314" s="3">
        <v>0.049064839</v>
      </c>
      <c r="BX314" s="3"/>
      <c r="BY314" s="3"/>
      <c r="BZ314" s="3"/>
      <c r="CA314" s="3"/>
      <c r="CB314" s="3"/>
      <c r="CC314" s="3"/>
      <c r="CD314" s="3"/>
      <c r="CE314" s="3"/>
      <c r="CF314" s="3"/>
      <c r="CG314" s="3"/>
      <c r="CH314" s="3"/>
      <c r="CI314" s="3"/>
      <c r="CJ314" s="3"/>
      <c r="CK314" s="3"/>
      <c r="CL314" s="3"/>
      <c r="CM314" s="47">
        <v>0.882352941176471</v>
      </c>
      <c r="CN314" s="47">
        <v>0.930930930930931</v>
      </c>
      <c r="CO314" s="47">
        <v>0.924066523632969</v>
      </c>
      <c r="CP314" s="47">
        <v>0.922509139214121</v>
      </c>
      <c r="CQ314" s="63">
        <v>0.922693266832918</v>
      </c>
      <c r="CR314" s="47">
        <f t="shared" si="29"/>
        <v>0.9240665236</v>
      </c>
      <c r="CS314" s="47">
        <f t="shared" si="59"/>
        <v>-0.0013732568</v>
      </c>
      <c r="CT314" s="47">
        <f t="shared" si="31"/>
        <v>1.282185322</v>
      </c>
      <c r="CU314" s="47">
        <f t="shared" si="32"/>
        <v>0.03434982597</v>
      </c>
      <c r="CV314" s="3"/>
    </row>
    <row r="315" ht="11.25" customHeight="1">
      <c r="A315" s="3" t="s">
        <v>335</v>
      </c>
      <c r="B315" s="18">
        <v>251.0</v>
      </c>
      <c r="C315" s="19">
        <v>28.0</v>
      </c>
      <c r="D315" s="20">
        <v>1976.0</v>
      </c>
      <c r="E315" s="21">
        <v>92.0</v>
      </c>
      <c r="F315" s="35">
        <v>817.0</v>
      </c>
      <c r="G315" s="36">
        <v>56.0</v>
      </c>
      <c r="H315" s="47">
        <f t="shared" si="1"/>
        <v>0.8996415771</v>
      </c>
      <c r="I315" s="47">
        <f t="shared" si="2"/>
        <v>0.9555125725</v>
      </c>
      <c r="J315" s="47">
        <f t="shared" si="3"/>
        <v>0.9358533792</v>
      </c>
      <c r="K315" s="47">
        <f t="shared" si="4"/>
        <v>0.948870899</v>
      </c>
      <c r="L315" s="47">
        <f t="shared" si="5"/>
        <v>0.9270833333</v>
      </c>
      <c r="M315" s="47">
        <f t="shared" si="6"/>
        <v>0.9496769806</v>
      </c>
      <c r="N315" s="62">
        <f t="shared" si="7"/>
        <v>7.41218638</v>
      </c>
      <c r="O315" s="62">
        <f t="shared" si="8"/>
        <v>3.129032258</v>
      </c>
      <c r="P315" s="62">
        <f t="shared" si="9"/>
        <v>0.4221470019</v>
      </c>
      <c r="Q315" s="62">
        <f t="shared" si="10"/>
        <v>0.3719642096</v>
      </c>
      <c r="R315" s="62">
        <f t="shared" si="11"/>
        <v>1.795138889</v>
      </c>
      <c r="S315" s="62">
        <f t="shared" si="12"/>
        <v>0.09486569194</v>
      </c>
      <c r="T315" s="63">
        <f t="shared" si="13"/>
        <v>0.948870899</v>
      </c>
      <c r="U315" s="63">
        <f t="shared" si="14"/>
        <v>0.9270833333</v>
      </c>
      <c r="V315" s="63">
        <f t="shared" si="15"/>
        <v>0.9496769806</v>
      </c>
      <c r="W315" s="63">
        <f t="shared" si="16"/>
        <v>0.9453416149</v>
      </c>
      <c r="X315" s="63">
        <f t="shared" si="17"/>
        <v>0.9453416149</v>
      </c>
      <c r="Y315" s="63">
        <f t="shared" si="18"/>
        <v>0.9453416149</v>
      </c>
      <c r="Z315" s="64">
        <f t="shared" si="19"/>
        <v>0.1461440136</v>
      </c>
      <c r="AA315" s="64">
        <f t="shared" si="20"/>
        <v>0.2664930556</v>
      </c>
      <c r="AB315" s="64">
        <f t="shared" si="21"/>
        <v>0.6909214553</v>
      </c>
      <c r="AC315" s="64">
        <f t="shared" si="22"/>
        <v>0.7090062112</v>
      </c>
      <c r="AD315" s="64">
        <f t="shared" si="23"/>
        <v>0.3602484472</v>
      </c>
      <c r="AE315" s="64">
        <f t="shared" si="24"/>
        <v>0.8760869565</v>
      </c>
      <c r="AF315" s="3"/>
      <c r="AG315" s="3"/>
      <c r="AH315" s="3"/>
      <c r="AI315" s="66">
        <f t="shared" si="25"/>
        <v>46</v>
      </c>
      <c r="AJ315" s="47">
        <v>0.925373134328358</v>
      </c>
      <c r="AK315" s="47">
        <v>0.988505747126437</v>
      </c>
      <c r="AL315" s="63">
        <v>0.961038961038961</v>
      </c>
      <c r="AM315" s="47">
        <f t="shared" si="53"/>
        <v>1.353316735</v>
      </c>
      <c r="AN315" s="47">
        <f t="shared" si="54"/>
        <v>0.04464149862</v>
      </c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>
        <f t="shared" si="28"/>
        <v>12</v>
      </c>
      <c r="BG315" s="47">
        <v>0.125238523431</v>
      </c>
      <c r="BH315" s="47">
        <v>0.521462150820013</v>
      </c>
      <c r="BI315" s="63">
        <v>0.432</v>
      </c>
      <c r="BJ315" s="47"/>
      <c r="BK315" s="47"/>
      <c r="BL315" s="3"/>
      <c r="BM315" s="3"/>
      <c r="BN315" s="3"/>
      <c r="BO315" s="3"/>
      <c r="BP315" s="3"/>
      <c r="BQ315" s="3"/>
      <c r="BR315" s="3"/>
      <c r="BS315" s="3"/>
      <c r="BT315" s="3">
        <v>10.0</v>
      </c>
      <c r="BU315" s="47">
        <f t="shared" si="58"/>
        <v>0.105</v>
      </c>
      <c r="BV315" s="3">
        <v>0.6869019375</v>
      </c>
      <c r="BW315" s="3">
        <v>0.06425251</v>
      </c>
      <c r="BX315" s="3"/>
      <c r="BY315" s="3"/>
      <c r="BZ315" s="3"/>
      <c r="CA315" s="3"/>
      <c r="CB315" s="3"/>
      <c r="CC315" s="3"/>
      <c r="CD315" s="3"/>
      <c r="CE315" s="3"/>
      <c r="CF315" s="3"/>
      <c r="CG315" s="3"/>
      <c r="CH315" s="3"/>
      <c r="CI315" s="3"/>
      <c r="CJ315" s="3"/>
      <c r="CK315" s="3"/>
      <c r="CL315" s="3"/>
      <c r="CM315" s="47">
        <v>0.899641577060932</v>
      </c>
      <c r="CN315" s="47">
        <v>0.955512572533849</v>
      </c>
      <c r="CO315" s="47">
        <v>0.947467483044503</v>
      </c>
      <c r="CP315" s="47">
        <v>0.94568758255316</v>
      </c>
      <c r="CQ315" s="63">
        <v>0.948870899020026</v>
      </c>
      <c r="CR315" s="47">
        <f t="shared" si="29"/>
        <v>0.947467483</v>
      </c>
      <c r="CS315" s="47">
        <f t="shared" si="59"/>
        <v>0.001403415976</v>
      </c>
      <c r="CT315" s="47">
        <f t="shared" si="31"/>
        <v>1.311792079</v>
      </c>
      <c r="CU315" s="47">
        <f t="shared" si="32"/>
        <v>0.03950675977</v>
      </c>
      <c r="CV315" s="3"/>
    </row>
    <row r="316" ht="11.25" customHeight="1">
      <c r="A316" s="3" t="s">
        <v>336</v>
      </c>
      <c r="B316" s="18">
        <v>133.0</v>
      </c>
      <c r="C316" s="19">
        <v>11.0</v>
      </c>
      <c r="D316" s="20">
        <v>1300.0</v>
      </c>
      <c r="E316" s="21">
        <v>27.0</v>
      </c>
      <c r="F316" s="35">
        <v>113.0</v>
      </c>
      <c r="G316" s="36">
        <v>2.0</v>
      </c>
      <c r="H316" s="47">
        <f t="shared" si="1"/>
        <v>0.9236111111</v>
      </c>
      <c r="I316" s="47">
        <f t="shared" si="2"/>
        <v>0.9796533534</v>
      </c>
      <c r="J316" s="47">
        <f t="shared" si="3"/>
        <v>0.9826086957</v>
      </c>
      <c r="K316" s="47">
        <f t="shared" si="4"/>
        <v>0.9741672332</v>
      </c>
      <c r="L316" s="47">
        <f t="shared" si="5"/>
        <v>0.9498069498</v>
      </c>
      <c r="M316" s="47">
        <f t="shared" si="6"/>
        <v>0.979889043</v>
      </c>
      <c r="N316" s="62">
        <f t="shared" si="7"/>
        <v>9.215277778</v>
      </c>
      <c r="O316" s="62">
        <f t="shared" si="8"/>
        <v>0.7986111111</v>
      </c>
      <c r="P316" s="62">
        <f t="shared" si="9"/>
        <v>0.0866616428</v>
      </c>
      <c r="Q316" s="62">
        <f t="shared" si="10"/>
        <v>0.07817811013</v>
      </c>
      <c r="R316" s="62">
        <f t="shared" si="11"/>
        <v>5.123552124</v>
      </c>
      <c r="S316" s="62">
        <f t="shared" si="12"/>
        <v>0.09986130374</v>
      </c>
      <c r="T316" s="63">
        <f t="shared" si="13"/>
        <v>0.9741672332</v>
      </c>
      <c r="U316" s="63">
        <f t="shared" si="14"/>
        <v>0.9498069498</v>
      </c>
      <c r="V316" s="63">
        <f t="shared" si="15"/>
        <v>0.979889043</v>
      </c>
      <c r="W316" s="63">
        <f t="shared" si="16"/>
        <v>0.974779319</v>
      </c>
      <c r="X316" s="63">
        <f t="shared" si="17"/>
        <v>0.974779319</v>
      </c>
      <c r="Y316" s="63">
        <f t="shared" si="18"/>
        <v>0.974779319</v>
      </c>
      <c r="Z316" s="64">
        <f t="shared" si="19"/>
        <v>0.1087695445</v>
      </c>
      <c r="AA316" s="64">
        <f t="shared" si="20"/>
        <v>0.5212355212</v>
      </c>
      <c r="AB316" s="64">
        <f t="shared" si="21"/>
        <v>0.9029126214</v>
      </c>
      <c r="AC316" s="64">
        <f t="shared" si="22"/>
        <v>0.9047919294</v>
      </c>
      <c r="AD316" s="64">
        <f t="shared" si="23"/>
        <v>0.1721311475</v>
      </c>
      <c r="AE316" s="64">
        <f t="shared" si="24"/>
        <v>0.8978562421</v>
      </c>
      <c r="AF316" s="3"/>
      <c r="AG316" s="3"/>
      <c r="AH316" s="3"/>
      <c r="AI316" s="66">
        <f t="shared" si="25"/>
        <v>46</v>
      </c>
      <c r="AJ316" s="47">
        <v>0.927152317880795</v>
      </c>
      <c r="AK316" s="47">
        <v>0.96551724137931</v>
      </c>
      <c r="AL316" s="63">
        <v>0.953907815631263</v>
      </c>
      <c r="AM316" s="47">
        <f t="shared" si="53"/>
        <v>1.33831948</v>
      </c>
      <c r="AN316" s="47">
        <f t="shared" si="54"/>
        <v>0.02712809757</v>
      </c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>
        <f t="shared" si="28"/>
        <v>12</v>
      </c>
      <c r="BG316" s="47">
        <v>0.12535095291908</v>
      </c>
      <c r="BH316" s="47">
        <v>1.25672157699045</v>
      </c>
      <c r="BI316" s="63">
        <v>0.967741935483871</v>
      </c>
      <c r="BJ316" s="47"/>
      <c r="BK316" s="47"/>
      <c r="BL316" s="3"/>
      <c r="BM316" s="3"/>
      <c r="BN316" s="3"/>
      <c r="BO316" s="3"/>
      <c r="BP316" s="3"/>
      <c r="BQ316" s="3"/>
      <c r="BR316" s="3"/>
      <c r="BS316" s="3"/>
      <c r="BT316" s="3">
        <v>11.0</v>
      </c>
      <c r="BU316" s="47">
        <f t="shared" si="58"/>
        <v>0.115</v>
      </c>
      <c r="BV316" s="3">
        <v>0.71007947</v>
      </c>
      <c r="BW316" s="3">
        <v>0.0577148932</v>
      </c>
      <c r="BX316" s="3"/>
      <c r="BY316" s="3"/>
      <c r="BZ316" s="3"/>
      <c r="CA316" s="3"/>
      <c r="CB316" s="3"/>
      <c r="CC316" s="3"/>
      <c r="CD316" s="3"/>
      <c r="CE316" s="3"/>
      <c r="CF316" s="3"/>
      <c r="CG316" s="3"/>
      <c r="CH316" s="3"/>
      <c r="CI316" s="3"/>
      <c r="CJ316" s="3"/>
      <c r="CK316" s="3"/>
      <c r="CL316" s="3"/>
      <c r="CM316" s="47">
        <v>0.923611111111111</v>
      </c>
      <c r="CN316" s="47">
        <v>0.979653353428787</v>
      </c>
      <c r="CO316" s="47">
        <v>0.971580540376929</v>
      </c>
      <c r="CP316" s="47">
        <v>0.969571352585049</v>
      </c>
      <c r="CQ316" s="63">
        <v>0.974167233174711</v>
      </c>
      <c r="CR316" s="47">
        <f t="shared" si="29"/>
        <v>0.9715805404</v>
      </c>
      <c r="CS316" s="47">
        <f t="shared" si="59"/>
        <v>0.002586692798</v>
      </c>
      <c r="CT316" s="47">
        <f t="shared" si="31"/>
        <v>1.345811209</v>
      </c>
      <c r="CU316" s="47">
        <f t="shared" si="32"/>
        <v>0.03962784958</v>
      </c>
      <c r="CV316" s="3"/>
    </row>
    <row r="317" ht="11.25" customHeight="1">
      <c r="A317" s="3" t="s">
        <v>337</v>
      </c>
      <c r="B317" s="18">
        <v>273.0</v>
      </c>
      <c r="C317" s="19">
        <v>31.0</v>
      </c>
      <c r="D317" s="20">
        <v>2446.0</v>
      </c>
      <c r="E317" s="21">
        <v>54.0</v>
      </c>
      <c r="F317" s="35">
        <v>881.0</v>
      </c>
      <c r="G317" s="36">
        <v>23.0</v>
      </c>
      <c r="H317" s="47">
        <f t="shared" si="1"/>
        <v>0.8980263158</v>
      </c>
      <c r="I317" s="47">
        <f t="shared" si="2"/>
        <v>0.9784</v>
      </c>
      <c r="J317" s="47">
        <f t="shared" si="3"/>
        <v>0.9745575221</v>
      </c>
      <c r="K317" s="47">
        <f t="shared" si="4"/>
        <v>0.9696861626</v>
      </c>
      <c r="L317" s="47">
        <f t="shared" si="5"/>
        <v>0.9552980132</v>
      </c>
      <c r="M317" s="47">
        <f t="shared" si="6"/>
        <v>0.9773795535</v>
      </c>
      <c r="N317" s="62">
        <f t="shared" si="7"/>
        <v>8.223684211</v>
      </c>
      <c r="O317" s="62">
        <f t="shared" si="8"/>
        <v>2.973684211</v>
      </c>
      <c r="P317" s="62">
        <f t="shared" si="9"/>
        <v>0.3616</v>
      </c>
      <c r="Q317" s="62">
        <f t="shared" si="10"/>
        <v>0.3223965763</v>
      </c>
      <c r="R317" s="62">
        <f t="shared" si="11"/>
        <v>2.069536424</v>
      </c>
      <c r="S317" s="62">
        <f t="shared" si="12"/>
        <v>0.089306698</v>
      </c>
      <c r="T317" s="63">
        <f t="shared" si="13"/>
        <v>0.9696861626</v>
      </c>
      <c r="U317" s="63">
        <f t="shared" si="14"/>
        <v>0.9552980132</v>
      </c>
      <c r="V317" s="63">
        <f t="shared" si="15"/>
        <v>0.9773795535</v>
      </c>
      <c r="W317" s="63">
        <f t="shared" si="16"/>
        <v>0.9708737864</v>
      </c>
      <c r="X317" s="63">
        <f t="shared" si="17"/>
        <v>0.9708737864</v>
      </c>
      <c r="Y317" s="63">
        <f t="shared" si="18"/>
        <v>0.9708737864</v>
      </c>
      <c r="Z317" s="64">
        <f t="shared" si="19"/>
        <v>0.1166191155</v>
      </c>
      <c r="AA317" s="64">
        <f t="shared" si="20"/>
        <v>0.2450331126</v>
      </c>
      <c r="AB317" s="64">
        <f t="shared" si="21"/>
        <v>0.7253231492</v>
      </c>
      <c r="AC317" s="64">
        <f t="shared" si="22"/>
        <v>0.7394822006</v>
      </c>
      <c r="AD317" s="64">
        <f t="shared" si="23"/>
        <v>0.3257820928</v>
      </c>
      <c r="AE317" s="64">
        <f t="shared" si="24"/>
        <v>0.905609493</v>
      </c>
      <c r="AF317" s="3"/>
      <c r="AG317" s="3"/>
      <c r="AH317" s="3"/>
      <c r="AI317" s="66">
        <f t="shared" si="25"/>
        <v>46</v>
      </c>
      <c r="AJ317" s="47">
        <v>0.927152317880795</v>
      </c>
      <c r="AK317" s="47">
        <v>0.956363636363636</v>
      </c>
      <c r="AL317" s="63">
        <v>0.950071326676177</v>
      </c>
      <c r="AM317" s="47">
        <f t="shared" si="53"/>
        <v>1.331846904</v>
      </c>
      <c r="AN317" s="47">
        <f t="shared" si="54"/>
        <v>0.02065552139</v>
      </c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>
        <f t="shared" si="28"/>
        <v>12</v>
      </c>
      <c r="BG317" s="47">
        <v>0.125565303360247</v>
      </c>
      <c r="BH317" s="47">
        <v>0.697062564867183</v>
      </c>
      <c r="BI317" s="63">
        <v>0.558265582655827</v>
      </c>
      <c r="BJ317" s="47"/>
      <c r="BK317" s="47"/>
      <c r="BL317" s="3"/>
      <c r="BM317" s="3"/>
      <c r="BN317" s="3"/>
      <c r="BO317" s="3"/>
      <c r="BP317" s="3"/>
      <c r="BQ317" s="3"/>
      <c r="BR317" s="3"/>
      <c r="BS317" s="3"/>
      <c r="BT317" s="3">
        <v>12.0</v>
      </c>
      <c r="BU317" s="47">
        <f t="shared" si="58"/>
        <v>0.125</v>
      </c>
      <c r="BV317" s="3">
        <v>0.71589758</v>
      </c>
      <c r="BW317" s="3">
        <v>0.05944756</v>
      </c>
      <c r="BX317" s="3"/>
      <c r="BY317" s="3"/>
      <c r="BZ317" s="3"/>
      <c r="CA317" s="3"/>
      <c r="CB317" s="3"/>
      <c r="CC317" s="3"/>
      <c r="CD317" s="3"/>
      <c r="CE317" s="3"/>
      <c r="CF317" s="3"/>
      <c r="CG317" s="3"/>
      <c r="CH317" s="3"/>
      <c r="CI317" s="3"/>
      <c r="CJ317" s="3"/>
      <c r="CK317" s="3"/>
      <c r="CL317" s="3"/>
      <c r="CM317" s="47">
        <v>0.898026315789474</v>
      </c>
      <c r="CN317" s="47">
        <v>0.9784</v>
      </c>
      <c r="CO317" s="47">
        <v>0.966388111449973</v>
      </c>
      <c r="CP317" s="47">
        <v>0.96442829765474</v>
      </c>
      <c r="CQ317" s="63">
        <v>0.969686162624822</v>
      </c>
      <c r="CR317" s="47">
        <f t="shared" si="29"/>
        <v>0.9663881114</v>
      </c>
      <c r="CS317" s="47">
        <f t="shared" si="59"/>
        <v>0.003298051175</v>
      </c>
      <c r="CT317" s="47">
        <f t="shared" si="31"/>
        <v>1.326833772</v>
      </c>
      <c r="CU317" s="47">
        <f t="shared" si="32"/>
        <v>0.05683277713</v>
      </c>
      <c r="CV317" s="3"/>
    </row>
    <row r="318" ht="11.25" customHeight="1">
      <c r="A318" s="3" t="s">
        <v>338</v>
      </c>
      <c r="B318" s="18">
        <v>1.0</v>
      </c>
      <c r="C318" s="19">
        <v>0.0</v>
      </c>
      <c r="D318" s="20">
        <v>32.0</v>
      </c>
      <c r="E318" s="21">
        <v>0.0</v>
      </c>
      <c r="F318" s="35">
        <v>10.0</v>
      </c>
      <c r="G318" s="36">
        <v>1.0</v>
      </c>
      <c r="H318" s="47">
        <f t="shared" si="1"/>
        <v>1</v>
      </c>
      <c r="I318" s="47">
        <f t="shared" si="2"/>
        <v>1</v>
      </c>
      <c r="J318" s="47">
        <f t="shared" si="3"/>
        <v>0.9090909091</v>
      </c>
      <c r="K318" s="47">
        <f t="shared" si="4"/>
        <v>1</v>
      </c>
      <c r="L318" s="47">
        <f t="shared" si="5"/>
        <v>0.9166666667</v>
      </c>
      <c r="M318" s="47">
        <f t="shared" si="6"/>
        <v>0.976744186</v>
      </c>
      <c r="N318" s="62">
        <f t="shared" si="7"/>
        <v>32</v>
      </c>
      <c r="O318" s="62">
        <f t="shared" si="8"/>
        <v>11</v>
      </c>
      <c r="P318" s="62">
        <f t="shared" si="9"/>
        <v>0.34375</v>
      </c>
      <c r="Q318" s="62">
        <f t="shared" si="10"/>
        <v>0.3333333333</v>
      </c>
      <c r="R318" s="62">
        <f t="shared" si="11"/>
        <v>2.666666667</v>
      </c>
      <c r="S318" s="62">
        <f t="shared" si="12"/>
        <v>0.02325581395</v>
      </c>
      <c r="T318" s="63">
        <f t="shared" si="13"/>
        <v>1</v>
      </c>
      <c r="U318" s="63">
        <f t="shared" si="14"/>
        <v>0.9166666667</v>
      </c>
      <c r="V318" s="63">
        <f t="shared" si="15"/>
        <v>0.976744186</v>
      </c>
      <c r="W318" s="63">
        <f t="shared" si="16"/>
        <v>0.9772727273</v>
      </c>
      <c r="X318" s="63">
        <f t="shared" si="17"/>
        <v>0.9772727273</v>
      </c>
      <c r="Y318" s="63">
        <f t="shared" si="18"/>
        <v>0.9772727273</v>
      </c>
      <c r="Z318" s="64">
        <f t="shared" si="19"/>
        <v>0.0303030303</v>
      </c>
      <c r="AA318" s="64">
        <f t="shared" si="20"/>
        <v>0.1666666667</v>
      </c>
      <c r="AB318" s="64">
        <f t="shared" si="21"/>
        <v>0.7674418605</v>
      </c>
      <c r="AC318" s="64">
        <f t="shared" si="22"/>
        <v>0.7727272727</v>
      </c>
      <c r="AD318" s="64">
        <f t="shared" si="23"/>
        <v>0.25</v>
      </c>
      <c r="AE318" s="64">
        <f t="shared" si="24"/>
        <v>0.9545454545</v>
      </c>
      <c r="AF318" s="3"/>
      <c r="AG318" s="3"/>
      <c r="AH318" s="3"/>
      <c r="AI318" s="66">
        <f t="shared" si="25"/>
        <v>46</v>
      </c>
      <c r="AJ318" s="47">
        <v>0.927350427350427</v>
      </c>
      <c r="AK318" s="47">
        <v>0.944881889763779</v>
      </c>
      <c r="AL318" s="63">
        <v>0.940763052208835</v>
      </c>
      <c r="AM318" s="47">
        <f t="shared" si="53"/>
        <v>1.323868167</v>
      </c>
      <c r="AN318" s="47">
        <f t="shared" si="54"/>
        <v>0.01239661596</v>
      </c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>
        <f t="shared" si="28"/>
        <v>12</v>
      </c>
      <c r="BG318" s="47">
        <v>0.125950658890893</v>
      </c>
      <c r="BH318" s="47">
        <v>1.12565314502509</v>
      </c>
      <c r="BI318" s="63">
        <v>0.855072463768116</v>
      </c>
      <c r="BJ318" s="47"/>
      <c r="BK318" s="47"/>
      <c r="BL318" s="3"/>
      <c r="BM318" s="3"/>
      <c r="BN318" s="3"/>
      <c r="BO318" s="3"/>
      <c r="BP318" s="3"/>
      <c r="BQ318" s="3"/>
      <c r="BR318" s="3"/>
      <c r="BS318" s="3"/>
      <c r="BT318" s="3">
        <v>13.0</v>
      </c>
      <c r="BU318" s="47">
        <f t="shared" si="58"/>
        <v>0.135</v>
      </c>
      <c r="BV318" s="3">
        <v>0.7009131298</v>
      </c>
      <c r="BW318" s="3">
        <v>0.07377233</v>
      </c>
      <c r="BX318" s="3"/>
      <c r="BY318" s="3"/>
      <c r="BZ318" s="3"/>
      <c r="CA318" s="3"/>
      <c r="CB318" s="3"/>
      <c r="CC318" s="3"/>
      <c r="CD318" s="3"/>
      <c r="CE318" s="3"/>
      <c r="CF318" s="3"/>
      <c r="CG318" s="3"/>
      <c r="CH318" s="3"/>
      <c r="CI318" s="3"/>
      <c r="CJ318" s="3"/>
      <c r="CK318" s="3"/>
      <c r="CL318" s="3"/>
      <c r="CM318" s="47">
        <v>1.0</v>
      </c>
      <c r="CN318" s="47">
        <v>1.0</v>
      </c>
      <c r="CO318" s="47">
        <v>1.001</v>
      </c>
      <c r="CP318" s="47">
        <v>0.998711067156</v>
      </c>
      <c r="CQ318" s="63">
        <v>1.0</v>
      </c>
      <c r="CR318" s="47">
        <f t="shared" si="29"/>
        <v>1.001</v>
      </c>
      <c r="CS318" s="47">
        <f t="shared" si="59"/>
        <v>-0.001</v>
      </c>
      <c r="CT318" s="47">
        <f t="shared" si="31"/>
        <v>1.414213562</v>
      </c>
      <c r="CU318" s="47">
        <f t="shared" si="32"/>
        <v>0</v>
      </c>
      <c r="CV318" s="3"/>
    </row>
    <row r="319" ht="11.25" customHeight="1">
      <c r="A319" s="3" t="s">
        <v>339</v>
      </c>
      <c r="B319" s="18">
        <v>0.0</v>
      </c>
      <c r="C319" s="19">
        <v>0.0</v>
      </c>
      <c r="D319" s="20">
        <v>1.0</v>
      </c>
      <c r="E319" s="21">
        <v>1.0</v>
      </c>
      <c r="F319" s="35">
        <v>0.0</v>
      </c>
      <c r="G319" s="36">
        <v>0.0</v>
      </c>
      <c r="H319" s="47" t="str">
        <f t="shared" si="1"/>
        <v>#DIV/0!</v>
      </c>
      <c r="I319" s="47">
        <f t="shared" si="2"/>
        <v>0.5</v>
      </c>
      <c r="J319" s="47" t="str">
        <f t="shared" si="3"/>
        <v>#DIV/0!</v>
      </c>
      <c r="K319" s="47">
        <f t="shared" si="4"/>
        <v>0.5</v>
      </c>
      <c r="L319" s="47" t="str">
        <f t="shared" si="5"/>
        <v>#DIV/0!</v>
      </c>
      <c r="M319" s="47">
        <f t="shared" si="6"/>
        <v>0.5</v>
      </c>
      <c r="N319" s="62" t="str">
        <f t="shared" si="7"/>
        <v>#DIV/0!</v>
      </c>
      <c r="O319" s="62" t="str">
        <f t="shared" si="8"/>
        <v>#DIV/0!</v>
      </c>
      <c r="P319" s="62">
        <f t="shared" si="9"/>
        <v>0</v>
      </c>
      <c r="Q319" s="62">
        <f t="shared" si="10"/>
        <v>0</v>
      </c>
      <c r="R319" s="62" t="str">
        <f t="shared" si="11"/>
        <v>#DIV/0!</v>
      </c>
      <c r="S319" s="62">
        <f t="shared" si="12"/>
        <v>0</v>
      </c>
      <c r="T319" s="63">
        <f t="shared" si="13"/>
        <v>0.5</v>
      </c>
      <c r="U319" s="63" t="str">
        <f t="shared" si="14"/>
        <v>#DIV/0!</v>
      </c>
      <c r="V319" s="63">
        <f t="shared" si="15"/>
        <v>0.5</v>
      </c>
      <c r="W319" s="63">
        <f t="shared" si="16"/>
        <v>0.5</v>
      </c>
      <c r="X319" s="63">
        <f t="shared" si="17"/>
        <v>0.5</v>
      </c>
      <c r="Y319" s="63">
        <f t="shared" si="18"/>
        <v>0.5</v>
      </c>
      <c r="Z319" s="64">
        <f t="shared" si="19"/>
        <v>0.5</v>
      </c>
      <c r="AA319" s="64" t="str">
        <f t="shared" si="20"/>
        <v>#DIV/0!</v>
      </c>
      <c r="AB319" s="64">
        <f t="shared" si="21"/>
        <v>0.5</v>
      </c>
      <c r="AC319" s="64">
        <f t="shared" si="22"/>
        <v>0.5</v>
      </c>
      <c r="AD319" s="64">
        <f t="shared" si="23"/>
        <v>0.5</v>
      </c>
      <c r="AE319" s="64">
        <f t="shared" si="24"/>
        <v>0.5</v>
      </c>
      <c r="AF319" s="3"/>
      <c r="AG319" s="3"/>
      <c r="AH319" s="3"/>
      <c r="AI319" s="66">
        <f t="shared" si="25"/>
        <v>46</v>
      </c>
      <c r="AJ319" s="47">
        <v>0.927710843373494</v>
      </c>
      <c r="AK319" s="47">
        <v>0.96078431372549</v>
      </c>
      <c r="AL319" s="63">
        <v>0.949152542372881</v>
      </c>
      <c r="AM319" s="47">
        <f t="shared" si="53"/>
        <v>1.335367732</v>
      </c>
      <c r="AN319" s="47">
        <f t="shared" si="54"/>
        <v>0.02338647516</v>
      </c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>
        <f t="shared" si="28"/>
        <v>12</v>
      </c>
      <c r="BG319" s="47">
        <v>0.126007549566706</v>
      </c>
      <c r="BH319" s="47">
        <v>1.12552670494193</v>
      </c>
      <c r="BI319" s="63">
        <v>0.869677419354839</v>
      </c>
      <c r="BJ319" s="47"/>
      <c r="BK319" s="47"/>
      <c r="BL319" s="3"/>
      <c r="BM319" s="3"/>
      <c r="BN319" s="3"/>
      <c r="BO319" s="3"/>
      <c r="BP319" s="3"/>
      <c r="BQ319" s="3"/>
      <c r="BR319" s="3"/>
      <c r="BS319" s="3"/>
      <c r="BT319" s="3"/>
      <c r="BU319" s="3"/>
      <c r="BV319" s="3"/>
      <c r="BW319" s="3"/>
      <c r="BX319" s="3"/>
      <c r="BY319" s="3"/>
      <c r="BZ319" s="3"/>
      <c r="CA319" s="3"/>
      <c r="CB319" s="3"/>
      <c r="CC319" s="3"/>
      <c r="CD319" s="3"/>
      <c r="CE319" s="3"/>
      <c r="CF319" s="3"/>
      <c r="CG319" s="3"/>
      <c r="CH319" s="3"/>
      <c r="CI319" s="3"/>
      <c r="CJ319" s="3"/>
      <c r="CK319" s="3"/>
      <c r="CL319" s="3"/>
      <c r="CM319" s="47"/>
      <c r="CN319" s="47">
        <v>0.5</v>
      </c>
      <c r="CO319" s="47"/>
      <c r="CP319" s="47"/>
      <c r="CQ319" s="63">
        <v>0.5</v>
      </c>
      <c r="CR319" s="47">
        <f t="shared" si="29"/>
        <v>0.4200538005</v>
      </c>
      <c r="CS319" s="47"/>
      <c r="CT319" s="47">
        <f t="shared" si="31"/>
        <v>0.3535533906</v>
      </c>
      <c r="CU319" s="47">
        <f t="shared" si="32"/>
        <v>0.3535533906</v>
      </c>
      <c r="CV319" s="3"/>
    </row>
    <row r="320" ht="11.25" customHeight="1">
      <c r="A320" s="3" t="s">
        <v>340</v>
      </c>
      <c r="B320" s="18">
        <v>61.0</v>
      </c>
      <c r="C320" s="19">
        <v>12.0</v>
      </c>
      <c r="D320" s="20">
        <v>486.0</v>
      </c>
      <c r="E320" s="21">
        <v>24.0</v>
      </c>
      <c r="F320" s="35">
        <v>185.0</v>
      </c>
      <c r="G320" s="36">
        <v>9.0</v>
      </c>
      <c r="H320" s="47">
        <f t="shared" si="1"/>
        <v>0.8356164384</v>
      </c>
      <c r="I320" s="47">
        <f t="shared" si="2"/>
        <v>0.9529411765</v>
      </c>
      <c r="J320" s="47">
        <f t="shared" si="3"/>
        <v>0.9536082474</v>
      </c>
      <c r="K320" s="47">
        <f t="shared" si="4"/>
        <v>0.9382504288</v>
      </c>
      <c r="L320" s="47">
        <f t="shared" si="5"/>
        <v>0.9213483146</v>
      </c>
      <c r="M320" s="47">
        <f t="shared" si="6"/>
        <v>0.953125</v>
      </c>
      <c r="N320" s="62">
        <f t="shared" si="7"/>
        <v>6.98630137</v>
      </c>
      <c r="O320" s="62">
        <f t="shared" si="8"/>
        <v>2.657534247</v>
      </c>
      <c r="P320" s="62">
        <f t="shared" si="9"/>
        <v>0.3803921569</v>
      </c>
      <c r="Q320" s="62">
        <f t="shared" si="10"/>
        <v>0.332761578</v>
      </c>
      <c r="R320" s="62">
        <f t="shared" si="11"/>
        <v>1.91011236</v>
      </c>
      <c r="S320" s="62">
        <f t="shared" si="12"/>
        <v>0.1036931818</v>
      </c>
      <c r="T320" s="63">
        <f t="shared" si="13"/>
        <v>0.9382504288</v>
      </c>
      <c r="U320" s="63">
        <f t="shared" si="14"/>
        <v>0.9213483146</v>
      </c>
      <c r="V320" s="63">
        <f t="shared" si="15"/>
        <v>0.953125</v>
      </c>
      <c r="W320" s="63">
        <f t="shared" si="16"/>
        <v>0.9420849421</v>
      </c>
      <c r="X320" s="63">
        <f t="shared" si="17"/>
        <v>0.9420849421</v>
      </c>
      <c r="Y320" s="63">
        <f t="shared" si="18"/>
        <v>0.9420849421</v>
      </c>
      <c r="Z320" s="64">
        <f t="shared" si="19"/>
        <v>0.1457975986</v>
      </c>
      <c r="AA320" s="64">
        <f t="shared" si="20"/>
        <v>0.2621722846</v>
      </c>
      <c r="AB320" s="64">
        <f t="shared" si="21"/>
        <v>0.703125</v>
      </c>
      <c r="AC320" s="64">
        <f t="shared" si="22"/>
        <v>0.7155727156</v>
      </c>
      <c r="AD320" s="64">
        <f t="shared" si="23"/>
        <v>0.3474903475</v>
      </c>
      <c r="AE320" s="64">
        <f t="shared" si="24"/>
        <v>0.879021879</v>
      </c>
      <c r="AF320" s="3"/>
      <c r="AG320" s="3"/>
      <c r="AH320" s="3"/>
      <c r="AI320" s="66">
        <f t="shared" si="25"/>
        <v>46</v>
      </c>
      <c r="AJ320" s="47">
        <v>0.928571428571429</v>
      </c>
      <c r="AK320" s="47">
        <v>0.969162995594714</v>
      </c>
      <c r="AL320" s="63">
        <v>0.9490022172949</v>
      </c>
      <c r="AM320" s="47">
        <f t="shared" si="53"/>
        <v>1.34190088</v>
      </c>
      <c r="AN320" s="47">
        <f t="shared" si="54"/>
        <v>0.0287025723</v>
      </c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>
        <f t="shared" si="28"/>
        <v>12</v>
      </c>
      <c r="BG320" s="47">
        <v>0.127469126670666</v>
      </c>
      <c r="BH320" s="47">
        <v>1.06390764222278</v>
      </c>
      <c r="BI320" s="63">
        <v>0.818588025022341</v>
      </c>
      <c r="BJ320" s="47"/>
      <c r="BK320" s="47"/>
      <c r="BL320" s="3"/>
      <c r="BM320" s="3"/>
      <c r="BN320" s="3"/>
      <c r="BO320" s="3"/>
      <c r="BP320" s="3"/>
      <c r="BQ320" s="3"/>
      <c r="BR320" s="3"/>
      <c r="BS320" s="3"/>
      <c r="BT320" s="3"/>
      <c r="BU320" s="3"/>
      <c r="BV320" s="3"/>
      <c r="BW320" s="3"/>
      <c r="BX320" s="3"/>
      <c r="BY320" s="3"/>
      <c r="BZ320" s="3"/>
      <c r="CA320" s="3"/>
      <c r="CB320" s="3"/>
      <c r="CC320" s="3"/>
      <c r="CD320" s="3"/>
      <c r="CE320" s="3"/>
      <c r="CF320" s="3"/>
      <c r="CG320" s="3"/>
      <c r="CH320" s="3"/>
      <c r="CI320" s="3"/>
      <c r="CJ320" s="3"/>
      <c r="CK320" s="3"/>
      <c r="CL320" s="3"/>
      <c r="CM320" s="47">
        <v>0.835616438356164</v>
      </c>
      <c r="CN320" s="47">
        <v>0.952941176470588</v>
      </c>
      <c r="CO320" s="47">
        <v>0.93494719315999</v>
      </c>
      <c r="CP320" s="47">
        <v>0.933286346151994</v>
      </c>
      <c r="CQ320" s="63">
        <v>0.938250428816466</v>
      </c>
      <c r="CR320" s="47">
        <f t="shared" si="29"/>
        <v>0.9349471932</v>
      </c>
      <c r="CS320" s="47">
        <f t="shared" ref="CS320:CS380" si="60">CQ320-CR320</f>
        <v>0.003303235656</v>
      </c>
      <c r="CT320" s="47">
        <f t="shared" si="31"/>
        <v>1.264701218</v>
      </c>
      <c r="CU320" s="47">
        <f t="shared" si="32"/>
        <v>0.08296111792</v>
      </c>
      <c r="CV320" s="3"/>
    </row>
    <row r="321" ht="11.25" customHeight="1">
      <c r="A321" s="3" t="s">
        <v>341</v>
      </c>
      <c r="B321" s="18">
        <v>39.0</v>
      </c>
      <c r="C321" s="19">
        <v>4.0</v>
      </c>
      <c r="D321" s="20">
        <v>220.0</v>
      </c>
      <c r="E321" s="21">
        <v>8.0</v>
      </c>
      <c r="F321" s="35">
        <v>121.0</v>
      </c>
      <c r="G321" s="36">
        <v>1.0</v>
      </c>
      <c r="H321" s="47">
        <f t="shared" si="1"/>
        <v>0.9069767442</v>
      </c>
      <c r="I321" s="47">
        <f t="shared" si="2"/>
        <v>0.9649122807</v>
      </c>
      <c r="J321" s="47">
        <f t="shared" si="3"/>
        <v>0.9918032787</v>
      </c>
      <c r="K321" s="47">
        <f t="shared" si="4"/>
        <v>0.9557195572</v>
      </c>
      <c r="L321" s="47">
        <f t="shared" si="5"/>
        <v>0.9696969697</v>
      </c>
      <c r="M321" s="47">
        <f t="shared" si="6"/>
        <v>0.9742857143</v>
      </c>
      <c r="N321" s="62">
        <f t="shared" si="7"/>
        <v>5.302325581</v>
      </c>
      <c r="O321" s="62">
        <f t="shared" si="8"/>
        <v>2.837209302</v>
      </c>
      <c r="P321" s="62">
        <f t="shared" si="9"/>
        <v>0.5350877193</v>
      </c>
      <c r="Q321" s="62">
        <f t="shared" si="10"/>
        <v>0.4501845018</v>
      </c>
      <c r="R321" s="62">
        <f t="shared" si="11"/>
        <v>1.381818182</v>
      </c>
      <c r="S321" s="62">
        <f t="shared" si="12"/>
        <v>0.1228571429</v>
      </c>
      <c r="T321" s="63">
        <f t="shared" si="13"/>
        <v>0.9557195572</v>
      </c>
      <c r="U321" s="63">
        <f t="shared" si="14"/>
        <v>0.9696969697</v>
      </c>
      <c r="V321" s="63">
        <f t="shared" si="15"/>
        <v>0.9742857143</v>
      </c>
      <c r="W321" s="63">
        <f t="shared" si="16"/>
        <v>0.9669211196</v>
      </c>
      <c r="X321" s="63">
        <f t="shared" si="17"/>
        <v>0.9669211196</v>
      </c>
      <c r="Y321" s="63">
        <f t="shared" si="18"/>
        <v>0.9669211196</v>
      </c>
      <c r="Z321" s="64">
        <f t="shared" si="19"/>
        <v>0.1734317343</v>
      </c>
      <c r="AA321" s="64">
        <f t="shared" si="20"/>
        <v>0.2424242424</v>
      </c>
      <c r="AB321" s="64">
        <f t="shared" si="21"/>
        <v>0.6314285714</v>
      </c>
      <c r="AC321" s="64">
        <f t="shared" si="22"/>
        <v>0.6615776081</v>
      </c>
      <c r="AD321" s="64">
        <f t="shared" si="23"/>
        <v>0.427480916</v>
      </c>
      <c r="AE321" s="64">
        <f t="shared" si="24"/>
        <v>0.8778625954</v>
      </c>
      <c r="AF321" s="3"/>
      <c r="AG321" s="3"/>
      <c r="AH321" s="3"/>
      <c r="AI321" s="66">
        <f t="shared" si="25"/>
        <v>46</v>
      </c>
      <c r="AJ321" s="47">
        <v>0.928571428571429</v>
      </c>
      <c r="AK321" s="47">
        <v>0.94392523364486</v>
      </c>
      <c r="AL321" s="63">
        <v>0.938650306748466</v>
      </c>
      <c r="AM321" s="47">
        <f t="shared" si="53"/>
        <v>1.324055088</v>
      </c>
      <c r="AN321" s="47">
        <f t="shared" si="54"/>
        <v>0.01085677968</v>
      </c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>
        <f t="shared" si="28"/>
        <v>12</v>
      </c>
      <c r="BG321" s="47">
        <v>0.127785025194783</v>
      </c>
      <c r="BH321" s="47">
        <v>0.465066084003429</v>
      </c>
      <c r="BI321" s="63">
        <v>0.397710303633649</v>
      </c>
      <c r="BJ321" s="47"/>
      <c r="BK321" s="47"/>
      <c r="BL321" s="3"/>
      <c r="BM321" s="3"/>
      <c r="BN321" s="3"/>
      <c r="BO321" s="3"/>
      <c r="BP321" s="3"/>
      <c r="BQ321" s="3"/>
      <c r="BR321" s="3"/>
      <c r="BS321" s="3"/>
      <c r="BT321" s="3"/>
      <c r="BU321" s="3"/>
      <c r="BV321" s="3"/>
      <c r="BW321" s="3"/>
      <c r="BX321" s="3"/>
      <c r="BY321" s="3"/>
      <c r="BZ321" s="3"/>
      <c r="CA321" s="3"/>
      <c r="CB321" s="3"/>
      <c r="CC321" s="3"/>
      <c r="CD321" s="3"/>
      <c r="CE321" s="3"/>
      <c r="CF321" s="3"/>
      <c r="CG321" s="3"/>
      <c r="CH321" s="3"/>
      <c r="CI321" s="3"/>
      <c r="CJ321" s="3"/>
      <c r="CK321" s="3"/>
      <c r="CL321" s="3"/>
      <c r="CM321" s="47">
        <v>0.906976744186046</v>
      </c>
      <c r="CN321" s="47">
        <v>0.964912280701754</v>
      </c>
      <c r="CO321" s="47">
        <v>0.956532957710241</v>
      </c>
      <c r="CP321" s="47">
        <v>0.954666855034516</v>
      </c>
      <c r="CQ321" s="63">
        <v>0.955719557195572</v>
      </c>
      <c r="CR321" s="47">
        <f t="shared" si="29"/>
        <v>0.9565329577</v>
      </c>
      <c r="CS321" s="47">
        <f t="shared" si="60"/>
        <v>-0.0008134005147</v>
      </c>
      <c r="CT321" s="47">
        <f t="shared" si="31"/>
        <v>1.323625423</v>
      </c>
      <c r="CU321" s="47">
        <f t="shared" si="32"/>
        <v>0.04096661074</v>
      </c>
      <c r="CV321" s="3"/>
    </row>
    <row r="322" ht="11.25" customHeight="1">
      <c r="A322" s="3" t="s">
        <v>342</v>
      </c>
      <c r="B322" s="18">
        <v>41.0</v>
      </c>
      <c r="C322" s="19">
        <v>2.0</v>
      </c>
      <c r="D322" s="20">
        <v>456.0</v>
      </c>
      <c r="E322" s="21">
        <v>13.0</v>
      </c>
      <c r="F322" s="35">
        <v>157.0</v>
      </c>
      <c r="G322" s="36">
        <v>9.0</v>
      </c>
      <c r="H322" s="47">
        <f t="shared" si="1"/>
        <v>0.9534883721</v>
      </c>
      <c r="I322" s="47">
        <f t="shared" si="2"/>
        <v>0.9722814499</v>
      </c>
      <c r="J322" s="47">
        <f t="shared" si="3"/>
        <v>0.9457831325</v>
      </c>
      <c r="K322" s="47">
        <f t="shared" si="4"/>
        <v>0.970703125</v>
      </c>
      <c r="L322" s="47">
        <f t="shared" si="5"/>
        <v>0.9473684211</v>
      </c>
      <c r="M322" s="47">
        <f t="shared" si="6"/>
        <v>0.9653543307</v>
      </c>
      <c r="N322" s="62">
        <f t="shared" si="7"/>
        <v>10.90697674</v>
      </c>
      <c r="O322" s="62">
        <f t="shared" si="8"/>
        <v>3.860465116</v>
      </c>
      <c r="P322" s="62">
        <f t="shared" si="9"/>
        <v>0.3539445629</v>
      </c>
      <c r="Q322" s="62">
        <f t="shared" si="10"/>
        <v>0.32421875</v>
      </c>
      <c r="R322" s="62">
        <f t="shared" si="11"/>
        <v>2.244019139</v>
      </c>
      <c r="S322" s="62">
        <f t="shared" si="12"/>
        <v>0.06771653543</v>
      </c>
      <c r="T322" s="63">
        <f t="shared" si="13"/>
        <v>0.970703125</v>
      </c>
      <c r="U322" s="63">
        <f t="shared" si="14"/>
        <v>0.9473684211</v>
      </c>
      <c r="V322" s="63">
        <f t="shared" si="15"/>
        <v>0.9653543307</v>
      </c>
      <c r="W322" s="63">
        <f t="shared" si="16"/>
        <v>0.9646017699</v>
      </c>
      <c r="X322" s="63">
        <f t="shared" si="17"/>
        <v>0.9646017699</v>
      </c>
      <c r="Y322" s="63">
        <f t="shared" si="18"/>
        <v>0.9646017699</v>
      </c>
      <c r="Z322" s="64">
        <f t="shared" si="19"/>
        <v>0.10546875</v>
      </c>
      <c r="AA322" s="64">
        <f t="shared" si="20"/>
        <v>0.2392344498</v>
      </c>
      <c r="AB322" s="64">
        <f t="shared" si="21"/>
        <v>0.7322834646</v>
      </c>
      <c r="AC322" s="64">
        <f t="shared" si="22"/>
        <v>0.7463126844</v>
      </c>
      <c r="AD322" s="64">
        <f t="shared" si="23"/>
        <v>0.3112094395</v>
      </c>
      <c r="AE322" s="64">
        <f t="shared" si="24"/>
        <v>0.907079646</v>
      </c>
      <c r="AF322" s="3"/>
      <c r="AG322" s="3"/>
      <c r="AH322" s="3"/>
      <c r="AI322" s="66">
        <f t="shared" si="25"/>
        <v>46</v>
      </c>
      <c r="AJ322" s="47">
        <v>0.928571428571429</v>
      </c>
      <c r="AK322" s="47">
        <v>0.961009174311926</v>
      </c>
      <c r="AL322" s="63">
        <v>0.953736654804271</v>
      </c>
      <c r="AM322" s="47">
        <f t="shared" si="53"/>
        <v>1.336135258</v>
      </c>
      <c r="AN322" s="47">
        <f t="shared" si="54"/>
        <v>0.02293694998</v>
      </c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>
        <f t="shared" si="28"/>
        <v>12</v>
      </c>
      <c r="BG322" s="47">
        <v>0.128068832801919</v>
      </c>
      <c r="BH322" s="47">
        <v>0.706051766989183</v>
      </c>
      <c r="BI322" s="63">
        <v>0.565621370499419</v>
      </c>
      <c r="BJ322" s="47"/>
      <c r="BK322" s="47"/>
      <c r="BL322" s="3"/>
      <c r="BM322" s="3"/>
      <c r="BN322" s="3"/>
      <c r="BO322" s="3"/>
      <c r="BP322" s="3"/>
      <c r="BQ322" s="3"/>
      <c r="BR322" s="3"/>
      <c r="BS322" s="3"/>
      <c r="BT322" s="3"/>
      <c r="BU322" s="3"/>
      <c r="BV322" s="3"/>
      <c r="BW322" s="3"/>
      <c r="BX322" s="3"/>
      <c r="BY322" s="3"/>
      <c r="BZ322" s="3"/>
      <c r="CA322" s="3"/>
      <c r="CB322" s="3"/>
      <c r="CC322" s="3"/>
      <c r="CD322" s="3"/>
      <c r="CE322" s="3"/>
      <c r="CF322" s="3"/>
      <c r="CG322" s="3"/>
      <c r="CH322" s="3"/>
      <c r="CI322" s="3"/>
      <c r="CJ322" s="3"/>
      <c r="CK322" s="3"/>
      <c r="CL322" s="3"/>
      <c r="CM322" s="47">
        <v>0.953488372093023</v>
      </c>
      <c r="CN322" s="47">
        <v>0.97228144989339</v>
      </c>
      <c r="CO322" s="47">
        <v>0.970238993444463</v>
      </c>
      <c r="CP322" s="47">
        <v>0.968242562213083</v>
      </c>
      <c r="CQ322" s="63">
        <v>0.970703125</v>
      </c>
      <c r="CR322" s="47">
        <f t="shared" si="29"/>
        <v>0.9702389934</v>
      </c>
      <c r="CS322" s="47">
        <f t="shared" si="60"/>
        <v>0.0004641315555</v>
      </c>
      <c r="CT322" s="47">
        <f t="shared" si="31"/>
        <v>1.3617249</v>
      </c>
      <c r="CU322" s="47">
        <f t="shared" si="32"/>
        <v>0.01328871275</v>
      </c>
      <c r="CV322" s="3"/>
    </row>
    <row r="323" ht="11.25" customHeight="1">
      <c r="A323" s="3" t="s">
        <v>343</v>
      </c>
      <c r="B323" s="18">
        <v>74.0</v>
      </c>
      <c r="C323" s="19">
        <v>9.0</v>
      </c>
      <c r="D323" s="20">
        <v>1007.0</v>
      </c>
      <c r="E323" s="21">
        <v>41.0</v>
      </c>
      <c r="F323" s="35">
        <v>426.0</v>
      </c>
      <c r="G323" s="36">
        <v>22.0</v>
      </c>
      <c r="H323" s="47">
        <f t="shared" si="1"/>
        <v>0.8915662651</v>
      </c>
      <c r="I323" s="47">
        <f t="shared" si="2"/>
        <v>0.9608778626</v>
      </c>
      <c r="J323" s="47">
        <f t="shared" si="3"/>
        <v>0.9508928571</v>
      </c>
      <c r="K323" s="47">
        <f t="shared" si="4"/>
        <v>0.9557913351</v>
      </c>
      <c r="L323" s="47">
        <f t="shared" si="5"/>
        <v>0.9416195857</v>
      </c>
      <c r="M323" s="47">
        <f t="shared" si="6"/>
        <v>0.9578877005</v>
      </c>
      <c r="N323" s="62">
        <f t="shared" si="7"/>
        <v>12.62650602</v>
      </c>
      <c r="O323" s="62">
        <f t="shared" si="8"/>
        <v>5.397590361</v>
      </c>
      <c r="P323" s="62">
        <f t="shared" si="9"/>
        <v>0.427480916</v>
      </c>
      <c r="Q323" s="62">
        <f t="shared" si="10"/>
        <v>0.3961096375</v>
      </c>
      <c r="R323" s="62">
        <f t="shared" si="11"/>
        <v>1.973634652</v>
      </c>
      <c r="S323" s="62">
        <f t="shared" si="12"/>
        <v>0.05548128342</v>
      </c>
      <c r="T323" s="63">
        <f t="shared" si="13"/>
        <v>0.9557913351</v>
      </c>
      <c r="U323" s="63">
        <f t="shared" si="14"/>
        <v>0.9416195857</v>
      </c>
      <c r="V323" s="63">
        <f t="shared" si="15"/>
        <v>0.9578877005</v>
      </c>
      <c r="W323" s="63">
        <f t="shared" si="16"/>
        <v>0.9544015199</v>
      </c>
      <c r="X323" s="63">
        <f t="shared" si="17"/>
        <v>0.9544015199</v>
      </c>
      <c r="Y323" s="63">
        <f t="shared" si="18"/>
        <v>0.9544015199</v>
      </c>
      <c r="Z323" s="64">
        <f t="shared" si="19"/>
        <v>0.1016799293</v>
      </c>
      <c r="AA323" s="64">
        <f t="shared" si="20"/>
        <v>0.1807909605</v>
      </c>
      <c r="AB323" s="64">
        <f t="shared" si="21"/>
        <v>0.6878342246</v>
      </c>
      <c r="AC323" s="64">
        <f t="shared" si="22"/>
        <v>0.6985433819</v>
      </c>
      <c r="AD323" s="64">
        <f t="shared" si="23"/>
        <v>0.3426219126</v>
      </c>
      <c r="AE323" s="64">
        <f t="shared" si="24"/>
        <v>0.9132362255</v>
      </c>
      <c r="AF323" s="3"/>
      <c r="AG323" s="3"/>
      <c r="AH323" s="3"/>
      <c r="AI323" s="66">
        <f t="shared" si="25"/>
        <v>46</v>
      </c>
      <c r="AJ323" s="47">
        <v>0.928994082840237</v>
      </c>
      <c r="AK323" s="47">
        <v>0.937074829931973</v>
      </c>
      <c r="AL323" s="63">
        <v>0.935270805812417</v>
      </c>
      <c r="AM323" s="47">
        <f t="shared" si="53"/>
        <v>1.319509982</v>
      </c>
      <c r="AN323" s="47">
        <f t="shared" si="54"/>
        <v>0.005713951066</v>
      </c>
      <c r="AO323" s="3"/>
      <c r="AP323" s="3"/>
      <c r="AQ323" s="3"/>
      <c r="AR323" s="3"/>
      <c r="AS323" s="3"/>
      <c r="AT323" s="3"/>
      <c r="AU323" s="3" t="s">
        <v>467</v>
      </c>
      <c r="AV323" s="3" t="s">
        <v>440</v>
      </c>
      <c r="AW323" s="3" t="s">
        <v>468</v>
      </c>
      <c r="AX323" s="3" t="s">
        <v>469</v>
      </c>
      <c r="AY323" s="3"/>
      <c r="AZ323" s="3"/>
      <c r="BA323" s="3"/>
      <c r="BB323" s="3"/>
      <c r="BC323" s="3"/>
      <c r="BD323" s="3"/>
      <c r="BE323" s="3"/>
      <c r="BF323" s="3">
        <f t="shared" si="28"/>
        <v>12</v>
      </c>
      <c r="BG323" s="47">
        <v>0.12871867123309</v>
      </c>
      <c r="BH323" s="47">
        <v>1.22359346629954</v>
      </c>
      <c r="BI323" s="63">
        <v>0.939024390243902</v>
      </c>
      <c r="BJ323" s="47"/>
      <c r="BK323" s="47"/>
      <c r="BL323" s="3"/>
      <c r="BM323" s="3"/>
      <c r="BN323" s="3"/>
      <c r="BO323" s="3"/>
      <c r="BP323" s="3"/>
      <c r="BQ323" s="3"/>
      <c r="BR323" s="3"/>
      <c r="BS323" s="3"/>
      <c r="BT323" s="3"/>
      <c r="BU323" s="3"/>
      <c r="BV323" s="3"/>
      <c r="BW323" s="3"/>
      <c r="BX323" s="3"/>
      <c r="BY323" s="3"/>
      <c r="BZ323" s="3"/>
      <c r="CA323" s="3"/>
      <c r="CB323" s="3"/>
      <c r="CC323" s="3"/>
      <c r="CD323" s="3"/>
      <c r="CE323" s="3"/>
      <c r="CF323" s="3"/>
      <c r="CG323" s="3"/>
      <c r="CH323" s="3"/>
      <c r="CI323" s="3"/>
      <c r="CJ323" s="3"/>
      <c r="CK323" s="3"/>
      <c r="CL323" s="3"/>
      <c r="CM323" s="47">
        <v>0.891566265060241</v>
      </c>
      <c r="CN323" s="47">
        <v>0.96087786259542</v>
      </c>
      <c r="CO323" s="47">
        <v>0.950656841794759</v>
      </c>
      <c r="CP323" s="47">
        <v>0.9488466141886</v>
      </c>
      <c r="CQ323" s="63">
        <v>0.95579133510168</v>
      </c>
      <c r="CR323" s="47">
        <f t="shared" si="29"/>
        <v>0.9506568418</v>
      </c>
      <c r="CS323" s="47">
        <f t="shared" si="60"/>
        <v>0.005134493307</v>
      </c>
      <c r="CT323" s="47">
        <f t="shared" si="31"/>
        <v>1.309875804</v>
      </c>
      <c r="CU323" s="47">
        <f t="shared" si="32"/>
        <v>0.04901070063</v>
      </c>
      <c r="CV323" s="3"/>
    </row>
    <row r="324" ht="11.25" customHeight="1">
      <c r="A324" s="3" t="s">
        <v>344</v>
      </c>
      <c r="B324" s="18">
        <v>4.0</v>
      </c>
      <c r="C324" s="19">
        <v>1.0</v>
      </c>
      <c r="D324" s="20">
        <v>86.0</v>
      </c>
      <c r="E324" s="21">
        <v>2.0</v>
      </c>
      <c r="F324" s="35">
        <v>43.0</v>
      </c>
      <c r="G324" s="36">
        <v>4.0</v>
      </c>
      <c r="H324" s="47">
        <f t="shared" si="1"/>
        <v>0.8</v>
      </c>
      <c r="I324" s="47">
        <f t="shared" si="2"/>
        <v>0.9772727273</v>
      </c>
      <c r="J324" s="47">
        <f t="shared" si="3"/>
        <v>0.914893617</v>
      </c>
      <c r="K324" s="47">
        <f t="shared" si="4"/>
        <v>0.9677419355</v>
      </c>
      <c r="L324" s="47">
        <f t="shared" si="5"/>
        <v>0.9038461538</v>
      </c>
      <c r="M324" s="47">
        <f t="shared" si="6"/>
        <v>0.9555555556</v>
      </c>
      <c r="N324" s="62">
        <f t="shared" si="7"/>
        <v>17.6</v>
      </c>
      <c r="O324" s="62">
        <f t="shared" si="8"/>
        <v>9.4</v>
      </c>
      <c r="P324" s="62">
        <f t="shared" si="9"/>
        <v>0.5340909091</v>
      </c>
      <c r="Q324" s="62">
        <f t="shared" si="10"/>
        <v>0.5053763441</v>
      </c>
      <c r="R324" s="62">
        <f t="shared" si="11"/>
        <v>1.692307692</v>
      </c>
      <c r="S324" s="62">
        <f t="shared" si="12"/>
        <v>0.03703703704</v>
      </c>
      <c r="T324" s="63">
        <f t="shared" si="13"/>
        <v>0.9677419355</v>
      </c>
      <c r="U324" s="63">
        <f t="shared" si="14"/>
        <v>0.9038461538</v>
      </c>
      <c r="V324" s="63">
        <f t="shared" si="15"/>
        <v>0.9555555556</v>
      </c>
      <c r="W324" s="63">
        <f t="shared" si="16"/>
        <v>0.95</v>
      </c>
      <c r="X324" s="63">
        <f t="shared" si="17"/>
        <v>0.95</v>
      </c>
      <c r="Y324" s="63">
        <f t="shared" si="18"/>
        <v>0.95</v>
      </c>
      <c r="Z324" s="64">
        <f t="shared" si="19"/>
        <v>0.06451612903</v>
      </c>
      <c r="AA324" s="64">
        <f t="shared" si="20"/>
        <v>0.1538461538</v>
      </c>
      <c r="AB324" s="64">
        <f t="shared" si="21"/>
        <v>0.6666666667</v>
      </c>
      <c r="AC324" s="64">
        <f t="shared" si="22"/>
        <v>0.6714285714</v>
      </c>
      <c r="AD324" s="64">
        <f t="shared" si="23"/>
        <v>0.35</v>
      </c>
      <c r="AE324" s="64">
        <f t="shared" si="24"/>
        <v>0.9285714286</v>
      </c>
      <c r="AF324" s="3"/>
      <c r="AG324" s="3"/>
      <c r="AH324" s="3"/>
      <c r="AI324" s="66">
        <f t="shared" si="25"/>
        <v>46</v>
      </c>
      <c r="AJ324" s="47">
        <v>0.929078014184397</v>
      </c>
      <c r="AK324" s="47">
        <v>0.974842767295598</v>
      </c>
      <c r="AL324" s="63">
        <v>0.96078431372549</v>
      </c>
      <c r="AM324" s="47">
        <f t="shared" si="53"/>
        <v>1.346275295</v>
      </c>
      <c r="AN324" s="47">
        <f t="shared" si="54"/>
        <v>0.03236056726</v>
      </c>
      <c r="AO324" s="3"/>
      <c r="AP324" s="3"/>
      <c r="AQ324" s="3"/>
      <c r="AR324" s="3"/>
      <c r="AS324" s="3"/>
      <c r="AT324" s="3"/>
      <c r="AU324" s="3">
        <v>11.0</v>
      </c>
      <c r="AV324" s="47">
        <f t="shared" ref="AV324:AV342" si="61">2*AU324/100+0.01</f>
        <v>0.23</v>
      </c>
      <c r="AW324" s="3">
        <v>0.8141667</v>
      </c>
      <c r="AX324" s="3">
        <v>0.0573305</v>
      </c>
      <c r="AY324" s="3"/>
      <c r="AZ324" s="3"/>
      <c r="BA324" s="3"/>
      <c r="BB324" s="3"/>
      <c r="BC324" s="3"/>
      <c r="BD324" s="3"/>
      <c r="BE324" s="3"/>
      <c r="BF324" s="3">
        <f t="shared" si="28"/>
        <v>12</v>
      </c>
      <c r="BG324" s="47">
        <v>0.129131991425808</v>
      </c>
      <c r="BH324" s="47">
        <v>0.744670845221125</v>
      </c>
      <c r="BI324" s="63">
        <v>0.5922182920667</v>
      </c>
      <c r="BJ324" s="47"/>
      <c r="BK324" s="47"/>
      <c r="BL324" s="3"/>
      <c r="BM324" s="3"/>
      <c r="BN324" s="3"/>
      <c r="BO324" s="3"/>
      <c r="BP324" s="3"/>
      <c r="BQ324" s="3"/>
      <c r="BR324" s="3"/>
      <c r="BS324" s="3"/>
      <c r="BT324" s="3"/>
      <c r="BU324" s="3"/>
      <c r="BV324" s="3"/>
      <c r="BW324" s="3"/>
      <c r="BX324" s="3"/>
      <c r="BY324" s="3"/>
      <c r="BZ324" s="3"/>
      <c r="CA324" s="3"/>
      <c r="CB324" s="3"/>
      <c r="CC324" s="3"/>
      <c r="CD324" s="3"/>
      <c r="CE324" s="3"/>
      <c r="CF324" s="3"/>
      <c r="CG324" s="3"/>
      <c r="CH324" s="3"/>
      <c r="CI324" s="3"/>
      <c r="CJ324" s="3"/>
      <c r="CK324" s="3"/>
      <c r="CL324" s="3"/>
      <c r="CM324" s="47">
        <v>0.8</v>
      </c>
      <c r="CN324" s="47">
        <v>0.977272727272727</v>
      </c>
      <c r="CO324" s="47">
        <v>0.949573620184514</v>
      </c>
      <c r="CP324" s="47">
        <v>0.947773692763665</v>
      </c>
      <c r="CQ324" s="63">
        <v>0.967741935483871</v>
      </c>
      <c r="CR324" s="47">
        <f t="shared" si="29"/>
        <v>0.9495736202</v>
      </c>
      <c r="CS324" s="47">
        <f t="shared" si="60"/>
        <v>0.0181683153</v>
      </c>
      <c r="CT324" s="47">
        <f t="shared" si="31"/>
        <v>1.256721597</v>
      </c>
      <c r="CU324" s="47">
        <f t="shared" si="32"/>
        <v>0.1253507476</v>
      </c>
      <c r="CV324" s="3"/>
    </row>
    <row r="325" ht="11.25" customHeight="1">
      <c r="A325" s="3" t="s">
        <v>345</v>
      </c>
      <c r="B325" s="18">
        <v>131.0</v>
      </c>
      <c r="C325" s="19">
        <v>8.0</v>
      </c>
      <c r="D325" s="20">
        <v>429.0</v>
      </c>
      <c r="E325" s="21">
        <v>16.0</v>
      </c>
      <c r="F325" s="35">
        <v>217.0</v>
      </c>
      <c r="G325" s="36">
        <v>13.0</v>
      </c>
      <c r="H325" s="47">
        <f t="shared" si="1"/>
        <v>0.9424460432</v>
      </c>
      <c r="I325" s="47">
        <f t="shared" si="2"/>
        <v>0.9640449438</v>
      </c>
      <c r="J325" s="47">
        <f t="shared" si="3"/>
        <v>0.9434782609</v>
      </c>
      <c r="K325" s="47">
        <f t="shared" si="4"/>
        <v>0.9589041096</v>
      </c>
      <c r="L325" s="47">
        <f t="shared" si="5"/>
        <v>0.9430894309</v>
      </c>
      <c r="M325" s="47">
        <f t="shared" si="6"/>
        <v>0.957037037</v>
      </c>
      <c r="N325" s="62">
        <f t="shared" si="7"/>
        <v>3.201438849</v>
      </c>
      <c r="O325" s="62">
        <f t="shared" si="8"/>
        <v>1.654676259</v>
      </c>
      <c r="P325" s="62">
        <f t="shared" si="9"/>
        <v>0.5168539326</v>
      </c>
      <c r="Q325" s="62">
        <f t="shared" si="10"/>
        <v>0.3938356164</v>
      </c>
      <c r="R325" s="62">
        <f t="shared" si="11"/>
        <v>1.20596206</v>
      </c>
      <c r="S325" s="62">
        <f t="shared" si="12"/>
        <v>0.2059259259</v>
      </c>
      <c r="T325" s="63">
        <f t="shared" si="13"/>
        <v>0.9589041096</v>
      </c>
      <c r="U325" s="63">
        <f t="shared" si="14"/>
        <v>0.9430894309</v>
      </c>
      <c r="V325" s="63">
        <f t="shared" si="15"/>
        <v>0.957037037</v>
      </c>
      <c r="W325" s="63">
        <f t="shared" si="16"/>
        <v>0.9545454545</v>
      </c>
      <c r="X325" s="63">
        <f t="shared" si="17"/>
        <v>0.9545454545</v>
      </c>
      <c r="Y325" s="63">
        <f t="shared" si="18"/>
        <v>0.9545454545</v>
      </c>
      <c r="Z325" s="64">
        <f t="shared" si="19"/>
        <v>0.2517123288</v>
      </c>
      <c r="AA325" s="64">
        <f t="shared" si="20"/>
        <v>0.3902439024</v>
      </c>
      <c r="AB325" s="64">
        <f t="shared" si="21"/>
        <v>0.6548148148</v>
      </c>
      <c r="AC325" s="64">
        <f t="shared" si="22"/>
        <v>0.7039312039</v>
      </c>
      <c r="AD325" s="64">
        <f t="shared" si="23"/>
        <v>0.4471744472</v>
      </c>
      <c r="AE325" s="64">
        <f t="shared" si="24"/>
        <v>0.8034398034</v>
      </c>
      <c r="AF325" s="3"/>
      <c r="AG325" s="3"/>
      <c r="AH325" s="3"/>
      <c r="AI325" s="66">
        <f t="shared" si="25"/>
        <v>46</v>
      </c>
      <c r="AJ325" s="47">
        <v>0.929824561403509</v>
      </c>
      <c r="AK325" s="47">
        <v>0.97196261682243</v>
      </c>
      <c r="AL325" s="63">
        <v>0.965608465608466</v>
      </c>
      <c r="AM325" s="47">
        <f t="shared" si="53"/>
        <v>1.34476661</v>
      </c>
      <c r="AN325" s="47">
        <f t="shared" si="54"/>
        <v>0.02979610473</v>
      </c>
      <c r="AO325" s="3"/>
      <c r="AP325" s="3"/>
      <c r="AQ325" s="3"/>
      <c r="AR325" s="3"/>
      <c r="AS325" s="3"/>
      <c r="AT325" s="3"/>
      <c r="AU325" s="3">
        <v>14.0</v>
      </c>
      <c r="AV325" s="47">
        <f t="shared" si="61"/>
        <v>0.29</v>
      </c>
      <c r="AW325" s="3">
        <v>0.91110122</v>
      </c>
      <c r="AX325" s="3">
        <v>0.0175366</v>
      </c>
      <c r="AY325" s="3"/>
      <c r="AZ325" s="3"/>
      <c r="BA325" s="3"/>
      <c r="BB325" s="3"/>
      <c r="BC325" s="3"/>
      <c r="BD325" s="3"/>
      <c r="BE325" s="3"/>
      <c r="BF325" s="3">
        <f t="shared" si="28"/>
        <v>12</v>
      </c>
      <c r="BG325" s="47">
        <v>0.129601649036491</v>
      </c>
      <c r="BH325" s="47">
        <v>0.927362973054464</v>
      </c>
      <c r="BI325" s="63">
        <v>0.725460122699387</v>
      </c>
      <c r="BJ325" s="47"/>
      <c r="BK325" s="47"/>
      <c r="BL325" s="3"/>
      <c r="BM325" s="3"/>
      <c r="BN325" s="3"/>
      <c r="BO325" s="3"/>
      <c r="BP325" s="3"/>
      <c r="BQ325" s="3"/>
      <c r="BR325" s="3"/>
      <c r="BS325" s="3"/>
      <c r="BT325" s="3"/>
      <c r="BU325" s="3"/>
      <c r="BV325" s="3"/>
      <c r="BW325" s="3"/>
      <c r="BX325" s="3"/>
      <c r="BY325" s="3"/>
      <c r="BZ325" s="3"/>
      <c r="CA325" s="3"/>
      <c r="CB325" s="3"/>
      <c r="CC325" s="3"/>
      <c r="CD325" s="3"/>
      <c r="CE325" s="3"/>
      <c r="CF325" s="3"/>
      <c r="CG325" s="3"/>
      <c r="CH325" s="3"/>
      <c r="CI325" s="3"/>
      <c r="CJ325" s="3"/>
      <c r="CK325" s="3"/>
      <c r="CL325" s="3"/>
      <c r="CM325" s="47">
        <v>0.942446043165468</v>
      </c>
      <c r="CN325" s="47">
        <v>0.964044943820225</v>
      </c>
      <c r="CO325" s="47">
        <v>0.961548245978346</v>
      </c>
      <c r="CP325" s="47">
        <v>0.959634453708864</v>
      </c>
      <c r="CQ325" s="63">
        <v>0.958904109589041</v>
      </c>
      <c r="CR325" s="47">
        <f t="shared" si="29"/>
        <v>0.961548246</v>
      </c>
      <c r="CS325" s="47">
        <f t="shared" si="60"/>
        <v>-0.002644136389</v>
      </c>
      <c r="CT325" s="47">
        <f t="shared" si="31"/>
        <v>1.348092705</v>
      </c>
      <c r="CU325" s="47">
        <f t="shared" si="32"/>
        <v>0.01527272912</v>
      </c>
      <c r="CV325" s="3"/>
    </row>
    <row r="326" ht="11.25" customHeight="1">
      <c r="A326" s="3" t="s">
        <v>346</v>
      </c>
      <c r="B326" s="18">
        <v>106.0</v>
      </c>
      <c r="C326" s="19">
        <v>5.0</v>
      </c>
      <c r="D326" s="20">
        <v>1464.0</v>
      </c>
      <c r="E326" s="21">
        <v>38.0</v>
      </c>
      <c r="F326" s="35">
        <v>368.0</v>
      </c>
      <c r="G326" s="36">
        <v>8.0</v>
      </c>
      <c r="H326" s="47">
        <f t="shared" si="1"/>
        <v>0.954954955</v>
      </c>
      <c r="I326" s="47">
        <f t="shared" si="2"/>
        <v>0.9747003995</v>
      </c>
      <c r="J326" s="47">
        <f t="shared" si="3"/>
        <v>0.9787234043</v>
      </c>
      <c r="K326" s="47">
        <f t="shared" si="4"/>
        <v>0.9733415995</v>
      </c>
      <c r="L326" s="47">
        <f t="shared" si="5"/>
        <v>0.9733059548</v>
      </c>
      <c r="M326" s="47">
        <f t="shared" si="6"/>
        <v>0.9755058573</v>
      </c>
      <c r="N326" s="62">
        <f t="shared" si="7"/>
        <v>13.53153153</v>
      </c>
      <c r="O326" s="62">
        <f t="shared" si="8"/>
        <v>3.387387387</v>
      </c>
      <c r="P326" s="62">
        <f t="shared" si="9"/>
        <v>0.2503328895</v>
      </c>
      <c r="Q326" s="62">
        <f t="shared" si="10"/>
        <v>0.2331060136</v>
      </c>
      <c r="R326" s="62">
        <f t="shared" si="11"/>
        <v>3.084188912</v>
      </c>
      <c r="S326" s="62">
        <f t="shared" si="12"/>
        <v>0.05910543131</v>
      </c>
      <c r="T326" s="63">
        <f t="shared" si="13"/>
        <v>0.9733415995</v>
      </c>
      <c r="U326" s="63">
        <f t="shared" si="14"/>
        <v>0.9733059548</v>
      </c>
      <c r="V326" s="63">
        <f t="shared" si="15"/>
        <v>0.9755058573</v>
      </c>
      <c r="W326" s="63">
        <f t="shared" si="16"/>
        <v>0.9743589744</v>
      </c>
      <c r="X326" s="63">
        <f t="shared" si="17"/>
        <v>0.9743589744</v>
      </c>
      <c r="Y326" s="63">
        <f t="shared" si="18"/>
        <v>0.9743589744</v>
      </c>
      <c r="Z326" s="64">
        <f t="shared" si="19"/>
        <v>0.08927464352</v>
      </c>
      <c r="AA326" s="64">
        <f t="shared" si="20"/>
        <v>0.2340862423</v>
      </c>
      <c r="AB326" s="64">
        <f t="shared" si="21"/>
        <v>0.7838125666</v>
      </c>
      <c r="AC326" s="64">
        <f t="shared" si="22"/>
        <v>0.7933634992</v>
      </c>
      <c r="AD326" s="64">
        <f t="shared" si="23"/>
        <v>0.2574157868</v>
      </c>
      <c r="AE326" s="64">
        <f t="shared" si="24"/>
        <v>0.9235796883</v>
      </c>
      <c r="AF326" s="3"/>
      <c r="AG326" s="3"/>
      <c r="AH326" s="3"/>
      <c r="AI326" s="66">
        <f t="shared" si="25"/>
        <v>46</v>
      </c>
      <c r="AJ326" s="47">
        <v>0.931297709923664</v>
      </c>
      <c r="AK326" s="47">
        <v>0.922839506172839</v>
      </c>
      <c r="AL326" s="63">
        <v>0.925274725274725</v>
      </c>
      <c r="AM326" s="47">
        <f t="shared" si="53"/>
        <v>1.311072999</v>
      </c>
      <c r="AN326" s="47">
        <f t="shared" si="54"/>
        <v>-0.005980853229</v>
      </c>
      <c r="AO326" s="3"/>
      <c r="AP326" s="3"/>
      <c r="AQ326" s="3"/>
      <c r="AR326" s="3"/>
      <c r="AS326" s="3"/>
      <c r="AT326" s="3"/>
      <c r="AU326" s="3">
        <v>15.0</v>
      </c>
      <c r="AV326" s="47">
        <f t="shared" si="61"/>
        <v>0.31</v>
      </c>
      <c r="AW326" s="3">
        <v>0.936231528</v>
      </c>
      <c r="AX326" s="3">
        <v>0.013158516</v>
      </c>
      <c r="AY326" s="3"/>
      <c r="AZ326" s="3"/>
      <c r="BA326" s="3"/>
      <c r="BB326" s="3"/>
      <c r="BC326" s="3"/>
      <c r="BD326" s="3"/>
      <c r="BE326" s="3"/>
      <c r="BF326" s="3">
        <f t="shared" si="28"/>
        <v>13</v>
      </c>
      <c r="BG326" s="47">
        <v>0.130061419246072</v>
      </c>
      <c r="BH326" s="47">
        <v>0.458195938620222</v>
      </c>
      <c r="BI326" s="63">
        <v>0.393879952922715</v>
      </c>
      <c r="BJ326" s="47"/>
      <c r="BK326" s="47"/>
      <c r="BL326" s="3"/>
      <c r="BM326" s="3"/>
      <c r="BN326" s="3"/>
      <c r="BO326" s="3"/>
      <c r="BP326" s="3"/>
      <c r="BQ326" s="3"/>
      <c r="BR326" s="3"/>
      <c r="BS326" s="3"/>
      <c r="BT326" s="3"/>
      <c r="BU326" s="3"/>
      <c r="BV326" s="3"/>
      <c r="BW326" s="3"/>
      <c r="BX326" s="3"/>
      <c r="BY326" s="3"/>
      <c r="BZ326" s="3"/>
      <c r="CA326" s="3"/>
      <c r="CB326" s="3"/>
      <c r="CC326" s="3"/>
      <c r="CD326" s="3"/>
      <c r="CE326" s="3"/>
      <c r="CF326" s="3"/>
      <c r="CG326" s="3"/>
      <c r="CH326" s="3"/>
      <c r="CI326" s="3"/>
      <c r="CJ326" s="3"/>
      <c r="CK326" s="3"/>
      <c r="CL326" s="3"/>
      <c r="CM326" s="47">
        <v>0.954954954954955</v>
      </c>
      <c r="CN326" s="47">
        <v>0.974700399467377</v>
      </c>
      <c r="CO326" s="47">
        <v>0.972503762086746</v>
      </c>
      <c r="CP326" s="47">
        <v>0.97048579552365</v>
      </c>
      <c r="CQ326" s="63">
        <v>0.97334159950403</v>
      </c>
      <c r="CR326" s="47">
        <f t="shared" si="29"/>
        <v>0.9725037621</v>
      </c>
      <c r="CS326" s="47">
        <f t="shared" si="60"/>
        <v>0.0008378374173</v>
      </c>
      <c r="CT326" s="47">
        <f t="shared" si="31"/>
        <v>1.364472386</v>
      </c>
      <c r="CU326" s="47">
        <f t="shared" si="32"/>
        <v>0.01396213771</v>
      </c>
      <c r="CV326" s="3"/>
    </row>
    <row r="327" ht="11.25" customHeight="1">
      <c r="A327" s="3" t="s">
        <v>347</v>
      </c>
      <c r="B327" s="18">
        <v>98.0</v>
      </c>
      <c r="C327" s="19">
        <v>8.0</v>
      </c>
      <c r="D327" s="20">
        <v>820.0</v>
      </c>
      <c r="E327" s="21">
        <v>39.0</v>
      </c>
      <c r="F327" s="35">
        <v>294.0</v>
      </c>
      <c r="G327" s="36">
        <v>15.0</v>
      </c>
      <c r="H327" s="47">
        <f t="shared" si="1"/>
        <v>0.9245283019</v>
      </c>
      <c r="I327" s="47">
        <f t="shared" si="2"/>
        <v>0.9545983702</v>
      </c>
      <c r="J327" s="47">
        <f t="shared" si="3"/>
        <v>0.9514563107</v>
      </c>
      <c r="K327" s="47">
        <f t="shared" si="4"/>
        <v>0.9512953368</v>
      </c>
      <c r="L327" s="47">
        <f t="shared" si="5"/>
        <v>0.9445783133</v>
      </c>
      <c r="M327" s="47">
        <f t="shared" si="6"/>
        <v>0.9537671233</v>
      </c>
      <c r="N327" s="62">
        <f t="shared" si="7"/>
        <v>8.103773585</v>
      </c>
      <c r="O327" s="62">
        <f t="shared" si="8"/>
        <v>2.91509434</v>
      </c>
      <c r="P327" s="62">
        <f t="shared" si="9"/>
        <v>0.3597206054</v>
      </c>
      <c r="Q327" s="62">
        <f t="shared" si="10"/>
        <v>0.3202072539</v>
      </c>
      <c r="R327" s="62">
        <f t="shared" si="11"/>
        <v>2.069879518</v>
      </c>
      <c r="S327" s="62">
        <f t="shared" si="12"/>
        <v>0.09075342466</v>
      </c>
      <c r="T327" s="63">
        <f t="shared" si="13"/>
        <v>0.9512953368</v>
      </c>
      <c r="U327" s="63">
        <f t="shared" si="14"/>
        <v>0.9445783133</v>
      </c>
      <c r="V327" s="63">
        <f t="shared" si="15"/>
        <v>0.9537671233</v>
      </c>
      <c r="W327" s="63">
        <f t="shared" si="16"/>
        <v>0.9513343799</v>
      </c>
      <c r="X327" s="63">
        <f t="shared" si="17"/>
        <v>0.9513343799</v>
      </c>
      <c r="Y327" s="63">
        <f t="shared" si="18"/>
        <v>0.9513343799</v>
      </c>
      <c r="Z327" s="64">
        <f t="shared" si="19"/>
        <v>0.1419689119</v>
      </c>
      <c r="AA327" s="64">
        <f t="shared" si="20"/>
        <v>0.2722891566</v>
      </c>
      <c r="AB327" s="64">
        <f t="shared" si="21"/>
        <v>0.7148972603</v>
      </c>
      <c r="AC327" s="64">
        <f t="shared" si="22"/>
        <v>0.7323390895</v>
      </c>
      <c r="AD327" s="64">
        <f t="shared" si="23"/>
        <v>0.3383045526</v>
      </c>
      <c r="AE327" s="64">
        <f t="shared" si="24"/>
        <v>0.8806907378</v>
      </c>
      <c r="AF327" s="3"/>
      <c r="AG327" s="3"/>
      <c r="AH327" s="3"/>
      <c r="AI327" s="66">
        <f t="shared" si="25"/>
        <v>46</v>
      </c>
      <c r="AJ327" s="47">
        <v>0.931899641577061</v>
      </c>
      <c r="AK327" s="47">
        <v>0.974928366762178</v>
      </c>
      <c r="AL327" s="63">
        <v>0.967761194029851</v>
      </c>
      <c r="AM327" s="47">
        <f t="shared" si="53"/>
        <v>1.348331015</v>
      </c>
      <c r="AN327" s="47">
        <f t="shared" si="54"/>
        <v>0.03042590336</v>
      </c>
      <c r="AO327" s="3"/>
      <c r="AP327" s="3"/>
      <c r="AQ327" s="3"/>
      <c r="AR327" s="3"/>
      <c r="AS327" s="3"/>
      <c r="AT327" s="3"/>
      <c r="AU327" s="3">
        <v>17.0</v>
      </c>
      <c r="AV327" s="47">
        <f t="shared" si="61"/>
        <v>0.35</v>
      </c>
      <c r="AW327" s="3">
        <v>0.91222274</v>
      </c>
      <c r="AX327" s="3">
        <v>0.02802837</v>
      </c>
      <c r="AY327" s="3"/>
      <c r="AZ327" s="3"/>
      <c r="BA327" s="3"/>
      <c r="BB327" s="3"/>
      <c r="BC327" s="3"/>
      <c r="BD327" s="3"/>
      <c r="BE327" s="3"/>
      <c r="BF327" s="3">
        <f t="shared" si="28"/>
        <v>13</v>
      </c>
      <c r="BG327" s="47">
        <v>0.130770980541769</v>
      </c>
      <c r="BH327" s="47">
        <v>0.891679197578944</v>
      </c>
      <c r="BI327" s="63">
        <v>0.688574317492417</v>
      </c>
      <c r="BJ327" s="47"/>
      <c r="BK327" s="47"/>
      <c r="BL327" s="3"/>
      <c r="BM327" s="3"/>
      <c r="BN327" s="3"/>
      <c r="BO327" s="3"/>
      <c r="BP327" s="3"/>
      <c r="BQ327" s="3"/>
      <c r="BR327" s="3"/>
      <c r="BS327" s="3"/>
      <c r="BT327" s="3"/>
      <c r="BU327" s="3"/>
      <c r="BV327" s="3"/>
      <c r="BW327" s="3"/>
      <c r="BX327" s="3"/>
      <c r="BY327" s="3"/>
      <c r="BZ327" s="3"/>
      <c r="CA327" s="3"/>
      <c r="CB327" s="3"/>
      <c r="CC327" s="3"/>
      <c r="CD327" s="3"/>
      <c r="CE327" s="3"/>
      <c r="CF327" s="3"/>
      <c r="CG327" s="3"/>
      <c r="CH327" s="3"/>
      <c r="CI327" s="3"/>
      <c r="CJ327" s="3"/>
      <c r="CK327" s="3"/>
      <c r="CL327" s="3"/>
      <c r="CM327" s="47">
        <v>0.924528301886793</v>
      </c>
      <c r="CN327" s="47">
        <v>0.954598370197905</v>
      </c>
      <c r="CO327" s="47">
        <v>0.950730254702153</v>
      </c>
      <c r="CP327" s="47">
        <v>0.94891932902411</v>
      </c>
      <c r="CQ327" s="63">
        <v>0.951295336787565</v>
      </c>
      <c r="CR327" s="47">
        <f t="shared" si="29"/>
        <v>0.9507302547</v>
      </c>
      <c r="CS327" s="47">
        <f t="shared" si="60"/>
        <v>0.0005650820854</v>
      </c>
      <c r="CT327" s="47">
        <f t="shared" si="31"/>
        <v>1.328743213</v>
      </c>
      <c r="CU327" s="47">
        <f t="shared" si="32"/>
        <v>0.02126274921</v>
      </c>
      <c r="CV327" s="3"/>
    </row>
    <row r="328" ht="11.25" customHeight="1">
      <c r="A328" s="3" t="s">
        <v>348</v>
      </c>
      <c r="B328" s="18">
        <v>246.0</v>
      </c>
      <c r="C328" s="19">
        <v>25.0</v>
      </c>
      <c r="D328" s="20">
        <v>1688.0</v>
      </c>
      <c r="E328" s="21">
        <v>98.0</v>
      </c>
      <c r="F328" s="35">
        <v>594.0</v>
      </c>
      <c r="G328" s="36">
        <v>52.0</v>
      </c>
      <c r="H328" s="47">
        <f t="shared" si="1"/>
        <v>0.9077490775</v>
      </c>
      <c r="I328" s="47">
        <f t="shared" si="2"/>
        <v>0.9451287794</v>
      </c>
      <c r="J328" s="47">
        <f t="shared" si="3"/>
        <v>0.919504644</v>
      </c>
      <c r="K328" s="47">
        <f t="shared" si="4"/>
        <v>0.9402041808</v>
      </c>
      <c r="L328" s="47">
        <f t="shared" si="5"/>
        <v>0.9160305344</v>
      </c>
      <c r="M328" s="47">
        <f t="shared" si="6"/>
        <v>0.9383223684</v>
      </c>
      <c r="N328" s="62">
        <f t="shared" si="7"/>
        <v>6.590405904</v>
      </c>
      <c r="O328" s="62">
        <f t="shared" si="8"/>
        <v>2.383763838</v>
      </c>
      <c r="P328" s="62">
        <f t="shared" si="9"/>
        <v>0.3617021277</v>
      </c>
      <c r="Q328" s="62">
        <f t="shared" si="10"/>
        <v>0.3140495868</v>
      </c>
      <c r="R328" s="62">
        <f t="shared" si="11"/>
        <v>1.947655398</v>
      </c>
      <c r="S328" s="62">
        <f t="shared" si="12"/>
        <v>0.1114309211</v>
      </c>
      <c r="T328" s="63">
        <f t="shared" si="13"/>
        <v>0.9402041808</v>
      </c>
      <c r="U328" s="63">
        <f t="shared" si="14"/>
        <v>0.9160305344</v>
      </c>
      <c r="V328" s="63">
        <f t="shared" si="15"/>
        <v>0.9383223684</v>
      </c>
      <c r="W328" s="63">
        <f t="shared" si="16"/>
        <v>0.9352571217</v>
      </c>
      <c r="X328" s="63">
        <f t="shared" si="17"/>
        <v>0.9352571217</v>
      </c>
      <c r="Y328" s="63">
        <f t="shared" si="18"/>
        <v>0.9352571217</v>
      </c>
      <c r="Z328" s="64">
        <f t="shared" si="19"/>
        <v>0.1672338357</v>
      </c>
      <c r="AA328" s="64">
        <f t="shared" si="20"/>
        <v>0.3249727372</v>
      </c>
      <c r="AB328" s="64">
        <f t="shared" si="21"/>
        <v>0.7154605263</v>
      </c>
      <c r="AC328" s="64">
        <f t="shared" si="22"/>
        <v>0.7347391787</v>
      </c>
      <c r="AD328" s="64">
        <f t="shared" si="23"/>
        <v>0.3470218276</v>
      </c>
      <c r="AE328" s="64">
        <f t="shared" si="24"/>
        <v>0.8534961154</v>
      </c>
      <c r="AF328" s="3"/>
      <c r="AG328" s="3"/>
      <c r="AH328" s="3"/>
      <c r="AI328" s="66">
        <f t="shared" si="25"/>
        <v>46</v>
      </c>
      <c r="AJ328" s="47">
        <v>0.932926829268293</v>
      </c>
      <c r="AK328" s="47">
        <v>0.961702127659574</v>
      </c>
      <c r="AL328" s="63">
        <v>0.954258675078864</v>
      </c>
      <c r="AM328" s="47">
        <f t="shared" si="53"/>
        <v>1.339704983</v>
      </c>
      <c r="AN328" s="47">
        <f t="shared" si="54"/>
        <v>0.02034720862</v>
      </c>
      <c r="AO328" s="3"/>
      <c r="AP328" s="3"/>
      <c r="AQ328" s="3"/>
      <c r="AR328" s="3"/>
      <c r="AS328" s="3"/>
      <c r="AT328" s="3"/>
      <c r="AU328" s="3">
        <v>20.0</v>
      </c>
      <c r="AV328" s="47">
        <f t="shared" si="61"/>
        <v>0.41</v>
      </c>
      <c r="AW328" s="3">
        <v>0.84976408</v>
      </c>
      <c r="AX328" s="3">
        <v>0.064594026</v>
      </c>
      <c r="AY328" s="3"/>
      <c r="AZ328" s="3"/>
      <c r="BA328" s="3"/>
      <c r="BB328" s="3"/>
      <c r="BC328" s="3"/>
      <c r="BD328" s="3"/>
      <c r="BE328" s="3"/>
      <c r="BF328" s="3">
        <f t="shared" si="28"/>
        <v>13</v>
      </c>
      <c r="BG328" s="47">
        <v>0.13077413258187</v>
      </c>
      <c r="BH328" s="47">
        <v>0.66256518289572</v>
      </c>
      <c r="BI328" s="63">
        <v>0.534287418008348</v>
      </c>
      <c r="BJ328" s="47"/>
      <c r="BK328" s="47"/>
      <c r="BL328" s="3"/>
      <c r="BM328" s="3"/>
      <c r="BN328" s="3"/>
      <c r="BO328" s="3"/>
      <c r="BP328" s="3"/>
      <c r="BQ328" s="3"/>
      <c r="BR328" s="3"/>
      <c r="BS328" s="3"/>
      <c r="BT328" s="3"/>
      <c r="BU328" s="3"/>
      <c r="BV328" s="3"/>
      <c r="BW328" s="3"/>
      <c r="BX328" s="3"/>
      <c r="BY328" s="3"/>
      <c r="BZ328" s="3"/>
      <c r="CA328" s="3"/>
      <c r="CB328" s="3"/>
      <c r="CC328" s="3"/>
      <c r="CD328" s="3"/>
      <c r="CE328" s="3"/>
      <c r="CF328" s="3"/>
      <c r="CG328" s="3"/>
      <c r="CH328" s="3"/>
      <c r="CI328" s="3"/>
      <c r="CJ328" s="3"/>
      <c r="CK328" s="3"/>
      <c r="CL328" s="3"/>
      <c r="CM328" s="47">
        <v>0.907749077490775</v>
      </c>
      <c r="CN328" s="47">
        <v>0.945128779395297</v>
      </c>
      <c r="CO328" s="47">
        <v>0.940077289781596</v>
      </c>
      <c r="CP328" s="47">
        <v>0.93836766148512</v>
      </c>
      <c r="CQ328" s="63">
        <v>0.940204180845892</v>
      </c>
      <c r="CR328" s="47">
        <f t="shared" si="29"/>
        <v>0.9400772898</v>
      </c>
      <c r="CS328" s="47">
        <f t="shared" si="60"/>
        <v>0.0001268910643</v>
      </c>
      <c r="CT328" s="47">
        <f t="shared" si="31"/>
        <v>1.310182497</v>
      </c>
      <c r="CU328" s="47">
        <f t="shared" si="32"/>
        <v>0.0264314407</v>
      </c>
      <c r="CV328" s="3"/>
    </row>
    <row r="329" ht="11.25" customHeight="1">
      <c r="A329" s="3" t="s">
        <v>349</v>
      </c>
      <c r="B329" s="18">
        <v>324.0</v>
      </c>
      <c r="C329" s="19">
        <v>27.0</v>
      </c>
      <c r="D329" s="20">
        <v>1119.0</v>
      </c>
      <c r="E329" s="21">
        <v>41.0</v>
      </c>
      <c r="F329" s="35">
        <v>632.0</v>
      </c>
      <c r="G329" s="36">
        <v>21.0</v>
      </c>
      <c r="H329" s="47">
        <f t="shared" si="1"/>
        <v>0.9230769231</v>
      </c>
      <c r="I329" s="47">
        <f t="shared" si="2"/>
        <v>0.9646551724</v>
      </c>
      <c r="J329" s="47">
        <f t="shared" si="3"/>
        <v>0.9678407351</v>
      </c>
      <c r="K329" s="47">
        <f t="shared" si="4"/>
        <v>0.9549966909</v>
      </c>
      <c r="L329" s="47">
        <f t="shared" si="5"/>
        <v>0.9521912351</v>
      </c>
      <c r="M329" s="47">
        <f t="shared" si="6"/>
        <v>0.9658025372</v>
      </c>
      <c r="N329" s="62">
        <f t="shared" si="7"/>
        <v>3.304843305</v>
      </c>
      <c r="O329" s="62">
        <f t="shared" si="8"/>
        <v>1.86039886</v>
      </c>
      <c r="P329" s="62">
        <f t="shared" si="9"/>
        <v>0.5629310345</v>
      </c>
      <c r="Q329" s="62">
        <f t="shared" si="10"/>
        <v>0.4321641297</v>
      </c>
      <c r="R329" s="62">
        <f t="shared" si="11"/>
        <v>1.155378486</v>
      </c>
      <c r="S329" s="62">
        <f t="shared" si="12"/>
        <v>0.193601765</v>
      </c>
      <c r="T329" s="63">
        <f t="shared" si="13"/>
        <v>0.9549966909</v>
      </c>
      <c r="U329" s="63">
        <f t="shared" si="14"/>
        <v>0.9521912351</v>
      </c>
      <c r="V329" s="63">
        <f t="shared" si="15"/>
        <v>0.9658025372</v>
      </c>
      <c r="W329" s="63">
        <f t="shared" si="16"/>
        <v>0.9588724584</v>
      </c>
      <c r="X329" s="63">
        <f t="shared" si="17"/>
        <v>0.9588724584</v>
      </c>
      <c r="Y329" s="63">
        <f t="shared" si="18"/>
        <v>0.9588724584</v>
      </c>
      <c r="Z329" s="64">
        <f t="shared" si="19"/>
        <v>0.2415618795</v>
      </c>
      <c r="AA329" s="64">
        <f t="shared" si="20"/>
        <v>0.343625498</v>
      </c>
      <c r="AB329" s="64">
        <f t="shared" si="21"/>
        <v>0.6287920574</v>
      </c>
      <c r="AC329" s="64">
        <f t="shared" si="22"/>
        <v>0.6765249538</v>
      </c>
      <c r="AD329" s="64">
        <f t="shared" si="23"/>
        <v>0.4607208872</v>
      </c>
      <c r="AE329" s="64">
        <f t="shared" si="24"/>
        <v>0.8216266174</v>
      </c>
      <c r="AF329" s="3"/>
      <c r="AG329" s="3"/>
      <c r="AH329" s="3"/>
      <c r="AI329" s="66">
        <f t="shared" si="25"/>
        <v>46</v>
      </c>
      <c r="AJ329" s="47">
        <v>0.933333333333333</v>
      </c>
      <c r="AK329" s="47">
        <v>0.958566629339306</v>
      </c>
      <c r="AL329" s="63">
        <v>0.952708512467756</v>
      </c>
      <c r="AM329" s="47">
        <f t="shared" si="53"/>
        <v>1.337775293</v>
      </c>
      <c r="AN329" s="47">
        <f t="shared" si="54"/>
        <v>0.01784263472</v>
      </c>
      <c r="AO329" s="3"/>
      <c r="AP329" s="3"/>
      <c r="AQ329" s="3"/>
      <c r="AR329" s="3"/>
      <c r="AS329" s="3"/>
      <c r="AT329" s="3"/>
      <c r="AU329" s="3">
        <v>21.0</v>
      </c>
      <c r="AV329" s="47">
        <f t="shared" si="61"/>
        <v>0.43</v>
      </c>
      <c r="AW329" s="3">
        <v>0.82735256</v>
      </c>
      <c r="AX329" s="3">
        <v>0.0777994313</v>
      </c>
      <c r="AY329" s="3"/>
      <c r="AZ329" s="3"/>
      <c r="BA329" s="3"/>
      <c r="BB329" s="3"/>
      <c r="BC329" s="3"/>
      <c r="BD329" s="3"/>
      <c r="BE329" s="3"/>
      <c r="BF329" s="3">
        <f t="shared" si="28"/>
        <v>13</v>
      </c>
      <c r="BG329" s="47">
        <v>0.130791925253686</v>
      </c>
      <c r="BH329" s="47">
        <v>0.802893267681111</v>
      </c>
      <c r="BI329" s="63">
        <v>0.642095053346266</v>
      </c>
      <c r="BJ329" s="47"/>
      <c r="BK329" s="47"/>
      <c r="BL329" s="3"/>
      <c r="BM329" s="3"/>
      <c r="BN329" s="3"/>
      <c r="BO329" s="3"/>
      <c r="BP329" s="3"/>
      <c r="BQ329" s="3"/>
      <c r="BR329" s="3"/>
      <c r="BS329" s="3"/>
      <c r="BT329" s="3"/>
      <c r="BU329" s="3"/>
      <c r="BV329" s="3"/>
      <c r="BW329" s="3"/>
      <c r="BX329" s="3"/>
      <c r="BY329" s="3"/>
      <c r="BZ329" s="3"/>
      <c r="CA329" s="3"/>
      <c r="CB329" s="3"/>
      <c r="CC329" s="3"/>
      <c r="CD329" s="3"/>
      <c r="CE329" s="3"/>
      <c r="CF329" s="3"/>
      <c r="CG329" s="3"/>
      <c r="CH329" s="3"/>
      <c r="CI329" s="3"/>
      <c r="CJ329" s="3"/>
      <c r="CK329" s="3"/>
      <c r="CL329" s="3"/>
      <c r="CM329" s="47">
        <v>0.923076923076923</v>
      </c>
      <c r="CN329" s="47">
        <v>0.964655172413793</v>
      </c>
      <c r="CO329" s="47">
        <v>0.958923969884126</v>
      </c>
      <c r="CP329" s="47">
        <v>0.957035131446637</v>
      </c>
      <c r="CQ329" s="63">
        <v>0.954996690933157</v>
      </c>
      <c r="CR329" s="47">
        <f t="shared" si="29"/>
        <v>0.9589239699</v>
      </c>
      <c r="CS329" s="47">
        <f t="shared" si="60"/>
        <v>-0.003927278951</v>
      </c>
      <c r="CT329" s="47">
        <f t="shared" si="31"/>
        <v>1.334828166</v>
      </c>
      <c r="CU329" s="47">
        <f t="shared" si="32"/>
        <v>0.02940026206</v>
      </c>
      <c r="CV329" s="3"/>
    </row>
    <row r="330" ht="11.25" customHeight="1">
      <c r="A330" s="3" t="s">
        <v>350</v>
      </c>
      <c r="B330" s="18">
        <v>52.0</v>
      </c>
      <c r="C330" s="19">
        <v>5.0</v>
      </c>
      <c r="D330" s="20">
        <v>169.0</v>
      </c>
      <c r="E330" s="21">
        <v>6.0</v>
      </c>
      <c r="F330" s="35">
        <v>111.0</v>
      </c>
      <c r="G330" s="36">
        <v>11.0</v>
      </c>
      <c r="H330" s="47">
        <f t="shared" si="1"/>
        <v>0.9122807018</v>
      </c>
      <c r="I330" s="47">
        <f t="shared" si="2"/>
        <v>0.9657142857</v>
      </c>
      <c r="J330" s="47">
        <f t="shared" si="3"/>
        <v>0.9098360656</v>
      </c>
      <c r="K330" s="47">
        <f t="shared" si="4"/>
        <v>0.9525862069</v>
      </c>
      <c r="L330" s="47">
        <f t="shared" si="5"/>
        <v>0.9106145251</v>
      </c>
      <c r="M330" s="47">
        <f t="shared" si="6"/>
        <v>0.9427609428</v>
      </c>
      <c r="N330" s="62">
        <f t="shared" si="7"/>
        <v>3.070175439</v>
      </c>
      <c r="O330" s="62">
        <f t="shared" si="8"/>
        <v>2.140350877</v>
      </c>
      <c r="P330" s="62">
        <f t="shared" si="9"/>
        <v>0.6971428571</v>
      </c>
      <c r="Q330" s="62">
        <f t="shared" si="10"/>
        <v>0.525862069</v>
      </c>
      <c r="R330" s="62">
        <f t="shared" si="11"/>
        <v>0.9776536313</v>
      </c>
      <c r="S330" s="62">
        <f t="shared" si="12"/>
        <v>0.1919191919</v>
      </c>
      <c r="T330" s="63">
        <f t="shared" si="13"/>
        <v>0.9525862069</v>
      </c>
      <c r="U330" s="63">
        <f t="shared" si="14"/>
        <v>0.9106145251</v>
      </c>
      <c r="V330" s="63">
        <f t="shared" si="15"/>
        <v>0.9427609428</v>
      </c>
      <c r="W330" s="63">
        <f t="shared" si="16"/>
        <v>0.9378531073</v>
      </c>
      <c r="X330" s="63">
        <f t="shared" si="17"/>
        <v>0.9378531073</v>
      </c>
      <c r="Y330" s="63">
        <f t="shared" si="18"/>
        <v>0.9378531073</v>
      </c>
      <c r="Z330" s="64">
        <f t="shared" si="19"/>
        <v>0.25</v>
      </c>
      <c r="AA330" s="64">
        <f t="shared" si="20"/>
        <v>0.3519553073</v>
      </c>
      <c r="AB330" s="64">
        <f t="shared" si="21"/>
        <v>0.6060606061</v>
      </c>
      <c r="AC330" s="64">
        <f t="shared" si="22"/>
        <v>0.6553672316</v>
      </c>
      <c r="AD330" s="64">
        <f t="shared" si="23"/>
        <v>0.4774011299</v>
      </c>
      <c r="AE330" s="64">
        <f t="shared" si="24"/>
        <v>0.8050847458</v>
      </c>
      <c r="AF330" s="3"/>
      <c r="AG330" s="3"/>
      <c r="AH330" s="3"/>
      <c r="AI330" s="66">
        <f t="shared" si="25"/>
        <v>46</v>
      </c>
      <c r="AJ330" s="47">
        <v>0.933333333333333</v>
      </c>
      <c r="AK330" s="47">
        <v>0.962365591397849</v>
      </c>
      <c r="AL330" s="63">
        <v>0.956214689265537</v>
      </c>
      <c r="AM330" s="47">
        <f t="shared" si="53"/>
        <v>1.340461565</v>
      </c>
      <c r="AN330" s="47">
        <f t="shared" si="54"/>
        <v>0.02052890655</v>
      </c>
      <c r="AO330" s="3"/>
      <c r="AP330" s="3"/>
      <c r="AQ330" s="3"/>
      <c r="AR330" s="3"/>
      <c r="AS330" s="3"/>
      <c r="AT330" s="3"/>
      <c r="AU330" s="3">
        <v>22.0</v>
      </c>
      <c r="AV330" s="47">
        <f t="shared" si="61"/>
        <v>0.45</v>
      </c>
      <c r="AW330" s="3">
        <v>0.85705285</v>
      </c>
      <c r="AX330" s="3">
        <v>0.06361775</v>
      </c>
      <c r="AY330" s="3"/>
      <c r="AZ330" s="3"/>
      <c r="BA330" s="3"/>
      <c r="BB330" s="3"/>
      <c r="BC330" s="3"/>
      <c r="BD330" s="3"/>
      <c r="BE330" s="3"/>
      <c r="BF330" s="3">
        <f t="shared" si="28"/>
        <v>13</v>
      </c>
      <c r="BG330" s="47">
        <v>0.131171810637217</v>
      </c>
      <c r="BH330" s="47">
        <v>1.01184097862237</v>
      </c>
      <c r="BI330" s="63">
        <v>0.790924512298558</v>
      </c>
      <c r="BJ330" s="47"/>
      <c r="BK330" s="47"/>
      <c r="BL330" s="3"/>
      <c r="BM330" s="3"/>
      <c r="BN330" s="3"/>
      <c r="BO330" s="3"/>
      <c r="BP330" s="3"/>
      <c r="BQ330" s="3"/>
      <c r="BR330" s="3"/>
      <c r="BS330" s="3"/>
      <c r="BT330" s="3"/>
      <c r="BU330" s="3"/>
      <c r="BV330" s="3"/>
      <c r="BW330" s="3"/>
      <c r="BX330" s="3"/>
      <c r="BY330" s="3"/>
      <c r="BZ330" s="3"/>
      <c r="CA330" s="3"/>
      <c r="CB330" s="3"/>
      <c r="CC330" s="3"/>
      <c r="CD330" s="3"/>
      <c r="CE330" s="3"/>
      <c r="CF330" s="3"/>
      <c r="CG330" s="3"/>
      <c r="CH330" s="3"/>
      <c r="CI330" s="3"/>
      <c r="CJ330" s="3"/>
      <c r="CK330" s="3"/>
      <c r="CL330" s="3"/>
      <c r="CM330" s="47">
        <v>0.912280701754386</v>
      </c>
      <c r="CN330" s="47">
        <v>0.965714285714286</v>
      </c>
      <c r="CO330" s="47">
        <v>0.958063794622033</v>
      </c>
      <c r="CP330" s="47">
        <v>0.956183135456924</v>
      </c>
      <c r="CQ330" s="63">
        <v>0.952586206896552</v>
      </c>
      <c r="CR330" s="47">
        <f t="shared" si="29"/>
        <v>0.9580637946</v>
      </c>
      <c r="CS330" s="47">
        <f t="shared" si="60"/>
        <v>-0.005477587725</v>
      </c>
      <c r="CT330" s="47">
        <f t="shared" si="31"/>
        <v>1.327942991</v>
      </c>
      <c r="CU330" s="47">
        <f t="shared" si="32"/>
        <v>0.03778324956</v>
      </c>
      <c r="CV330" s="3"/>
    </row>
    <row r="331" ht="11.25" customHeight="1">
      <c r="A331" s="3" t="s">
        <v>351</v>
      </c>
      <c r="B331" s="18">
        <v>198.0</v>
      </c>
      <c r="C331" s="19">
        <v>19.0</v>
      </c>
      <c r="D331" s="20">
        <v>866.0</v>
      </c>
      <c r="E331" s="21">
        <v>37.0</v>
      </c>
      <c r="F331" s="35">
        <v>401.0</v>
      </c>
      <c r="G331" s="36">
        <v>12.0</v>
      </c>
      <c r="H331" s="47">
        <f t="shared" si="1"/>
        <v>0.9124423963</v>
      </c>
      <c r="I331" s="47">
        <f t="shared" si="2"/>
        <v>0.9590254707</v>
      </c>
      <c r="J331" s="47">
        <f t="shared" si="3"/>
        <v>0.9709443099</v>
      </c>
      <c r="K331" s="47">
        <f t="shared" si="4"/>
        <v>0.95</v>
      </c>
      <c r="L331" s="47">
        <f t="shared" si="5"/>
        <v>0.9507936508</v>
      </c>
      <c r="M331" s="47">
        <f t="shared" si="6"/>
        <v>0.9627659574</v>
      </c>
      <c r="N331" s="62">
        <f t="shared" si="7"/>
        <v>4.161290323</v>
      </c>
      <c r="O331" s="62">
        <f t="shared" si="8"/>
        <v>1.903225806</v>
      </c>
      <c r="P331" s="62">
        <f t="shared" si="9"/>
        <v>0.4573643411</v>
      </c>
      <c r="Q331" s="62">
        <f t="shared" si="10"/>
        <v>0.36875</v>
      </c>
      <c r="R331" s="62">
        <f t="shared" si="11"/>
        <v>1.433333333</v>
      </c>
      <c r="S331" s="62">
        <f t="shared" si="12"/>
        <v>0.164893617</v>
      </c>
      <c r="T331" s="63">
        <f t="shared" si="13"/>
        <v>0.95</v>
      </c>
      <c r="U331" s="63">
        <f t="shared" si="14"/>
        <v>0.9507936508</v>
      </c>
      <c r="V331" s="63">
        <f t="shared" si="15"/>
        <v>0.9627659574</v>
      </c>
      <c r="W331" s="63">
        <f t="shared" si="16"/>
        <v>0.955642531</v>
      </c>
      <c r="X331" s="63">
        <f t="shared" si="17"/>
        <v>0.955642531</v>
      </c>
      <c r="Y331" s="63">
        <f t="shared" si="18"/>
        <v>0.955642531</v>
      </c>
      <c r="Z331" s="64">
        <f t="shared" si="19"/>
        <v>0.2098214286</v>
      </c>
      <c r="AA331" s="64">
        <f t="shared" si="20"/>
        <v>0.3333333333</v>
      </c>
      <c r="AB331" s="64">
        <f t="shared" si="21"/>
        <v>0.6671732523</v>
      </c>
      <c r="AC331" s="64">
        <f t="shared" si="22"/>
        <v>0.7018917156</v>
      </c>
      <c r="AD331" s="64">
        <f t="shared" si="23"/>
        <v>0.4148727984</v>
      </c>
      <c r="AE331" s="64">
        <f t="shared" si="24"/>
        <v>0.838878017</v>
      </c>
      <c r="AF331" s="3"/>
      <c r="AG331" s="3"/>
      <c r="AH331" s="3"/>
      <c r="AI331" s="66">
        <f t="shared" si="25"/>
        <v>46</v>
      </c>
      <c r="AJ331" s="47">
        <v>0.933884297520661</v>
      </c>
      <c r="AK331" s="47">
        <v>0.975124378109453</v>
      </c>
      <c r="AL331" s="63">
        <v>0.959627329192547</v>
      </c>
      <c r="AM331" s="47">
        <f t="shared" si="53"/>
        <v>1.34987298</v>
      </c>
      <c r="AN331" s="47">
        <f t="shared" si="54"/>
        <v>0.02916114064</v>
      </c>
      <c r="AO331" s="3"/>
      <c r="AP331" s="3"/>
      <c r="AQ331" s="3"/>
      <c r="AR331" s="3"/>
      <c r="AS331" s="3"/>
      <c r="AT331" s="3"/>
      <c r="AU331" s="3">
        <v>23.0</v>
      </c>
      <c r="AV331" s="47">
        <f t="shared" si="61"/>
        <v>0.47</v>
      </c>
      <c r="AW331" s="3">
        <v>0.891740725</v>
      </c>
      <c r="AX331" s="3">
        <v>0.04659813</v>
      </c>
      <c r="AY331" s="3"/>
      <c r="AZ331" s="3"/>
      <c r="BA331" s="3"/>
      <c r="BB331" s="3"/>
      <c r="BC331" s="3"/>
      <c r="BD331" s="3"/>
      <c r="BE331" s="3"/>
      <c r="BF331" s="3">
        <f t="shared" si="28"/>
        <v>13</v>
      </c>
      <c r="BG331" s="47">
        <v>0.131649401000899</v>
      </c>
      <c r="BH331" s="47">
        <v>0.411545835220573</v>
      </c>
      <c r="BI331" s="63">
        <v>0.362768496420048</v>
      </c>
      <c r="BJ331" s="47"/>
      <c r="BK331" s="47"/>
      <c r="BL331" s="3"/>
      <c r="BM331" s="3"/>
      <c r="BN331" s="3"/>
      <c r="BO331" s="3"/>
      <c r="BP331" s="3"/>
      <c r="BQ331" s="3"/>
      <c r="BR331" s="3"/>
      <c r="BS331" s="3"/>
      <c r="BT331" s="3"/>
      <c r="BU331" s="3"/>
      <c r="BV331" s="3"/>
      <c r="BW331" s="3"/>
      <c r="BX331" s="3"/>
      <c r="BY331" s="3"/>
      <c r="BZ331" s="3"/>
      <c r="CA331" s="3"/>
      <c r="CB331" s="3"/>
      <c r="CC331" s="3"/>
      <c r="CD331" s="3"/>
      <c r="CE331" s="3"/>
      <c r="CF331" s="3"/>
      <c r="CG331" s="3"/>
      <c r="CH331" s="3"/>
      <c r="CI331" s="3"/>
      <c r="CJ331" s="3"/>
      <c r="CK331" s="3"/>
      <c r="CL331" s="3"/>
      <c r="CM331" s="47">
        <v>0.912442396313364</v>
      </c>
      <c r="CN331" s="47">
        <v>0.959025470653378</v>
      </c>
      <c r="CO331" s="47">
        <v>0.952484024997581</v>
      </c>
      <c r="CP331" s="47">
        <v>0.950656422991387</v>
      </c>
      <c r="CQ331" s="63">
        <v>0.95</v>
      </c>
      <c r="CR331" s="47">
        <f t="shared" si="29"/>
        <v>0.952484025</v>
      </c>
      <c r="CS331" s="47">
        <f t="shared" si="60"/>
        <v>-0.002484024998</v>
      </c>
      <c r="CT331" s="47">
        <f t="shared" si="31"/>
        <v>1.32332762</v>
      </c>
      <c r="CU331" s="47">
        <f t="shared" si="32"/>
        <v>0.03293920775</v>
      </c>
      <c r="CV331" s="3"/>
    </row>
    <row r="332" ht="11.25" customHeight="1">
      <c r="A332" s="3" t="s">
        <v>352</v>
      </c>
      <c r="B332" s="18">
        <v>148.0</v>
      </c>
      <c r="C332" s="19">
        <v>15.0</v>
      </c>
      <c r="D332" s="20">
        <v>724.0</v>
      </c>
      <c r="E332" s="21">
        <v>28.0</v>
      </c>
      <c r="F332" s="35">
        <v>470.0</v>
      </c>
      <c r="G332" s="36">
        <v>19.0</v>
      </c>
      <c r="H332" s="47">
        <f t="shared" si="1"/>
        <v>0.9079754601</v>
      </c>
      <c r="I332" s="47">
        <f t="shared" si="2"/>
        <v>0.9627659574</v>
      </c>
      <c r="J332" s="47">
        <f t="shared" si="3"/>
        <v>0.9611451943</v>
      </c>
      <c r="K332" s="47">
        <f t="shared" si="4"/>
        <v>0.9530054645</v>
      </c>
      <c r="L332" s="47">
        <f t="shared" si="5"/>
        <v>0.9478527607</v>
      </c>
      <c r="M332" s="47">
        <f t="shared" si="6"/>
        <v>0.9621273167</v>
      </c>
      <c r="N332" s="62">
        <f t="shared" si="7"/>
        <v>4.613496933</v>
      </c>
      <c r="O332" s="62">
        <f t="shared" si="8"/>
        <v>3</v>
      </c>
      <c r="P332" s="62">
        <f t="shared" si="9"/>
        <v>0.6502659574</v>
      </c>
      <c r="Q332" s="62">
        <f t="shared" si="10"/>
        <v>0.5344262295</v>
      </c>
      <c r="R332" s="62">
        <f t="shared" si="11"/>
        <v>1.153374233</v>
      </c>
      <c r="S332" s="62">
        <f t="shared" si="12"/>
        <v>0.131345689</v>
      </c>
      <c r="T332" s="63">
        <f t="shared" si="13"/>
        <v>0.9530054645</v>
      </c>
      <c r="U332" s="63">
        <f t="shared" si="14"/>
        <v>0.9478527607</v>
      </c>
      <c r="V332" s="63">
        <f t="shared" si="15"/>
        <v>0.9621273167</v>
      </c>
      <c r="W332" s="63">
        <f t="shared" si="16"/>
        <v>0.9558404558</v>
      </c>
      <c r="X332" s="63">
        <f t="shared" si="17"/>
        <v>0.9558404558</v>
      </c>
      <c r="Y332" s="63">
        <f t="shared" si="18"/>
        <v>0.9558404558</v>
      </c>
      <c r="Z332" s="64">
        <f t="shared" si="19"/>
        <v>0.1923497268</v>
      </c>
      <c r="AA332" s="64">
        <f t="shared" si="20"/>
        <v>0.2561349693</v>
      </c>
      <c r="AB332" s="64">
        <f t="shared" si="21"/>
        <v>0.5987107172</v>
      </c>
      <c r="AC332" s="64">
        <f t="shared" si="22"/>
        <v>0.6346153846</v>
      </c>
      <c r="AD332" s="64">
        <f t="shared" si="23"/>
        <v>0.4601139601</v>
      </c>
      <c r="AE332" s="64">
        <f t="shared" si="24"/>
        <v>0.8611111111</v>
      </c>
      <c r="AF332" s="3"/>
      <c r="AG332" s="3"/>
      <c r="AH332" s="3"/>
      <c r="AI332" s="66">
        <f t="shared" si="25"/>
        <v>46</v>
      </c>
      <c r="AJ332" s="47">
        <v>0.934426229508197</v>
      </c>
      <c r="AK332" s="47">
        <v>0.950515463917526</v>
      </c>
      <c r="AL332" s="63">
        <v>0.945130315500686</v>
      </c>
      <c r="AM332" s="47">
        <f t="shared" si="53"/>
        <v>1.332855054</v>
      </c>
      <c r="AN332" s="47">
        <f t="shared" si="54"/>
        <v>0.01137680675</v>
      </c>
      <c r="AO332" s="3"/>
      <c r="AP332" s="3"/>
      <c r="AQ332" s="3"/>
      <c r="AR332" s="3"/>
      <c r="AS332" s="3"/>
      <c r="AT332" s="3"/>
      <c r="AU332" s="3">
        <v>24.0</v>
      </c>
      <c r="AV332" s="47">
        <f t="shared" si="61"/>
        <v>0.49</v>
      </c>
      <c r="AW332" s="3">
        <v>0.8110897174</v>
      </c>
      <c r="AX332" s="3">
        <v>0.0965107612</v>
      </c>
      <c r="AY332" s="3"/>
      <c r="AZ332" s="3"/>
      <c r="BA332" s="3"/>
      <c r="BB332" s="3"/>
      <c r="BC332" s="3"/>
      <c r="BD332" s="3"/>
      <c r="BE332" s="3"/>
      <c r="BF332" s="3">
        <f t="shared" si="28"/>
        <v>13</v>
      </c>
      <c r="BG332" s="47">
        <v>0.132181382509526</v>
      </c>
      <c r="BH332" s="47">
        <v>1.14519939931844</v>
      </c>
      <c r="BI332" s="63">
        <v>0.889126941617568</v>
      </c>
      <c r="BJ332" s="47"/>
      <c r="BK332" s="47"/>
      <c r="BL332" s="3"/>
      <c r="BM332" s="3"/>
      <c r="BN332" s="3"/>
      <c r="BO332" s="3"/>
      <c r="BP332" s="3"/>
      <c r="BQ332" s="3"/>
      <c r="BR332" s="3"/>
      <c r="BS332" s="3"/>
      <c r="BT332" s="3"/>
      <c r="BU332" s="3"/>
      <c r="BV332" s="3"/>
      <c r="BW332" s="3"/>
      <c r="BX332" s="3"/>
      <c r="BY332" s="3"/>
      <c r="BZ332" s="3"/>
      <c r="CA332" s="3"/>
      <c r="CB332" s="3"/>
      <c r="CC332" s="3"/>
      <c r="CD332" s="3"/>
      <c r="CE332" s="3"/>
      <c r="CF332" s="3"/>
      <c r="CG332" s="3"/>
      <c r="CH332" s="3"/>
      <c r="CI332" s="3"/>
      <c r="CJ332" s="3"/>
      <c r="CK332" s="3"/>
      <c r="CL332" s="3"/>
      <c r="CM332" s="47">
        <v>0.907975460122699</v>
      </c>
      <c r="CN332" s="47">
        <v>0.962765957446809</v>
      </c>
      <c r="CO332" s="47">
        <v>0.954895792394844</v>
      </c>
      <c r="CP332" s="47">
        <v>0.953045257268705</v>
      </c>
      <c r="CQ332" s="63">
        <v>0.953005464480874</v>
      </c>
      <c r="CR332" s="47">
        <f t="shared" si="29"/>
        <v>0.9548957924</v>
      </c>
      <c r="CS332" s="47">
        <f t="shared" si="60"/>
        <v>-0.001890327914</v>
      </c>
      <c r="CT332" s="47">
        <f t="shared" si="31"/>
        <v>1.322813942</v>
      </c>
      <c r="CU332" s="47">
        <f t="shared" si="32"/>
        <v>0.0387427322</v>
      </c>
      <c r="CV332" s="3"/>
    </row>
    <row r="333" ht="11.25" customHeight="1">
      <c r="A333" s="3" t="s">
        <v>353</v>
      </c>
      <c r="B333" s="18">
        <v>266.0</v>
      </c>
      <c r="C333" s="19">
        <v>17.0</v>
      </c>
      <c r="D333" s="20">
        <v>946.0</v>
      </c>
      <c r="E333" s="21">
        <v>45.0</v>
      </c>
      <c r="F333" s="35">
        <v>555.0</v>
      </c>
      <c r="G333" s="36">
        <v>12.0</v>
      </c>
      <c r="H333" s="47">
        <f t="shared" si="1"/>
        <v>0.9399293286</v>
      </c>
      <c r="I333" s="47">
        <f t="shared" si="2"/>
        <v>0.9545913219</v>
      </c>
      <c r="J333" s="47">
        <f t="shared" si="3"/>
        <v>0.9788359788</v>
      </c>
      <c r="K333" s="47">
        <f t="shared" si="4"/>
        <v>0.9513343799</v>
      </c>
      <c r="L333" s="47">
        <f t="shared" si="5"/>
        <v>0.9658823529</v>
      </c>
      <c r="M333" s="47">
        <f t="shared" si="6"/>
        <v>0.9634146341</v>
      </c>
      <c r="N333" s="62">
        <f t="shared" si="7"/>
        <v>3.501766784</v>
      </c>
      <c r="O333" s="62">
        <f t="shared" si="8"/>
        <v>2.003533569</v>
      </c>
      <c r="P333" s="62">
        <f t="shared" si="9"/>
        <v>0.5721493441</v>
      </c>
      <c r="Q333" s="62">
        <f t="shared" si="10"/>
        <v>0.4450549451</v>
      </c>
      <c r="R333" s="62">
        <f t="shared" si="11"/>
        <v>1.165882353</v>
      </c>
      <c r="S333" s="62">
        <f t="shared" si="12"/>
        <v>0.1816431322</v>
      </c>
      <c r="T333" s="63">
        <f t="shared" si="13"/>
        <v>0.9513343799</v>
      </c>
      <c r="U333" s="63">
        <f t="shared" si="14"/>
        <v>0.9658823529</v>
      </c>
      <c r="V333" s="63">
        <f t="shared" si="15"/>
        <v>0.9634146341</v>
      </c>
      <c r="W333" s="63">
        <f t="shared" si="16"/>
        <v>0.9598044541</v>
      </c>
      <c r="X333" s="63">
        <f t="shared" si="17"/>
        <v>0.9598044541</v>
      </c>
      <c r="Y333" s="63">
        <f t="shared" si="18"/>
        <v>0.9598044541</v>
      </c>
      <c r="Z333" s="64">
        <f t="shared" si="19"/>
        <v>0.2441130298</v>
      </c>
      <c r="AA333" s="64">
        <f t="shared" si="20"/>
        <v>0.3270588235</v>
      </c>
      <c r="AB333" s="64">
        <f t="shared" si="21"/>
        <v>0.6148908858</v>
      </c>
      <c r="AC333" s="64">
        <f t="shared" si="22"/>
        <v>0.6648560565</v>
      </c>
      <c r="AD333" s="64">
        <f t="shared" si="23"/>
        <v>0.4703965236</v>
      </c>
      <c r="AE333" s="64">
        <f t="shared" si="24"/>
        <v>0.824551874</v>
      </c>
      <c r="AF333" s="3"/>
      <c r="AG333" s="3"/>
      <c r="AH333" s="3"/>
      <c r="AI333" s="66">
        <f t="shared" si="25"/>
        <v>46</v>
      </c>
      <c r="AJ333" s="47">
        <v>0.934426229508197</v>
      </c>
      <c r="AK333" s="47">
        <v>0.950095969289827</v>
      </c>
      <c r="AL333" s="63">
        <v>0.947122861586314</v>
      </c>
      <c r="AM333" s="47">
        <f t="shared" si="53"/>
        <v>1.332558426</v>
      </c>
      <c r="AN333" s="47">
        <f t="shared" si="54"/>
        <v>0.01108017926</v>
      </c>
      <c r="AO333" s="3"/>
      <c r="AP333" s="3"/>
      <c r="AQ333" s="3"/>
      <c r="AR333" s="3"/>
      <c r="AS333" s="3"/>
      <c r="AT333" s="3"/>
      <c r="AU333" s="3">
        <v>25.0</v>
      </c>
      <c r="AV333" s="47">
        <f t="shared" si="61"/>
        <v>0.51</v>
      </c>
      <c r="AW333" s="3">
        <v>0.8963662163</v>
      </c>
      <c r="AX333" s="3">
        <v>0.04847013</v>
      </c>
      <c r="AY333" s="3"/>
      <c r="AZ333" s="3"/>
      <c r="BA333" s="3"/>
      <c r="BB333" s="3"/>
      <c r="BC333" s="3"/>
      <c r="BD333" s="3"/>
      <c r="BE333" s="3"/>
      <c r="BF333" s="3">
        <f t="shared" si="28"/>
        <v>13</v>
      </c>
      <c r="BG333" s="47">
        <v>0.132428128056766</v>
      </c>
      <c r="BH333" s="47">
        <v>0.679026007992379</v>
      </c>
      <c r="BI333" s="63">
        <v>0.550570342205323</v>
      </c>
      <c r="BJ333" s="47"/>
      <c r="BK333" s="47"/>
      <c r="BL333" s="3"/>
      <c r="BM333" s="3"/>
      <c r="BN333" s="3"/>
      <c r="BO333" s="3"/>
      <c r="BP333" s="3"/>
      <c r="BQ333" s="3"/>
      <c r="BR333" s="3"/>
      <c r="BS333" s="3"/>
      <c r="BT333" s="3"/>
      <c r="BU333" s="3"/>
      <c r="BV333" s="3"/>
      <c r="BW333" s="3"/>
      <c r="BX333" s="3"/>
      <c r="BY333" s="3"/>
      <c r="BZ333" s="3"/>
      <c r="CA333" s="3"/>
      <c r="CB333" s="3"/>
      <c r="CC333" s="3"/>
      <c r="CD333" s="3"/>
      <c r="CE333" s="3"/>
      <c r="CF333" s="3"/>
      <c r="CG333" s="3"/>
      <c r="CH333" s="3"/>
      <c r="CI333" s="3"/>
      <c r="CJ333" s="3"/>
      <c r="CK333" s="3"/>
      <c r="CL333" s="3"/>
      <c r="CM333" s="47">
        <v>0.939929328621908</v>
      </c>
      <c r="CN333" s="47">
        <v>0.954591321897074</v>
      </c>
      <c r="CO333" s="47">
        <v>0.953217656632234</v>
      </c>
      <c r="CP333" s="47">
        <v>0.951383078637273</v>
      </c>
      <c r="CQ333" s="63">
        <v>0.951334379905808</v>
      </c>
      <c r="CR333" s="47">
        <f t="shared" si="29"/>
        <v>0.9532176566</v>
      </c>
      <c r="CS333" s="47">
        <f t="shared" si="60"/>
        <v>-0.001883276726</v>
      </c>
      <c r="CT333" s="47">
        <f t="shared" si="31"/>
        <v>1.339628399</v>
      </c>
      <c r="CU333" s="47">
        <f t="shared" si="32"/>
        <v>0.01036759487</v>
      </c>
      <c r="CV333" s="3"/>
    </row>
    <row r="334" ht="11.25" customHeight="1">
      <c r="A334" s="3" t="s">
        <v>354</v>
      </c>
      <c r="B334" s="18">
        <v>3.0</v>
      </c>
      <c r="C334" s="19">
        <v>1.0</v>
      </c>
      <c r="D334" s="20">
        <v>42.0</v>
      </c>
      <c r="E334" s="21">
        <v>4.0</v>
      </c>
      <c r="F334" s="35">
        <v>62.0</v>
      </c>
      <c r="G334" s="36">
        <v>0.0</v>
      </c>
      <c r="H334" s="47">
        <f t="shared" si="1"/>
        <v>0.75</v>
      </c>
      <c r="I334" s="47">
        <f t="shared" si="2"/>
        <v>0.9130434783</v>
      </c>
      <c r="J334" s="47">
        <f t="shared" si="3"/>
        <v>1</v>
      </c>
      <c r="K334" s="47">
        <f t="shared" si="4"/>
        <v>0.9</v>
      </c>
      <c r="L334" s="47">
        <f t="shared" si="5"/>
        <v>0.9848484848</v>
      </c>
      <c r="M334" s="47">
        <f t="shared" si="6"/>
        <v>0.962962963</v>
      </c>
      <c r="N334" s="62">
        <f t="shared" si="7"/>
        <v>11.5</v>
      </c>
      <c r="O334" s="62">
        <f t="shared" si="8"/>
        <v>15.5</v>
      </c>
      <c r="P334" s="62">
        <f t="shared" si="9"/>
        <v>1.347826087</v>
      </c>
      <c r="Q334" s="62">
        <f t="shared" si="10"/>
        <v>1.24</v>
      </c>
      <c r="R334" s="62">
        <f t="shared" si="11"/>
        <v>0.696969697</v>
      </c>
      <c r="S334" s="62">
        <f t="shared" si="12"/>
        <v>0.03703703704</v>
      </c>
      <c r="T334" s="63">
        <f t="shared" si="13"/>
        <v>0.9</v>
      </c>
      <c r="U334" s="63">
        <f t="shared" si="14"/>
        <v>0.9848484848</v>
      </c>
      <c r="V334" s="63">
        <f t="shared" si="15"/>
        <v>0.962962963</v>
      </c>
      <c r="W334" s="63">
        <f t="shared" si="16"/>
        <v>0.9553571429</v>
      </c>
      <c r="X334" s="63">
        <f t="shared" si="17"/>
        <v>0.9553571429</v>
      </c>
      <c r="Y334" s="63">
        <f t="shared" si="18"/>
        <v>0.9553571429</v>
      </c>
      <c r="Z334" s="64">
        <f t="shared" si="19"/>
        <v>0.14</v>
      </c>
      <c r="AA334" s="64">
        <f t="shared" si="20"/>
        <v>0.04545454545</v>
      </c>
      <c r="AB334" s="64">
        <f t="shared" si="21"/>
        <v>0.3888888889</v>
      </c>
      <c r="AC334" s="64">
        <f t="shared" si="22"/>
        <v>0.4017857143</v>
      </c>
      <c r="AD334" s="64">
        <f t="shared" si="23"/>
        <v>0.6160714286</v>
      </c>
      <c r="AE334" s="64">
        <f t="shared" si="24"/>
        <v>0.9375</v>
      </c>
      <c r="AF334" s="3"/>
      <c r="AG334" s="3"/>
      <c r="AH334" s="3"/>
      <c r="AI334" s="66">
        <f t="shared" si="25"/>
        <v>46</v>
      </c>
      <c r="AJ334" s="47">
        <v>0.935304990757856</v>
      </c>
      <c r="AK334" s="47">
        <v>0.969387755102041</v>
      </c>
      <c r="AL334" s="63">
        <v>0.959749085206482</v>
      </c>
      <c r="AM334" s="47">
        <f t="shared" si="53"/>
        <v>1.346821157</v>
      </c>
      <c r="AN334" s="47">
        <f t="shared" si="54"/>
        <v>0.02410015379</v>
      </c>
      <c r="AO334" s="3"/>
      <c r="AP334" s="3"/>
      <c r="AQ334" s="3"/>
      <c r="AR334" s="3"/>
      <c r="AS334" s="3"/>
      <c r="AT334" s="3"/>
      <c r="AU334" s="3">
        <v>26.0</v>
      </c>
      <c r="AV334" s="47">
        <f t="shared" si="61"/>
        <v>0.53</v>
      </c>
      <c r="AW334" s="3">
        <v>0.89488938</v>
      </c>
      <c r="AX334" s="3">
        <v>0.05331853</v>
      </c>
      <c r="AY334" s="3"/>
      <c r="AZ334" s="3"/>
      <c r="BA334" s="3"/>
      <c r="BB334" s="3"/>
      <c r="BC334" s="3"/>
      <c r="BD334" s="3"/>
      <c r="BE334" s="3"/>
      <c r="BF334" s="3">
        <f t="shared" si="28"/>
        <v>13</v>
      </c>
      <c r="BG334" s="47">
        <v>0.135517790070635</v>
      </c>
      <c r="BH334" s="47">
        <v>1.050596960151</v>
      </c>
      <c r="BI334" s="63">
        <v>0.770833333333333</v>
      </c>
      <c r="BJ334" s="47"/>
      <c r="BK334" s="47"/>
      <c r="BL334" s="3"/>
      <c r="BM334" s="3"/>
      <c r="BN334" s="3"/>
      <c r="BO334" s="3"/>
      <c r="BP334" s="3"/>
      <c r="BQ334" s="3"/>
      <c r="BR334" s="3"/>
      <c r="BS334" s="3"/>
      <c r="BT334" s="3" t="s">
        <v>467</v>
      </c>
      <c r="BU334" s="3" t="s">
        <v>411</v>
      </c>
      <c r="BV334" s="3" t="s">
        <v>468</v>
      </c>
      <c r="BW334" s="3" t="s">
        <v>469</v>
      </c>
      <c r="BX334" s="3"/>
      <c r="BY334" s="3"/>
      <c r="BZ334" s="3"/>
      <c r="CA334" s="3"/>
      <c r="CB334" s="3"/>
      <c r="CC334" s="3"/>
      <c r="CD334" s="3"/>
      <c r="CE334" s="3"/>
      <c r="CF334" s="3"/>
      <c r="CG334" s="3"/>
      <c r="CH334" s="3"/>
      <c r="CI334" s="3"/>
      <c r="CJ334" s="3"/>
      <c r="CK334" s="3"/>
      <c r="CL334" s="3"/>
      <c r="CM334" s="47">
        <v>0.75</v>
      </c>
      <c r="CN334" s="47">
        <v>0.91304347826087</v>
      </c>
      <c r="CO334" s="47">
        <v>0.887647978430573</v>
      </c>
      <c r="CP334" s="47">
        <v>0.886436892276762</v>
      </c>
      <c r="CQ334" s="63">
        <v>0.9</v>
      </c>
      <c r="CR334" s="47">
        <f t="shared" si="29"/>
        <v>0.8876479784</v>
      </c>
      <c r="CS334" s="47">
        <f t="shared" si="60"/>
        <v>0.01235202157</v>
      </c>
      <c r="CT334" s="47">
        <f t="shared" si="31"/>
        <v>1.175949321</v>
      </c>
      <c r="CU334" s="47">
        <f t="shared" si="32"/>
        <v>0.1152891491</v>
      </c>
      <c r="CV334" s="3"/>
    </row>
    <row r="335" ht="11.25" customHeight="1">
      <c r="A335" s="3" t="s">
        <v>355</v>
      </c>
      <c r="B335" s="18">
        <v>53.0</v>
      </c>
      <c r="C335" s="19">
        <v>7.0</v>
      </c>
      <c r="D335" s="20">
        <v>366.0</v>
      </c>
      <c r="E335" s="21">
        <v>11.0</v>
      </c>
      <c r="F335" s="35">
        <v>156.0</v>
      </c>
      <c r="G335" s="36">
        <v>4.0</v>
      </c>
      <c r="H335" s="47">
        <f t="shared" si="1"/>
        <v>0.8833333333</v>
      </c>
      <c r="I335" s="47">
        <f t="shared" si="2"/>
        <v>0.9708222812</v>
      </c>
      <c r="J335" s="47">
        <f t="shared" si="3"/>
        <v>0.975</v>
      </c>
      <c r="K335" s="47">
        <f t="shared" si="4"/>
        <v>0.9588100686</v>
      </c>
      <c r="L335" s="47">
        <f t="shared" si="5"/>
        <v>0.95</v>
      </c>
      <c r="M335" s="47">
        <f t="shared" si="6"/>
        <v>0.9720670391</v>
      </c>
      <c r="N335" s="62">
        <f t="shared" si="7"/>
        <v>6.283333333</v>
      </c>
      <c r="O335" s="62">
        <f t="shared" si="8"/>
        <v>2.666666667</v>
      </c>
      <c r="P335" s="62">
        <f t="shared" si="9"/>
        <v>0.424403183</v>
      </c>
      <c r="Q335" s="62">
        <f t="shared" si="10"/>
        <v>0.3661327231</v>
      </c>
      <c r="R335" s="62">
        <f t="shared" si="11"/>
        <v>1.713636364</v>
      </c>
      <c r="S335" s="62">
        <f t="shared" si="12"/>
        <v>0.1117318436</v>
      </c>
      <c r="T335" s="63">
        <f t="shared" si="13"/>
        <v>0.9588100686</v>
      </c>
      <c r="U335" s="63">
        <f t="shared" si="14"/>
        <v>0.95</v>
      </c>
      <c r="V335" s="63">
        <f t="shared" si="15"/>
        <v>0.9720670391</v>
      </c>
      <c r="W335" s="63">
        <f t="shared" si="16"/>
        <v>0.9631490787</v>
      </c>
      <c r="X335" s="63">
        <f t="shared" si="17"/>
        <v>0.9631490787</v>
      </c>
      <c r="Y335" s="63">
        <f t="shared" si="18"/>
        <v>0.9631490787</v>
      </c>
      <c r="Z335" s="64">
        <f t="shared" si="19"/>
        <v>0.1464530892</v>
      </c>
      <c r="AA335" s="64">
        <f t="shared" si="20"/>
        <v>0.2590909091</v>
      </c>
      <c r="AB335" s="64">
        <f t="shared" si="21"/>
        <v>0.6890130354</v>
      </c>
      <c r="AC335" s="64">
        <f t="shared" si="22"/>
        <v>0.7085427136</v>
      </c>
      <c r="AD335" s="64">
        <f t="shared" si="23"/>
        <v>0.3685092127</v>
      </c>
      <c r="AE335" s="64">
        <f t="shared" si="24"/>
        <v>0.8860971524</v>
      </c>
      <c r="AF335" s="3"/>
      <c r="AG335" s="3"/>
      <c r="AH335" s="3"/>
      <c r="AI335" s="66">
        <f t="shared" si="25"/>
        <v>46</v>
      </c>
      <c r="AJ335" s="47">
        <v>0.935483870967742</v>
      </c>
      <c r="AK335" s="47">
        <v>0.959183673469388</v>
      </c>
      <c r="AL335" s="63">
        <v>0.953488372093023</v>
      </c>
      <c r="AM335" s="47">
        <f t="shared" si="53"/>
        <v>1.339732269</v>
      </c>
      <c r="AN335" s="47">
        <f t="shared" si="54"/>
        <v>0.01675829106</v>
      </c>
      <c r="AO335" s="3"/>
      <c r="AP335" s="3"/>
      <c r="AQ335" s="3"/>
      <c r="AR335" s="3"/>
      <c r="AS335" s="3"/>
      <c r="AT335" s="3"/>
      <c r="AU335" s="3">
        <v>38.0</v>
      </c>
      <c r="AV335" s="47">
        <f t="shared" si="61"/>
        <v>0.77</v>
      </c>
      <c r="AW335" s="3">
        <v>0.91186447</v>
      </c>
      <c r="AX335" s="3">
        <v>0.06461064</v>
      </c>
      <c r="AY335" s="3"/>
      <c r="AZ335" s="3"/>
      <c r="BA335" s="3"/>
      <c r="BB335" s="3"/>
      <c r="BC335" s="3"/>
      <c r="BD335" s="3"/>
      <c r="BE335" s="3"/>
      <c r="BF335" s="3">
        <f t="shared" si="28"/>
        <v>13</v>
      </c>
      <c r="BG335" s="47">
        <v>0.135894441373034</v>
      </c>
      <c r="BH335" s="47">
        <v>0.627358729006237</v>
      </c>
      <c r="BI335" s="63">
        <v>0.524779735682819</v>
      </c>
      <c r="BJ335" s="47"/>
      <c r="BK335" s="47"/>
      <c r="BL335" s="3"/>
      <c r="BM335" s="3"/>
      <c r="BN335" s="3"/>
      <c r="BO335" s="3"/>
      <c r="BP335" s="3"/>
      <c r="BQ335" s="3"/>
      <c r="BR335" s="3"/>
      <c r="BS335" s="3"/>
      <c r="BT335" s="3">
        <v>-2.0</v>
      </c>
      <c r="BU335" s="47">
        <f t="shared" ref="BU335:BU352" si="62">BT335/100+0.005</f>
        <v>-0.015</v>
      </c>
      <c r="BV335" s="3">
        <v>0.70959665</v>
      </c>
      <c r="BW335" s="3">
        <v>-0.0093610501</v>
      </c>
      <c r="BX335" s="3"/>
      <c r="BY335" s="3"/>
      <c r="BZ335" s="3"/>
      <c r="CA335" s="3"/>
      <c r="CB335" s="3"/>
      <c r="CC335" s="3"/>
      <c r="CD335" s="3"/>
      <c r="CE335" s="3"/>
      <c r="CF335" s="3"/>
      <c r="CG335" s="3"/>
      <c r="CH335" s="3"/>
      <c r="CI335" s="3"/>
      <c r="CJ335" s="3"/>
      <c r="CK335" s="3"/>
      <c r="CL335" s="3"/>
      <c r="CM335" s="47">
        <v>0.883333333333333</v>
      </c>
      <c r="CN335" s="47">
        <v>0.970822281167109</v>
      </c>
      <c r="CO335" s="47">
        <v>0.957658485519887</v>
      </c>
      <c r="CP335" s="47">
        <v>0.955781680375802</v>
      </c>
      <c r="CQ335" s="63">
        <v>0.958810068649886</v>
      </c>
      <c r="CR335" s="47">
        <f t="shared" si="29"/>
        <v>0.9576584855</v>
      </c>
      <c r="CS335" s="47">
        <f t="shared" si="60"/>
        <v>0.00115158313</v>
      </c>
      <c r="CT335" s="47">
        <f t="shared" si="31"/>
        <v>1.311086008</v>
      </c>
      <c r="CU335" s="47">
        <f t="shared" si="32"/>
        <v>0.06186402829</v>
      </c>
      <c r="CV335" s="3"/>
    </row>
    <row r="336" ht="11.25" customHeight="1">
      <c r="A336" s="3" t="s">
        <v>356</v>
      </c>
      <c r="B336" s="18">
        <v>71.0</v>
      </c>
      <c r="C336" s="19">
        <v>235.0</v>
      </c>
      <c r="D336" s="20">
        <v>933.0</v>
      </c>
      <c r="E336" s="21">
        <v>1310.0</v>
      </c>
      <c r="F336" s="35">
        <v>799.0</v>
      </c>
      <c r="G336" s="36">
        <v>491.0</v>
      </c>
      <c r="H336" s="47">
        <f t="shared" si="1"/>
        <v>0.2320261438</v>
      </c>
      <c r="I336" s="47">
        <f t="shared" si="2"/>
        <v>0.4159607668</v>
      </c>
      <c r="J336" s="47">
        <f t="shared" si="3"/>
        <v>0.619379845</v>
      </c>
      <c r="K336" s="47">
        <f t="shared" si="4"/>
        <v>0.3938799529</v>
      </c>
      <c r="L336" s="47">
        <f t="shared" si="5"/>
        <v>0.545112782</v>
      </c>
      <c r="M336" s="47">
        <f t="shared" si="6"/>
        <v>0.4902349278</v>
      </c>
      <c r="N336" s="62">
        <f t="shared" si="7"/>
        <v>7.330065359</v>
      </c>
      <c r="O336" s="62">
        <f t="shared" si="8"/>
        <v>4.215686275</v>
      </c>
      <c r="P336" s="62">
        <f t="shared" si="9"/>
        <v>0.5751226037</v>
      </c>
      <c r="Q336" s="62">
        <f t="shared" si="10"/>
        <v>0.506080816</v>
      </c>
      <c r="R336" s="62">
        <f t="shared" si="11"/>
        <v>1.405388471</v>
      </c>
      <c r="S336" s="62">
        <f t="shared" si="12"/>
        <v>0.08661194452</v>
      </c>
      <c r="T336" s="63">
        <f t="shared" si="13"/>
        <v>0.3938799529</v>
      </c>
      <c r="U336" s="63">
        <f t="shared" si="14"/>
        <v>0.545112782</v>
      </c>
      <c r="V336" s="63">
        <f t="shared" si="15"/>
        <v>0.4902349278</v>
      </c>
      <c r="W336" s="63">
        <f t="shared" si="16"/>
        <v>0.4696535556</v>
      </c>
      <c r="X336" s="63">
        <f t="shared" si="17"/>
        <v>0.4696535556</v>
      </c>
      <c r="Y336" s="63">
        <f t="shared" si="18"/>
        <v>0.4696535556</v>
      </c>
      <c r="Z336" s="64">
        <f t="shared" si="19"/>
        <v>0.5417810906</v>
      </c>
      <c r="AA336" s="64">
        <f t="shared" si="20"/>
        <v>0.3521303258</v>
      </c>
      <c r="AB336" s="64">
        <f t="shared" si="21"/>
        <v>0.4030568922</v>
      </c>
      <c r="AC336" s="64">
        <f t="shared" si="22"/>
        <v>0.3894243293</v>
      </c>
      <c r="AD336" s="64">
        <f t="shared" si="23"/>
        <v>0.5678562126</v>
      </c>
      <c r="AE336" s="64">
        <f t="shared" si="24"/>
        <v>0.5123730138</v>
      </c>
      <c r="AF336" s="3"/>
      <c r="AG336" s="3"/>
      <c r="AH336" s="3"/>
      <c r="AI336" s="66">
        <f t="shared" si="25"/>
        <v>46</v>
      </c>
      <c r="AJ336" s="47">
        <v>0.935897435897436</v>
      </c>
      <c r="AK336" s="47">
        <v>0.950859950859951</v>
      </c>
      <c r="AL336" s="63">
        <v>0.946714031971581</v>
      </c>
      <c r="AM336" s="47">
        <f t="shared" si="53"/>
        <v>1.334138943</v>
      </c>
      <c r="AN336" s="47">
        <f t="shared" si="54"/>
        <v>0.01058009579</v>
      </c>
      <c r="AO336" s="3"/>
      <c r="AP336" s="3"/>
      <c r="AQ336" s="3"/>
      <c r="AR336" s="3"/>
      <c r="AS336" s="3"/>
      <c r="AT336" s="3"/>
      <c r="AU336" s="3">
        <v>40.0</v>
      </c>
      <c r="AV336" s="47">
        <f t="shared" si="61"/>
        <v>0.81</v>
      </c>
      <c r="AW336" s="3">
        <v>0.9076422921</v>
      </c>
      <c r="AX336" s="3">
        <v>0.0704954136</v>
      </c>
      <c r="AY336" s="3"/>
      <c r="AZ336" s="3"/>
      <c r="BA336" s="3"/>
      <c r="BB336" s="3"/>
      <c r="BC336" s="3"/>
      <c r="BD336" s="3"/>
      <c r="BE336" s="3"/>
      <c r="BF336" s="3">
        <f t="shared" si="28"/>
        <v>13</v>
      </c>
      <c r="BG336" s="47">
        <v>0.136250898830837</v>
      </c>
      <c r="BH336" s="47">
        <v>1.15828737944178</v>
      </c>
      <c r="BI336" s="63">
        <v>0.894301470588235</v>
      </c>
      <c r="BJ336" s="47"/>
      <c r="BK336" s="47"/>
      <c r="BL336" s="3"/>
      <c r="BM336" s="3"/>
      <c r="BN336" s="3"/>
      <c r="BO336" s="3"/>
      <c r="BP336" s="3"/>
      <c r="BQ336" s="3"/>
      <c r="BR336" s="3"/>
      <c r="BS336" s="3"/>
      <c r="BT336" s="3">
        <v>0.0</v>
      </c>
      <c r="BU336" s="47">
        <f t="shared" si="62"/>
        <v>0.005</v>
      </c>
      <c r="BV336" s="3">
        <v>0.704358442353</v>
      </c>
      <c r="BW336" s="3">
        <v>0.004782165</v>
      </c>
      <c r="BX336" s="3"/>
      <c r="BY336" s="3"/>
      <c r="BZ336" s="3"/>
      <c r="CA336" s="3"/>
      <c r="CB336" s="3"/>
      <c r="CC336" s="3"/>
      <c r="CD336" s="3"/>
      <c r="CE336" s="3"/>
      <c r="CF336" s="3"/>
      <c r="CG336" s="3"/>
      <c r="CH336" s="3"/>
      <c r="CI336" s="3"/>
      <c r="CJ336" s="3"/>
      <c r="CK336" s="3"/>
      <c r="CL336" s="3"/>
      <c r="CM336" s="47">
        <v>0.23202614379085</v>
      </c>
      <c r="CN336" s="47">
        <v>0.415960766830138</v>
      </c>
      <c r="CO336" s="47">
        <v>0.387183149454661</v>
      </c>
      <c r="CP336" s="47">
        <v>0.390730905287068</v>
      </c>
      <c r="CQ336" s="63">
        <v>0.393879952922715</v>
      </c>
      <c r="CR336" s="47">
        <f t="shared" si="29"/>
        <v>0.3871831495</v>
      </c>
      <c r="CS336" s="47">
        <f t="shared" si="60"/>
        <v>0.006696803468</v>
      </c>
      <c r="CT336" s="47">
        <f t="shared" si="31"/>
        <v>0.4581959386</v>
      </c>
      <c r="CU336" s="47">
        <f t="shared" si="32"/>
        <v>0.1300614192</v>
      </c>
      <c r="CV336" s="3"/>
    </row>
    <row r="337" ht="11.25" customHeight="1">
      <c r="A337" s="3" t="s">
        <v>357</v>
      </c>
      <c r="B337" s="18">
        <v>32.0</v>
      </c>
      <c r="C337" s="19">
        <v>28.0</v>
      </c>
      <c r="D337" s="20">
        <v>320.0</v>
      </c>
      <c r="E337" s="21">
        <v>214.0</v>
      </c>
      <c r="F337" s="35">
        <v>207.0</v>
      </c>
      <c r="G337" s="36">
        <v>89.0</v>
      </c>
      <c r="H337" s="47">
        <f t="shared" si="1"/>
        <v>0.5333333333</v>
      </c>
      <c r="I337" s="47">
        <f t="shared" si="2"/>
        <v>0.5992509363</v>
      </c>
      <c r="J337" s="47">
        <f t="shared" si="3"/>
        <v>0.6993243243</v>
      </c>
      <c r="K337" s="47">
        <f t="shared" si="4"/>
        <v>0.5925925926</v>
      </c>
      <c r="L337" s="47">
        <f t="shared" si="5"/>
        <v>0.6713483146</v>
      </c>
      <c r="M337" s="47">
        <f t="shared" si="6"/>
        <v>0.634939759</v>
      </c>
      <c r="N337" s="62">
        <f t="shared" si="7"/>
        <v>8.9</v>
      </c>
      <c r="O337" s="62">
        <f t="shared" si="8"/>
        <v>4.933333333</v>
      </c>
      <c r="P337" s="62">
        <f t="shared" si="9"/>
        <v>0.5543071161</v>
      </c>
      <c r="Q337" s="62">
        <f t="shared" si="10"/>
        <v>0.4983164983</v>
      </c>
      <c r="R337" s="62">
        <f t="shared" si="11"/>
        <v>1.5</v>
      </c>
      <c r="S337" s="62">
        <f t="shared" si="12"/>
        <v>0.07228915663</v>
      </c>
      <c r="T337" s="63">
        <f t="shared" si="13"/>
        <v>0.5925925926</v>
      </c>
      <c r="U337" s="63">
        <f t="shared" si="14"/>
        <v>0.6713483146</v>
      </c>
      <c r="V337" s="63">
        <f t="shared" si="15"/>
        <v>0.634939759</v>
      </c>
      <c r="W337" s="63">
        <f t="shared" si="16"/>
        <v>0.6280898876</v>
      </c>
      <c r="X337" s="63">
        <f t="shared" si="17"/>
        <v>0.6280898876</v>
      </c>
      <c r="Y337" s="63">
        <f t="shared" si="18"/>
        <v>0.6280898876</v>
      </c>
      <c r="Z337" s="64">
        <f t="shared" si="19"/>
        <v>0.4141414141</v>
      </c>
      <c r="AA337" s="64">
        <f t="shared" si="20"/>
        <v>0.3398876404</v>
      </c>
      <c r="AB337" s="64">
        <f t="shared" si="21"/>
        <v>0.4927710843</v>
      </c>
      <c r="AC337" s="64">
        <f t="shared" si="22"/>
        <v>0.495505618</v>
      </c>
      <c r="AD337" s="64">
        <f t="shared" si="23"/>
        <v>0.508988764</v>
      </c>
      <c r="AE337" s="64">
        <f t="shared" si="24"/>
        <v>0.6235955056</v>
      </c>
      <c r="AF337" s="3"/>
      <c r="AG337" s="3"/>
      <c r="AH337" s="3"/>
      <c r="AI337" s="66">
        <f t="shared" si="25"/>
        <v>46</v>
      </c>
      <c r="AJ337" s="47">
        <v>0.935897435897436</v>
      </c>
      <c r="AK337" s="47">
        <v>0.969543147208122</v>
      </c>
      <c r="AL337" s="63">
        <v>0.954674220963173</v>
      </c>
      <c r="AM337" s="47">
        <f t="shared" si="53"/>
        <v>1.347349957</v>
      </c>
      <c r="AN337" s="47">
        <f t="shared" si="54"/>
        <v>0.02379111063</v>
      </c>
      <c r="AO337" s="3"/>
      <c r="AP337" s="3"/>
      <c r="AQ337" s="3"/>
      <c r="AR337" s="3"/>
      <c r="AS337" s="3"/>
      <c r="AT337" s="3"/>
      <c r="AU337" s="3">
        <v>43.0</v>
      </c>
      <c r="AV337" s="47">
        <f t="shared" si="61"/>
        <v>0.87</v>
      </c>
      <c r="AW337" s="3">
        <v>0.72626585</v>
      </c>
      <c r="AX337" s="3">
        <v>0.24587619</v>
      </c>
      <c r="AY337" s="3"/>
      <c r="AZ337" s="3"/>
      <c r="BA337" s="3"/>
      <c r="BB337" s="3"/>
      <c r="BC337" s="3"/>
      <c r="BD337" s="3"/>
      <c r="BE337" s="3"/>
      <c r="BF337" s="3">
        <f t="shared" si="28"/>
        <v>13</v>
      </c>
      <c r="BG337" s="47">
        <v>0.137683267731126</v>
      </c>
      <c r="BH337" s="47">
        <v>1.16819526259478</v>
      </c>
      <c r="BI337" s="63">
        <v>0.900456621004566</v>
      </c>
      <c r="BJ337" s="47"/>
      <c r="BK337" s="47"/>
      <c r="BL337" s="3"/>
      <c r="BM337" s="3"/>
      <c r="BN337" s="3"/>
      <c r="BO337" s="3"/>
      <c r="BP337" s="3"/>
      <c r="BQ337" s="3"/>
      <c r="BR337" s="3"/>
      <c r="BS337" s="3"/>
      <c r="BT337" s="3">
        <v>1.0</v>
      </c>
      <c r="BU337" s="47">
        <f t="shared" si="62"/>
        <v>0.015</v>
      </c>
      <c r="BV337" s="3">
        <v>0.7036385165</v>
      </c>
      <c r="BW337" s="3">
        <v>0.010463656945</v>
      </c>
      <c r="BX337" s="3"/>
      <c r="BY337" s="3"/>
      <c r="BZ337" s="3"/>
      <c r="CA337" s="3"/>
      <c r="CB337" s="3"/>
      <c r="CC337" s="3"/>
      <c r="CD337" s="3"/>
      <c r="CE337" s="3"/>
      <c r="CF337" s="3"/>
      <c r="CG337" s="3"/>
      <c r="CH337" s="3"/>
      <c r="CI337" s="3"/>
      <c r="CJ337" s="3"/>
      <c r="CK337" s="3"/>
      <c r="CL337" s="3"/>
      <c r="CM337" s="47">
        <v>0.533333333333333</v>
      </c>
      <c r="CN337" s="47">
        <v>0.599250936329588</v>
      </c>
      <c r="CO337" s="47">
        <v>0.589579377446888</v>
      </c>
      <c r="CP337" s="47">
        <v>0.591202579121128</v>
      </c>
      <c r="CQ337" s="63">
        <v>0.592592592592593</v>
      </c>
      <c r="CR337" s="47">
        <f t="shared" si="29"/>
        <v>0.5895793774</v>
      </c>
      <c r="CS337" s="47">
        <f t="shared" si="60"/>
        <v>0.003013215146</v>
      </c>
      <c r="CT337" s="47">
        <f t="shared" si="31"/>
        <v>0.8008580173</v>
      </c>
      <c r="CU337" s="47">
        <f t="shared" si="32"/>
        <v>0.04661078408</v>
      </c>
      <c r="CV337" s="3"/>
    </row>
    <row r="338" ht="11.25" customHeight="1">
      <c r="A338" s="3" t="s">
        <v>358</v>
      </c>
      <c r="B338" s="18">
        <v>44.0</v>
      </c>
      <c r="C338" s="19">
        <v>34.0</v>
      </c>
      <c r="D338" s="20">
        <v>429.0</v>
      </c>
      <c r="E338" s="21">
        <v>145.0</v>
      </c>
      <c r="F338" s="35">
        <v>207.0</v>
      </c>
      <c r="G338" s="36">
        <v>49.0</v>
      </c>
      <c r="H338" s="47">
        <f t="shared" si="1"/>
        <v>0.5641025641</v>
      </c>
      <c r="I338" s="47">
        <f t="shared" si="2"/>
        <v>0.7473867596</v>
      </c>
      <c r="J338" s="47">
        <f t="shared" si="3"/>
        <v>0.80859375</v>
      </c>
      <c r="K338" s="47">
        <f t="shared" si="4"/>
        <v>0.7254601227</v>
      </c>
      <c r="L338" s="47">
        <f t="shared" si="5"/>
        <v>0.751497006</v>
      </c>
      <c r="M338" s="47">
        <f t="shared" si="6"/>
        <v>0.7662650602</v>
      </c>
      <c r="N338" s="62">
        <f t="shared" si="7"/>
        <v>7.358974359</v>
      </c>
      <c r="O338" s="62">
        <f t="shared" si="8"/>
        <v>3.282051282</v>
      </c>
      <c r="P338" s="62">
        <f t="shared" si="9"/>
        <v>0.4459930314</v>
      </c>
      <c r="Q338" s="62">
        <f t="shared" si="10"/>
        <v>0.3926380368</v>
      </c>
      <c r="R338" s="62">
        <f t="shared" si="11"/>
        <v>1.718562874</v>
      </c>
      <c r="S338" s="62">
        <f t="shared" si="12"/>
        <v>0.09397590361</v>
      </c>
      <c r="T338" s="63">
        <f t="shared" si="13"/>
        <v>0.7254601227</v>
      </c>
      <c r="U338" s="63">
        <f t="shared" si="14"/>
        <v>0.751497006</v>
      </c>
      <c r="V338" s="63">
        <f t="shared" si="15"/>
        <v>0.7662650602</v>
      </c>
      <c r="W338" s="63">
        <f t="shared" si="16"/>
        <v>0.7488986784</v>
      </c>
      <c r="X338" s="63">
        <f t="shared" si="17"/>
        <v>0.7488986784</v>
      </c>
      <c r="Y338" s="63">
        <f t="shared" si="18"/>
        <v>0.7488986784</v>
      </c>
      <c r="Z338" s="64">
        <f t="shared" si="19"/>
        <v>0.2898773006</v>
      </c>
      <c r="AA338" s="64">
        <f t="shared" si="20"/>
        <v>0.2784431138</v>
      </c>
      <c r="AB338" s="64">
        <f t="shared" si="21"/>
        <v>0.5759036145</v>
      </c>
      <c r="AC338" s="64">
        <f t="shared" si="22"/>
        <v>0.5748898678</v>
      </c>
      <c r="AD338" s="64">
        <f t="shared" si="23"/>
        <v>0.436123348</v>
      </c>
      <c r="AE338" s="64">
        <f t="shared" si="24"/>
        <v>0.7378854626</v>
      </c>
      <c r="AF338" s="3"/>
      <c r="AG338" s="3"/>
      <c r="AH338" s="3"/>
      <c r="AI338" s="66">
        <f t="shared" si="25"/>
        <v>46</v>
      </c>
      <c r="AJ338" s="47">
        <v>0.936170212765957</v>
      </c>
      <c r="AK338" s="47">
        <v>0.961883408071749</v>
      </c>
      <c r="AL338" s="63">
        <v>0.958715596330275</v>
      </c>
      <c r="AM338" s="47">
        <f t="shared" si="53"/>
        <v>1.342126586</v>
      </c>
      <c r="AN338" s="47">
        <f t="shared" si="54"/>
        <v>0.01818197477</v>
      </c>
      <c r="AO338" s="3"/>
      <c r="AP338" s="3"/>
      <c r="AQ338" s="3"/>
      <c r="AR338" s="3"/>
      <c r="AS338" s="3"/>
      <c r="AT338" s="3"/>
      <c r="AU338" s="3">
        <v>44.0</v>
      </c>
      <c r="AV338" s="47">
        <f t="shared" si="61"/>
        <v>0.89</v>
      </c>
      <c r="AW338" s="3">
        <v>0.7948060984</v>
      </c>
      <c r="AX338" s="3">
        <v>0.1833879458</v>
      </c>
      <c r="AY338" s="3"/>
      <c r="AZ338" s="3"/>
      <c r="BA338" s="3"/>
      <c r="BB338" s="3"/>
      <c r="BC338" s="3"/>
      <c r="BD338" s="3"/>
      <c r="BE338" s="3"/>
      <c r="BF338" s="3">
        <f t="shared" si="28"/>
        <v>13</v>
      </c>
      <c r="BG338" s="47">
        <v>0.137892644553827</v>
      </c>
      <c r="BH338" s="47">
        <v>0.72174228039593</v>
      </c>
      <c r="BI338" s="63">
        <v>0.57868252516011</v>
      </c>
      <c r="BJ338" s="47"/>
      <c r="BK338" s="47"/>
      <c r="BL338" s="3"/>
      <c r="BM338" s="3"/>
      <c r="BN338" s="3"/>
      <c r="BO338" s="3"/>
      <c r="BP338" s="3"/>
      <c r="BQ338" s="3"/>
      <c r="BR338" s="3"/>
      <c r="BS338" s="3"/>
      <c r="BT338" s="3">
        <v>2.0</v>
      </c>
      <c r="BU338" s="47">
        <f t="shared" si="62"/>
        <v>0.025</v>
      </c>
      <c r="BV338" s="3">
        <v>0.695028011706741</v>
      </c>
      <c r="BW338" s="3">
        <v>0.02375522218</v>
      </c>
      <c r="BX338" s="3"/>
      <c r="BY338" s="3"/>
      <c r="BZ338" s="3"/>
      <c r="CA338" s="3"/>
      <c r="CB338" s="3"/>
      <c r="CC338" s="3"/>
      <c r="CD338" s="3"/>
      <c r="CE338" s="3"/>
      <c r="CF338" s="3"/>
      <c r="CG338" s="3"/>
      <c r="CH338" s="3"/>
      <c r="CI338" s="3"/>
      <c r="CJ338" s="3"/>
      <c r="CK338" s="3"/>
      <c r="CL338" s="3"/>
      <c r="CM338" s="47">
        <v>0.564102564102564</v>
      </c>
      <c r="CN338" s="47">
        <v>0.747386759581882</v>
      </c>
      <c r="CO338" s="47">
        <v>0.718714441484437</v>
      </c>
      <c r="CP338" s="47">
        <v>0.719109717979814</v>
      </c>
      <c r="CQ338" s="63">
        <v>0.725460122699387</v>
      </c>
      <c r="CR338" s="47">
        <f t="shared" si="29"/>
        <v>0.7187144415</v>
      </c>
      <c r="CS338" s="47">
        <f t="shared" si="60"/>
        <v>0.006745681215</v>
      </c>
      <c r="CT338" s="47">
        <f t="shared" si="31"/>
        <v>0.9273629942</v>
      </c>
      <c r="CU338" s="47">
        <f t="shared" si="32"/>
        <v>0.1296014975</v>
      </c>
      <c r="CV338" s="3"/>
    </row>
    <row r="339" ht="11.25" customHeight="1">
      <c r="A339" s="3" t="s">
        <v>359</v>
      </c>
      <c r="B339" s="18">
        <v>47.0</v>
      </c>
      <c r="C339" s="19">
        <v>68.0</v>
      </c>
      <c r="D339" s="20">
        <v>440.0</v>
      </c>
      <c r="E339" s="21">
        <v>306.0</v>
      </c>
      <c r="F339" s="35">
        <v>253.0</v>
      </c>
      <c r="G339" s="36">
        <v>96.0</v>
      </c>
      <c r="H339" s="47">
        <f t="shared" si="1"/>
        <v>0.4086956522</v>
      </c>
      <c r="I339" s="47">
        <f t="shared" si="2"/>
        <v>0.5898123324</v>
      </c>
      <c r="J339" s="47">
        <f t="shared" si="3"/>
        <v>0.7249283668</v>
      </c>
      <c r="K339" s="47">
        <f t="shared" si="4"/>
        <v>0.5656213705</v>
      </c>
      <c r="L339" s="47">
        <f t="shared" si="5"/>
        <v>0.6465517241</v>
      </c>
      <c r="M339" s="47">
        <f t="shared" si="6"/>
        <v>0.6328767123</v>
      </c>
      <c r="N339" s="62">
        <f t="shared" si="7"/>
        <v>6.486956522</v>
      </c>
      <c r="O339" s="62">
        <f t="shared" si="8"/>
        <v>3.034782609</v>
      </c>
      <c r="P339" s="62">
        <f t="shared" si="9"/>
        <v>0.4678284182</v>
      </c>
      <c r="Q339" s="62">
        <f t="shared" si="10"/>
        <v>0.4053426249</v>
      </c>
      <c r="R339" s="62">
        <f t="shared" si="11"/>
        <v>1.607758621</v>
      </c>
      <c r="S339" s="62">
        <f t="shared" si="12"/>
        <v>0.1050228311</v>
      </c>
      <c r="T339" s="63">
        <f t="shared" si="13"/>
        <v>0.5656213705</v>
      </c>
      <c r="U339" s="63">
        <f t="shared" si="14"/>
        <v>0.6465517241</v>
      </c>
      <c r="V339" s="63">
        <f t="shared" si="15"/>
        <v>0.6328767123</v>
      </c>
      <c r="W339" s="63">
        <f t="shared" si="16"/>
        <v>0.6115702479</v>
      </c>
      <c r="X339" s="63">
        <f t="shared" si="17"/>
        <v>0.6115702479</v>
      </c>
      <c r="Y339" s="63">
        <f t="shared" si="18"/>
        <v>0.6115702479</v>
      </c>
      <c r="Z339" s="64">
        <f t="shared" si="19"/>
        <v>0.4099883856</v>
      </c>
      <c r="AA339" s="64">
        <f t="shared" si="20"/>
        <v>0.3081896552</v>
      </c>
      <c r="AB339" s="64">
        <f t="shared" si="21"/>
        <v>0.4894977169</v>
      </c>
      <c r="AC339" s="64">
        <f t="shared" si="22"/>
        <v>0.4818181818</v>
      </c>
      <c r="AD339" s="64">
        <f t="shared" si="23"/>
        <v>0.5008264463</v>
      </c>
      <c r="AE339" s="64">
        <f t="shared" si="24"/>
        <v>0.6289256198</v>
      </c>
      <c r="AF339" s="3"/>
      <c r="AG339" s="3"/>
      <c r="AH339" s="3"/>
      <c r="AI339" s="66">
        <f t="shared" si="25"/>
        <v>46</v>
      </c>
      <c r="AJ339" s="47">
        <v>0.936507936507936</v>
      </c>
      <c r="AK339" s="47">
        <v>0.953488372093023</v>
      </c>
      <c r="AL339" s="63">
        <v>0.94991652754591</v>
      </c>
      <c r="AM339" s="47">
        <f t="shared" si="53"/>
        <v>1.336429206</v>
      </c>
      <c r="AN339" s="47">
        <f t="shared" si="54"/>
        <v>0.01200698115</v>
      </c>
      <c r="AO339" s="3"/>
      <c r="AP339" s="3"/>
      <c r="AQ339" s="3"/>
      <c r="AR339" s="3"/>
      <c r="AS339" s="3"/>
      <c r="AT339" s="3"/>
      <c r="AU339" s="3">
        <v>45.0</v>
      </c>
      <c r="AV339" s="47">
        <f t="shared" si="61"/>
        <v>0.91</v>
      </c>
      <c r="AW339" s="3">
        <v>0.8231170565</v>
      </c>
      <c r="AX339" s="3">
        <v>0.1577613517</v>
      </c>
      <c r="AY339" s="3"/>
      <c r="AZ339" s="3"/>
      <c r="BA339" s="3"/>
      <c r="BB339" s="3"/>
      <c r="BC339" s="3"/>
      <c r="BD339" s="3"/>
      <c r="BE339" s="3"/>
      <c r="BF339" s="3">
        <f t="shared" si="28"/>
        <v>14</v>
      </c>
      <c r="BG339" s="47">
        <v>0.140501286904965</v>
      </c>
      <c r="BH339" s="47">
        <v>0.535427946610218</v>
      </c>
      <c r="BI339" s="63">
        <v>0.449697428139183</v>
      </c>
      <c r="BJ339" s="47"/>
      <c r="BK339" s="47"/>
      <c r="BL339" s="3"/>
      <c r="BM339" s="3"/>
      <c r="BN339" s="3"/>
      <c r="BO339" s="3"/>
      <c r="BP339" s="3"/>
      <c r="BQ339" s="3"/>
      <c r="BR339" s="3"/>
      <c r="BS339" s="3"/>
      <c r="BT339" s="3">
        <v>3.0</v>
      </c>
      <c r="BU339" s="47">
        <f t="shared" si="62"/>
        <v>0.035</v>
      </c>
      <c r="BV339" s="3">
        <v>0.703894551516111</v>
      </c>
      <c r="BW339" s="3">
        <v>0.0194147615</v>
      </c>
      <c r="BX339" s="3"/>
      <c r="BY339" s="3"/>
      <c r="BZ339" s="3"/>
      <c r="CA339" s="3"/>
      <c r="CB339" s="3"/>
      <c r="CC339" s="3"/>
      <c r="CD339" s="3"/>
      <c r="CE339" s="3"/>
      <c r="CF339" s="3"/>
      <c r="CG339" s="3"/>
      <c r="CH339" s="3"/>
      <c r="CI339" s="3"/>
      <c r="CJ339" s="3"/>
      <c r="CK339" s="3"/>
      <c r="CL339" s="3"/>
      <c r="CM339" s="47">
        <v>0.408695652173913</v>
      </c>
      <c r="CN339" s="47">
        <v>0.589812332439678</v>
      </c>
      <c r="CO339" s="47">
        <v>0.561490918579936</v>
      </c>
      <c r="CP339" s="47">
        <v>0.563381209027743</v>
      </c>
      <c r="CQ339" s="63">
        <v>0.565621370499419</v>
      </c>
      <c r="CR339" s="47">
        <f t="shared" si="29"/>
        <v>0.5614909186</v>
      </c>
      <c r="CS339" s="47">
        <f t="shared" si="60"/>
        <v>0.004130451919</v>
      </c>
      <c r="CT339" s="47">
        <f t="shared" si="31"/>
        <v>0.706051767</v>
      </c>
      <c r="CU339" s="47">
        <f t="shared" si="32"/>
        <v>0.1280688328</v>
      </c>
      <c r="CV339" s="3"/>
    </row>
    <row r="340" ht="11.25" customHeight="1">
      <c r="A340" s="3" t="s">
        <v>360</v>
      </c>
      <c r="B340" s="18">
        <v>150.0</v>
      </c>
      <c r="C340" s="19">
        <v>134.0</v>
      </c>
      <c r="D340" s="20">
        <v>1053.0</v>
      </c>
      <c r="E340" s="21">
        <v>536.0</v>
      </c>
      <c r="F340" s="35">
        <v>584.0</v>
      </c>
      <c r="G340" s="36">
        <v>216.0</v>
      </c>
      <c r="H340" s="47">
        <f t="shared" si="1"/>
        <v>0.5281690141</v>
      </c>
      <c r="I340" s="47">
        <f t="shared" si="2"/>
        <v>0.6626809314</v>
      </c>
      <c r="J340" s="47">
        <f t="shared" si="3"/>
        <v>0.73</v>
      </c>
      <c r="K340" s="47">
        <f t="shared" si="4"/>
        <v>0.6422851041</v>
      </c>
      <c r="L340" s="47">
        <f t="shared" si="5"/>
        <v>0.6771217712</v>
      </c>
      <c r="M340" s="47">
        <f t="shared" si="6"/>
        <v>0.6852239431</v>
      </c>
      <c r="N340" s="62">
        <f t="shared" si="7"/>
        <v>5.595070423</v>
      </c>
      <c r="O340" s="62">
        <f t="shared" si="8"/>
        <v>2.816901408</v>
      </c>
      <c r="P340" s="62">
        <f t="shared" si="9"/>
        <v>0.5034612964</v>
      </c>
      <c r="Q340" s="62">
        <f t="shared" si="10"/>
        <v>0.4271222637</v>
      </c>
      <c r="R340" s="62">
        <f t="shared" si="11"/>
        <v>1.465867159</v>
      </c>
      <c r="S340" s="62">
        <f t="shared" si="12"/>
        <v>0.1188781917</v>
      </c>
      <c r="T340" s="63">
        <f t="shared" si="13"/>
        <v>0.6422851041</v>
      </c>
      <c r="U340" s="63">
        <f t="shared" si="14"/>
        <v>0.6771217712</v>
      </c>
      <c r="V340" s="63">
        <f t="shared" si="15"/>
        <v>0.6852239431</v>
      </c>
      <c r="W340" s="63">
        <f t="shared" si="16"/>
        <v>0.6685372241</v>
      </c>
      <c r="X340" s="63">
        <f t="shared" si="17"/>
        <v>0.6685372241</v>
      </c>
      <c r="Y340" s="63">
        <f t="shared" si="18"/>
        <v>0.6685372241</v>
      </c>
      <c r="Z340" s="64">
        <f t="shared" si="19"/>
        <v>0.3662573412</v>
      </c>
      <c r="AA340" s="64">
        <f t="shared" si="20"/>
        <v>0.3376383764</v>
      </c>
      <c r="AB340" s="64">
        <f t="shared" si="21"/>
        <v>0.5311845961</v>
      </c>
      <c r="AC340" s="64">
        <f t="shared" si="22"/>
        <v>0.5308641975</v>
      </c>
      <c r="AD340" s="64">
        <f t="shared" si="23"/>
        <v>0.4751215862</v>
      </c>
      <c r="AE340" s="64">
        <f t="shared" si="24"/>
        <v>0.6625514403</v>
      </c>
      <c r="AF340" s="3"/>
      <c r="AG340" s="3"/>
      <c r="AH340" s="3"/>
      <c r="AI340" s="66">
        <f t="shared" si="25"/>
        <v>46</v>
      </c>
      <c r="AJ340" s="47">
        <v>0.936842105263158</v>
      </c>
      <c r="AK340" s="47">
        <v>0.968609865470852</v>
      </c>
      <c r="AL340" s="63">
        <v>0.959119496855346</v>
      </c>
      <c r="AM340" s="47">
        <f t="shared" si="53"/>
        <v>1.34735801</v>
      </c>
      <c r="AN340" s="47">
        <f t="shared" si="54"/>
        <v>0.02246319867</v>
      </c>
      <c r="AO340" s="3"/>
      <c r="AP340" s="3"/>
      <c r="AQ340" s="3"/>
      <c r="AR340" s="3"/>
      <c r="AS340" s="3"/>
      <c r="AT340" s="3"/>
      <c r="AU340" s="3">
        <v>46.0</v>
      </c>
      <c r="AV340" s="47">
        <f t="shared" si="61"/>
        <v>0.93</v>
      </c>
      <c r="AW340" s="3">
        <v>0.7147548155</v>
      </c>
      <c r="AX340" s="3">
        <v>0.2662795459</v>
      </c>
      <c r="AY340" s="3"/>
      <c r="AZ340" s="3"/>
      <c r="BA340" s="3"/>
      <c r="BB340" s="3"/>
      <c r="BC340" s="3"/>
      <c r="BD340" s="3"/>
      <c r="BE340" s="3"/>
      <c r="BF340" s="3">
        <f t="shared" si="28"/>
        <v>14</v>
      </c>
      <c r="BG340" s="47">
        <v>0.140665291991911</v>
      </c>
      <c r="BH340" s="47">
        <v>1.22212249936589</v>
      </c>
      <c r="BI340" s="63">
        <v>0.945054945054945</v>
      </c>
      <c r="BJ340" s="47"/>
      <c r="BK340" s="47"/>
      <c r="BL340" s="3"/>
      <c r="BM340" s="3"/>
      <c r="BN340" s="3"/>
      <c r="BO340" s="3"/>
      <c r="BP340" s="3"/>
      <c r="BQ340" s="3"/>
      <c r="BR340" s="3"/>
      <c r="BS340" s="3"/>
      <c r="BT340" s="3">
        <v>4.0</v>
      </c>
      <c r="BU340" s="47">
        <f t="shared" si="62"/>
        <v>0.045</v>
      </c>
      <c r="BV340" s="3">
        <v>0.700221755384312</v>
      </c>
      <c r="BW340" s="3">
        <v>0.027933496</v>
      </c>
      <c r="BX340" s="3"/>
      <c r="BY340" s="3"/>
      <c r="BZ340" s="3"/>
      <c r="CA340" s="3"/>
      <c r="CB340" s="3"/>
      <c r="CC340" s="3"/>
      <c r="CD340" s="3"/>
      <c r="CE340" s="3"/>
      <c r="CF340" s="3"/>
      <c r="CG340" s="3"/>
      <c r="CH340" s="3"/>
      <c r="CI340" s="3"/>
      <c r="CJ340" s="3"/>
      <c r="CK340" s="3"/>
      <c r="CL340" s="3"/>
      <c r="CM340" s="47">
        <v>0.528169014084507</v>
      </c>
      <c r="CN340" s="47">
        <v>0.662680931403398</v>
      </c>
      <c r="CO340" s="47">
        <v>0.641904474420048</v>
      </c>
      <c r="CP340" s="47">
        <v>0.643030124909886</v>
      </c>
      <c r="CQ340" s="63">
        <v>0.642285104111052</v>
      </c>
      <c r="CR340" s="47">
        <f t="shared" si="29"/>
        <v>0.6419044744</v>
      </c>
      <c r="CS340" s="47">
        <f t="shared" si="60"/>
        <v>0.000380629691</v>
      </c>
      <c r="CT340" s="47">
        <f t="shared" si="31"/>
        <v>0.8420580718</v>
      </c>
      <c r="CU340" s="47">
        <f t="shared" si="32"/>
        <v>0.09511428889</v>
      </c>
      <c r="CV340" s="3"/>
    </row>
    <row r="341" ht="11.25" customHeight="1">
      <c r="A341" s="3" t="s">
        <v>361</v>
      </c>
      <c r="B341" s="18">
        <v>38.0</v>
      </c>
      <c r="C341" s="19">
        <v>93.0</v>
      </c>
      <c r="D341" s="20">
        <v>484.0</v>
      </c>
      <c r="E341" s="21">
        <v>431.0</v>
      </c>
      <c r="F341" s="35">
        <v>341.0</v>
      </c>
      <c r="G341" s="36">
        <v>164.0</v>
      </c>
      <c r="H341" s="47">
        <f t="shared" si="1"/>
        <v>0.2900763359</v>
      </c>
      <c r="I341" s="47">
        <f t="shared" si="2"/>
        <v>0.5289617486</v>
      </c>
      <c r="J341" s="47">
        <f t="shared" si="3"/>
        <v>0.6752475248</v>
      </c>
      <c r="K341" s="47">
        <f t="shared" si="4"/>
        <v>0.4990439771</v>
      </c>
      <c r="L341" s="47">
        <f t="shared" si="5"/>
        <v>0.5959119497</v>
      </c>
      <c r="M341" s="47">
        <f t="shared" si="6"/>
        <v>0.5809859155</v>
      </c>
      <c r="N341" s="62">
        <f t="shared" si="7"/>
        <v>6.984732824</v>
      </c>
      <c r="O341" s="62">
        <f t="shared" si="8"/>
        <v>3.854961832</v>
      </c>
      <c r="P341" s="62">
        <f t="shared" si="9"/>
        <v>0.5519125683</v>
      </c>
      <c r="Q341" s="62">
        <f t="shared" si="10"/>
        <v>0.482791587</v>
      </c>
      <c r="R341" s="62">
        <f t="shared" si="11"/>
        <v>1.438679245</v>
      </c>
      <c r="S341" s="62">
        <f t="shared" si="12"/>
        <v>0.09225352113</v>
      </c>
      <c r="T341" s="63">
        <f t="shared" si="13"/>
        <v>0.4990439771</v>
      </c>
      <c r="U341" s="63">
        <f t="shared" si="14"/>
        <v>0.5959119497</v>
      </c>
      <c r="V341" s="63">
        <f t="shared" si="15"/>
        <v>0.5809859155</v>
      </c>
      <c r="W341" s="63">
        <f t="shared" si="16"/>
        <v>0.556415216</v>
      </c>
      <c r="X341" s="63">
        <f t="shared" si="17"/>
        <v>0.556415216</v>
      </c>
      <c r="Y341" s="63">
        <f t="shared" si="18"/>
        <v>0.556415216</v>
      </c>
      <c r="Z341" s="64">
        <f t="shared" si="19"/>
        <v>0.448374761</v>
      </c>
      <c r="AA341" s="64">
        <f t="shared" si="20"/>
        <v>0.3176100629</v>
      </c>
      <c r="AB341" s="64">
        <f t="shared" si="21"/>
        <v>0.4563380282</v>
      </c>
      <c r="AC341" s="64">
        <f t="shared" si="22"/>
        <v>0.4422952934</v>
      </c>
      <c r="AD341" s="64">
        <f t="shared" si="23"/>
        <v>0.5222437137</v>
      </c>
      <c r="AE341" s="64">
        <f t="shared" si="24"/>
        <v>0.5918762089</v>
      </c>
      <c r="AF341" s="3"/>
      <c r="AG341" s="3"/>
      <c r="AH341" s="3"/>
      <c r="AI341" s="66">
        <f t="shared" si="25"/>
        <v>46</v>
      </c>
      <c r="AJ341" s="47">
        <v>0.9375</v>
      </c>
      <c r="AK341" s="47">
        <v>0.96969696969697</v>
      </c>
      <c r="AL341" s="63">
        <v>0.959183673469388</v>
      </c>
      <c r="AM341" s="47">
        <f t="shared" si="53"/>
        <v>1.34859191</v>
      </c>
      <c r="AN341" s="47">
        <f t="shared" si="54"/>
        <v>0.02276669561</v>
      </c>
      <c r="AO341" s="3"/>
      <c r="AP341" s="3"/>
      <c r="AQ341" s="3"/>
      <c r="AR341" s="3"/>
      <c r="AS341" s="3"/>
      <c r="AT341" s="3"/>
      <c r="AU341" s="3">
        <v>47.0</v>
      </c>
      <c r="AV341" s="47">
        <f t="shared" si="61"/>
        <v>0.95</v>
      </c>
      <c r="AW341" s="3">
        <v>0.8354976249</v>
      </c>
      <c r="AX341" s="3">
        <v>0.15529155</v>
      </c>
      <c r="AY341" s="3"/>
      <c r="AZ341" s="3"/>
      <c r="BA341" s="3"/>
      <c r="BB341" s="3"/>
      <c r="BC341" s="3"/>
      <c r="BD341" s="3"/>
      <c r="BE341" s="3"/>
      <c r="BF341" s="3">
        <f t="shared" si="28"/>
        <v>14</v>
      </c>
      <c r="BG341" s="47">
        <v>0.141868362400458</v>
      </c>
      <c r="BH341" s="47">
        <v>1.08467720356812</v>
      </c>
      <c r="BI341" s="63">
        <v>0.849137931034483</v>
      </c>
      <c r="BJ341" s="47"/>
      <c r="BK341" s="47"/>
      <c r="BL341" s="3"/>
      <c r="BM341" s="3"/>
      <c r="BN341" s="3"/>
      <c r="BO341" s="3"/>
      <c r="BP341" s="3"/>
      <c r="BQ341" s="3"/>
      <c r="BR341" s="3"/>
      <c r="BS341" s="3"/>
      <c r="BT341" s="3">
        <v>5.0</v>
      </c>
      <c r="BU341" s="47">
        <f t="shared" si="62"/>
        <v>0.055</v>
      </c>
      <c r="BV341" s="3">
        <v>0.698871632216</v>
      </c>
      <c r="BW341" s="3">
        <v>0.035570497755</v>
      </c>
      <c r="BX341" s="3"/>
      <c r="BY341" s="3"/>
      <c r="BZ341" s="3"/>
      <c r="CA341" s="3"/>
      <c r="CB341" s="3"/>
      <c r="CC341" s="3"/>
      <c r="CD341" s="3"/>
      <c r="CE341" s="3"/>
      <c r="CF341" s="3"/>
      <c r="CG341" s="3"/>
      <c r="CH341" s="3"/>
      <c r="CI341" s="3"/>
      <c r="CJ341" s="3"/>
      <c r="CK341" s="3"/>
      <c r="CL341" s="3"/>
      <c r="CM341" s="47">
        <v>0.290076335877863</v>
      </c>
      <c r="CN341" s="47">
        <v>0.52896174863388</v>
      </c>
      <c r="CO341" s="47">
        <v>0.491288016086461</v>
      </c>
      <c r="CP341" s="47">
        <v>0.493845854982426</v>
      </c>
      <c r="CQ341" s="63">
        <v>0.499043977055449</v>
      </c>
      <c r="CR341" s="47">
        <f t="shared" si="29"/>
        <v>0.4912880161</v>
      </c>
      <c r="CS341" s="47">
        <f t="shared" si="60"/>
        <v>0.007755960969</v>
      </c>
      <c r="CT341" s="47">
        <f t="shared" si="31"/>
        <v>0.5791473836</v>
      </c>
      <c r="CU341" s="47">
        <f t="shared" si="32"/>
        <v>0.1689174953</v>
      </c>
      <c r="CV341" s="3"/>
    </row>
    <row r="342" ht="11.25" customHeight="1">
      <c r="A342" s="3" t="s">
        <v>362</v>
      </c>
      <c r="B342" s="18">
        <v>38.0</v>
      </c>
      <c r="C342" s="19">
        <v>51.0</v>
      </c>
      <c r="D342" s="20">
        <v>413.0</v>
      </c>
      <c r="E342" s="21">
        <v>401.0</v>
      </c>
      <c r="F342" s="35">
        <v>288.0</v>
      </c>
      <c r="G342" s="36">
        <v>147.0</v>
      </c>
      <c r="H342" s="47">
        <f t="shared" si="1"/>
        <v>0.4269662921</v>
      </c>
      <c r="I342" s="47">
        <f t="shared" si="2"/>
        <v>0.5073710074</v>
      </c>
      <c r="J342" s="47">
        <f t="shared" si="3"/>
        <v>0.6620689655</v>
      </c>
      <c r="K342" s="47">
        <f t="shared" si="4"/>
        <v>0.4994462901</v>
      </c>
      <c r="L342" s="47">
        <f t="shared" si="5"/>
        <v>0.6221374046</v>
      </c>
      <c r="M342" s="47">
        <f t="shared" si="6"/>
        <v>0.5612489992</v>
      </c>
      <c r="N342" s="62">
        <f t="shared" si="7"/>
        <v>9.146067416</v>
      </c>
      <c r="O342" s="62">
        <f t="shared" si="8"/>
        <v>4.887640449</v>
      </c>
      <c r="P342" s="62">
        <f t="shared" si="9"/>
        <v>0.5343980344</v>
      </c>
      <c r="Q342" s="62">
        <f t="shared" si="10"/>
        <v>0.4817275748</v>
      </c>
      <c r="R342" s="62">
        <f t="shared" si="11"/>
        <v>1.553435115</v>
      </c>
      <c r="S342" s="62">
        <f t="shared" si="12"/>
        <v>0.0712570056</v>
      </c>
      <c r="T342" s="63">
        <f t="shared" si="13"/>
        <v>0.4994462901</v>
      </c>
      <c r="U342" s="63">
        <f t="shared" si="14"/>
        <v>0.6221374046</v>
      </c>
      <c r="V342" s="63">
        <f t="shared" si="15"/>
        <v>0.5612489992</v>
      </c>
      <c r="W342" s="63">
        <f t="shared" si="16"/>
        <v>0.5523168909</v>
      </c>
      <c r="X342" s="63">
        <f t="shared" si="17"/>
        <v>0.5523168909</v>
      </c>
      <c r="Y342" s="63">
        <f t="shared" si="18"/>
        <v>0.5523168909</v>
      </c>
      <c r="Z342" s="64">
        <f t="shared" si="19"/>
        <v>0.4861572536</v>
      </c>
      <c r="AA342" s="64">
        <f t="shared" si="20"/>
        <v>0.3530534351</v>
      </c>
      <c r="AB342" s="64">
        <f t="shared" si="21"/>
        <v>0.4483586869</v>
      </c>
      <c r="AC342" s="64">
        <f t="shared" si="22"/>
        <v>0.446935725</v>
      </c>
      <c r="AD342" s="64">
        <f t="shared" si="23"/>
        <v>0.543348281</v>
      </c>
      <c r="AE342" s="64">
        <f t="shared" si="24"/>
        <v>0.5620328849</v>
      </c>
      <c r="AF342" s="3"/>
      <c r="AG342" s="3"/>
      <c r="AH342" s="3"/>
      <c r="AI342" s="66">
        <f t="shared" si="25"/>
        <v>46</v>
      </c>
      <c r="AJ342" s="47">
        <v>0.938775510204082</v>
      </c>
      <c r="AK342" s="47">
        <v>0.941747572815534</v>
      </c>
      <c r="AL342" s="63">
        <v>0.941031941031941</v>
      </c>
      <c r="AM342" s="47">
        <f t="shared" si="53"/>
        <v>1.329730624</v>
      </c>
      <c r="AN342" s="47">
        <f t="shared" si="54"/>
        <v>0.002101565627</v>
      </c>
      <c r="AO342" s="3"/>
      <c r="AP342" s="3"/>
      <c r="AQ342" s="3"/>
      <c r="AR342" s="3"/>
      <c r="AS342" s="3"/>
      <c r="AT342" s="3"/>
      <c r="AU342" s="3">
        <v>48.0</v>
      </c>
      <c r="AV342" s="47">
        <f t="shared" si="61"/>
        <v>0.97</v>
      </c>
      <c r="AW342" s="3">
        <v>0.6814172979</v>
      </c>
      <c r="AX342" s="3">
        <v>0.30716361</v>
      </c>
      <c r="AY342" s="3"/>
      <c r="AZ342" s="3"/>
      <c r="BA342" s="3"/>
      <c r="BB342" s="3"/>
      <c r="BC342" s="3"/>
      <c r="BD342" s="3"/>
      <c r="BE342" s="3"/>
      <c r="BF342" s="3">
        <f t="shared" si="28"/>
        <v>14</v>
      </c>
      <c r="BG342" s="47">
        <v>0.14377016560934</v>
      </c>
      <c r="BH342" s="47">
        <v>1.01766938646896</v>
      </c>
      <c r="BI342" s="63">
        <v>0.790859413810234</v>
      </c>
      <c r="BJ342" s="47"/>
      <c r="BK342" s="47"/>
      <c r="BL342" s="3"/>
      <c r="BM342" s="3"/>
      <c r="BN342" s="3"/>
      <c r="BO342" s="3"/>
      <c r="BP342" s="3"/>
      <c r="BQ342" s="3"/>
      <c r="BR342" s="3"/>
      <c r="BS342" s="3"/>
      <c r="BT342" s="3">
        <v>6.0</v>
      </c>
      <c r="BU342" s="47">
        <f t="shared" si="62"/>
        <v>0.065</v>
      </c>
      <c r="BV342" s="3">
        <v>0.6986882589</v>
      </c>
      <c r="BW342" s="3">
        <v>0.037039676289</v>
      </c>
      <c r="BX342" s="3"/>
      <c r="BY342" s="3"/>
      <c r="BZ342" s="3"/>
      <c r="CA342" s="3"/>
      <c r="CB342" s="3"/>
      <c r="CC342" s="3"/>
      <c r="CD342" s="3"/>
      <c r="CE342" s="3"/>
      <c r="CF342" s="3"/>
      <c r="CG342" s="3"/>
      <c r="CH342" s="3"/>
      <c r="CI342" s="3"/>
      <c r="CJ342" s="3"/>
      <c r="CK342" s="3"/>
      <c r="CL342" s="3"/>
      <c r="CM342" s="47">
        <v>0.426966292134831</v>
      </c>
      <c r="CN342" s="47">
        <v>0.507371007371007</v>
      </c>
      <c r="CO342" s="47">
        <v>0.495354095133796</v>
      </c>
      <c r="CP342" s="47">
        <v>0.497873270318407</v>
      </c>
      <c r="CQ342" s="63">
        <v>0.499446290143965</v>
      </c>
      <c r="CR342" s="47">
        <f t="shared" si="29"/>
        <v>0.4953540951</v>
      </c>
      <c r="CS342" s="47">
        <f t="shared" si="60"/>
        <v>0.00409219501</v>
      </c>
      <c r="CT342" s="47">
        <f t="shared" si="31"/>
        <v>0.6606762404</v>
      </c>
      <c r="CU342" s="47">
        <f t="shared" si="32"/>
        <v>0.05685471938</v>
      </c>
      <c r="CV342" s="3"/>
    </row>
    <row r="343" ht="11.25" customHeight="1">
      <c r="A343" s="3" t="s">
        <v>363</v>
      </c>
      <c r="B343" s="18">
        <v>21.0</v>
      </c>
      <c r="C343" s="19">
        <v>30.0</v>
      </c>
      <c r="D343" s="20">
        <v>297.0</v>
      </c>
      <c r="E343" s="21">
        <v>268.0</v>
      </c>
      <c r="F343" s="35">
        <v>209.0</v>
      </c>
      <c r="G343" s="36">
        <v>172.0</v>
      </c>
      <c r="H343" s="47">
        <f t="shared" si="1"/>
        <v>0.4117647059</v>
      </c>
      <c r="I343" s="47">
        <f t="shared" si="2"/>
        <v>0.5256637168</v>
      </c>
      <c r="J343" s="47">
        <f t="shared" si="3"/>
        <v>0.5485564304</v>
      </c>
      <c r="K343" s="47">
        <f t="shared" si="4"/>
        <v>0.5162337662</v>
      </c>
      <c r="L343" s="47">
        <f t="shared" si="5"/>
        <v>0.5324074074</v>
      </c>
      <c r="M343" s="47">
        <f t="shared" si="6"/>
        <v>0.5348837209</v>
      </c>
      <c r="N343" s="62">
        <f t="shared" si="7"/>
        <v>11.07843137</v>
      </c>
      <c r="O343" s="62">
        <f t="shared" si="8"/>
        <v>7.470588235</v>
      </c>
      <c r="P343" s="62">
        <f t="shared" si="9"/>
        <v>0.6743362832</v>
      </c>
      <c r="Q343" s="62">
        <f t="shared" si="10"/>
        <v>0.6185064935</v>
      </c>
      <c r="R343" s="62">
        <f t="shared" si="11"/>
        <v>1.30787037</v>
      </c>
      <c r="S343" s="62">
        <f t="shared" si="12"/>
        <v>0.05391120507</v>
      </c>
      <c r="T343" s="63">
        <f t="shared" si="13"/>
        <v>0.5162337662</v>
      </c>
      <c r="U343" s="63">
        <f t="shared" si="14"/>
        <v>0.5324074074</v>
      </c>
      <c r="V343" s="63">
        <f t="shared" si="15"/>
        <v>0.5348837209</v>
      </c>
      <c r="W343" s="63">
        <f t="shared" si="16"/>
        <v>0.5285857573</v>
      </c>
      <c r="X343" s="63">
        <f t="shared" si="17"/>
        <v>0.5285857573</v>
      </c>
      <c r="Y343" s="63">
        <f t="shared" si="18"/>
        <v>0.5285857573</v>
      </c>
      <c r="Z343" s="64">
        <f t="shared" si="19"/>
        <v>0.4691558442</v>
      </c>
      <c r="AA343" s="64">
        <f t="shared" si="20"/>
        <v>0.4467592593</v>
      </c>
      <c r="AB343" s="64">
        <f t="shared" si="21"/>
        <v>0.4957716702</v>
      </c>
      <c r="AC343" s="64">
        <f t="shared" si="22"/>
        <v>0.4914744233</v>
      </c>
      <c r="AD343" s="64">
        <f t="shared" si="23"/>
        <v>0.4994984955</v>
      </c>
      <c r="AE343" s="64">
        <f t="shared" si="24"/>
        <v>0.5376128385</v>
      </c>
      <c r="AF343" s="3"/>
      <c r="AG343" s="3"/>
      <c r="AH343" s="3"/>
      <c r="AI343" s="66">
        <f t="shared" si="25"/>
        <v>46</v>
      </c>
      <c r="AJ343" s="47">
        <v>0.939024390243902</v>
      </c>
      <c r="AK343" s="47">
        <v>0.96048632218845</v>
      </c>
      <c r="AL343" s="63">
        <v>0.956204379562044</v>
      </c>
      <c r="AM343" s="47">
        <f t="shared" si="53"/>
        <v>1.343156906</v>
      </c>
      <c r="AN343" s="47">
        <f t="shared" si="54"/>
        <v>0.01517587762</v>
      </c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>
        <f t="shared" si="28"/>
        <v>14</v>
      </c>
      <c r="BG343" s="47">
        <v>0.146668548154805</v>
      </c>
      <c r="BH343" s="47">
        <v>0.843115266389294</v>
      </c>
      <c r="BI343" s="63">
        <v>0.6606463878327</v>
      </c>
      <c r="BJ343" s="47"/>
      <c r="BK343" s="47"/>
      <c r="BL343" s="3"/>
      <c r="BM343" s="3"/>
      <c r="BN343" s="3"/>
      <c r="BO343" s="3"/>
      <c r="BP343" s="3"/>
      <c r="BQ343" s="3"/>
      <c r="BR343" s="3"/>
      <c r="BS343" s="3"/>
      <c r="BT343" s="3">
        <v>7.0</v>
      </c>
      <c r="BU343" s="47">
        <f t="shared" si="62"/>
        <v>0.075</v>
      </c>
      <c r="BV343" s="3">
        <v>0.700988714818991</v>
      </c>
      <c r="BW343" s="3">
        <v>0.04050210396</v>
      </c>
      <c r="BX343" s="3"/>
      <c r="BY343" s="3"/>
      <c r="BZ343" s="3"/>
      <c r="CA343" s="3"/>
      <c r="CB343" s="3"/>
      <c r="CC343" s="3"/>
      <c r="CD343" s="3"/>
      <c r="CE343" s="3"/>
      <c r="CF343" s="3"/>
      <c r="CG343" s="3"/>
      <c r="CH343" s="3"/>
      <c r="CI343" s="3"/>
      <c r="CJ343" s="3"/>
      <c r="CK343" s="3"/>
      <c r="CL343" s="3"/>
      <c r="CM343" s="47">
        <v>0.411764705882353</v>
      </c>
      <c r="CN343" s="47">
        <v>0.525663716814159</v>
      </c>
      <c r="CO343" s="47">
        <v>0.508224332695335</v>
      </c>
      <c r="CP343" s="47">
        <v>0.510621126798731</v>
      </c>
      <c r="CQ343" s="63">
        <v>0.516233766233766</v>
      </c>
      <c r="CR343" s="47">
        <f t="shared" si="29"/>
        <v>0.5082243327</v>
      </c>
      <c r="CS343" s="47">
        <f t="shared" si="60"/>
        <v>0.008009433538</v>
      </c>
      <c r="CT343" s="47">
        <f t="shared" si="31"/>
        <v>0.6628619946</v>
      </c>
      <c r="CU343" s="47">
        <f t="shared" si="32"/>
        <v>0.080538763</v>
      </c>
      <c r="CV343" s="3"/>
    </row>
    <row r="344" ht="11.25" customHeight="1">
      <c r="A344" s="3" t="s">
        <v>364</v>
      </c>
      <c r="B344" s="18">
        <v>35.0</v>
      </c>
      <c r="C344" s="19">
        <v>20.0</v>
      </c>
      <c r="D344" s="20">
        <v>212.0</v>
      </c>
      <c r="E344" s="21">
        <v>117.0</v>
      </c>
      <c r="F344" s="35">
        <v>122.0</v>
      </c>
      <c r="G344" s="36">
        <v>58.0</v>
      </c>
      <c r="H344" s="47">
        <f t="shared" si="1"/>
        <v>0.6363636364</v>
      </c>
      <c r="I344" s="47">
        <f t="shared" si="2"/>
        <v>0.6443768997</v>
      </c>
      <c r="J344" s="47">
        <f t="shared" si="3"/>
        <v>0.6777777778</v>
      </c>
      <c r="K344" s="47">
        <f t="shared" si="4"/>
        <v>0.6432291667</v>
      </c>
      <c r="L344" s="47">
        <f t="shared" si="5"/>
        <v>0.6680851064</v>
      </c>
      <c r="M344" s="47">
        <f t="shared" si="6"/>
        <v>0.6561886051</v>
      </c>
      <c r="N344" s="62">
        <f t="shared" si="7"/>
        <v>5.981818182</v>
      </c>
      <c r="O344" s="62">
        <f t="shared" si="8"/>
        <v>3.272727273</v>
      </c>
      <c r="P344" s="62">
        <f t="shared" si="9"/>
        <v>0.547112462</v>
      </c>
      <c r="Q344" s="62">
        <f t="shared" si="10"/>
        <v>0.46875</v>
      </c>
      <c r="R344" s="62">
        <f t="shared" si="11"/>
        <v>1.4</v>
      </c>
      <c r="S344" s="62">
        <f t="shared" si="12"/>
        <v>0.1080550098</v>
      </c>
      <c r="T344" s="63">
        <f t="shared" si="13"/>
        <v>0.6432291667</v>
      </c>
      <c r="U344" s="63">
        <f t="shared" si="14"/>
        <v>0.6680851064</v>
      </c>
      <c r="V344" s="63">
        <f t="shared" si="15"/>
        <v>0.6561886051</v>
      </c>
      <c r="W344" s="63">
        <f t="shared" si="16"/>
        <v>0.6542553191</v>
      </c>
      <c r="X344" s="63">
        <f t="shared" si="17"/>
        <v>0.6542553191</v>
      </c>
      <c r="Y344" s="63">
        <f t="shared" si="18"/>
        <v>0.6542553191</v>
      </c>
      <c r="Z344" s="64">
        <f t="shared" si="19"/>
        <v>0.3958333333</v>
      </c>
      <c r="AA344" s="64">
        <f t="shared" si="20"/>
        <v>0.3957446809</v>
      </c>
      <c r="AB344" s="64">
        <f t="shared" si="21"/>
        <v>0.5304518664</v>
      </c>
      <c r="AC344" s="64">
        <f t="shared" si="22"/>
        <v>0.5407801418</v>
      </c>
      <c r="AD344" s="64">
        <f t="shared" si="23"/>
        <v>0.4858156028</v>
      </c>
      <c r="AE344" s="64">
        <f t="shared" si="24"/>
        <v>0.6276595745</v>
      </c>
      <c r="AF344" s="3"/>
      <c r="AG344" s="3"/>
      <c r="AH344" s="3"/>
      <c r="AI344" s="66">
        <f t="shared" si="25"/>
        <v>46</v>
      </c>
      <c r="AJ344" s="47">
        <v>0.939929328621908</v>
      </c>
      <c r="AK344" s="47">
        <v>0.954591321897074</v>
      </c>
      <c r="AL344" s="63">
        <v>0.951334379905808</v>
      </c>
      <c r="AM344" s="47">
        <f t="shared" si="53"/>
        <v>1.339628399</v>
      </c>
      <c r="AN344" s="47">
        <f t="shared" si="54"/>
        <v>0.01036759487</v>
      </c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>
        <f t="shared" si="28"/>
        <v>14</v>
      </c>
      <c r="BG344" s="47">
        <v>0.148814301161318</v>
      </c>
      <c r="BH344" s="47">
        <v>0.990607902109491</v>
      </c>
      <c r="BI344" s="63">
        <v>0.785874439461883</v>
      </c>
      <c r="BJ344" s="47"/>
      <c r="BK344" s="47"/>
      <c r="BL344" s="3"/>
      <c r="BM344" s="3"/>
      <c r="BN344" s="3"/>
      <c r="BO344" s="3"/>
      <c r="BP344" s="3"/>
      <c r="BQ344" s="3"/>
      <c r="BR344" s="3"/>
      <c r="BS344" s="3"/>
      <c r="BT344" s="3">
        <v>8.0</v>
      </c>
      <c r="BU344" s="47">
        <f t="shared" si="62"/>
        <v>0.085</v>
      </c>
      <c r="BV344" s="3">
        <v>0.706411515784674</v>
      </c>
      <c r="BW344" s="3">
        <v>0.043123628904742</v>
      </c>
      <c r="BX344" s="3"/>
      <c r="BY344" s="3"/>
      <c r="BZ344" s="3"/>
      <c r="CA344" s="3"/>
      <c r="CB344" s="3"/>
      <c r="CC344" s="3"/>
      <c r="CD344" s="3"/>
      <c r="CE344" s="3"/>
      <c r="CF344" s="3"/>
      <c r="CG344" s="3"/>
      <c r="CH344" s="3"/>
      <c r="CI344" s="3"/>
      <c r="CJ344" s="3"/>
      <c r="CK344" s="3"/>
      <c r="CL344" s="3"/>
      <c r="CM344" s="47">
        <v>0.636363636363636</v>
      </c>
      <c r="CN344" s="47">
        <v>0.644376899696049</v>
      </c>
      <c r="CO344" s="47">
        <v>0.644079613271673</v>
      </c>
      <c r="CP344" s="47">
        <v>0.645184580705492</v>
      </c>
      <c r="CQ344" s="63">
        <v>0.643229166666667</v>
      </c>
      <c r="CR344" s="47">
        <f t="shared" si="29"/>
        <v>0.6440796133</v>
      </c>
      <c r="CS344" s="47">
        <f t="shared" si="60"/>
        <v>-0.000850446605</v>
      </c>
      <c r="CT344" s="47">
        <f t="shared" si="31"/>
        <v>0.905620318</v>
      </c>
      <c r="CU344" s="47">
        <f t="shared" si="32"/>
        <v>0.005666232842</v>
      </c>
      <c r="CV344" s="3"/>
    </row>
    <row r="345" ht="11.25" customHeight="1">
      <c r="A345" s="3" t="s">
        <v>365</v>
      </c>
      <c r="B345" s="18">
        <v>16.0</v>
      </c>
      <c r="C345" s="19">
        <v>16.0</v>
      </c>
      <c r="D345" s="20">
        <v>120.0</v>
      </c>
      <c r="E345" s="21">
        <v>128.0</v>
      </c>
      <c r="F345" s="35">
        <v>151.0</v>
      </c>
      <c r="G345" s="36">
        <v>81.0</v>
      </c>
      <c r="H345" s="47">
        <f t="shared" si="1"/>
        <v>0.5</v>
      </c>
      <c r="I345" s="47">
        <f t="shared" si="2"/>
        <v>0.4838709677</v>
      </c>
      <c r="J345" s="47">
        <f t="shared" si="3"/>
        <v>0.650862069</v>
      </c>
      <c r="K345" s="47">
        <f t="shared" si="4"/>
        <v>0.4857142857</v>
      </c>
      <c r="L345" s="47">
        <f t="shared" si="5"/>
        <v>0.6325757576</v>
      </c>
      <c r="M345" s="47">
        <f t="shared" si="6"/>
        <v>0.5645833333</v>
      </c>
      <c r="N345" s="62">
        <f t="shared" si="7"/>
        <v>7.75</v>
      </c>
      <c r="O345" s="62">
        <f t="shared" si="8"/>
        <v>7.25</v>
      </c>
      <c r="P345" s="62">
        <f t="shared" si="9"/>
        <v>0.935483871</v>
      </c>
      <c r="Q345" s="62">
        <f t="shared" si="10"/>
        <v>0.8285714286</v>
      </c>
      <c r="R345" s="62">
        <f t="shared" si="11"/>
        <v>0.9393939394</v>
      </c>
      <c r="S345" s="62">
        <f t="shared" si="12"/>
        <v>0.06666666667</v>
      </c>
      <c r="T345" s="63">
        <f t="shared" si="13"/>
        <v>0.4857142857</v>
      </c>
      <c r="U345" s="63">
        <f t="shared" si="14"/>
        <v>0.6325757576</v>
      </c>
      <c r="V345" s="63">
        <f t="shared" si="15"/>
        <v>0.5645833333</v>
      </c>
      <c r="W345" s="63">
        <f t="shared" si="16"/>
        <v>0.560546875</v>
      </c>
      <c r="X345" s="63">
        <f t="shared" si="17"/>
        <v>0.560546875</v>
      </c>
      <c r="Y345" s="63">
        <f t="shared" si="18"/>
        <v>0.560546875</v>
      </c>
      <c r="Z345" s="64">
        <f t="shared" si="19"/>
        <v>0.5142857143</v>
      </c>
      <c r="AA345" s="64">
        <f t="shared" si="20"/>
        <v>0.3674242424</v>
      </c>
      <c r="AB345" s="64">
        <f t="shared" si="21"/>
        <v>0.41875</v>
      </c>
      <c r="AC345" s="64">
        <f t="shared" si="22"/>
        <v>0.423828125</v>
      </c>
      <c r="AD345" s="64">
        <f t="shared" si="23"/>
        <v>0.576171875</v>
      </c>
      <c r="AE345" s="64">
        <f t="shared" si="24"/>
        <v>0.560546875</v>
      </c>
      <c r="AF345" s="3"/>
      <c r="AG345" s="3"/>
      <c r="AH345" s="3"/>
      <c r="AI345" s="66">
        <f t="shared" si="25"/>
        <v>47</v>
      </c>
      <c r="AJ345" s="47">
        <v>0.941176470588235</v>
      </c>
      <c r="AK345" s="47">
        <v>0.936893203883495</v>
      </c>
      <c r="AL345" s="63">
        <v>0.938311688311688</v>
      </c>
      <c r="AM345" s="47">
        <f t="shared" si="53"/>
        <v>1.327995802</v>
      </c>
      <c r="AN345" s="47">
        <f t="shared" si="54"/>
        <v>-0.003028726933</v>
      </c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>
        <f t="shared" si="28"/>
        <v>14</v>
      </c>
      <c r="BG345" s="47">
        <v>0.149328308819923</v>
      </c>
      <c r="BH345" s="47">
        <v>1.04054949143961</v>
      </c>
      <c r="BI345" s="63">
        <v>0.820083682008368</v>
      </c>
      <c r="BJ345" s="47"/>
      <c r="BK345" s="47"/>
      <c r="BL345" s="3"/>
      <c r="BM345" s="3"/>
      <c r="BN345" s="3"/>
      <c r="BO345" s="3"/>
      <c r="BP345" s="3"/>
      <c r="BQ345" s="3"/>
      <c r="BR345" s="3"/>
      <c r="BS345" s="3"/>
      <c r="BT345" s="3">
        <v>9.0</v>
      </c>
      <c r="BU345" s="47">
        <f t="shared" si="62"/>
        <v>0.095</v>
      </c>
      <c r="BV345" s="3">
        <v>0.70517883581</v>
      </c>
      <c r="BW345" s="3">
        <v>0.049064839</v>
      </c>
      <c r="BX345" s="3"/>
      <c r="BY345" s="3"/>
      <c r="BZ345" s="3"/>
      <c r="CA345" s="3"/>
      <c r="CB345" s="3"/>
      <c r="CC345" s="3"/>
      <c r="CD345" s="3"/>
      <c r="CE345" s="3"/>
      <c r="CF345" s="3"/>
      <c r="CG345" s="3"/>
      <c r="CH345" s="3"/>
      <c r="CI345" s="3"/>
      <c r="CJ345" s="3"/>
      <c r="CK345" s="3"/>
      <c r="CL345" s="3"/>
      <c r="CM345" s="47">
        <v>0.5</v>
      </c>
      <c r="CN345" s="47">
        <v>0.483870967741936</v>
      </c>
      <c r="CO345" s="47">
        <v>0.487482135467083</v>
      </c>
      <c r="CP345" s="47">
        <v>0.49007616388814</v>
      </c>
      <c r="CQ345" s="63">
        <v>0.485714285714286</v>
      </c>
      <c r="CR345" s="47">
        <f t="shared" si="29"/>
        <v>0.4874821355</v>
      </c>
      <c r="CS345" s="47">
        <f t="shared" si="60"/>
        <v>-0.001767849753</v>
      </c>
      <c r="CT345" s="47">
        <f t="shared" si="31"/>
        <v>0.6957018331</v>
      </c>
      <c r="CU345" s="47">
        <f t="shared" si="32"/>
        <v>-0.01140494808</v>
      </c>
      <c r="CV345" s="3"/>
    </row>
    <row r="346" ht="11.25" customHeight="1">
      <c r="A346" s="3" t="s">
        <v>366</v>
      </c>
      <c r="B346" s="18">
        <v>99.0</v>
      </c>
      <c r="C346" s="19">
        <v>85.0</v>
      </c>
      <c r="D346" s="20">
        <v>582.0</v>
      </c>
      <c r="E346" s="21">
        <v>223.0</v>
      </c>
      <c r="F346" s="35">
        <v>222.0</v>
      </c>
      <c r="G346" s="36">
        <v>64.0</v>
      </c>
      <c r="H346" s="47">
        <f t="shared" si="1"/>
        <v>0.5380434783</v>
      </c>
      <c r="I346" s="47">
        <f t="shared" si="2"/>
        <v>0.7229813665</v>
      </c>
      <c r="J346" s="47">
        <f t="shared" si="3"/>
        <v>0.7762237762</v>
      </c>
      <c r="K346" s="47">
        <f t="shared" si="4"/>
        <v>0.6885743175</v>
      </c>
      <c r="L346" s="47">
        <f t="shared" si="5"/>
        <v>0.6829787234</v>
      </c>
      <c r="M346" s="47">
        <f t="shared" si="6"/>
        <v>0.7369385885</v>
      </c>
      <c r="N346" s="62">
        <f t="shared" si="7"/>
        <v>4.375</v>
      </c>
      <c r="O346" s="62">
        <f t="shared" si="8"/>
        <v>1.554347826</v>
      </c>
      <c r="P346" s="62">
        <f t="shared" si="9"/>
        <v>0.3552795031</v>
      </c>
      <c r="Q346" s="62">
        <f t="shared" si="10"/>
        <v>0.2891809909</v>
      </c>
      <c r="R346" s="62">
        <f t="shared" si="11"/>
        <v>1.712765957</v>
      </c>
      <c r="S346" s="62">
        <f t="shared" si="12"/>
        <v>0.1686526123</v>
      </c>
      <c r="T346" s="63">
        <f t="shared" si="13"/>
        <v>0.6885743175</v>
      </c>
      <c r="U346" s="63">
        <f t="shared" si="14"/>
        <v>0.6829787234</v>
      </c>
      <c r="V346" s="63">
        <f t="shared" si="15"/>
        <v>0.7369385885</v>
      </c>
      <c r="W346" s="63">
        <f t="shared" si="16"/>
        <v>0.7082352941</v>
      </c>
      <c r="X346" s="63">
        <f t="shared" si="17"/>
        <v>0.7082352941</v>
      </c>
      <c r="Y346" s="63">
        <f t="shared" si="18"/>
        <v>0.7082352941</v>
      </c>
      <c r="Z346" s="64">
        <f t="shared" si="19"/>
        <v>0.3255813953</v>
      </c>
      <c r="AA346" s="64">
        <f t="shared" si="20"/>
        <v>0.3468085106</v>
      </c>
      <c r="AB346" s="64">
        <f t="shared" si="21"/>
        <v>0.5921173236</v>
      </c>
      <c r="AC346" s="64">
        <f t="shared" si="22"/>
        <v>0.5843137255</v>
      </c>
      <c r="AD346" s="64">
        <f t="shared" si="23"/>
        <v>0.4266666667</v>
      </c>
      <c r="AE346" s="64">
        <f t="shared" si="24"/>
        <v>0.697254902</v>
      </c>
      <c r="AF346" s="3"/>
      <c r="AG346" s="3"/>
      <c r="AH346" s="3"/>
      <c r="AI346" s="66">
        <f t="shared" si="25"/>
        <v>47</v>
      </c>
      <c r="AJ346" s="47">
        <v>0.942028985507246</v>
      </c>
      <c r="AK346" s="47">
        <v>0.962155963302752</v>
      </c>
      <c r="AL346" s="63">
        <v>0.959405940594059</v>
      </c>
      <c r="AM346" s="47">
        <f t="shared" si="53"/>
        <v>1.34646209</v>
      </c>
      <c r="AN346" s="47">
        <f t="shared" si="54"/>
        <v>0.01423192248</v>
      </c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>
        <f t="shared" si="28"/>
        <v>15</v>
      </c>
      <c r="BG346" s="47">
        <v>0.152516667584822</v>
      </c>
      <c r="BH346" s="47">
        <v>1.13303786077385</v>
      </c>
      <c r="BI346" s="63">
        <v>0.887640449438202</v>
      </c>
      <c r="BJ346" s="47"/>
      <c r="BK346" s="47"/>
      <c r="BL346" s="3"/>
      <c r="BM346" s="3"/>
      <c r="BN346" s="3"/>
      <c r="BO346" s="3"/>
      <c r="BP346" s="3"/>
      <c r="BQ346" s="3"/>
      <c r="BR346" s="3"/>
      <c r="BS346" s="3"/>
      <c r="BT346" s="3">
        <v>10.0</v>
      </c>
      <c r="BU346" s="47">
        <f t="shared" si="62"/>
        <v>0.105</v>
      </c>
      <c r="BV346" s="3">
        <v>0.6869019375</v>
      </c>
      <c r="BW346" s="3">
        <v>0.06425251</v>
      </c>
      <c r="BX346" s="3"/>
      <c r="BY346" s="3"/>
      <c r="BZ346" s="3"/>
      <c r="CA346" s="3"/>
      <c r="CB346" s="3"/>
      <c r="CC346" s="3"/>
      <c r="CD346" s="3"/>
      <c r="CE346" s="3"/>
      <c r="CF346" s="3"/>
      <c r="CG346" s="3"/>
      <c r="CH346" s="3"/>
      <c r="CI346" s="3"/>
      <c r="CJ346" s="3"/>
      <c r="CK346" s="3"/>
      <c r="CL346" s="3"/>
      <c r="CM346" s="47">
        <v>0.538043478260869</v>
      </c>
      <c r="CN346" s="47">
        <v>0.722981366459627</v>
      </c>
      <c r="CO346" s="47">
        <v>0.694041328080691</v>
      </c>
      <c r="CP346" s="47">
        <v>0.694671217362419</v>
      </c>
      <c r="CQ346" s="63">
        <v>0.688574317492417</v>
      </c>
      <c r="CR346" s="47">
        <f t="shared" si="29"/>
        <v>0.6940413281</v>
      </c>
      <c r="CS346" s="47">
        <f t="shared" si="60"/>
        <v>-0.005467010588</v>
      </c>
      <c r="CT346" s="47">
        <f t="shared" si="31"/>
        <v>0.8916792189</v>
      </c>
      <c r="CU346" s="47">
        <f t="shared" si="32"/>
        <v>0.1307708348</v>
      </c>
      <c r="CV346" s="3"/>
    </row>
    <row r="347" ht="11.25" customHeight="1">
      <c r="A347" s="3" t="s">
        <v>367</v>
      </c>
      <c r="B347" s="18">
        <v>17.0</v>
      </c>
      <c r="C347" s="19">
        <v>16.0</v>
      </c>
      <c r="D347" s="20">
        <v>159.0</v>
      </c>
      <c r="E347" s="21">
        <v>168.0</v>
      </c>
      <c r="F347" s="35">
        <v>132.0</v>
      </c>
      <c r="G347" s="36">
        <v>68.0</v>
      </c>
      <c r="H347" s="47">
        <f t="shared" si="1"/>
        <v>0.5151515152</v>
      </c>
      <c r="I347" s="47">
        <f t="shared" si="2"/>
        <v>0.4862385321</v>
      </c>
      <c r="J347" s="47">
        <f t="shared" si="3"/>
        <v>0.66</v>
      </c>
      <c r="K347" s="47">
        <f t="shared" si="4"/>
        <v>0.4888888889</v>
      </c>
      <c r="L347" s="47">
        <f t="shared" si="5"/>
        <v>0.6394849785</v>
      </c>
      <c r="M347" s="47">
        <f t="shared" si="6"/>
        <v>0.5521821632</v>
      </c>
      <c r="N347" s="62">
        <f t="shared" si="7"/>
        <v>9.909090909</v>
      </c>
      <c r="O347" s="62">
        <f t="shared" si="8"/>
        <v>6.060606061</v>
      </c>
      <c r="P347" s="62">
        <f t="shared" si="9"/>
        <v>0.6116207951</v>
      </c>
      <c r="Q347" s="62">
        <f t="shared" si="10"/>
        <v>0.5555555556</v>
      </c>
      <c r="R347" s="62">
        <f t="shared" si="11"/>
        <v>1.403433476</v>
      </c>
      <c r="S347" s="62">
        <f t="shared" si="12"/>
        <v>0.06261859583</v>
      </c>
      <c r="T347" s="63">
        <f t="shared" si="13"/>
        <v>0.4888888889</v>
      </c>
      <c r="U347" s="63">
        <f t="shared" si="14"/>
        <v>0.6394849785</v>
      </c>
      <c r="V347" s="63">
        <f t="shared" si="15"/>
        <v>0.5521821632</v>
      </c>
      <c r="W347" s="63">
        <f t="shared" si="16"/>
        <v>0.55</v>
      </c>
      <c r="X347" s="63">
        <f t="shared" si="17"/>
        <v>0.55</v>
      </c>
      <c r="Y347" s="63">
        <f t="shared" si="18"/>
        <v>0.55</v>
      </c>
      <c r="Z347" s="64">
        <f t="shared" si="19"/>
        <v>0.5138888889</v>
      </c>
      <c r="AA347" s="64">
        <f t="shared" si="20"/>
        <v>0.364806867</v>
      </c>
      <c r="AB347" s="64">
        <f t="shared" si="21"/>
        <v>0.430740038</v>
      </c>
      <c r="AC347" s="64">
        <f t="shared" si="22"/>
        <v>0.4357142857</v>
      </c>
      <c r="AD347" s="64">
        <f t="shared" si="23"/>
        <v>0.5660714286</v>
      </c>
      <c r="AE347" s="64">
        <f t="shared" si="24"/>
        <v>0.5482142857</v>
      </c>
      <c r="AF347" s="3"/>
      <c r="AG347" s="3"/>
      <c r="AH347" s="3"/>
      <c r="AI347" s="66">
        <f t="shared" si="25"/>
        <v>47</v>
      </c>
      <c r="AJ347" s="47">
        <v>0.942446043165468</v>
      </c>
      <c r="AK347" s="47">
        <v>0.964044943820225</v>
      </c>
      <c r="AL347" s="63">
        <v>0.958904109589041</v>
      </c>
      <c r="AM347" s="47">
        <f t="shared" si="53"/>
        <v>1.348092705</v>
      </c>
      <c r="AN347" s="47">
        <f t="shared" si="54"/>
        <v>0.01527272912</v>
      </c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>
        <f t="shared" si="28"/>
        <v>15</v>
      </c>
      <c r="BG347" s="47">
        <v>0.15376963031683</v>
      </c>
      <c r="BH347" s="47">
        <v>1.17976748708312</v>
      </c>
      <c r="BI347" s="63">
        <v>0.911174785100286</v>
      </c>
      <c r="BJ347" s="47"/>
      <c r="BK347" s="47"/>
      <c r="BL347" s="3"/>
      <c r="BM347" s="3"/>
      <c r="BN347" s="3"/>
      <c r="BO347" s="3"/>
      <c r="BP347" s="3"/>
      <c r="BQ347" s="3"/>
      <c r="BR347" s="3"/>
      <c r="BS347" s="3"/>
      <c r="BT347" s="3">
        <v>11.0</v>
      </c>
      <c r="BU347" s="47">
        <f t="shared" si="62"/>
        <v>0.115</v>
      </c>
      <c r="BV347" s="3">
        <v>0.71007947</v>
      </c>
      <c r="BW347" s="3">
        <v>0.0577148932</v>
      </c>
      <c r="BX347" s="3"/>
      <c r="BY347" s="3"/>
      <c r="BZ347" s="3"/>
      <c r="CA347" s="3"/>
      <c r="CB347" s="3"/>
      <c r="CC347" s="3"/>
      <c r="CD347" s="3"/>
      <c r="CE347" s="3"/>
      <c r="CF347" s="3"/>
      <c r="CG347" s="3"/>
      <c r="CH347" s="3"/>
      <c r="CI347" s="3"/>
      <c r="CJ347" s="3"/>
      <c r="CK347" s="3"/>
      <c r="CL347" s="3"/>
      <c r="CM347" s="47">
        <v>0.515151515151515</v>
      </c>
      <c r="CN347" s="47">
        <v>0.486238532110092</v>
      </c>
      <c r="CO347" s="47">
        <v>0.491919324295733</v>
      </c>
      <c r="CP347" s="47">
        <v>0.49447116018042</v>
      </c>
      <c r="CQ347" s="63">
        <v>0.488888888888889</v>
      </c>
      <c r="CR347" s="47">
        <f t="shared" si="29"/>
        <v>0.4919193243</v>
      </c>
      <c r="CS347" s="47">
        <f t="shared" si="60"/>
        <v>-0.003030435407</v>
      </c>
      <c r="CT347" s="47">
        <f t="shared" si="31"/>
        <v>0.708089693</v>
      </c>
      <c r="CU347" s="47">
        <f t="shared" si="32"/>
        <v>-0.02044456637</v>
      </c>
      <c r="CV347" s="3"/>
    </row>
    <row r="348" ht="11.25" customHeight="1">
      <c r="A348" s="3" t="s">
        <v>368</v>
      </c>
      <c r="B348" s="18">
        <v>18.0</v>
      </c>
      <c r="C348" s="19">
        <v>22.0</v>
      </c>
      <c r="D348" s="20">
        <v>199.0</v>
      </c>
      <c r="E348" s="21">
        <v>93.0</v>
      </c>
      <c r="F348" s="35">
        <v>128.0</v>
      </c>
      <c r="G348" s="36">
        <v>37.0</v>
      </c>
      <c r="H348" s="47">
        <f t="shared" si="1"/>
        <v>0.45</v>
      </c>
      <c r="I348" s="47">
        <f t="shared" si="2"/>
        <v>0.6815068493</v>
      </c>
      <c r="J348" s="47">
        <f t="shared" si="3"/>
        <v>0.7757575758</v>
      </c>
      <c r="K348" s="47">
        <f t="shared" si="4"/>
        <v>0.6536144578</v>
      </c>
      <c r="L348" s="47">
        <f t="shared" si="5"/>
        <v>0.712195122</v>
      </c>
      <c r="M348" s="47">
        <f t="shared" si="6"/>
        <v>0.715536105</v>
      </c>
      <c r="N348" s="62">
        <f t="shared" si="7"/>
        <v>7.3</v>
      </c>
      <c r="O348" s="62">
        <f t="shared" si="8"/>
        <v>4.125</v>
      </c>
      <c r="P348" s="62">
        <f t="shared" si="9"/>
        <v>0.5650684932</v>
      </c>
      <c r="Q348" s="62">
        <f t="shared" si="10"/>
        <v>0.4969879518</v>
      </c>
      <c r="R348" s="62">
        <f t="shared" si="11"/>
        <v>1.424390244</v>
      </c>
      <c r="S348" s="62">
        <f t="shared" si="12"/>
        <v>0.0875273523</v>
      </c>
      <c r="T348" s="63">
        <f t="shared" si="13"/>
        <v>0.6536144578</v>
      </c>
      <c r="U348" s="63">
        <f t="shared" si="14"/>
        <v>0.712195122</v>
      </c>
      <c r="V348" s="63">
        <f t="shared" si="15"/>
        <v>0.715536105</v>
      </c>
      <c r="W348" s="63">
        <f t="shared" si="16"/>
        <v>0.6941649899</v>
      </c>
      <c r="X348" s="63">
        <f t="shared" si="17"/>
        <v>0.6941649899</v>
      </c>
      <c r="Y348" s="63">
        <f t="shared" si="18"/>
        <v>0.6941649899</v>
      </c>
      <c r="Z348" s="64">
        <f t="shared" si="19"/>
        <v>0.3343373494</v>
      </c>
      <c r="AA348" s="64">
        <f t="shared" si="20"/>
        <v>0.2682926829</v>
      </c>
      <c r="AB348" s="64">
        <f t="shared" si="21"/>
        <v>0.5164113786</v>
      </c>
      <c r="AC348" s="64">
        <f t="shared" si="22"/>
        <v>0.5110663984</v>
      </c>
      <c r="AD348" s="64">
        <f t="shared" si="23"/>
        <v>0.4808853119</v>
      </c>
      <c r="AE348" s="64">
        <f t="shared" si="24"/>
        <v>0.7022132797</v>
      </c>
      <c r="AF348" s="3"/>
      <c r="AG348" s="3"/>
      <c r="AH348" s="3"/>
      <c r="AI348" s="66">
        <f t="shared" si="25"/>
        <v>47</v>
      </c>
      <c r="AJ348" s="47">
        <v>0.942477876106195</v>
      </c>
      <c r="AK348" s="47">
        <v>0.962555066079295</v>
      </c>
      <c r="AL348" s="63">
        <v>0.955882352941176</v>
      </c>
      <c r="AM348" s="47">
        <f t="shared" si="53"/>
        <v>1.347061712</v>
      </c>
      <c r="AN348" s="47">
        <f t="shared" si="54"/>
        <v>0.01419671718</v>
      </c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>
        <f t="shared" si="28"/>
        <v>15</v>
      </c>
      <c r="BG348" s="47">
        <v>0.154204586832187</v>
      </c>
      <c r="BH348" s="47">
        <v>0.381665509451635</v>
      </c>
      <c r="BI348" s="63">
        <v>0.31578947368421</v>
      </c>
      <c r="BJ348" s="47"/>
      <c r="BK348" s="47"/>
      <c r="BL348" s="3"/>
      <c r="BM348" s="3"/>
      <c r="BN348" s="3"/>
      <c r="BO348" s="3"/>
      <c r="BP348" s="3"/>
      <c r="BQ348" s="3"/>
      <c r="BR348" s="3"/>
      <c r="BS348" s="3"/>
      <c r="BT348" s="3">
        <v>12.0</v>
      </c>
      <c r="BU348" s="47">
        <f t="shared" si="62"/>
        <v>0.125</v>
      </c>
      <c r="BV348" s="3">
        <v>0.71589758</v>
      </c>
      <c r="BW348" s="3">
        <v>0.05944756</v>
      </c>
      <c r="BX348" s="3"/>
      <c r="BY348" s="3"/>
      <c r="BZ348" s="3"/>
      <c r="CA348" s="3"/>
      <c r="CB348" s="3"/>
      <c r="CC348" s="3"/>
      <c r="CD348" s="3"/>
      <c r="CE348" s="3"/>
      <c r="CF348" s="3"/>
      <c r="CG348" s="3"/>
      <c r="CH348" s="3"/>
      <c r="CI348" s="3"/>
      <c r="CJ348" s="3"/>
      <c r="CK348" s="3"/>
      <c r="CL348" s="3"/>
      <c r="CM348" s="47">
        <v>0.45</v>
      </c>
      <c r="CN348" s="47">
        <v>0.681506849315068</v>
      </c>
      <c r="CO348" s="47">
        <v>0.645027650103978</v>
      </c>
      <c r="CP348" s="47">
        <v>0.646123602803452</v>
      </c>
      <c r="CQ348" s="63">
        <v>0.653614457831325</v>
      </c>
      <c r="CR348" s="47">
        <f t="shared" si="29"/>
        <v>0.6450276501</v>
      </c>
      <c r="CS348" s="47">
        <f t="shared" si="60"/>
        <v>0.008586807727</v>
      </c>
      <c r="CT348" s="47">
        <f t="shared" si="31"/>
        <v>0.8000961661</v>
      </c>
      <c r="CU348" s="47">
        <f t="shared" si="32"/>
        <v>0.163700063</v>
      </c>
      <c r="CV348" s="3"/>
    </row>
    <row r="349" ht="11.25" customHeight="1">
      <c r="A349" s="3" t="s">
        <v>369</v>
      </c>
      <c r="B349" s="18">
        <v>56.0</v>
      </c>
      <c r="C349" s="19">
        <v>45.0</v>
      </c>
      <c r="D349" s="20">
        <v>430.0</v>
      </c>
      <c r="E349" s="21">
        <v>191.0</v>
      </c>
      <c r="F349" s="35">
        <v>231.0</v>
      </c>
      <c r="G349" s="36">
        <v>74.0</v>
      </c>
      <c r="H349" s="47">
        <f t="shared" si="1"/>
        <v>0.5544554455</v>
      </c>
      <c r="I349" s="47">
        <f t="shared" si="2"/>
        <v>0.692431562</v>
      </c>
      <c r="J349" s="47">
        <f t="shared" si="3"/>
        <v>0.7573770492</v>
      </c>
      <c r="K349" s="47">
        <f t="shared" si="4"/>
        <v>0.6731301939</v>
      </c>
      <c r="L349" s="47">
        <f t="shared" si="5"/>
        <v>0.7068965517</v>
      </c>
      <c r="M349" s="47">
        <f t="shared" si="6"/>
        <v>0.7138228942</v>
      </c>
      <c r="N349" s="62">
        <f t="shared" si="7"/>
        <v>6.148514851</v>
      </c>
      <c r="O349" s="62">
        <f t="shared" si="8"/>
        <v>3.01980198</v>
      </c>
      <c r="P349" s="62">
        <f t="shared" si="9"/>
        <v>0.4911433172</v>
      </c>
      <c r="Q349" s="62">
        <f t="shared" si="10"/>
        <v>0.4224376731</v>
      </c>
      <c r="R349" s="62">
        <f t="shared" si="11"/>
        <v>1.52955665</v>
      </c>
      <c r="S349" s="62">
        <f t="shared" si="12"/>
        <v>0.1090712743</v>
      </c>
      <c r="T349" s="63">
        <f t="shared" si="13"/>
        <v>0.6731301939</v>
      </c>
      <c r="U349" s="63">
        <f t="shared" si="14"/>
        <v>0.7068965517</v>
      </c>
      <c r="V349" s="63">
        <f t="shared" si="15"/>
        <v>0.7138228942</v>
      </c>
      <c r="W349" s="63">
        <f t="shared" si="16"/>
        <v>0.6981499513</v>
      </c>
      <c r="X349" s="63">
        <f t="shared" si="17"/>
        <v>0.6981499513</v>
      </c>
      <c r="Y349" s="63">
        <f t="shared" si="18"/>
        <v>0.6981499513</v>
      </c>
      <c r="Z349" s="64">
        <f t="shared" si="19"/>
        <v>0.3421052632</v>
      </c>
      <c r="AA349" s="64">
        <f t="shared" si="20"/>
        <v>0.3201970443</v>
      </c>
      <c r="AB349" s="64">
        <f t="shared" si="21"/>
        <v>0.5442764579</v>
      </c>
      <c r="AC349" s="64">
        <f t="shared" si="22"/>
        <v>0.5452775073</v>
      </c>
      <c r="AD349" s="64">
        <f t="shared" si="23"/>
        <v>0.4654333009</v>
      </c>
      <c r="AE349" s="64">
        <f t="shared" si="24"/>
        <v>0.6874391431</v>
      </c>
      <c r="AF349" s="3"/>
      <c r="AG349" s="3"/>
      <c r="AH349" s="3"/>
      <c r="AI349" s="66">
        <f t="shared" si="25"/>
        <v>47</v>
      </c>
      <c r="AJ349" s="47">
        <v>0.943089430894309</v>
      </c>
      <c r="AK349" s="47">
        <v>0.96400449943757</v>
      </c>
      <c r="AL349" s="63">
        <v>0.959471365638767</v>
      </c>
      <c r="AM349" s="47">
        <f t="shared" si="53"/>
        <v>1.34851905</v>
      </c>
      <c r="AN349" s="47">
        <f t="shared" si="54"/>
        <v>0.0147891868</v>
      </c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>
        <f t="shared" si="28"/>
        <v>15</v>
      </c>
      <c r="BG349" s="47">
        <v>0.155451380791487</v>
      </c>
      <c r="BH349" s="47">
        <v>0.783990588343784</v>
      </c>
      <c r="BI349" s="63">
        <v>0.619318181818182</v>
      </c>
      <c r="BJ349" s="47"/>
      <c r="BK349" s="47"/>
      <c r="BL349" s="3"/>
      <c r="BM349" s="3"/>
      <c r="BN349" s="3"/>
      <c r="BO349" s="3"/>
      <c r="BP349" s="3"/>
      <c r="BQ349" s="3"/>
      <c r="BR349" s="3"/>
      <c r="BS349" s="3"/>
      <c r="BT349" s="3">
        <v>13.0</v>
      </c>
      <c r="BU349" s="47">
        <f t="shared" si="62"/>
        <v>0.135</v>
      </c>
      <c r="BV349" s="3">
        <v>0.7009131298</v>
      </c>
      <c r="BW349" s="3">
        <v>0.07377233</v>
      </c>
      <c r="BX349" s="3"/>
      <c r="BY349" s="3"/>
      <c r="BZ349" s="3"/>
      <c r="CA349" s="3"/>
      <c r="CB349" s="3"/>
      <c r="CC349" s="3"/>
      <c r="CD349" s="3"/>
      <c r="CE349" s="3"/>
      <c r="CF349" s="3"/>
      <c r="CG349" s="3"/>
      <c r="CH349" s="3"/>
      <c r="CI349" s="3"/>
      <c r="CJ349" s="3"/>
      <c r="CK349" s="3"/>
      <c r="CL349" s="3"/>
      <c r="CM349" s="47">
        <v>0.554455445544555</v>
      </c>
      <c r="CN349" s="47">
        <v>0.692431561996779</v>
      </c>
      <c r="CO349" s="47">
        <v>0.671094277505262</v>
      </c>
      <c r="CP349" s="47">
        <v>0.671942366711171</v>
      </c>
      <c r="CQ349" s="63">
        <v>0.673130193905817</v>
      </c>
      <c r="CR349" s="47">
        <f t="shared" si="29"/>
        <v>0.6710942775</v>
      </c>
      <c r="CS349" s="47">
        <f t="shared" si="60"/>
        <v>0.002035916401</v>
      </c>
      <c r="CT349" s="47">
        <f t="shared" si="31"/>
        <v>0.8816822584</v>
      </c>
      <c r="CU349" s="47">
        <f t="shared" si="32"/>
        <v>0.09756384759</v>
      </c>
      <c r="CV349" s="3"/>
    </row>
    <row r="350" ht="11.25" customHeight="1">
      <c r="A350" s="3" t="s">
        <v>370</v>
      </c>
      <c r="B350" s="18">
        <v>65.0</v>
      </c>
      <c r="C350" s="19">
        <v>167.0</v>
      </c>
      <c r="D350" s="20">
        <v>637.0</v>
      </c>
      <c r="E350" s="21">
        <v>756.0</v>
      </c>
      <c r="F350" s="35">
        <v>598.0</v>
      </c>
      <c r="G350" s="36">
        <v>350.0</v>
      </c>
      <c r="H350" s="47">
        <f t="shared" si="1"/>
        <v>0.2801724138</v>
      </c>
      <c r="I350" s="47">
        <f t="shared" si="2"/>
        <v>0.4572864322</v>
      </c>
      <c r="J350" s="47">
        <f t="shared" si="3"/>
        <v>0.6308016878</v>
      </c>
      <c r="K350" s="47">
        <f t="shared" si="4"/>
        <v>0.432</v>
      </c>
      <c r="L350" s="47">
        <f t="shared" si="5"/>
        <v>0.5618644068</v>
      </c>
      <c r="M350" s="47">
        <f t="shared" si="6"/>
        <v>0.5275523281</v>
      </c>
      <c r="N350" s="62">
        <f t="shared" si="7"/>
        <v>6.004310345</v>
      </c>
      <c r="O350" s="62">
        <f t="shared" si="8"/>
        <v>4.086206897</v>
      </c>
      <c r="P350" s="62">
        <f t="shared" si="9"/>
        <v>0.6805455851</v>
      </c>
      <c r="Q350" s="62">
        <f t="shared" si="10"/>
        <v>0.5833846154</v>
      </c>
      <c r="R350" s="62">
        <f t="shared" si="11"/>
        <v>1.180508475</v>
      </c>
      <c r="S350" s="62">
        <f t="shared" si="12"/>
        <v>0.09910294746</v>
      </c>
      <c r="T350" s="63">
        <f t="shared" si="13"/>
        <v>0.432</v>
      </c>
      <c r="U350" s="63">
        <f t="shared" si="14"/>
        <v>0.5618644068</v>
      </c>
      <c r="V350" s="63">
        <f t="shared" si="15"/>
        <v>0.5275523281</v>
      </c>
      <c r="W350" s="63">
        <f t="shared" si="16"/>
        <v>0.5052467936</v>
      </c>
      <c r="X350" s="63">
        <f t="shared" si="17"/>
        <v>0.5052467936</v>
      </c>
      <c r="Y350" s="63">
        <f t="shared" si="18"/>
        <v>0.5052467936</v>
      </c>
      <c r="Z350" s="64">
        <f t="shared" si="19"/>
        <v>0.5052307692</v>
      </c>
      <c r="AA350" s="64">
        <f t="shared" si="20"/>
        <v>0.3516949153</v>
      </c>
      <c r="AB350" s="64">
        <f t="shared" si="21"/>
        <v>0.4216146946</v>
      </c>
      <c r="AC350" s="64">
        <f t="shared" si="22"/>
        <v>0.4088612515</v>
      </c>
      <c r="AD350" s="64">
        <f t="shared" si="23"/>
        <v>0.5514963078</v>
      </c>
      <c r="AE350" s="64">
        <f t="shared" si="24"/>
        <v>0.5448892344</v>
      </c>
      <c r="AF350" s="3"/>
      <c r="AG350" s="3"/>
      <c r="AH350" s="3"/>
      <c r="AI350" s="66">
        <f t="shared" si="25"/>
        <v>47</v>
      </c>
      <c r="AJ350" s="47">
        <v>0.943181818181818</v>
      </c>
      <c r="AK350" s="47">
        <v>0.968663594470046</v>
      </c>
      <c r="AL350" s="63">
        <v>0.966751918158568</v>
      </c>
      <c r="AM350" s="47">
        <f t="shared" si="53"/>
        <v>1.351878856</v>
      </c>
      <c r="AN350" s="47">
        <f t="shared" si="54"/>
        <v>0.01801833681</v>
      </c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>
        <f t="shared" si="28"/>
        <v>15</v>
      </c>
      <c r="BG350" s="47">
        <v>0.15711457239296</v>
      </c>
      <c r="BH350" s="47">
        <v>0.493280091317712</v>
      </c>
      <c r="BI350" s="63">
        <v>0.435411020776874</v>
      </c>
      <c r="BJ350" s="47"/>
      <c r="BK350" s="47"/>
      <c r="BL350" s="3"/>
      <c r="BM350" s="3"/>
      <c r="BN350" s="3"/>
      <c r="BO350" s="3"/>
      <c r="BP350" s="3"/>
      <c r="BQ350" s="3"/>
      <c r="BR350" s="3"/>
      <c r="BS350" s="3"/>
      <c r="BT350" s="3">
        <v>14.0</v>
      </c>
      <c r="BU350" s="47">
        <f t="shared" si="62"/>
        <v>0.145</v>
      </c>
      <c r="BV350" s="3">
        <v>0.72838217</v>
      </c>
      <c r="BW350" s="3">
        <v>0.056615009</v>
      </c>
      <c r="BX350" s="3"/>
      <c r="BY350" s="3"/>
      <c r="BZ350" s="3"/>
      <c r="CA350" s="3"/>
      <c r="CB350" s="3"/>
      <c r="CC350" s="3"/>
      <c r="CD350" s="3"/>
      <c r="CE350" s="3"/>
      <c r="CF350" s="3"/>
      <c r="CG350" s="3"/>
      <c r="CH350" s="3"/>
      <c r="CI350" s="3"/>
      <c r="CJ350" s="3"/>
      <c r="CK350" s="3"/>
      <c r="CL350" s="3"/>
      <c r="CM350" s="47">
        <v>0.280172413793103</v>
      </c>
      <c r="CN350" s="47">
        <v>0.457286432160804</v>
      </c>
      <c r="CO350" s="47">
        <v>0.429613018837962</v>
      </c>
      <c r="CP350" s="47">
        <v>0.432757315661463</v>
      </c>
      <c r="CQ350" s="63">
        <v>0.432</v>
      </c>
      <c r="CR350" s="47">
        <f t="shared" si="29"/>
        <v>0.4296130188</v>
      </c>
      <c r="CS350" s="47">
        <f t="shared" si="60"/>
        <v>0.002386981162</v>
      </c>
      <c r="CT350" s="47">
        <f t="shared" si="31"/>
        <v>0.5214621508</v>
      </c>
      <c r="CU350" s="47">
        <f t="shared" si="32"/>
        <v>0.1252385234</v>
      </c>
      <c r="CV350" s="3"/>
    </row>
    <row r="351" ht="11.25" customHeight="1">
      <c r="A351" s="3" t="s">
        <v>371</v>
      </c>
      <c r="B351" s="18">
        <v>57.0</v>
      </c>
      <c r="C351" s="19">
        <v>121.0</v>
      </c>
      <c r="D351" s="20">
        <v>844.0</v>
      </c>
      <c r="E351" s="21">
        <v>928.0</v>
      </c>
      <c r="F351" s="35">
        <v>642.0</v>
      </c>
      <c r="G351" s="36">
        <v>347.0</v>
      </c>
      <c r="H351" s="47">
        <f t="shared" si="1"/>
        <v>0.3202247191</v>
      </c>
      <c r="I351" s="47">
        <f t="shared" si="2"/>
        <v>0.4762979684</v>
      </c>
      <c r="J351" s="47">
        <f t="shared" si="3"/>
        <v>0.649140546</v>
      </c>
      <c r="K351" s="47">
        <f t="shared" si="4"/>
        <v>0.4620512821</v>
      </c>
      <c r="L351" s="47">
        <f t="shared" si="5"/>
        <v>0.5989717224</v>
      </c>
      <c r="M351" s="47">
        <f t="shared" si="6"/>
        <v>0.5382107932</v>
      </c>
      <c r="N351" s="62">
        <f t="shared" si="7"/>
        <v>9.95505618</v>
      </c>
      <c r="O351" s="62">
        <f t="shared" si="8"/>
        <v>5.556179775</v>
      </c>
      <c r="P351" s="62">
        <f t="shared" si="9"/>
        <v>0.5581264108</v>
      </c>
      <c r="Q351" s="62">
        <f t="shared" si="10"/>
        <v>0.5071794872</v>
      </c>
      <c r="R351" s="62">
        <f t="shared" si="11"/>
        <v>1.518423308</v>
      </c>
      <c r="S351" s="62">
        <f t="shared" si="12"/>
        <v>0.06446939515</v>
      </c>
      <c r="T351" s="63">
        <f t="shared" si="13"/>
        <v>0.4620512821</v>
      </c>
      <c r="U351" s="63">
        <f t="shared" si="14"/>
        <v>0.5989717224</v>
      </c>
      <c r="V351" s="63">
        <f t="shared" si="15"/>
        <v>0.5382107932</v>
      </c>
      <c r="W351" s="63">
        <f t="shared" si="16"/>
        <v>0.5250085063</v>
      </c>
      <c r="X351" s="63">
        <f t="shared" si="17"/>
        <v>0.5250085063</v>
      </c>
      <c r="Y351" s="63">
        <f t="shared" si="18"/>
        <v>0.5250085063</v>
      </c>
      <c r="Z351" s="64">
        <f t="shared" si="19"/>
        <v>0.5051282051</v>
      </c>
      <c r="AA351" s="64">
        <f t="shared" si="20"/>
        <v>0.3461868038</v>
      </c>
      <c r="AB351" s="64">
        <f t="shared" si="21"/>
        <v>0.4313654473</v>
      </c>
      <c r="AC351" s="64">
        <f t="shared" si="22"/>
        <v>0.4246342293</v>
      </c>
      <c r="AD351" s="64">
        <f t="shared" si="23"/>
        <v>0.5535896563</v>
      </c>
      <c r="AE351" s="64">
        <f t="shared" si="24"/>
        <v>0.5467846206</v>
      </c>
      <c r="AF351" s="3"/>
      <c r="AG351" s="3"/>
      <c r="AH351" s="3"/>
      <c r="AI351" s="66">
        <f t="shared" si="25"/>
        <v>47</v>
      </c>
      <c r="AJ351" s="47">
        <v>0.944954128440367</v>
      </c>
      <c r="AK351" s="47">
        <v>0.924568965517241</v>
      </c>
      <c r="AL351" s="63">
        <v>0.928446771378709</v>
      </c>
      <c r="AM351" s="47">
        <f t="shared" si="53"/>
        <v>1.321952457</v>
      </c>
      <c r="AN351" s="47">
        <f t="shared" si="54"/>
        <v>-0.01441448694</v>
      </c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>
        <f t="shared" si="28"/>
        <v>15</v>
      </c>
      <c r="BG351" s="47">
        <v>0.157618748552895</v>
      </c>
      <c r="BH351" s="47">
        <v>0.766428023520355</v>
      </c>
      <c r="BI351" s="63">
        <v>0.618614415675297</v>
      </c>
      <c r="BJ351" s="47"/>
      <c r="BK351" s="47"/>
      <c r="BL351" s="3"/>
      <c r="BM351" s="3"/>
      <c r="BN351" s="3"/>
      <c r="BO351" s="3"/>
      <c r="BP351" s="3"/>
      <c r="BQ351" s="3"/>
      <c r="BR351" s="3"/>
      <c r="BS351" s="3"/>
      <c r="BT351" s="3">
        <v>15.0</v>
      </c>
      <c r="BU351" s="47">
        <f t="shared" si="62"/>
        <v>0.155</v>
      </c>
      <c r="BV351" s="3">
        <v>0.737220615</v>
      </c>
      <c r="BW351" s="3">
        <v>0.0510138195135</v>
      </c>
      <c r="BX351" s="3"/>
      <c r="BY351" s="3"/>
      <c r="BZ351" s="3"/>
      <c r="CA351" s="3"/>
      <c r="CB351" s="3"/>
      <c r="CC351" s="3"/>
      <c r="CD351" s="3"/>
      <c r="CE351" s="3"/>
      <c r="CF351" s="3"/>
      <c r="CG351" s="3"/>
      <c r="CH351" s="3"/>
      <c r="CI351" s="3"/>
      <c r="CJ351" s="3"/>
      <c r="CK351" s="3"/>
      <c r="CL351" s="3"/>
      <c r="CM351" s="47">
        <v>0.320224719101124</v>
      </c>
      <c r="CN351" s="47">
        <v>0.476297968397291</v>
      </c>
      <c r="CO351" s="47">
        <v>0.452030895655385</v>
      </c>
      <c r="CP351" s="47">
        <v>0.454962024385418</v>
      </c>
      <c r="CQ351" s="63">
        <v>0.462051282051282</v>
      </c>
      <c r="CR351" s="47">
        <f t="shared" si="29"/>
        <v>0.4520308957</v>
      </c>
      <c r="CS351" s="47">
        <f t="shared" si="60"/>
        <v>0.0100203864</v>
      </c>
      <c r="CT351" s="47">
        <f t="shared" si="31"/>
        <v>0.5632265937</v>
      </c>
      <c r="CU351" s="47">
        <f t="shared" si="32"/>
        <v>0.1103604529</v>
      </c>
      <c r="CV351" s="3"/>
    </row>
    <row r="352" ht="11.25" customHeight="1">
      <c r="A352" s="3" t="s">
        <v>372</v>
      </c>
      <c r="B352" s="18">
        <v>204.0</v>
      </c>
      <c r="C352" s="19">
        <v>138.0</v>
      </c>
      <c r="D352" s="20">
        <v>1040.0</v>
      </c>
      <c r="E352" s="21">
        <v>563.0</v>
      </c>
      <c r="F352" s="35">
        <v>533.0</v>
      </c>
      <c r="G352" s="36">
        <v>230.0</v>
      </c>
      <c r="H352" s="47">
        <f t="shared" si="1"/>
        <v>0.5964912281</v>
      </c>
      <c r="I352" s="47">
        <f t="shared" si="2"/>
        <v>0.6487835309</v>
      </c>
      <c r="J352" s="47">
        <f t="shared" si="3"/>
        <v>0.6985583224</v>
      </c>
      <c r="K352" s="47">
        <f t="shared" si="4"/>
        <v>0.6395886889</v>
      </c>
      <c r="L352" s="47">
        <f t="shared" si="5"/>
        <v>0.6669683258</v>
      </c>
      <c r="M352" s="47">
        <f t="shared" si="6"/>
        <v>0.6648351648</v>
      </c>
      <c r="N352" s="62">
        <f t="shared" si="7"/>
        <v>4.687134503</v>
      </c>
      <c r="O352" s="62">
        <f t="shared" si="8"/>
        <v>2.230994152</v>
      </c>
      <c r="P352" s="62">
        <f t="shared" si="9"/>
        <v>0.4759825328</v>
      </c>
      <c r="Q352" s="62">
        <f t="shared" si="10"/>
        <v>0.3922879177</v>
      </c>
      <c r="R352" s="62">
        <f t="shared" si="11"/>
        <v>1.450678733</v>
      </c>
      <c r="S352" s="62">
        <f t="shared" si="12"/>
        <v>0.1445477599</v>
      </c>
      <c r="T352" s="63">
        <f t="shared" si="13"/>
        <v>0.6395886889</v>
      </c>
      <c r="U352" s="63">
        <f t="shared" si="14"/>
        <v>0.6669683258</v>
      </c>
      <c r="V352" s="63">
        <f t="shared" si="15"/>
        <v>0.6648351648</v>
      </c>
      <c r="W352" s="63">
        <f t="shared" si="16"/>
        <v>0.6562038405</v>
      </c>
      <c r="X352" s="63">
        <f t="shared" si="17"/>
        <v>0.6562038405</v>
      </c>
      <c r="Y352" s="63">
        <f t="shared" si="18"/>
        <v>0.6562038405</v>
      </c>
      <c r="Z352" s="64">
        <f t="shared" si="19"/>
        <v>0.394344473</v>
      </c>
      <c r="AA352" s="64">
        <f t="shared" si="20"/>
        <v>0.392760181</v>
      </c>
      <c r="AB352" s="64">
        <f t="shared" si="21"/>
        <v>0.5367709214</v>
      </c>
      <c r="AC352" s="64">
        <f t="shared" si="22"/>
        <v>0.5443131462</v>
      </c>
      <c r="AD352" s="64">
        <f t="shared" si="23"/>
        <v>0.4800590842</v>
      </c>
      <c r="AE352" s="64">
        <f t="shared" si="24"/>
        <v>0.63183161</v>
      </c>
      <c r="AF352" s="3"/>
      <c r="AG352" s="3"/>
      <c r="AH352" s="3"/>
      <c r="AI352" s="66">
        <f t="shared" si="25"/>
        <v>47</v>
      </c>
      <c r="AJ352" s="47">
        <v>0.945714285714286</v>
      </c>
      <c r="AK352" s="47">
        <v>0.975326560232221</v>
      </c>
      <c r="AL352" s="63">
        <v>0.969328703703704</v>
      </c>
      <c r="AM352" s="47">
        <f t="shared" si="53"/>
        <v>1.358381009</v>
      </c>
      <c r="AN352" s="47">
        <f t="shared" si="54"/>
        <v>0.02093904012</v>
      </c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>
        <f t="shared" si="28"/>
        <v>15</v>
      </c>
      <c r="BG352" s="47">
        <v>0.159877586050314</v>
      </c>
      <c r="BH352" s="47">
        <v>1.02742016560551</v>
      </c>
      <c r="BI352" s="63">
        <v>0.819660014781966</v>
      </c>
      <c r="BJ352" s="47"/>
      <c r="BK352" s="47"/>
      <c r="BL352" s="3"/>
      <c r="BM352" s="3"/>
      <c r="BN352" s="3"/>
      <c r="BO352" s="3"/>
      <c r="BP352" s="3"/>
      <c r="BQ352" s="3"/>
      <c r="BR352" s="3"/>
      <c r="BS352" s="3"/>
      <c r="BT352" s="3">
        <v>16.0</v>
      </c>
      <c r="BU352" s="47">
        <f t="shared" si="62"/>
        <v>0.165</v>
      </c>
      <c r="BV352" s="3">
        <v>0.7023067971</v>
      </c>
      <c r="BW352" s="3">
        <v>0.09013867</v>
      </c>
      <c r="BX352" s="3"/>
      <c r="BY352" s="3"/>
      <c r="BZ352" s="3"/>
      <c r="CA352" s="3"/>
      <c r="CB352" s="3"/>
      <c r="CC352" s="3"/>
      <c r="CD352" s="3"/>
      <c r="CE352" s="3"/>
      <c r="CF352" s="3"/>
      <c r="CG352" s="3"/>
      <c r="CH352" s="3"/>
      <c r="CI352" s="3"/>
      <c r="CJ352" s="3"/>
      <c r="CK352" s="3"/>
      <c r="CL352" s="3"/>
      <c r="CM352" s="47">
        <v>0.596491228070175</v>
      </c>
      <c r="CN352" s="47">
        <v>0.648783530879601</v>
      </c>
      <c r="CO352" s="47">
        <v>0.641317804530685</v>
      </c>
      <c r="CP352" s="47">
        <v>0.64244903357298</v>
      </c>
      <c r="CQ352" s="63">
        <v>0.639588688946015</v>
      </c>
      <c r="CR352" s="47">
        <f t="shared" si="29"/>
        <v>0.6413178045</v>
      </c>
      <c r="CS352" s="47">
        <f t="shared" si="60"/>
        <v>-0.001729115585</v>
      </c>
      <c r="CT352" s="47">
        <f t="shared" si="31"/>
        <v>0.8805422265</v>
      </c>
      <c r="CU352" s="47">
        <f t="shared" si="32"/>
        <v>0.03697624192</v>
      </c>
      <c r="CV352" s="3"/>
    </row>
    <row r="353" ht="11.25" customHeight="1">
      <c r="A353" s="3" t="s">
        <v>373</v>
      </c>
      <c r="B353" s="18">
        <v>88.0</v>
      </c>
      <c r="C353" s="19">
        <v>34.0</v>
      </c>
      <c r="D353" s="20">
        <v>366.0</v>
      </c>
      <c r="E353" s="21">
        <v>158.0</v>
      </c>
      <c r="F353" s="35">
        <v>200.0</v>
      </c>
      <c r="G353" s="36">
        <v>43.0</v>
      </c>
      <c r="H353" s="47">
        <f t="shared" si="1"/>
        <v>0.7213114754</v>
      </c>
      <c r="I353" s="47">
        <f t="shared" si="2"/>
        <v>0.6984732824</v>
      </c>
      <c r="J353" s="47">
        <f t="shared" si="3"/>
        <v>0.8230452675</v>
      </c>
      <c r="K353" s="47">
        <f t="shared" si="4"/>
        <v>0.7027863777</v>
      </c>
      <c r="L353" s="47">
        <f t="shared" si="5"/>
        <v>0.7890410959</v>
      </c>
      <c r="M353" s="47">
        <f t="shared" si="6"/>
        <v>0.7379400261</v>
      </c>
      <c r="N353" s="62">
        <f t="shared" si="7"/>
        <v>4.295081967</v>
      </c>
      <c r="O353" s="62">
        <f t="shared" si="8"/>
        <v>1.991803279</v>
      </c>
      <c r="P353" s="62">
        <f t="shared" si="9"/>
        <v>0.463740458</v>
      </c>
      <c r="Q353" s="62">
        <f t="shared" si="10"/>
        <v>0.3761609907</v>
      </c>
      <c r="R353" s="62">
        <f t="shared" si="11"/>
        <v>1.435616438</v>
      </c>
      <c r="S353" s="62">
        <f t="shared" si="12"/>
        <v>0.1590612777</v>
      </c>
      <c r="T353" s="63">
        <f t="shared" si="13"/>
        <v>0.7027863777</v>
      </c>
      <c r="U353" s="63">
        <f t="shared" si="14"/>
        <v>0.7890410959</v>
      </c>
      <c r="V353" s="63">
        <f t="shared" si="15"/>
        <v>0.7379400261</v>
      </c>
      <c r="W353" s="63">
        <f t="shared" si="16"/>
        <v>0.7356580427</v>
      </c>
      <c r="X353" s="63">
        <f t="shared" si="17"/>
        <v>0.7356580427</v>
      </c>
      <c r="Y353" s="63">
        <f t="shared" si="18"/>
        <v>0.7356580427</v>
      </c>
      <c r="Z353" s="64">
        <f t="shared" si="19"/>
        <v>0.3808049536</v>
      </c>
      <c r="AA353" s="64">
        <f t="shared" si="20"/>
        <v>0.3589041096</v>
      </c>
      <c r="AB353" s="64">
        <f t="shared" si="21"/>
        <v>0.5332464146</v>
      </c>
      <c r="AC353" s="64">
        <f t="shared" si="22"/>
        <v>0.5590551181</v>
      </c>
      <c r="AD353" s="64">
        <f t="shared" si="23"/>
        <v>0.5016872891</v>
      </c>
      <c r="AE353" s="64">
        <f t="shared" si="24"/>
        <v>0.6749156355</v>
      </c>
      <c r="AF353" s="3"/>
      <c r="AG353" s="3"/>
      <c r="AH353" s="3"/>
      <c r="AI353" s="66">
        <f t="shared" si="25"/>
        <v>47</v>
      </c>
      <c r="AJ353" s="47">
        <v>0.946428571428571</v>
      </c>
      <c r="AK353" s="47">
        <v>0.957236842105263</v>
      </c>
      <c r="AL353" s="63">
        <v>0.955555555555556</v>
      </c>
      <c r="AM353" s="47">
        <f t="shared" si="53"/>
        <v>1.346094723</v>
      </c>
      <c r="AN353" s="47">
        <f t="shared" si="54"/>
        <v>0.007642601488</v>
      </c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>
        <f t="shared" si="28"/>
        <v>16</v>
      </c>
      <c r="BG353" s="47">
        <v>0.160973082398281</v>
      </c>
      <c r="BH353" s="47">
        <v>1.10185781755215</v>
      </c>
      <c r="BI353" s="63">
        <v>0.86572265625</v>
      </c>
      <c r="BJ353" s="47"/>
      <c r="BK353" s="47"/>
      <c r="BL353" s="3"/>
      <c r="BM353" s="3"/>
      <c r="BN353" s="3"/>
      <c r="BO353" s="3"/>
      <c r="BP353" s="3"/>
      <c r="BQ353" s="3"/>
      <c r="BR353" s="3"/>
      <c r="BS353" s="3"/>
      <c r="BT353" s="3"/>
      <c r="BU353" s="3"/>
      <c r="BV353" s="3"/>
      <c r="BW353" s="3"/>
      <c r="BX353" s="3"/>
      <c r="BY353" s="3"/>
      <c r="BZ353" s="3"/>
      <c r="CA353" s="3"/>
      <c r="CB353" s="3"/>
      <c r="CC353" s="3"/>
      <c r="CD353" s="3"/>
      <c r="CE353" s="3"/>
      <c r="CF353" s="3"/>
      <c r="CG353" s="3"/>
      <c r="CH353" s="3"/>
      <c r="CI353" s="3"/>
      <c r="CJ353" s="3"/>
      <c r="CK353" s="3"/>
      <c r="CL353" s="3"/>
      <c r="CM353" s="47">
        <v>0.721311475409836</v>
      </c>
      <c r="CN353" s="47">
        <v>0.698473282442748</v>
      </c>
      <c r="CO353" s="47">
        <v>0.703170612290082</v>
      </c>
      <c r="CP353" s="47">
        <v>0.703713692632431</v>
      </c>
      <c r="CQ353" s="63">
        <v>0.702786377708978</v>
      </c>
      <c r="CR353" s="47">
        <f t="shared" si="29"/>
        <v>0.7031706123</v>
      </c>
      <c r="CS353" s="47">
        <f t="shared" si="60"/>
        <v>-0.0003842345811</v>
      </c>
      <c r="CT353" s="47">
        <f t="shared" si="31"/>
        <v>1.00393943</v>
      </c>
      <c r="CU353" s="47">
        <f t="shared" si="32"/>
        <v>-0.01614904112</v>
      </c>
      <c r="CV353" s="3"/>
    </row>
    <row r="354" ht="11.25" customHeight="1">
      <c r="A354" s="3" t="s">
        <v>374</v>
      </c>
      <c r="B354" s="18">
        <v>28.0</v>
      </c>
      <c r="C354" s="19">
        <v>6.0</v>
      </c>
      <c r="D354" s="20">
        <v>104.0</v>
      </c>
      <c r="E354" s="21">
        <v>22.0</v>
      </c>
      <c r="F354" s="35">
        <v>28.0</v>
      </c>
      <c r="G354" s="36">
        <v>5.0</v>
      </c>
      <c r="H354" s="47">
        <f t="shared" si="1"/>
        <v>0.8235294118</v>
      </c>
      <c r="I354" s="47">
        <f t="shared" si="2"/>
        <v>0.8253968254</v>
      </c>
      <c r="J354" s="47">
        <f t="shared" si="3"/>
        <v>0.8484848485</v>
      </c>
      <c r="K354" s="47">
        <f t="shared" si="4"/>
        <v>0.825</v>
      </c>
      <c r="L354" s="47">
        <f t="shared" si="5"/>
        <v>0.8358208955</v>
      </c>
      <c r="M354" s="47">
        <f t="shared" si="6"/>
        <v>0.8301886792</v>
      </c>
      <c r="N354" s="62">
        <f t="shared" si="7"/>
        <v>3.705882353</v>
      </c>
      <c r="O354" s="62">
        <f t="shared" si="8"/>
        <v>0.9705882353</v>
      </c>
      <c r="P354" s="62">
        <f t="shared" si="9"/>
        <v>0.2619047619</v>
      </c>
      <c r="Q354" s="62">
        <f t="shared" si="10"/>
        <v>0.20625</v>
      </c>
      <c r="R354" s="62">
        <f t="shared" si="11"/>
        <v>1.880597015</v>
      </c>
      <c r="S354" s="62">
        <f t="shared" si="12"/>
        <v>0.213836478</v>
      </c>
      <c r="T354" s="63">
        <f t="shared" si="13"/>
        <v>0.825</v>
      </c>
      <c r="U354" s="63">
        <f t="shared" si="14"/>
        <v>0.8358208955</v>
      </c>
      <c r="V354" s="63">
        <f t="shared" si="15"/>
        <v>0.8301886792</v>
      </c>
      <c r="W354" s="63">
        <f t="shared" si="16"/>
        <v>0.829015544</v>
      </c>
      <c r="X354" s="63">
        <f t="shared" si="17"/>
        <v>0.829015544</v>
      </c>
      <c r="Y354" s="63">
        <f t="shared" si="18"/>
        <v>0.829015544</v>
      </c>
      <c r="Z354" s="64">
        <f t="shared" si="19"/>
        <v>0.3125</v>
      </c>
      <c r="AA354" s="64">
        <f t="shared" si="20"/>
        <v>0.4925373134</v>
      </c>
      <c r="AB354" s="64">
        <f t="shared" si="21"/>
        <v>0.6855345912</v>
      </c>
      <c r="AC354" s="64">
        <f t="shared" si="22"/>
        <v>0.7098445596</v>
      </c>
      <c r="AD354" s="64">
        <f t="shared" si="23"/>
        <v>0.4041450777</v>
      </c>
      <c r="AE354" s="64">
        <f t="shared" si="24"/>
        <v>0.7150259067</v>
      </c>
      <c r="AF354" s="3"/>
      <c r="AG354" s="3"/>
      <c r="AH354" s="3"/>
      <c r="AI354" s="66">
        <f t="shared" si="25"/>
        <v>47</v>
      </c>
      <c r="AJ354" s="47">
        <v>0.948148148148148</v>
      </c>
      <c r="AK354" s="47">
        <v>0.964912280701754</v>
      </c>
      <c r="AL354" s="63">
        <v>0.961702127659574</v>
      </c>
      <c r="AM354" s="47">
        <f t="shared" si="53"/>
        <v>1.352738002</v>
      </c>
      <c r="AN354" s="47">
        <f t="shared" si="54"/>
        <v>0.01185403181</v>
      </c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>
        <f t="shared" si="28"/>
        <v>16</v>
      </c>
      <c r="BG354" s="47">
        <v>0.163589865869236</v>
      </c>
      <c r="BH354" s="47">
        <v>1.05787177190381</v>
      </c>
      <c r="BI354" s="63">
        <v>0.842530282637954</v>
      </c>
      <c r="BJ354" s="47"/>
      <c r="BK354" s="47"/>
      <c r="BL354" s="3"/>
      <c r="BM354" s="3"/>
      <c r="BN354" s="3"/>
      <c r="BO354" s="3"/>
      <c r="BP354" s="3"/>
      <c r="BQ354" s="3"/>
      <c r="BR354" s="3"/>
      <c r="BS354" s="3"/>
      <c r="BT354" s="3"/>
      <c r="BU354" s="3"/>
      <c r="BV354" s="3"/>
      <c r="BW354" s="3"/>
      <c r="BX354" s="3"/>
      <c r="BY354" s="3"/>
      <c r="BZ354" s="3"/>
      <c r="CA354" s="3"/>
      <c r="CB354" s="3"/>
      <c r="CC354" s="3"/>
      <c r="CD354" s="3"/>
      <c r="CE354" s="3"/>
      <c r="CF354" s="3"/>
      <c r="CG354" s="3"/>
      <c r="CH354" s="3"/>
      <c r="CI354" s="3"/>
      <c r="CJ354" s="3"/>
      <c r="CK354" s="3"/>
      <c r="CL354" s="3"/>
      <c r="CM354" s="47">
        <v>0.823529411764706</v>
      </c>
      <c r="CN354" s="47">
        <v>0.825396825396825</v>
      </c>
      <c r="CO354" s="47">
        <v>0.826094505324073</v>
      </c>
      <c r="CP354" s="47">
        <v>0.825468721543689</v>
      </c>
      <c r="CQ354" s="63">
        <v>0.825</v>
      </c>
      <c r="CR354" s="47">
        <f t="shared" si="29"/>
        <v>0.8260945053</v>
      </c>
      <c r="CS354" s="47">
        <f t="shared" si="60"/>
        <v>-0.001094505324</v>
      </c>
      <c r="CT354" s="47">
        <f t="shared" si="31"/>
        <v>1.165966924</v>
      </c>
      <c r="CU354" s="47">
        <f t="shared" si="32"/>
        <v>0.001320460843</v>
      </c>
      <c r="CV354" s="3"/>
    </row>
    <row r="355" ht="11.25" customHeight="1">
      <c r="A355" s="3" t="s">
        <v>375</v>
      </c>
      <c r="B355" s="18">
        <v>6.0</v>
      </c>
      <c r="C355" s="19">
        <v>21.0</v>
      </c>
      <c r="D355" s="20">
        <v>93.0</v>
      </c>
      <c r="E355" s="21">
        <v>94.0</v>
      </c>
      <c r="F355" s="35">
        <v>73.0</v>
      </c>
      <c r="G355" s="36">
        <v>30.0</v>
      </c>
      <c r="H355" s="47">
        <f t="shared" si="1"/>
        <v>0.2222222222</v>
      </c>
      <c r="I355" s="47">
        <f t="shared" si="2"/>
        <v>0.4973262032</v>
      </c>
      <c r="J355" s="47">
        <f t="shared" si="3"/>
        <v>0.7087378641</v>
      </c>
      <c r="K355" s="47">
        <f t="shared" si="4"/>
        <v>0.4626168224</v>
      </c>
      <c r="L355" s="47">
        <f t="shared" si="5"/>
        <v>0.6076923077</v>
      </c>
      <c r="M355" s="47">
        <f t="shared" si="6"/>
        <v>0.5724137931</v>
      </c>
      <c r="N355" s="62">
        <f t="shared" si="7"/>
        <v>6.925925926</v>
      </c>
      <c r="O355" s="62">
        <f t="shared" si="8"/>
        <v>3.814814815</v>
      </c>
      <c r="P355" s="62">
        <f t="shared" si="9"/>
        <v>0.550802139</v>
      </c>
      <c r="Q355" s="62">
        <f t="shared" si="10"/>
        <v>0.4813084112</v>
      </c>
      <c r="R355" s="62">
        <f t="shared" si="11"/>
        <v>1.438461538</v>
      </c>
      <c r="S355" s="62">
        <f t="shared" si="12"/>
        <v>0.09310344828</v>
      </c>
      <c r="T355" s="63">
        <f t="shared" si="13"/>
        <v>0.4626168224</v>
      </c>
      <c r="U355" s="63">
        <f t="shared" si="14"/>
        <v>0.6076923077</v>
      </c>
      <c r="V355" s="63">
        <f t="shared" si="15"/>
        <v>0.5724137931</v>
      </c>
      <c r="W355" s="63">
        <f t="shared" si="16"/>
        <v>0.5425867508</v>
      </c>
      <c r="X355" s="63">
        <f t="shared" si="17"/>
        <v>0.5425867508</v>
      </c>
      <c r="Y355" s="63">
        <f t="shared" si="18"/>
        <v>0.5425867508</v>
      </c>
      <c r="Z355" s="64">
        <f t="shared" si="19"/>
        <v>0.4672897196</v>
      </c>
      <c r="AA355" s="64">
        <f t="shared" si="20"/>
        <v>0.2769230769</v>
      </c>
      <c r="AB355" s="64">
        <f t="shared" si="21"/>
        <v>0.424137931</v>
      </c>
      <c r="AC355" s="64">
        <f t="shared" si="22"/>
        <v>0.4069400631</v>
      </c>
      <c r="AD355" s="64">
        <f t="shared" si="23"/>
        <v>0.5457413249</v>
      </c>
      <c r="AE355" s="64">
        <f t="shared" si="24"/>
        <v>0.5899053628</v>
      </c>
      <c r="AF355" s="3"/>
      <c r="AG355" s="3"/>
      <c r="AH355" s="3"/>
      <c r="AI355" s="66">
        <f t="shared" si="25"/>
        <v>47</v>
      </c>
      <c r="AJ355" s="47">
        <v>0.948387096774193</v>
      </c>
      <c r="AK355" s="47">
        <v>0.974504249291785</v>
      </c>
      <c r="AL355" s="63">
        <v>0.966535433070866</v>
      </c>
      <c r="AM355" s="47">
        <f t="shared" si="53"/>
        <v>1.35968951</v>
      </c>
      <c r="AN355" s="47">
        <f t="shared" si="54"/>
        <v>0.01846761565</v>
      </c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>
        <f t="shared" si="28"/>
        <v>16</v>
      </c>
      <c r="BG355" s="47">
        <v>0.163700193775487</v>
      </c>
      <c r="BH355" s="47">
        <v>0.800096139361527</v>
      </c>
      <c r="BI355" s="63">
        <v>0.653614457831325</v>
      </c>
      <c r="BJ355" s="47"/>
      <c r="BK355" s="47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/>
      <c r="CE355" s="3"/>
      <c r="CF355" s="3"/>
      <c r="CG355" s="3"/>
      <c r="CH355" s="3"/>
      <c r="CI355" s="3"/>
      <c r="CJ355" s="3"/>
      <c r="CK355" s="3"/>
      <c r="CL355" s="3"/>
      <c r="CM355" s="47">
        <v>0.222222222222222</v>
      </c>
      <c r="CN355" s="47">
        <v>0.497326203208556</v>
      </c>
      <c r="CO355" s="47">
        <v>0.453788959763466</v>
      </c>
      <c r="CP355" s="47">
        <v>0.456703371336153</v>
      </c>
      <c r="CQ355" s="63">
        <v>0.462616822429907</v>
      </c>
      <c r="CR355" s="47">
        <f t="shared" si="29"/>
        <v>0.4537889598</v>
      </c>
      <c r="CS355" s="47">
        <f t="shared" si="60"/>
        <v>0.008827862666</v>
      </c>
      <c r="CT355" s="47">
        <f t="shared" si="31"/>
        <v>0.508797571</v>
      </c>
      <c r="CU355" s="47">
        <f t="shared" si="32"/>
        <v>0.1945278905</v>
      </c>
      <c r="CV355" s="3"/>
    </row>
    <row r="356" ht="11.25" customHeight="1">
      <c r="A356" s="3" t="s">
        <v>376</v>
      </c>
      <c r="B356" s="18">
        <v>76.0</v>
      </c>
      <c r="C356" s="19">
        <v>116.0</v>
      </c>
      <c r="D356" s="20">
        <v>716.0</v>
      </c>
      <c r="E356" s="21">
        <v>565.0</v>
      </c>
      <c r="F356" s="35">
        <v>504.0</v>
      </c>
      <c r="G356" s="36">
        <v>256.0</v>
      </c>
      <c r="H356" s="47">
        <f t="shared" si="1"/>
        <v>0.3958333333</v>
      </c>
      <c r="I356" s="47">
        <f t="shared" si="2"/>
        <v>0.5589383294</v>
      </c>
      <c r="J356" s="47">
        <f t="shared" si="3"/>
        <v>0.6631578947</v>
      </c>
      <c r="K356" s="47">
        <f t="shared" si="4"/>
        <v>0.5376782077</v>
      </c>
      <c r="L356" s="47">
        <f t="shared" si="5"/>
        <v>0.6092436975</v>
      </c>
      <c r="M356" s="47">
        <f t="shared" si="6"/>
        <v>0.5977462028</v>
      </c>
      <c r="N356" s="62">
        <f t="shared" si="7"/>
        <v>6.671875</v>
      </c>
      <c r="O356" s="62">
        <f t="shared" si="8"/>
        <v>3.958333333</v>
      </c>
      <c r="P356" s="62">
        <f t="shared" si="9"/>
        <v>0.5932864949</v>
      </c>
      <c r="Q356" s="62">
        <f t="shared" si="10"/>
        <v>0.5159538357</v>
      </c>
      <c r="R356" s="62">
        <f t="shared" si="11"/>
        <v>1.345588235</v>
      </c>
      <c r="S356" s="62">
        <f t="shared" si="12"/>
        <v>0.09407153356</v>
      </c>
      <c r="T356" s="63">
        <f t="shared" si="13"/>
        <v>0.5376782077</v>
      </c>
      <c r="U356" s="63">
        <f t="shared" si="14"/>
        <v>0.6092436975</v>
      </c>
      <c r="V356" s="63">
        <f t="shared" si="15"/>
        <v>0.5977462028</v>
      </c>
      <c r="W356" s="63">
        <f t="shared" si="16"/>
        <v>0.5803851321</v>
      </c>
      <c r="X356" s="63">
        <f t="shared" si="17"/>
        <v>0.5803851321</v>
      </c>
      <c r="Y356" s="63">
        <f t="shared" si="18"/>
        <v>0.5803851321</v>
      </c>
      <c r="Z356" s="64">
        <f t="shared" si="19"/>
        <v>0.4351663272</v>
      </c>
      <c r="AA356" s="64">
        <f t="shared" si="20"/>
        <v>0.3487394958</v>
      </c>
      <c r="AB356" s="64">
        <f t="shared" si="21"/>
        <v>0.4762371387</v>
      </c>
      <c r="AC356" s="64">
        <f t="shared" si="22"/>
        <v>0.4693237797</v>
      </c>
      <c r="AD356" s="64">
        <f t="shared" si="23"/>
        <v>0.512763099</v>
      </c>
      <c r="AE356" s="64">
        <f t="shared" si="24"/>
        <v>0.5982982535</v>
      </c>
      <c r="AF356" s="3"/>
      <c r="AG356" s="3"/>
      <c r="AH356" s="3"/>
      <c r="AI356" s="66">
        <f t="shared" si="25"/>
        <v>47</v>
      </c>
      <c r="AJ356" s="47">
        <v>0.953488372093023</v>
      </c>
      <c r="AK356" s="47">
        <v>0.97228144989339</v>
      </c>
      <c r="AL356" s="63">
        <v>0.970703125</v>
      </c>
      <c r="AM356" s="47">
        <f t="shared" si="53"/>
        <v>1.3617249</v>
      </c>
      <c r="AN356" s="47">
        <f t="shared" si="54"/>
        <v>0.01328871275</v>
      </c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>
        <f t="shared" si="28"/>
        <v>16</v>
      </c>
      <c r="BG356" s="47">
        <v>0.163745449053522</v>
      </c>
      <c r="BH356" s="47">
        <v>0.642402347087493</v>
      </c>
      <c r="BI356" s="63">
        <v>0.547864506627393</v>
      </c>
      <c r="BJ356" s="47"/>
      <c r="BK356" s="47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/>
      <c r="CE356" s="3"/>
      <c r="CF356" s="3"/>
      <c r="CG356" s="3"/>
      <c r="CH356" s="3"/>
      <c r="CI356" s="3"/>
      <c r="CJ356" s="3"/>
      <c r="CK356" s="3"/>
      <c r="CL356" s="3"/>
      <c r="CM356" s="47">
        <v>0.395833333333333</v>
      </c>
      <c r="CN356" s="47">
        <v>0.558938329430133</v>
      </c>
      <c r="CO356" s="47">
        <v>0.533532870329799</v>
      </c>
      <c r="CP356" s="47">
        <v>0.535689009496961</v>
      </c>
      <c r="CQ356" s="63">
        <v>0.537678207739307</v>
      </c>
      <c r="CR356" s="47">
        <f t="shared" si="29"/>
        <v>0.5335328703</v>
      </c>
      <c r="CS356" s="47">
        <f t="shared" si="60"/>
        <v>0.00414533741</v>
      </c>
      <c r="CT356" s="47">
        <f t="shared" si="31"/>
        <v>0.6751255172</v>
      </c>
      <c r="CU356" s="47">
        <f t="shared" si="32"/>
        <v>0.1153326488</v>
      </c>
      <c r="CV356" s="3"/>
    </row>
    <row r="357" ht="11.25" customHeight="1">
      <c r="A357" s="3" t="s">
        <v>377</v>
      </c>
      <c r="B357" s="18">
        <v>85.0</v>
      </c>
      <c r="C357" s="19">
        <v>90.0</v>
      </c>
      <c r="D357" s="20">
        <v>493.0</v>
      </c>
      <c r="E357" s="21">
        <v>432.0</v>
      </c>
      <c r="F357" s="35">
        <v>274.0</v>
      </c>
      <c r="G357" s="36">
        <v>128.0</v>
      </c>
      <c r="H357" s="47">
        <f t="shared" si="1"/>
        <v>0.4857142857</v>
      </c>
      <c r="I357" s="47">
        <f t="shared" si="2"/>
        <v>0.532972973</v>
      </c>
      <c r="J357" s="47">
        <f t="shared" si="3"/>
        <v>0.6815920398</v>
      </c>
      <c r="K357" s="47">
        <f t="shared" si="4"/>
        <v>0.5254545455</v>
      </c>
      <c r="L357" s="47">
        <f t="shared" si="5"/>
        <v>0.6221837088</v>
      </c>
      <c r="M357" s="47">
        <f t="shared" si="6"/>
        <v>0.5779954785</v>
      </c>
      <c r="N357" s="62">
        <f t="shared" si="7"/>
        <v>5.285714286</v>
      </c>
      <c r="O357" s="62">
        <f t="shared" si="8"/>
        <v>2.297142857</v>
      </c>
      <c r="P357" s="62">
        <f t="shared" si="9"/>
        <v>0.4345945946</v>
      </c>
      <c r="Q357" s="62">
        <f t="shared" si="10"/>
        <v>0.3654545455</v>
      </c>
      <c r="R357" s="62">
        <f t="shared" si="11"/>
        <v>1.603119584</v>
      </c>
      <c r="S357" s="62">
        <f t="shared" si="12"/>
        <v>0.131876413</v>
      </c>
      <c r="T357" s="63">
        <f t="shared" si="13"/>
        <v>0.5254545455</v>
      </c>
      <c r="U357" s="63">
        <f t="shared" si="14"/>
        <v>0.6221837088</v>
      </c>
      <c r="V357" s="63">
        <f t="shared" si="15"/>
        <v>0.5779954785</v>
      </c>
      <c r="W357" s="63">
        <f t="shared" si="16"/>
        <v>0.5672436751</v>
      </c>
      <c r="X357" s="63">
        <f t="shared" si="17"/>
        <v>0.5672436751</v>
      </c>
      <c r="Y357" s="63">
        <f t="shared" si="18"/>
        <v>0.5672436751</v>
      </c>
      <c r="Z357" s="64">
        <f t="shared" si="19"/>
        <v>0.47</v>
      </c>
      <c r="AA357" s="64">
        <f t="shared" si="20"/>
        <v>0.3691507799</v>
      </c>
      <c r="AB357" s="64">
        <f t="shared" si="21"/>
        <v>0.4679728711</v>
      </c>
      <c r="AC357" s="64">
        <f t="shared" si="22"/>
        <v>0.4700399467</v>
      </c>
      <c r="AD357" s="64">
        <f t="shared" si="23"/>
        <v>0.5266311585</v>
      </c>
      <c r="AE357" s="64">
        <f t="shared" si="24"/>
        <v>0.5705725699</v>
      </c>
      <c r="AF357" s="3"/>
      <c r="AG357" s="3"/>
      <c r="AH357" s="3"/>
      <c r="AI357" s="66">
        <f t="shared" si="25"/>
        <v>47</v>
      </c>
      <c r="AJ357" s="47">
        <v>0.954954954954955</v>
      </c>
      <c r="AK357" s="47">
        <v>0.974700399467377</v>
      </c>
      <c r="AL357" s="63">
        <v>0.97334159950403</v>
      </c>
      <c r="AM357" s="47">
        <f t="shared" si="53"/>
        <v>1.364472386</v>
      </c>
      <c r="AN357" s="47">
        <f t="shared" si="54"/>
        <v>0.01396213771</v>
      </c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>
        <f t="shared" si="28"/>
        <v>16</v>
      </c>
      <c r="BG357" s="47">
        <v>0.168467470305122</v>
      </c>
      <c r="BH357" s="47">
        <v>0.887165993449546</v>
      </c>
      <c r="BI357" s="63">
        <v>0.693014705882353</v>
      </c>
      <c r="BJ357" s="47"/>
      <c r="BK357" s="47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/>
      <c r="CE357" s="3"/>
      <c r="CF357" s="3"/>
      <c r="CG357" s="3"/>
      <c r="CH357" s="3"/>
      <c r="CI357" s="3"/>
      <c r="CJ357" s="3"/>
      <c r="CK357" s="3"/>
      <c r="CL357" s="3"/>
      <c r="CM357" s="47">
        <v>0.485714285714286</v>
      </c>
      <c r="CN357" s="47">
        <v>0.532972972972973</v>
      </c>
      <c r="CO357" s="47">
        <v>0.526322150721004</v>
      </c>
      <c r="CP357" s="47">
        <v>0.528546855496054</v>
      </c>
      <c r="CQ357" s="63">
        <v>0.525454545454546</v>
      </c>
      <c r="CR357" s="47">
        <f t="shared" si="29"/>
        <v>0.5263221507</v>
      </c>
      <c r="CS357" s="47">
        <f t="shared" si="60"/>
        <v>-0.0008676052665</v>
      </c>
      <c r="CT357" s="47">
        <f t="shared" si="31"/>
        <v>0.7203206685</v>
      </c>
      <c r="CU357" s="47">
        <f t="shared" si="32"/>
        <v>0.03341693823</v>
      </c>
      <c r="CV357" s="3"/>
    </row>
    <row r="358" ht="11.25" customHeight="1">
      <c r="A358" s="3" t="s">
        <v>378</v>
      </c>
      <c r="B358" s="18">
        <v>51.0</v>
      </c>
      <c r="C358" s="19">
        <v>43.0</v>
      </c>
      <c r="D358" s="20">
        <v>347.0</v>
      </c>
      <c r="E358" s="21">
        <v>271.0</v>
      </c>
      <c r="F358" s="35">
        <v>142.0</v>
      </c>
      <c r="G358" s="36">
        <v>54.0</v>
      </c>
      <c r="H358" s="47">
        <f t="shared" si="1"/>
        <v>0.5425531915</v>
      </c>
      <c r="I358" s="47">
        <f t="shared" si="2"/>
        <v>0.5614886731</v>
      </c>
      <c r="J358" s="47">
        <f t="shared" si="3"/>
        <v>0.7244897959</v>
      </c>
      <c r="K358" s="47">
        <f t="shared" si="4"/>
        <v>0.558988764</v>
      </c>
      <c r="L358" s="47">
        <f t="shared" si="5"/>
        <v>0.6655172414</v>
      </c>
      <c r="M358" s="47">
        <f t="shared" si="6"/>
        <v>0.6007371007</v>
      </c>
      <c r="N358" s="62">
        <f t="shared" si="7"/>
        <v>6.574468085</v>
      </c>
      <c r="O358" s="62">
        <f t="shared" si="8"/>
        <v>2.085106383</v>
      </c>
      <c r="P358" s="62">
        <f t="shared" si="9"/>
        <v>0.3171521036</v>
      </c>
      <c r="Q358" s="62">
        <f t="shared" si="10"/>
        <v>0.2752808989</v>
      </c>
      <c r="R358" s="62">
        <f t="shared" si="11"/>
        <v>2.131034483</v>
      </c>
      <c r="S358" s="62">
        <f t="shared" si="12"/>
        <v>0.1154791155</v>
      </c>
      <c r="T358" s="63">
        <f t="shared" si="13"/>
        <v>0.558988764</v>
      </c>
      <c r="U358" s="63">
        <f t="shared" si="14"/>
        <v>0.6655172414</v>
      </c>
      <c r="V358" s="63">
        <f t="shared" si="15"/>
        <v>0.6007371007</v>
      </c>
      <c r="W358" s="63">
        <f t="shared" si="16"/>
        <v>0.5947136564</v>
      </c>
      <c r="X358" s="63">
        <f t="shared" si="17"/>
        <v>0.5947136564</v>
      </c>
      <c r="Y358" s="63">
        <f t="shared" si="18"/>
        <v>0.5947136564</v>
      </c>
      <c r="Z358" s="64">
        <f t="shared" si="19"/>
        <v>0.452247191</v>
      </c>
      <c r="AA358" s="64">
        <f t="shared" si="20"/>
        <v>0.3620689655</v>
      </c>
      <c r="AB358" s="64">
        <f t="shared" si="21"/>
        <v>0.4926289926</v>
      </c>
      <c r="AC358" s="64">
        <f t="shared" si="22"/>
        <v>0.4977973568</v>
      </c>
      <c r="AD358" s="64">
        <f t="shared" si="23"/>
        <v>0.5110132159</v>
      </c>
      <c r="AE358" s="64">
        <f t="shared" si="24"/>
        <v>0.5859030837</v>
      </c>
      <c r="AF358" s="3"/>
      <c r="AG358" s="3"/>
      <c r="AH358" s="3"/>
      <c r="AI358" s="66">
        <f t="shared" si="25"/>
        <v>47</v>
      </c>
      <c r="AJ358" s="47">
        <v>0.955017301038062</v>
      </c>
      <c r="AK358" s="47">
        <v>0.972299168975069</v>
      </c>
      <c r="AL358" s="63">
        <v>0.967359050445104</v>
      </c>
      <c r="AM358" s="47">
        <f t="shared" si="53"/>
        <v>1.362818545</v>
      </c>
      <c r="AN358" s="47">
        <f t="shared" si="54"/>
        <v>0.01222012601</v>
      </c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>
        <f t="shared" si="28"/>
        <v>16</v>
      </c>
      <c r="BG358" s="47">
        <v>0.168917495286327</v>
      </c>
      <c r="BH358" s="47">
        <v>0.579147383608294</v>
      </c>
      <c r="BI358" s="63">
        <v>0.499043977055449</v>
      </c>
      <c r="BJ358" s="47"/>
      <c r="BK358" s="47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/>
      <c r="CE358" s="3"/>
      <c r="CF358" s="3"/>
      <c r="CG358" s="3"/>
      <c r="CH358" s="3"/>
      <c r="CI358" s="3"/>
      <c r="CJ358" s="3"/>
      <c r="CK358" s="3"/>
      <c r="CL358" s="3"/>
      <c r="CM358" s="47">
        <v>0.542553191489362</v>
      </c>
      <c r="CN358" s="47">
        <v>0.561488673139159</v>
      </c>
      <c r="CO358" s="47">
        <v>0.559423162589426</v>
      </c>
      <c r="CP358" s="47">
        <v>0.561333115006377</v>
      </c>
      <c r="CQ358" s="63">
        <v>0.558988764044944</v>
      </c>
      <c r="CR358" s="47">
        <f t="shared" si="29"/>
        <v>0.5594231626</v>
      </c>
      <c r="CS358" s="47">
        <f t="shared" si="60"/>
        <v>-0.0004343985445</v>
      </c>
      <c r="CT358" s="47">
        <f t="shared" si="31"/>
        <v>0.7806754892</v>
      </c>
      <c r="CU358" s="47">
        <f t="shared" si="32"/>
        <v>0.01338940748</v>
      </c>
      <c r="CV358" s="3"/>
    </row>
    <row r="359" ht="11.25" customHeight="1">
      <c r="A359" s="3" t="s">
        <v>379</v>
      </c>
      <c r="B359" s="18">
        <v>19.0</v>
      </c>
      <c r="C359" s="19">
        <v>77.0</v>
      </c>
      <c r="D359" s="20">
        <v>285.0</v>
      </c>
      <c r="E359" s="21">
        <v>457.0</v>
      </c>
      <c r="F359" s="35">
        <v>196.0</v>
      </c>
      <c r="G359" s="36">
        <v>130.0</v>
      </c>
      <c r="H359" s="47">
        <f t="shared" si="1"/>
        <v>0.1979166667</v>
      </c>
      <c r="I359" s="47">
        <f t="shared" si="2"/>
        <v>0.384097035</v>
      </c>
      <c r="J359" s="47">
        <f t="shared" si="3"/>
        <v>0.6012269939</v>
      </c>
      <c r="K359" s="47">
        <f t="shared" si="4"/>
        <v>0.3627684964</v>
      </c>
      <c r="L359" s="47">
        <f t="shared" si="5"/>
        <v>0.509478673</v>
      </c>
      <c r="M359" s="47">
        <f t="shared" si="6"/>
        <v>0.4503745318</v>
      </c>
      <c r="N359" s="62">
        <f t="shared" si="7"/>
        <v>7.729166667</v>
      </c>
      <c r="O359" s="62">
        <f t="shared" si="8"/>
        <v>3.395833333</v>
      </c>
      <c r="P359" s="62">
        <f t="shared" si="9"/>
        <v>0.4393530997</v>
      </c>
      <c r="Q359" s="62">
        <f t="shared" si="10"/>
        <v>0.3890214797</v>
      </c>
      <c r="R359" s="62">
        <f t="shared" si="11"/>
        <v>1.758293839</v>
      </c>
      <c r="S359" s="62">
        <f t="shared" si="12"/>
        <v>0.08988764045</v>
      </c>
      <c r="T359" s="63">
        <f t="shared" si="13"/>
        <v>0.3627684964</v>
      </c>
      <c r="U359" s="63">
        <f t="shared" si="14"/>
        <v>0.509478673</v>
      </c>
      <c r="V359" s="63">
        <f t="shared" si="15"/>
        <v>0.4503745318</v>
      </c>
      <c r="W359" s="63">
        <f t="shared" si="16"/>
        <v>0.4295532646</v>
      </c>
      <c r="X359" s="63">
        <f t="shared" si="17"/>
        <v>0.4295532646</v>
      </c>
      <c r="Y359" s="63">
        <f t="shared" si="18"/>
        <v>0.4295532646</v>
      </c>
      <c r="Z359" s="64">
        <f t="shared" si="19"/>
        <v>0.5680190931</v>
      </c>
      <c r="AA359" s="64">
        <f t="shared" si="20"/>
        <v>0.3530805687</v>
      </c>
      <c r="AB359" s="64">
        <f t="shared" si="21"/>
        <v>0.388576779</v>
      </c>
      <c r="AC359" s="64">
        <f t="shared" si="22"/>
        <v>0.3728522337</v>
      </c>
      <c r="AD359" s="64">
        <f t="shared" si="23"/>
        <v>0.5773195876</v>
      </c>
      <c r="AE359" s="64">
        <f t="shared" si="24"/>
        <v>0.4793814433</v>
      </c>
      <c r="AF359" s="3"/>
      <c r="AG359" s="3"/>
      <c r="AH359" s="3"/>
      <c r="AI359" s="66">
        <f t="shared" si="25"/>
        <v>48</v>
      </c>
      <c r="AJ359" s="47">
        <v>0.961538461538462</v>
      </c>
      <c r="AK359" s="47">
        <v>0.966463414634146</v>
      </c>
      <c r="AL359" s="63">
        <v>0.965277777777778</v>
      </c>
      <c r="AM359" s="47">
        <f t="shared" si="53"/>
        <v>1.363303201</v>
      </c>
      <c r="AN359" s="47">
        <f t="shared" si="54"/>
        <v>0.003482467731</v>
      </c>
      <c r="AO359" s="3"/>
      <c r="AP359" s="3"/>
      <c r="AQ359" s="3"/>
      <c r="AR359" s="3"/>
      <c r="AS359" s="3"/>
      <c r="AT359" s="3"/>
      <c r="AU359" s="3" t="s">
        <v>467</v>
      </c>
      <c r="AV359" s="3" t="s">
        <v>440</v>
      </c>
      <c r="AW359" s="3" t="s">
        <v>468</v>
      </c>
      <c r="AX359" s="3" t="s">
        <v>469</v>
      </c>
      <c r="AY359" s="3"/>
      <c r="AZ359" s="3"/>
      <c r="BA359" s="3"/>
      <c r="BB359" s="3"/>
      <c r="BC359" s="3"/>
      <c r="BD359" s="3"/>
      <c r="BE359" s="3"/>
      <c r="BF359" s="3">
        <f t="shared" si="28"/>
        <v>16</v>
      </c>
      <c r="BG359" s="47">
        <v>0.169677095340521</v>
      </c>
      <c r="BH359" s="47">
        <v>0.557892583050782</v>
      </c>
      <c r="BI359" s="63">
        <v>0.480662983425414</v>
      </c>
      <c r="BJ359" s="47"/>
      <c r="BK359" s="47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/>
      <c r="CE359" s="3"/>
      <c r="CF359" s="3"/>
      <c r="CG359" s="3"/>
      <c r="CH359" s="3"/>
      <c r="CI359" s="3"/>
      <c r="CJ359" s="3"/>
      <c r="CK359" s="3"/>
      <c r="CL359" s="3"/>
      <c r="CM359" s="47">
        <v>0.197916666666667</v>
      </c>
      <c r="CN359" s="47">
        <v>0.384097035040431</v>
      </c>
      <c r="CO359" s="47">
        <v>0.354955848565304</v>
      </c>
      <c r="CP359" s="47">
        <v>0.358810048774409</v>
      </c>
      <c r="CQ359" s="63">
        <v>0.362768496420048</v>
      </c>
      <c r="CR359" s="47">
        <f t="shared" si="29"/>
        <v>0.3549558486</v>
      </c>
      <c r="CS359" s="47">
        <f t="shared" si="60"/>
        <v>0.007812647855</v>
      </c>
      <c r="CT359" s="47">
        <f t="shared" si="31"/>
        <v>0.4115458352</v>
      </c>
      <c r="CU359" s="47">
        <f t="shared" si="32"/>
        <v>0.131649401</v>
      </c>
      <c r="CV359" s="3"/>
    </row>
    <row r="360" ht="11.25" customHeight="1">
      <c r="A360" s="3" t="s">
        <v>380</v>
      </c>
      <c r="B360" s="18">
        <v>211.0</v>
      </c>
      <c r="C360" s="19">
        <v>66.0</v>
      </c>
      <c r="D360" s="20">
        <v>786.0</v>
      </c>
      <c r="E360" s="21">
        <v>134.0</v>
      </c>
      <c r="F360" s="35">
        <v>272.0</v>
      </c>
      <c r="G360" s="36">
        <v>37.0</v>
      </c>
      <c r="H360" s="47">
        <f t="shared" si="1"/>
        <v>0.761732852</v>
      </c>
      <c r="I360" s="47">
        <f t="shared" si="2"/>
        <v>0.8543478261</v>
      </c>
      <c r="J360" s="47">
        <f t="shared" si="3"/>
        <v>0.8802588997</v>
      </c>
      <c r="K360" s="47">
        <f t="shared" si="4"/>
        <v>0.8329156224</v>
      </c>
      <c r="L360" s="47">
        <f t="shared" si="5"/>
        <v>0.8242320819</v>
      </c>
      <c r="M360" s="47">
        <f t="shared" si="6"/>
        <v>0.8608624898</v>
      </c>
      <c r="N360" s="62">
        <f t="shared" si="7"/>
        <v>3.321299639</v>
      </c>
      <c r="O360" s="62">
        <f t="shared" si="8"/>
        <v>1.115523466</v>
      </c>
      <c r="P360" s="62">
        <f t="shared" si="9"/>
        <v>0.3358695652</v>
      </c>
      <c r="Q360" s="62">
        <f t="shared" si="10"/>
        <v>0.2581453634</v>
      </c>
      <c r="R360" s="62">
        <f t="shared" si="11"/>
        <v>1.56996587</v>
      </c>
      <c r="S360" s="62">
        <f t="shared" si="12"/>
        <v>0.2253864931</v>
      </c>
      <c r="T360" s="63">
        <f t="shared" si="13"/>
        <v>0.8329156224</v>
      </c>
      <c r="U360" s="63">
        <f t="shared" si="14"/>
        <v>0.8242320819</v>
      </c>
      <c r="V360" s="63">
        <f t="shared" si="15"/>
        <v>0.8608624898</v>
      </c>
      <c r="W360" s="63">
        <f t="shared" si="16"/>
        <v>0.8426294821</v>
      </c>
      <c r="X360" s="63">
        <f t="shared" si="17"/>
        <v>0.8426294821</v>
      </c>
      <c r="Y360" s="63">
        <f t="shared" si="18"/>
        <v>0.8426294821</v>
      </c>
      <c r="Z360" s="64">
        <f t="shared" si="19"/>
        <v>0.2882205514</v>
      </c>
      <c r="AA360" s="64">
        <f t="shared" si="20"/>
        <v>0.4232081911</v>
      </c>
      <c r="AB360" s="64">
        <f t="shared" si="21"/>
        <v>0.6696501221</v>
      </c>
      <c r="AC360" s="64">
        <f t="shared" si="22"/>
        <v>0.6865869854</v>
      </c>
      <c r="AD360" s="64">
        <f t="shared" si="23"/>
        <v>0.4096945551</v>
      </c>
      <c r="AE360" s="64">
        <f t="shared" si="24"/>
        <v>0.7463479416</v>
      </c>
      <c r="AF360" s="3"/>
      <c r="AG360" s="3"/>
      <c r="AH360" s="3"/>
      <c r="AI360" s="66">
        <f t="shared" si="25"/>
        <v>48</v>
      </c>
      <c r="AJ360" s="47">
        <v>0.961904761904762</v>
      </c>
      <c r="AK360" s="47">
        <v>0.9625</v>
      </c>
      <c r="AL360" s="63">
        <v>0.962264150943396</v>
      </c>
      <c r="AM360" s="47">
        <f t="shared" si="53"/>
        <v>1.360759657</v>
      </c>
      <c r="AN360" s="47">
        <f t="shared" si="54"/>
        <v>0.0004208968936</v>
      </c>
      <c r="AO360" s="3"/>
      <c r="AP360" s="3"/>
      <c r="AQ360" s="3"/>
      <c r="AR360" s="3"/>
      <c r="AS360" s="3"/>
      <c r="AT360" s="3"/>
      <c r="AU360" s="3">
        <v>11.0</v>
      </c>
      <c r="AV360" s="47">
        <f t="shared" ref="AV360:AV378" si="63">2*AU360/100+0.01</f>
        <v>0.23</v>
      </c>
      <c r="AW360" s="3">
        <v>0.8141667</v>
      </c>
      <c r="AX360" s="3">
        <v>0.0573305</v>
      </c>
      <c r="AY360" s="3"/>
      <c r="AZ360" s="3"/>
      <c r="BA360" s="3"/>
      <c r="BB360" s="3"/>
      <c r="BC360" s="3"/>
      <c r="BD360" s="3"/>
      <c r="BE360" s="3"/>
      <c r="BF360" s="3">
        <f t="shared" si="28"/>
        <v>17</v>
      </c>
      <c r="BG360" s="47">
        <v>0.176045673664927</v>
      </c>
      <c r="BH360" s="47">
        <v>0.546986935926723</v>
      </c>
      <c r="BI360" s="63">
        <v>0.481188118811881</v>
      </c>
      <c r="BJ360" s="47"/>
      <c r="BK360" s="47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/>
      <c r="CE360" s="3"/>
      <c r="CF360" s="3"/>
      <c r="CG360" s="3"/>
      <c r="CH360" s="3"/>
      <c r="CI360" s="3"/>
      <c r="CJ360" s="3"/>
      <c r="CK360" s="3"/>
      <c r="CL360" s="3"/>
      <c r="CM360" s="47">
        <v>0.761732851985559</v>
      </c>
      <c r="CN360" s="47">
        <v>0.854347826086956</v>
      </c>
      <c r="CO360" s="47">
        <v>0.840354165750142</v>
      </c>
      <c r="CP360" s="47">
        <v>0.839592789083274</v>
      </c>
      <c r="CQ360" s="63">
        <v>0.832915622389307</v>
      </c>
      <c r="CR360" s="47">
        <f t="shared" si="29"/>
        <v>0.8403541658</v>
      </c>
      <c r="CS360" s="47">
        <f t="shared" si="60"/>
        <v>-0.007438543361</v>
      </c>
      <c r="CT360" s="47">
        <f t="shared" si="31"/>
        <v>1.142741606</v>
      </c>
      <c r="CU360" s="47">
        <f t="shared" si="32"/>
        <v>0.06548867623</v>
      </c>
      <c r="CV360" s="3"/>
    </row>
    <row r="361" ht="11.25" customHeight="1">
      <c r="A361" s="3" t="s">
        <v>381</v>
      </c>
      <c r="B361" s="18">
        <v>122.0</v>
      </c>
      <c r="C361" s="19">
        <v>86.0</v>
      </c>
      <c r="D361" s="20">
        <v>448.0</v>
      </c>
      <c r="E361" s="21">
        <v>198.0</v>
      </c>
      <c r="F361" s="35">
        <v>185.0</v>
      </c>
      <c r="G361" s="36">
        <v>60.0</v>
      </c>
      <c r="H361" s="47">
        <f t="shared" si="1"/>
        <v>0.5865384615</v>
      </c>
      <c r="I361" s="47">
        <f t="shared" si="2"/>
        <v>0.693498452</v>
      </c>
      <c r="J361" s="47">
        <f t="shared" si="3"/>
        <v>0.7551020408</v>
      </c>
      <c r="K361" s="47">
        <f t="shared" si="4"/>
        <v>0.6674473068</v>
      </c>
      <c r="L361" s="47">
        <f t="shared" si="5"/>
        <v>0.6777041943</v>
      </c>
      <c r="M361" s="47">
        <f t="shared" si="6"/>
        <v>0.7104377104</v>
      </c>
      <c r="N361" s="62">
        <f t="shared" si="7"/>
        <v>3.105769231</v>
      </c>
      <c r="O361" s="62">
        <f t="shared" si="8"/>
        <v>1.177884615</v>
      </c>
      <c r="P361" s="62">
        <f t="shared" si="9"/>
        <v>0.3792569659</v>
      </c>
      <c r="Q361" s="62">
        <f t="shared" si="10"/>
        <v>0.2868852459</v>
      </c>
      <c r="R361" s="62">
        <f t="shared" si="11"/>
        <v>1.426048565</v>
      </c>
      <c r="S361" s="62">
        <f t="shared" si="12"/>
        <v>0.2334455668</v>
      </c>
      <c r="T361" s="63">
        <f t="shared" si="13"/>
        <v>0.6674473068</v>
      </c>
      <c r="U361" s="63">
        <f t="shared" si="14"/>
        <v>0.6777041943</v>
      </c>
      <c r="V361" s="63">
        <f t="shared" si="15"/>
        <v>0.7104377104</v>
      </c>
      <c r="W361" s="63">
        <f t="shared" si="16"/>
        <v>0.6869881711</v>
      </c>
      <c r="X361" s="63">
        <f t="shared" si="17"/>
        <v>0.6869881711</v>
      </c>
      <c r="Y361" s="63">
        <f t="shared" si="18"/>
        <v>0.6869881711</v>
      </c>
      <c r="Z361" s="64">
        <f t="shared" si="19"/>
        <v>0.37470726</v>
      </c>
      <c r="AA361" s="64">
        <f t="shared" si="20"/>
        <v>0.4017660044</v>
      </c>
      <c r="AB361" s="64">
        <f t="shared" si="21"/>
        <v>0.5701459035</v>
      </c>
      <c r="AC361" s="64">
        <f t="shared" si="22"/>
        <v>0.5732484076</v>
      </c>
      <c r="AD361" s="64">
        <f t="shared" si="23"/>
        <v>0.4595086442</v>
      </c>
      <c r="AE361" s="64">
        <f t="shared" si="24"/>
        <v>0.6542311192</v>
      </c>
      <c r="AF361" s="3"/>
      <c r="AG361" s="3"/>
      <c r="AH361" s="3"/>
      <c r="AI361" s="66">
        <f t="shared" si="25"/>
        <v>48</v>
      </c>
      <c r="AJ361" s="47">
        <v>0.966101694915254</v>
      </c>
      <c r="AK361" s="47">
        <v>0.931972789115646</v>
      </c>
      <c r="AL361" s="63">
        <v>0.941747572815534</v>
      </c>
      <c r="AM361" s="47">
        <f t="shared" si="53"/>
        <v>1.342141339</v>
      </c>
      <c r="AN361" s="47">
        <f t="shared" si="54"/>
        <v>-0.02413278073</v>
      </c>
      <c r="AO361" s="3"/>
      <c r="AP361" s="3"/>
      <c r="AQ361" s="3"/>
      <c r="AR361" s="3"/>
      <c r="AS361" s="3"/>
      <c r="AT361" s="3"/>
      <c r="AU361" s="3">
        <v>14.0</v>
      </c>
      <c r="AV361" s="47">
        <f t="shared" si="63"/>
        <v>0.29</v>
      </c>
      <c r="AW361" s="3">
        <v>0.91110122</v>
      </c>
      <c r="AX361" s="3">
        <v>0.0175366</v>
      </c>
      <c r="AY361" s="3"/>
      <c r="AZ361" s="3"/>
      <c r="BA361" s="3"/>
      <c r="BB361" s="3"/>
      <c r="BC361" s="3"/>
      <c r="BD361" s="3"/>
      <c r="BE361" s="3"/>
      <c r="BF361" s="3">
        <f t="shared" si="28"/>
        <v>18</v>
      </c>
      <c r="BG361" s="47">
        <v>0.184228731861316</v>
      </c>
      <c r="BH361" s="47">
        <v>0.786021737126463</v>
      </c>
      <c r="BI361" s="63">
        <v>0.643478260869565</v>
      </c>
      <c r="BJ361" s="47"/>
      <c r="BK361" s="47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/>
      <c r="CE361" s="3"/>
      <c r="CF361" s="3"/>
      <c r="CG361" s="3"/>
      <c r="CH361" s="3"/>
      <c r="CI361" s="3"/>
      <c r="CJ361" s="3"/>
      <c r="CK361" s="3"/>
      <c r="CL361" s="3"/>
      <c r="CM361" s="47">
        <v>0.586538461538462</v>
      </c>
      <c r="CN361" s="47">
        <v>0.693498452012384</v>
      </c>
      <c r="CO361" s="47">
        <v>0.677182442561913</v>
      </c>
      <c r="CP361" s="47">
        <v>0.677972640356053</v>
      </c>
      <c r="CQ361" s="63">
        <v>0.667447306791569</v>
      </c>
      <c r="CR361" s="47">
        <f t="shared" si="29"/>
        <v>0.6771824426</v>
      </c>
      <c r="CS361" s="47">
        <f t="shared" si="60"/>
        <v>-0.00973513577</v>
      </c>
      <c r="CT361" s="47">
        <f t="shared" si="31"/>
        <v>0.9051227817</v>
      </c>
      <c r="CU361" s="47">
        <f t="shared" si="32"/>
        <v>0.07563213458</v>
      </c>
      <c r="CV361" s="3"/>
    </row>
    <row r="362" ht="11.25" customHeight="1">
      <c r="A362" s="3" t="s">
        <v>382</v>
      </c>
      <c r="B362" s="18">
        <v>29.0</v>
      </c>
      <c r="C362" s="19">
        <v>93.0</v>
      </c>
      <c r="D362" s="20">
        <v>453.0</v>
      </c>
      <c r="E362" s="21">
        <v>532.0</v>
      </c>
      <c r="F362" s="35">
        <v>420.0</v>
      </c>
      <c r="G362" s="36">
        <v>204.0</v>
      </c>
      <c r="H362" s="47">
        <f t="shared" si="1"/>
        <v>0.237704918</v>
      </c>
      <c r="I362" s="47">
        <f t="shared" si="2"/>
        <v>0.4598984772</v>
      </c>
      <c r="J362" s="47">
        <f t="shared" si="3"/>
        <v>0.6730769231</v>
      </c>
      <c r="K362" s="47">
        <f t="shared" si="4"/>
        <v>0.4354110208</v>
      </c>
      <c r="L362" s="47">
        <f t="shared" si="5"/>
        <v>0.6018766756</v>
      </c>
      <c r="M362" s="47">
        <f t="shared" si="6"/>
        <v>0.5425730267</v>
      </c>
      <c r="N362" s="62">
        <f t="shared" si="7"/>
        <v>8.073770492</v>
      </c>
      <c r="O362" s="62">
        <f t="shared" si="8"/>
        <v>5.114754098</v>
      </c>
      <c r="P362" s="62">
        <f t="shared" si="9"/>
        <v>0.6335025381</v>
      </c>
      <c r="Q362" s="62">
        <f t="shared" si="10"/>
        <v>0.5636856369</v>
      </c>
      <c r="R362" s="62">
        <f t="shared" si="11"/>
        <v>1.320375335</v>
      </c>
      <c r="S362" s="62">
        <f t="shared" si="12"/>
        <v>0.07582349285</v>
      </c>
      <c r="T362" s="63">
        <f t="shared" si="13"/>
        <v>0.4354110208</v>
      </c>
      <c r="U362" s="63">
        <f t="shared" si="14"/>
        <v>0.6018766756</v>
      </c>
      <c r="V362" s="63">
        <f t="shared" si="15"/>
        <v>0.5425730267</v>
      </c>
      <c r="W362" s="63">
        <f t="shared" si="16"/>
        <v>0.5210860774</v>
      </c>
      <c r="X362" s="63">
        <f t="shared" si="17"/>
        <v>0.5210860774</v>
      </c>
      <c r="Y362" s="63">
        <f t="shared" si="18"/>
        <v>0.5210860774</v>
      </c>
      <c r="Z362" s="64">
        <f t="shared" si="19"/>
        <v>0.5067750678</v>
      </c>
      <c r="AA362" s="64">
        <f t="shared" si="20"/>
        <v>0.3123324397</v>
      </c>
      <c r="AB362" s="64">
        <f t="shared" si="21"/>
        <v>0.4083281541</v>
      </c>
      <c r="AC362" s="64">
        <f t="shared" si="22"/>
        <v>0.3963027152</v>
      </c>
      <c r="AD362" s="64">
        <f t="shared" si="23"/>
        <v>0.5667244367</v>
      </c>
      <c r="AE362" s="64">
        <f t="shared" si="24"/>
        <v>0.5580589255</v>
      </c>
      <c r="AF362" s="3"/>
      <c r="AG362" s="3"/>
      <c r="AH362" s="3"/>
      <c r="AI362" s="66">
        <f t="shared" si="25"/>
        <v>48</v>
      </c>
      <c r="AJ362" s="47">
        <v>0.972826086956522</v>
      </c>
      <c r="AK362" s="47">
        <v>0.945945945945946</v>
      </c>
      <c r="AL362" s="63">
        <v>0.952638700947226</v>
      </c>
      <c r="AM362" s="47">
        <f t="shared" si="53"/>
        <v>1.356776716</v>
      </c>
      <c r="AN362" s="47">
        <f t="shared" si="54"/>
        <v>-0.01900712999</v>
      </c>
      <c r="AO362" s="3"/>
      <c r="AP362" s="3"/>
      <c r="AQ362" s="3"/>
      <c r="AR362" s="3"/>
      <c r="AS362" s="3"/>
      <c r="AT362" s="3"/>
      <c r="AU362" s="3">
        <v>15.0</v>
      </c>
      <c r="AV362" s="47">
        <f t="shared" si="63"/>
        <v>0.31</v>
      </c>
      <c r="AW362" s="3">
        <v>0.936231528</v>
      </c>
      <c r="AX362" s="3">
        <v>0.013158516</v>
      </c>
      <c r="AY362" s="3"/>
      <c r="AZ362" s="3"/>
      <c r="BA362" s="3"/>
      <c r="BB362" s="3"/>
      <c r="BC362" s="3"/>
      <c r="BD362" s="3"/>
      <c r="BE362" s="3"/>
      <c r="BF362" s="3">
        <f t="shared" si="28"/>
        <v>18</v>
      </c>
      <c r="BG362" s="47">
        <v>0.185825005814673</v>
      </c>
      <c r="BH362" s="47">
        <v>0.9345261204791</v>
      </c>
      <c r="BI362" s="63">
        <v>0.766081871345029</v>
      </c>
      <c r="BJ362" s="47"/>
      <c r="BK362" s="47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/>
      <c r="CE362" s="3"/>
      <c r="CF362" s="3"/>
      <c r="CG362" s="3"/>
      <c r="CH362" s="3"/>
      <c r="CI362" s="3"/>
      <c r="CJ362" s="3"/>
      <c r="CK362" s="3"/>
      <c r="CL362" s="3"/>
      <c r="CM362" s="47">
        <v>0.237704918032787</v>
      </c>
      <c r="CN362" s="47">
        <v>0.45989847715736</v>
      </c>
      <c r="CO362" s="47">
        <v>0.424927028837411</v>
      </c>
      <c r="CP362" s="47">
        <v>0.428115884008813</v>
      </c>
      <c r="CQ362" s="63">
        <v>0.435411020776874</v>
      </c>
      <c r="CR362" s="47">
        <f t="shared" si="29"/>
        <v>0.4249270288</v>
      </c>
      <c r="CS362" s="47">
        <f t="shared" si="60"/>
        <v>0.01048399194</v>
      </c>
      <c r="CT362" s="47">
        <f t="shared" si="31"/>
        <v>0.4932800913</v>
      </c>
      <c r="CU362" s="47">
        <f t="shared" si="32"/>
        <v>0.1571145724</v>
      </c>
      <c r="CV362" s="3"/>
    </row>
    <row r="363" ht="11.25" customHeight="1">
      <c r="A363" s="3" t="s">
        <v>383</v>
      </c>
      <c r="B363" s="18">
        <v>155.0</v>
      </c>
      <c r="C363" s="19">
        <v>191.0</v>
      </c>
      <c r="D363" s="20">
        <v>801.0</v>
      </c>
      <c r="E363" s="21">
        <v>757.0</v>
      </c>
      <c r="F363" s="35">
        <v>506.0</v>
      </c>
      <c r="G363" s="36">
        <v>299.0</v>
      </c>
      <c r="H363" s="47">
        <f t="shared" si="1"/>
        <v>0.4479768786</v>
      </c>
      <c r="I363" s="47">
        <f t="shared" si="2"/>
        <v>0.5141206675</v>
      </c>
      <c r="J363" s="47">
        <f t="shared" si="3"/>
        <v>0.6285714286</v>
      </c>
      <c r="K363" s="47">
        <f t="shared" si="4"/>
        <v>0.5021008403</v>
      </c>
      <c r="L363" s="47">
        <f t="shared" si="5"/>
        <v>0.574283232</v>
      </c>
      <c r="M363" s="47">
        <f t="shared" si="6"/>
        <v>0.5531104528</v>
      </c>
      <c r="N363" s="62">
        <f t="shared" si="7"/>
        <v>4.502890173</v>
      </c>
      <c r="O363" s="62">
        <f t="shared" si="8"/>
        <v>2.326589595</v>
      </c>
      <c r="P363" s="62">
        <f t="shared" si="9"/>
        <v>0.5166880616</v>
      </c>
      <c r="Q363" s="62">
        <f t="shared" si="10"/>
        <v>0.4227941176</v>
      </c>
      <c r="R363" s="62">
        <f t="shared" si="11"/>
        <v>1.35360556</v>
      </c>
      <c r="S363" s="62">
        <f t="shared" si="12"/>
        <v>0.1464240372</v>
      </c>
      <c r="T363" s="63">
        <f t="shared" si="13"/>
        <v>0.5021008403</v>
      </c>
      <c r="U363" s="63">
        <f t="shared" si="14"/>
        <v>0.574283232</v>
      </c>
      <c r="V363" s="63">
        <f t="shared" si="15"/>
        <v>0.5531104528</v>
      </c>
      <c r="W363" s="63">
        <f t="shared" si="16"/>
        <v>0.5396825397</v>
      </c>
      <c r="X363" s="63">
        <f t="shared" si="17"/>
        <v>0.5396825397</v>
      </c>
      <c r="Y363" s="63">
        <f t="shared" si="18"/>
        <v>0.5396825397</v>
      </c>
      <c r="Z363" s="64">
        <f t="shared" si="19"/>
        <v>0.4789915966</v>
      </c>
      <c r="AA363" s="64">
        <f t="shared" si="20"/>
        <v>0.3944396177</v>
      </c>
      <c r="AB363" s="64">
        <f t="shared" si="21"/>
        <v>0.465509945</v>
      </c>
      <c r="AC363" s="64">
        <f t="shared" si="22"/>
        <v>0.4632705795</v>
      </c>
      <c r="AD363" s="64">
        <f t="shared" si="23"/>
        <v>0.5234403839</v>
      </c>
      <c r="AE363" s="64">
        <f t="shared" si="24"/>
        <v>0.5529715762</v>
      </c>
      <c r="AF363" s="3"/>
      <c r="AG363" s="3"/>
      <c r="AH363" s="3"/>
      <c r="AI363" s="66">
        <f t="shared" si="25"/>
        <v>48</v>
      </c>
      <c r="AJ363" s="47">
        <v>0.975609756097561</v>
      </c>
      <c r="AK363" s="47">
        <v>0.964912280701754</v>
      </c>
      <c r="AL363" s="63">
        <v>0.965473145780051</v>
      </c>
      <c r="AM363" s="47">
        <f t="shared" si="53"/>
        <v>1.372156291</v>
      </c>
      <c r="AN363" s="47">
        <f t="shared" si="54"/>
        <v>-0.007564257394</v>
      </c>
      <c r="AO363" s="3"/>
      <c r="AP363" s="3"/>
      <c r="AQ363" s="3"/>
      <c r="AR363" s="3"/>
      <c r="AS363" s="3"/>
      <c r="AT363" s="3"/>
      <c r="AU363" s="3">
        <v>17.0</v>
      </c>
      <c r="AV363" s="47">
        <f t="shared" si="63"/>
        <v>0.35</v>
      </c>
      <c r="AW363" s="3">
        <v>0.91222274</v>
      </c>
      <c r="AX363" s="3">
        <v>0.02802837</v>
      </c>
      <c r="AY363" s="3"/>
      <c r="AZ363" s="3"/>
      <c r="BA363" s="3"/>
      <c r="BB363" s="3"/>
      <c r="BC363" s="3"/>
      <c r="BD363" s="3"/>
      <c r="BE363" s="3"/>
      <c r="BF363" s="3">
        <f t="shared" si="28"/>
        <v>18</v>
      </c>
      <c r="BG363" s="47">
        <v>0.186993918494266</v>
      </c>
      <c r="BH363" s="47">
        <v>0.457800770863582</v>
      </c>
      <c r="BI363" s="63">
        <v>0.415584415584416</v>
      </c>
      <c r="BJ363" s="47"/>
      <c r="BK363" s="47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/>
      <c r="CE363" s="3"/>
      <c r="CF363" s="3"/>
      <c r="CG363" s="3"/>
      <c r="CH363" s="3"/>
      <c r="CI363" s="3"/>
      <c r="CJ363" s="3"/>
      <c r="CK363" s="3"/>
      <c r="CL363" s="3"/>
      <c r="CM363" s="47">
        <v>0.447976878612717</v>
      </c>
      <c r="CN363" s="47">
        <v>0.514120667522465</v>
      </c>
      <c r="CO363" s="47">
        <v>0.504412490859618</v>
      </c>
      <c r="CP363" s="47">
        <v>0.506845531172383</v>
      </c>
      <c r="CQ363" s="63">
        <v>0.502100840336134</v>
      </c>
      <c r="CR363" s="47">
        <f t="shared" si="29"/>
        <v>0.5044124909</v>
      </c>
      <c r="CS363" s="47">
        <f t="shared" si="60"/>
        <v>-0.002311650523</v>
      </c>
      <c r="CT363" s="47">
        <f t="shared" si="31"/>
        <v>0.680305699</v>
      </c>
      <c r="CU363" s="47">
        <f t="shared" si="32"/>
        <v>0.04677072167</v>
      </c>
      <c r="CV363" s="3"/>
    </row>
    <row r="364" ht="11.25" customHeight="1">
      <c r="A364" s="3" t="s">
        <v>384</v>
      </c>
      <c r="B364" s="18">
        <v>14.0</v>
      </c>
      <c r="C364" s="19">
        <v>37.0</v>
      </c>
      <c r="D364" s="20">
        <v>160.0</v>
      </c>
      <c r="E364" s="21">
        <v>151.0</v>
      </c>
      <c r="F364" s="35">
        <v>123.0</v>
      </c>
      <c r="G364" s="36">
        <v>59.0</v>
      </c>
      <c r="H364" s="47">
        <f t="shared" si="1"/>
        <v>0.2745098039</v>
      </c>
      <c r="I364" s="47">
        <f t="shared" si="2"/>
        <v>0.5144694534</v>
      </c>
      <c r="J364" s="47">
        <f t="shared" si="3"/>
        <v>0.6758241758</v>
      </c>
      <c r="K364" s="47">
        <f t="shared" si="4"/>
        <v>0.4806629834</v>
      </c>
      <c r="L364" s="47">
        <f t="shared" si="5"/>
        <v>0.5879828326</v>
      </c>
      <c r="M364" s="47">
        <f t="shared" si="6"/>
        <v>0.5740365112</v>
      </c>
      <c r="N364" s="62">
        <f t="shared" si="7"/>
        <v>6.098039216</v>
      </c>
      <c r="O364" s="62">
        <f t="shared" si="8"/>
        <v>3.568627451</v>
      </c>
      <c r="P364" s="62">
        <f t="shared" si="9"/>
        <v>0.5852090032</v>
      </c>
      <c r="Q364" s="62">
        <f t="shared" si="10"/>
        <v>0.5027624309</v>
      </c>
      <c r="R364" s="62">
        <f t="shared" si="11"/>
        <v>1.334763948</v>
      </c>
      <c r="S364" s="62">
        <f t="shared" si="12"/>
        <v>0.1034482759</v>
      </c>
      <c r="T364" s="63">
        <f t="shared" si="13"/>
        <v>0.4806629834</v>
      </c>
      <c r="U364" s="63">
        <f t="shared" si="14"/>
        <v>0.5879828326</v>
      </c>
      <c r="V364" s="63">
        <f t="shared" si="15"/>
        <v>0.5740365112</v>
      </c>
      <c r="W364" s="63">
        <f t="shared" si="16"/>
        <v>0.5459558824</v>
      </c>
      <c r="X364" s="63">
        <f t="shared" si="17"/>
        <v>0.5459558824</v>
      </c>
      <c r="Y364" s="63">
        <f t="shared" si="18"/>
        <v>0.5459558824</v>
      </c>
      <c r="Z364" s="64">
        <f t="shared" si="19"/>
        <v>0.455801105</v>
      </c>
      <c r="AA364" s="64">
        <f t="shared" si="20"/>
        <v>0.313304721</v>
      </c>
      <c r="AB364" s="64">
        <f t="shared" si="21"/>
        <v>0.4442190669</v>
      </c>
      <c r="AC364" s="64">
        <f t="shared" si="22"/>
        <v>0.4283088235</v>
      </c>
      <c r="AD364" s="64">
        <f t="shared" si="23"/>
        <v>0.5294117647</v>
      </c>
      <c r="AE364" s="64">
        <f t="shared" si="24"/>
        <v>0.5882352941</v>
      </c>
      <c r="AF364" s="3"/>
      <c r="AG364" s="3"/>
      <c r="AH364" s="3"/>
      <c r="AI364" s="66">
        <f t="shared" si="25"/>
        <v>50</v>
      </c>
      <c r="AJ364" s="47">
        <v>1.0</v>
      </c>
      <c r="AK364" s="47">
        <v>1.0</v>
      </c>
      <c r="AL364" s="63">
        <v>1.0</v>
      </c>
      <c r="AM364" s="47">
        <f t="shared" si="53"/>
        <v>1.414213562</v>
      </c>
      <c r="AN364" s="47">
        <f t="shared" si="54"/>
        <v>0</v>
      </c>
      <c r="AO364" s="3"/>
      <c r="AP364" s="3"/>
      <c r="AQ364" s="3"/>
      <c r="AR364" s="3"/>
      <c r="AS364" s="3"/>
      <c r="AT364" s="3"/>
      <c r="AU364" s="3">
        <v>20.0</v>
      </c>
      <c r="AV364" s="47">
        <f t="shared" si="63"/>
        <v>0.41</v>
      </c>
      <c r="AW364" s="3">
        <v>0.84976408</v>
      </c>
      <c r="AX364" s="3">
        <v>0.064594026</v>
      </c>
      <c r="AY364" s="3"/>
      <c r="AZ364" s="3"/>
      <c r="BA364" s="3"/>
      <c r="BB364" s="3"/>
      <c r="BC364" s="3"/>
      <c r="BD364" s="3"/>
      <c r="BE364" s="3"/>
      <c r="BF364" s="3">
        <f t="shared" si="28"/>
        <v>19</v>
      </c>
      <c r="BG364" s="47">
        <v>0.194527890486852</v>
      </c>
      <c r="BH364" s="47">
        <v>0.508797571014206</v>
      </c>
      <c r="BI364" s="63">
        <v>0.462616822429907</v>
      </c>
      <c r="BJ364" s="47"/>
      <c r="BK364" s="47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47">
        <v>0.274509803921569</v>
      </c>
      <c r="CN364" s="47">
        <v>0.514469453376206</v>
      </c>
      <c r="CO364" s="47">
        <v>0.476621810072598</v>
      </c>
      <c r="CP364" s="47">
        <v>0.47931910763362</v>
      </c>
      <c r="CQ364" s="63">
        <v>0.480662983425414</v>
      </c>
      <c r="CR364" s="47">
        <f t="shared" si="29"/>
        <v>0.4766218101</v>
      </c>
      <c r="CS364" s="47">
        <f t="shared" si="60"/>
        <v>0.004041173353</v>
      </c>
      <c r="CT364" s="47">
        <f t="shared" si="31"/>
        <v>0.5578925831</v>
      </c>
      <c r="CU364" s="47">
        <f t="shared" si="32"/>
        <v>0.1696770953</v>
      </c>
      <c r="CV364" s="3"/>
    </row>
    <row r="365" ht="11.25" customHeight="1">
      <c r="A365" s="3" t="s">
        <v>385</v>
      </c>
      <c r="B365" s="18">
        <v>2.0</v>
      </c>
      <c r="C365" s="19">
        <v>13.0</v>
      </c>
      <c r="D365" s="20">
        <v>55.0</v>
      </c>
      <c r="E365" s="21">
        <v>61.0</v>
      </c>
      <c r="F365" s="35">
        <v>42.0</v>
      </c>
      <c r="G365" s="36">
        <v>24.0</v>
      </c>
      <c r="H365" s="47">
        <f t="shared" si="1"/>
        <v>0.1333333333</v>
      </c>
      <c r="I365" s="47">
        <f t="shared" si="2"/>
        <v>0.474137931</v>
      </c>
      <c r="J365" s="47">
        <f t="shared" si="3"/>
        <v>0.6363636364</v>
      </c>
      <c r="K365" s="47">
        <f t="shared" si="4"/>
        <v>0.4351145038</v>
      </c>
      <c r="L365" s="47">
        <f t="shared" si="5"/>
        <v>0.5432098765</v>
      </c>
      <c r="M365" s="47">
        <f t="shared" si="6"/>
        <v>0.532967033</v>
      </c>
      <c r="N365" s="62">
        <f t="shared" si="7"/>
        <v>7.733333333</v>
      </c>
      <c r="O365" s="62">
        <f t="shared" si="8"/>
        <v>4.4</v>
      </c>
      <c r="P365" s="62">
        <f t="shared" si="9"/>
        <v>0.5689655172</v>
      </c>
      <c r="Q365" s="62">
        <f t="shared" si="10"/>
        <v>0.5038167939</v>
      </c>
      <c r="R365" s="62">
        <f t="shared" si="11"/>
        <v>1.432098765</v>
      </c>
      <c r="S365" s="62">
        <f t="shared" si="12"/>
        <v>0.08241758242</v>
      </c>
      <c r="T365" s="63">
        <f t="shared" si="13"/>
        <v>0.4351145038</v>
      </c>
      <c r="U365" s="63">
        <f t="shared" si="14"/>
        <v>0.5432098765</v>
      </c>
      <c r="V365" s="63">
        <f t="shared" si="15"/>
        <v>0.532967033</v>
      </c>
      <c r="W365" s="63">
        <f t="shared" si="16"/>
        <v>0.5025380711</v>
      </c>
      <c r="X365" s="63">
        <f t="shared" si="17"/>
        <v>0.5025380711</v>
      </c>
      <c r="Y365" s="63">
        <f t="shared" si="18"/>
        <v>0.5025380711</v>
      </c>
      <c r="Z365" s="64">
        <f t="shared" si="19"/>
        <v>0.4809160305</v>
      </c>
      <c r="AA365" s="64">
        <f t="shared" si="20"/>
        <v>0.3209876543</v>
      </c>
      <c r="AB365" s="64">
        <f t="shared" si="21"/>
        <v>0.4340659341</v>
      </c>
      <c r="AC365" s="64">
        <f t="shared" si="22"/>
        <v>0.4111675127</v>
      </c>
      <c r="AD365" s="64">
        <f t="shared" si="23"/>
        <v>0.5329949239</v>
      </c>
      <c r="AE365" s="64">
        <f t="shared" si="24"/>
        <v>0.5583756345</v>
      </c>
      <c r="AF365" s="3"/>
      <c r="AG365" s="3"/>
      <c r="AH365" s="3"/>
      <c r="AI365" s="66">
        <f t="shared" si="25"/>
        <v>50</v>
      </c>
      <c r="AJ365" s="47">
        <v>1.0</v>
      </c>
      <c r="AK365" s="47">
        <v>0.875</v>
      </c>
      <c r="AL365" s="63">
        <v>0.9</v>
      </c>
      <c r="AM365" s="47">
        <f t="shared" si="53"/>
        <v>1.325825215</v>
      </c>
      <c r="AN365" s="47">
        <f t="shared" si="54"/>
        <v>-0.08838834765</v>
      </c>
      <c r="AO365" s="3"/>
      <c r="AP365" s="3"/>
      <c r="AQ365" s="3"/>
      <c r="AR365" s="3"/>
      <c r="AS365" s="3"/>
      <c r="AT365" s="3"/>
      <c r="AU365" s="3">
        <v>21.0</v>
      </c>
      <c r="AV365" s="47">
        <f t="shared" si="63"/>
        <v>0.43</v>
      </c>
      <c r="AW365" s="3">
        <v>0.82735256</v>
      </c>
      <c r="AX365" s="3">
        <v>0.0777994313</v>
      </c>
      <c r="AY365" s="3"/>
      <c r="AZ365" s="3"/>
      <c r="BA365" s="3"/>
      <c r="BB365" s="3"/>
      <c r="BC365" s="3"/>
      <c r="BD365" s="3"/>
      <c r="BE365" s="3"/>
      <c r="BF365" s="3">
        <f t="shared" si="28"/>
        <v>19</v>
      </c>
      <c r="BG365" s="47">
        <v>0.195472011084092</v>
      </c>
      <c r="BH365" s="47">
        <v>0.648020351043482</v>
      </c>
      <c r="BI365" s="63">
        <v>0.560723514211886</v>
      </c>
      <c r="BJ365" s="47"/>
      <c r="BK365" s="47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/>
      <c r="CE365" s="3"/>
      <c r="CF365" s="3"/>
      <c r="CG365" s="3"/>
      <c r="CH365" s="3"/>
      <c r="CI365" s="3"/>
      <c r="CJ365" s="3"/>
      <c r="CK365" s="3"/>
      <c r="CL365" s="3"/>
      <c r="CM365" s="47">
        <v>0.133333333333333</v>
      </c>
      <c r="CN365" s="47">
        <v>0.474137931034483</v>
      </c>
      <c r="CO365" s="47">
        <v>0.419964257136335</v>
      </c>
      <c r="CP365" s="47">
        <v>0.42320030252965</v>
      </c>
      <c r="CQ365" s="63">
        <v>0.435114503816794</v>
      </c>
      <c r="CR365" s="47">
        <f t="shared" si="29"/>
        <v>0.4199642571</v>
      </c>
      <c r="CS365" s="47">
        <f t="shared" si="60"/>
        <v>0.01515024668</v>
      </c>
      <c r="CT365" s="47">
        <f t="shared" si="31"/>
        <v>0.4295470504</v>
      </c>
      <c r="CU365" s="47">
        <f t="shared" si="32"/>
        <v>0.2409852421</v>
      </c>
      <c r="CV365" s="3"/>
    </row>
    <row r="366" ht="11.25" customHeight="1">
      <c r="A366" s="3" t="s">
        <v>386</v>
      </c>
      <c r="B366" s="18">
        <v>149.0</v>
      </c>
      <c r="C366" s="19">
        <v>60.0</v>
      </c>
      <c r="D366" s="20">
        <v>981.0</v>
      </c>
      <c r="E366" s="21">
        <v>335.0</v>
      </c>
      <c r="F366" s="35">
        <v>393.0</v>
      </c>
      <c r="G366" s="36">
        <v>92.0</v>
      </c>
      <c r="H366" s="47">
        <f t="shared" si="1"/>
        <v>0.7129186603</v>
      </c>
      <c r="I366" s="47">
        <f t="shared" si="2"/>
        <v>0.7454407295</v>
      </c>
      <c r="J366" s="47">
        <f t="shared" si="3"/>
        <v>0.8103092784</v>
      </c>
      <c r="K366" s="47">
        <f t="shared" si="4"/>
        <v>0.7409836066</v>
      </c>
      <c r="L366" s="47">
        <f t="shared" si="5"/>
        <v>0.7809798271</v>
      </c>
      <c r="M366" s="47">
        <f t="shared" si="6"/>
        <v>0.7629094947</v>
      </c>
      <c r="N366" s="62">
        <f t="shared" si="7"/>
        <v>6.296650718</v>
      </c>
      <c r="O366" s="62">
        <f t="shared" si="8"/>
        <v>2.320574163</v>
      </c>
      <c r="P366" s="62">
        <f t="shared" si="9"/>
        <v>0.3685410334</v>
      </c>
      <c r="Q366" s="62">
        <f t="shared" si="10"/>
        <v>0.3180327869</v>
      </c>
      <c r="R366" s="62">
        <f t="shared" si="11"/>
        <v>1.896253602</v>
      </c>
      <c r="S366" s="62">
        <f t="shared" si="12"/>
        <v>0.1160466408</v>
      </c>
      <c r="T366" s="63">
        <f t="shared" si="13"/>
        <v>0.7409836066</v>
      </c>
      <c r="U366" s="63">
        <f t="shared" si="14"/>
        <v>0.7809798271</v>
      </c>
      <c r="V366" s="63">
        <f t="shared" si="15"/>
        <v>0.7629094947</v>
      </c>
      <c r="W366" s="63">
        <f t="shared" si="16"/>
        <v>0.7577114428</v>
      </c>
      <c r="X366" s="63">
        <f t="shared" si="17"/>
        <v>0.7577114428</v>
      </c>
      <c r="Y366" s="63">
        <f t="shared" si="18"/>
        <v>0.7577114428</v>
      </c>
      <c r="Z366" s="64">
        <f t="shared" si="19"/>
        <v>0.3173770492</v>
      </c>
      <c r="AA366" s="64">
        <f t="shared" si="20"/>
        <v>0.3472622478</v>
      </c>
      <c r="AB366" s="64">
        <f t="shared" si="21"/>
        <v>0.5957801222</v>
      </c>
      <c r="AC366" s="64">
        <f t="shared" si="22"/>
        <v>0.607960199</v>
      </c>
      <c r="AD366" s="64">
        <f t="shared" si="23"/>
        <v>0.436318408</v>
      </c>
      <c r="AE366" s="64">
        <f t="shared" si="24"/>
        <v>0.7134328358</v>
      </c>
      <c r="AF366" s="3"/>
      <c r="AG366" s="3"/>
      <c r="AH366" s="3"/>
      <c r="AI366" s="66">
        <f t="shared" si="25"/>
        <v>50</v>
      </c>
      <c r="AJ366" s="47">
        <v>1.0</v>
      </c>
      <c r="AK366" s="47">
        <v>0.5</v>
      </c>
      <c r="AL366" s="63">
        <v>0.75</v>
      </c>
      <c r="AM366" s="47">
        <f t="shared" si="53"/>
        <v>1.060660172</v>
      </c>
      <c r="AN366" s="47">
        <f t="shared" si="54"/>
        <v>-0.3535533906</v>
      </c>
      <c r="AO366" s="3"/>
      <c r="AP366" s="3"/>
      <c r="AQ366" s="3"/>
      <c r="AR366" s="3"/>
      <c r="AS366" s="3"/>
      <c r="AT366" s="3"/>
      <c r="AU366" s="3">
        <v>22.0</v>
      </c>
      <c r="AV366" s="47">
        <f t="shared" si="63"/>
        <v>0.45</v>
      </c>
      <c r="AW366" s="3">
        <v>0.85705285</v>
      </c>
      <c r="AX366" s="3">
        <v>0.06361775</v>
      </c>
      <c r="AY366" s="3"/>
      <c r="AZ366" s="3"/>
      <c r="BA366" s="3"/>
      <c r="BB366" s="3"/>
      <c r="BC366" s="3"/>
      <c r="BD366" s="3"/>
      <c r="BE366" s="3"/>
      <c r="BF366" s="3">
        <f t="shared" si="28"/>
        <v>20</v>
      </c>
      <c r="BG366" s="47">
        <v>0.207929846858077</v>
      </c>
      <c r="BH366" s="47">
        <v>1.00037690420188</v>
      </c>
      <c r="BI366" s="63">
        <v>0.820359281437126</v>
      </c>
      <c r="BJ366" s="47"/>
      <c r="BK366" s="47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/>
      <c r="CE366" s="3"/>
      <c r="CF366" s="3"/>
      <c r="CG366" s="3"/>
      <c r="CH366" s="3"/>
      <c r="CI366" s="3"/>
      <c r="CJ366" s="3"/>
      <c r="CK366" s="3"/>
      <c r="CL366" s="3"/>
      <c r="CM366" s="47">
        <v>0.712918660287081</v>
      </c>
      <c r="CN366" s="47">
        <v>0.745440729483283</v>
      </c>
      <c r="CO366" s="47">
        <v>0.741175653681994</v>
      </c>
      <c r="CP366" s="47">
        <v>0.741357350014534</v>
      </c>
      <c r="CQ366" s="63">
        <v>0.740983606557377</v>
      </c>
      <c r="CR366" s="47">
        <f t="shared" si="29"/>
        <v>0.7411756537</v>
      </c>
      <c r="CS366" s="47">
        <f t="shared" si="60"/>
        <v>-0.0001920471246</v>
      </c>
      <c r="CT366" s="47">
        <f t="shared" si="31"/>
        <v>1.031215814</v>
      </c>
      <c r="CU366" s="47">
        <f t="shared" si="32"/>
        <v>0.02299657567</v>
      </c>
      <c r="CV366" s="3"/>
    </row>
    <row r="367" ht="11.25" customHeight="1">
      <c r="A367" s="3" t="s">
        <v>387</v>
      </c>
      <c r="B367" s="18">
        <v>93.0</v>
      </c>
      <c r="C367" s="19">
        <v>49.0</v>
      </c>
      <c r="D367" s="20">
        <v>735.0</v>
      </c>
      <c r="E367" s="21">
        <v>278.0</v>
      </c>
      <c r="F367" s="35">
        <v>317.0</v>
      </c>
      <c r="G367" s="36">
        <v>84.0</v>
      </c>
      <c r="H367" s="47">
        <f t="shared" si="1"/>
        <v>0.6549295775</v>
      </c>
      <c r="I367" s="47">
        <f t="shared" si="2"/>
        <v>0.7255676209</v>
      </c>
      <c r="J367" s="47">
        <f t="shared" si="3"/>
        <v>0.7905236908</v>
      </c>
      <c r="K367" s="47">
        <f t="shared" si="4"/>
        <v>0.7168831169</v>
      </c>
      <c r="L367" s="47">
        <f t="shared" si="5"/>
        <v>0.7550644567</v>
      </c>
      <c r="M367" s="47">
        <f t="shared" si="6"/>
        <v>0.7439886846</v>
      </c>
      <c r="N367" s="62">
        <f t="shared" si="7"/>
        <v>7.133802817</v>
      </c>
      <c r="O367" s="62">
        <f t="shared" si="8"/>
        <v>2.823943662</v>
      </c>
      <c r="P367" s="62">
        <f t="shared" si="9"/>
        <v>0.3958538993</v>
      </c>
      <c r="Q367" s="62">
        <f t="shared" si="10"/>
        <v>0.3471861472</v>
      </c>
      <c r="R367" s="62">
        <f t="shared" si="11"/>
        <v>1.865561694</v>
      </c>
      <c r="S367" s="62">
        <f t="shared" si="12"/>
        <v>0.1004243281</v>
      </c>
      <c r="T367" s="63">
        <f t="shared" si="13"/>
        <v>0.7168831169</v>
      </c>
      <c r="U367" s="63">
        <f t="shared" si="14"/>
        <v>0.7550644567</v>
      </c>
      <c r="V367" s="63">
        <f t="shared" si="15"/>
        <v>0.7439886846</v>
      </c>
      <c r="W367" s="63">
        <f t="shared" si="16"/>
        <v>0.7358611825</v>
      </c>
      <c r="X367" s="63">
        <f t="shared" si="17"/>
        <v>0.7358611825</v>
      </c>
      <c r="Y367" s="63">
        <f t="shared" si="18"/>
        <v>0.7358611825</v>
      </c>
      <c r="Z367" s="64">
        <f t="shared" si="19"/>
        <v>0.3212121212</v>
      </c>
      <c r="AA367" s="64">
        <f t="shared" si="20"/>
        <v>0.3259668508</v>
      </c>
      <c r="AB367" s="64">
        <f t="shared" si="21"/>
        <v>0.5792079208</v>
      </c>
      <c r="AC367" s="64">
        <f t="shared" si="22"/>
        <v>0.5861182519</v>
      </c>
      <c r="AD367" s="64">
        <f t="shared" si="23"/>
        <v>0.442159383</v>
      </c>
      <c r="AE367" s="64">
        <f t="shared" si="24"/>
        <v>0.7075835476</v>
      </c>
      <c r="AF367" s="3"/>
      <c r="AG367" s="3"/>
      <c r="AH367" s="3"/>
      <c r="AI367" s="66">
        <f t="shared" si="25"/>
        <v>50</v>
      </c>
      <c r="AJ367" s="47">
        <v>1.0</v>
      </c>
      <c r="AK367" s="47">
        <v>0.977272727272727</v>
      </c>
      <c r="AL367" s="63">
        <v>0.983870967741935</v>
      </c>
      <c r="AM367" s="47">
        <f t="shared" si="53"/>
        <v>1.398142954</v>
      </c>
      <c r="AN367" s="47">
        <f t="shared" si="54"/>
        <v>-0.01607060866</v>
      </c>
      <c r="AO367" s="3"/>
      <c r="AP367" s="3"/>
      <c r="AQ367" s="3"/>
      <c r="AR367" s="3"/>
      <c r="AS367" s="3"/>
      <c r="AT367" s="3"/>
      <c r="AU367" s="3">
        <v>23.0</v>
      </c>
      <c r="AV367" s="47">
        <f t="shared" si="63"/>
        <v>0.47</v>
      </c>
      <c r="AW367" s="3">
        <v>0.891740725</v>
      </c>
      <c r="AX367" s="3">
        <v>0.04659813</v>
      </c>
      <c r="AY367" s="3"/>
      <c r="AZ367" s="3"/>
      <c r="BA367" s="3"/>
      <c r="BB367" s="3"/>
      <c r="BC367" s="3"/>
      <c r="BD367" s="3"/>
      <c r="BE367" s="3"/>
      <c r="BF367" s="3">
        <f t="shared" si="28"/>
        <v>20</v>
      </c>
      <c r="BG367" s="47">
        <v>0.208876960991748</v>
      </c>
      <c r="BH367" s="47">
        <v>0.915983558378966</v>
      </c>
      <c r="BI367" s="63">
        <v>0.773049645390071</v>
      </c>
      <c r="BJ367" s="47"/>
      <c r="BK367" s="47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/>
      <c r="CE367" s="3"/>
      <c r="CF367" s="3"/>
      <c r="CG367" s="3"/>
      <c r="CH367" s="3"/>
      <c r="CI367" s="3"/>
      <c r="CJ367" s="3"/>
      <c r="CK367" s="3"/>
      <c r="CL367" s="3"/>
      <c r="CM367" s="47">
        <v>0.654929577464789</v>
      </c>
      <c r="CN367" s="47">
        <v>0.725567620927937</v>
      </c>
      <c r="CO367" s="47">
        <v>0.715131858613907</v>
      </c>
      <c r="CP367" s="47">
        <v>0.715561201330918</v>
      </c>
      <c r="CQ367" s="63">
        <v>0.716883116883117</v>
      </c>
      <c r="CR367" s="47">
        <f t="shared" si="29"/>
        <v>0.7151318586</v>
      </c>
      <c r="CS367" s="47">
        <f t="shared" si="60"/>
        <v>0.001751258269</v>
      </c>
      <c r="CT367" s="47">
        <f t="shared" si="31"/>
        <v>0.9761589304</v>
      </c>
      <c r="CU367" s="47">
        <f t="shared" si="32"/>
        <v>0.04994863954</v>
      </c>
      <c r="CV367" s="3"/>
    </row>
    <row r="368" ht="11.25" customHeight="1">
      <c r="A368" s="3" t="s">
        <v>388</v>
      </c>
      <c r="B368" s="18">
        <v>128.0</v>
      </c>
      <c r="C368" s="19">
        <v>63.0</v>
      </c>
      <c r="D368" s="20">
        <v>586.0</v>
      </c>
      <c r="E368" s="21">
        <v>295.0</v>
      </c>
      <c r="F368" s="35">
        <v>336.0</v>
      </c>
      <c r="G368" s="36">
        <v>87.0</v>
      </c>
      <c r="H368" s="47">
        <f t="shared" si="1"/>
        <v>0.6701570681</v>
      </c>
      <c r="I368" s="47">
        <f t="shared" si="2"/>
        <v>0.665153235</v>
      </c>
      <c r="J368" s="47">
        <f t="shared" si="3"/>
        <v>0.7943262411</v>
      </c>
      <c r="K368" s="47">
        <f t="shared" si="4"/>
        <v>0.6660447761</v>
      </c>
      <c r="L368" s="47">
        <f t="shared" si="5"/>
        <v>0.7557003257</v>
      </c>
      <c r="M368" s="47">
        <f t="shared" si="6"/>
        <v>0.7070552147</v>
      </c>
      <c r="N368" s="62">
        <f t="shared" si="7"/>
        <v>4.612565445</v>
      </c>
      <c r="O368" s="62">
        <f t="shared" si="8"/>
        <v>2.214659686</v>
      </c>
      <c r="P368" s="62">
        <f t="shared" si="9"/>
        <v>0.4801362089</v>
      </c>
      <c r="Q368" s="62">
        <f t="shared" si="10"/>
        <v>0.3945895522</v>
      </c>
      <c r="R368" s="62">
        <f t="shared" si="11"/>
        <v>1.43485342</v>
      </c>
      <c r="S368" s="62">
        <f t="shared" si="12"/>
        <v>0.1464723926</v>
      </c>
      <c r="T368" s="63">
        <f t="shared" si="13"/>
        <v>0.6660447761</v>
      </c>
      <c r="U368" s="63">
        <f t="shared" si="14"/>
        <v>0.7557003257</v>
      </c>
      <c r="V368" s="63">
        <f t="shared" si="15"/>
        <v>0.7070552147</v>
      </c>
      <c r="W368" s="63">
        <f t="shared" si="16"/>
        <v>0.7023411371</v>
      </c>
      <c r="X368" s="63">
        <f t="shared" si="17"/>
        <v>0.7023411371</v>
      </c>
      <c r="Y368" s="63">
        <f t="shared" si="18"/>
        <v>0.7023411371</v>
      </c>
      <c r="Z368" s="64">
        <f t="shared" si="19"/>
        <v>0.3945895522</v>
      </c>
      <c r="AA368" s="64">
        <f t="shared" si="20"/>
        <v>0.3501628664</v>
      </c>
      <c r="AB368" s="64">
        <f t="shared" si="21"/>
        <v>0.5161042945</v>
      </c>
      <c r="AC368" s="64">
        <f t="shared" si="22"/>
        <v>0.5357859532</v>
      </c>
      <c r="AD368" s="64">
        <f t="shared" si="23"/>
        <v>0.5076923077</v>
      </c>
      <c r="AE368" s="64">
        <f t="shared" si="24"/>
        <v>0.6588628763</v>
      </c>
      <c r="AF368" s="3"/>
      <c r="AG368" s="3"/>
      <c r="AH368" s="3"/>
      <c r="AI368" s="66">
        <f t="shared" si="25"/>
        <v>50</v>
      </c>
      <c r="AJ368" s="47">
        <v>1.0</v>
      </c>
      <c r="AK368" s="47">
        <v>0.95</v>
      </c>
      <c r="AL368" s="63">
        <v>0.974358974358974</v>
      </c>
      <c r="AM368" s="47">
        <f t="shared" si="53"/>
        <v>1.378858223</v>
      </c>
      <c r="AN368" s="47">
        <f t="shared" si="54"/>
        <v>-0.03535533906</v>
      </c>
      <c r="AO368" s="3"/>
      <c r="AP368" s="3"/>
      <c r="AQ368" s="3"/>
      <c r="AR368" s="3"/>
      <c r="AS368" s="3"/>
      <c r="AT368" s="3"/>
      <c r="AU368" s="3">
        <v>24.0</v>
      </c>
      <c r="AV368" s="47">
        <f t="shared" si="63"/>
        <v>0.49</v>
      </c>
      <c r="AW368" s="3">
        <v>0.8110897174</v>
      </c>
      <c r="AX368" s="3">
        <v>0.0965107612</v>
      </c>
      <c r="AY368" s="3"/>
      <c r="AZ368" s="3"/>
      <c r="BA368" s="3"/>
      <c r="BB368" s="3"/>
      <c r="BC368" s="3"/>
      <c r="BD368" s="3"/>
      <c r="BE368" s="3"/>
      <c r="BF368" s="3">
        <f t="shared" si="28"/>
        <v>21</v>
      </c>
      <c r="BG368" s="47">
        <v>0.216301605556681</v>
      </c>
      <c r="BH368" s="47">
        <v>0.977801020951959</v>
      </c>
      <c r="BI368" s="63">
        <v>0.816254416961131</v>
      </c>
      <c r="BJ368" s="47"/>
      <c r="BK368" s="47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/>
      <c r="CE368" s="3"/>
      <c r="CF368" s="3"/>
      <c r="CG368" s="3"/>
      <c r="CH368" s="3"/>
      <c r="CI368" s="3"/>
      <c r="CJ368" s="3"/>
      <c r="CK368" s="3"/>
      <c r="CL368" s="3"/>
      <c r="CM368" s="47">
        <v>0.670157068062827</v>
      </c>
      <c r="CN368" s="47">
        <v>0.665153234960272</v>
      </c>
      <c r="CO368" s="47">
        <v>0.666963317505236</v>
      </c>
      <c r="CP368" s="47">
        <v>0.667850687365357</v>
      </c>
      <c r="CQ368" s="63">
        <v>0.666044776119403</v>
      </c>
      <c r="CR368" s="47">
        <f t="shared" si="29"/>
        <v>0.6669633175</v>
      </c>
      <c r="CS368" s="47">
        <f t="shared" si="60"/>
        <v>-0.0009185413858</v>
      </c>
      <c r="CT368" s="47">
        <f t="shared" si="31"/>
        <v>0.9442069703</v>
      </c>
      <c r="CU368" s="47">
        <f t="shared" si="32"/>
        <v>-0.003538244319</v>
      </c>
      <c r="CV368" s="3"/>
    </row>
    <row r="369" ht="11.25" customHeight="1">
      <c r="A369" s="3" t="s">
        <v>389</v>
      </c>
      <c r="B369" s="18">
        <v>121.0</v>
      </c>
      <c r="C369" s="19">
        <v>101.0</v>
      </c>
      <c r="D369" s="20">
        <v>547.0</v>
      </c>
      <c r="E369" s="21">
        <v>374.0</v>
      </c>
      <c r="F369" s="35">
        <v>410.0</v>
      </c>
      <c r="G369" s="36">
        <v>214.0</v>
      </c>
      <c r="H369" s="47">
        <f t="shared" si="1"/>
        <v>0.545045045</v>
      </c>
      <c r="I369" s="47">
        <f t="shared" si="2"/>
        <v>0.5939196526</v>
      </c>
      <c r="J369" s="47">
        <f t="shared" si="3"/>
        <v>0.6570512821</v>
      </c>
      <c r="K369" s="47">
        <f t="shared" si="4"/>
        <v>0.5844269466</v>
      </c>
      <c r="L369" s="47">
        <f t="shared" si="5"/>
        <v>0.6276595745</v>
      </c>
      <c r="M369" s="47">
        <f t="shared" si="6"/>
        <v>0.6194174757</v>
      </c>
      <c r="N369" s="62">
        <f t="shared" si="7"/>
        <v>4.148648649</v>
      </c>
      <c r="O369" s="62">
        <f t="shared" si="8"/>
        <v>2.810810811</v>
      </c>
      <c r="P369" s="62">
        <f t="shared" si="9"/>
        <v>0.67752443</v>
      </c>
      <c r="Q369" s="62">
        <f t="shared" si="10"/>
        <v>0.5459317585</v>
      </c>
      <c r="R369" s="62">
        <f t="shared" si="11"/>
        <v>1.088652482</v>
      </c>
      <c r="S369" s="62">
        <f t="shared" si="12"/>
        <v>0.1436893204</v>
      </c>
      <c r="T369" s="63">
        <f t="shared" si="13"/>
        <v>0.5844269466</v>
      </c>
      <c r="U369" s="63">
        <f t="shared" si="14"/>
        <v>0.6276595745</v>
      </c>
      <c r="V369" s="63">
        <f t="shared" si="15"/>
        <v>0.6194174757</v>
      </c>
      <c r="W369" s="63">
        <f t="shared" si="16"/>
        <v>0.610073571</v>
      </c>
      <c r="X369" s="63">
        <f t="shared" si="17"/>
        <v>0.610073571</v>
      </c>
      <c r="Y369" s="63">
        <f t="shared" si="18"/>
        <v>0.610073571</v>
      </c>
      <c r="Z369" s="64">
        <f t="shared" si="19"/>
        <v>0.4330708661</v>
      </c>
      <c r="AA369" s="64">
        <f t="shared" si="20"/>
        <v>0.3959810875</v>
      </c>
      <c r="AB369" s="64">
        <f t="shared" si="21"/>
        <v>0.4925566343</v>
      </c>
      <c r="AC369" s="64">
        <f t="shared" si="22"/>
        <v>0.4991511036</v>
      </c>
      <c r="AD369" s="64">
        <f t="shared" si="23"/>
        <v>0.5121675156</v>
      </c>
      <c r="AE369" s="64">
        <f t="shared" si="24"/>
        <v>0.5987549519</v>
      </c>
      <c r="AF369" s="3"/>
      <c r="AG369" s="3"/>
      <c r="AH369" s="3"/>
      <c r="AI369" s="66">
        <f t="shared" si="25"/>
        <v>50</v>
      </c>
      <c r="AJ369" s="47">
        <v>1.0</v>
      </c>
      <c r="AK369" s="47">
        <v>0.945945945945946</v>
      </c>
      <c r="AL369" s="63">
        <v>0.966666666666667</v>
      </c>
      <c r="AM369" s="47">
        <f t="shared" si="53"/>
        <v>1.375991574</v>
      </c>
      <c r="AN369" s="47">
        <f t="shared" si="54"/>
        <v>-0.03822198817</v>
      </c>
      <c r="AO369" s="3"/>
      <c r="AP369" s="3"/>
      <c r="AQ369" s="3"/>
      <c r="AR369" s="3"/>
      <c r="AS369" s="3"/>
      <c r="AT369" s="3"/>
      <c r="AU369" s="3">
        <v>25.0</v>
      </c>
      <c r="AV369" s="47">
        <f t="shared" si="63"/>
        <v>0.51</v>
      </c>
      <c r="AW369" s="3">
        <v>0.8963662163</v>
      </c>
      <c r="AX369" s="3">
        <v>0.04847013</v>
      </c>
      <c r="AY369" s="3"/>
      <c r="AZ369" s="3"/>
      <c r="BA369" s="3"/>
      <c r="BB369" s="3"/>
      <c r="BC369" s="3"/>
      <c r="BD369" s="3"/>
      <c r="BE369" s="3"/>
      <c r="BF369" s="3">
        <f t="shared" si="28"/>
        <v>22</v>
      </c>
      <c r="BG369" s="47">
        <v>0.220080651959323</v>
      </c>
      <c r="BH369" s="47">
        <v>0.947012666217395</v>
      </c>
      <c r="BI369" s="63">
        <v>0.79889152810768</v>
      </c>
      <c r="BJ369" s="47"/>
      <c r="BK369" s="47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/>
      <c r="CE369" s="3"/>
      <c r="CF369" s="3"/>
      <c r="CG369" s="3"/>
      <c r="CH369" s="3"/>
      <c r="CI369" s="3"/>
      <c r="CJ369" s="3"/>
      <c r="CK369" s="3"/>
      <c r="CL369" s="3"/>
      <c r="CM369" s="47">
        <v>0.545045045045045</v>
      </c>
      <c r="CN369" s="47">
        <v>0.593919652551574</v>
      </c>
      <c r="CO369" s="47">
        <v>0.587007225094156</v>
      </c>
      <c r="CP369" s="47">
        <v>0.588654884963862</v>
      </c>
      <c r="CQ369" s="63">
        <v>0.584426946631671</v>
      </c>
      <c r="CR369" s="47">
        <f t="shared" si="29"/>
        <v>0.5870072251</v>
      </c>
      <c r="CS369" s="47">
        <f t="shared" si="60"/>
        <v>-0.002580278462</v>
      </c>
      <c r="CT369" s="47">
        <f t="shared" si="31"/>
        <v>0.8053696612</v>
      </c>
      <c r="CU369" s="47">
        <f t="shared" si="32"/>
        <v>0.0345595664</v>
      </c>
      <c r="CV369" s="3"/>
    </row>
    <row r="370" ht="11.25" customHeight="1">
      <c r="A370" s="3" t="s">
        <v>390</v>
      </c>
      <c r="B370" s="18">
        <v>223.0</v>
      </c>
      <c r="C370" s="19">
        <v>51.0</v>
      </c>
      <c r="D370" s="20">
        <v>1183.0</v>
      </c>
      <c r="E370" s="21">
        <v>254.0</v>
      </c>
      <c r="F370" s="35">
        <v>375.0</v>
      </c>
      <c r="G370" s="36">
        <v>73.0</v>
      </c>
      <c r="H370" s="47">
        <f t="shared" si="1"/>
        <v>0.8138686131</v>
      </c>
      <c r="I370" s="47">
        <f t="shared" si="2"/>
        <v>0.8232428671</v>
      </c>
      <c r="J370" s="47">
        <f t="shared" si="3"/>
        <v>0.8370535714</v>
      </c>
      <c r="K370" s="47">
        <f t="shared" si="4"/>
        <v>0.8217416715</v>
      </c>
      <c r="L370" s="47">
        <f t="shared" si="5"/>
        <v>0.8282548476</v>
      </c>
      <c r="M370" s="47">
        <f t="shared" si="6"/>
        <v>0.8265251989</v>
      </c>
      <c r="N370" s="62">
        <f t="shared" si="7"/>
        <v>5.244525547</v>
      </c>
      <c r="O370" s="62">
        <f t="shared" si="8"/>
        <v>1.635036496</v>
      </c>
      <c r="P370" s="62">
        <f t="shared" si="9"/>
        <v>0.3117606124</v>
      </c>
      <c r="Q370" s="62">
        <f t="shared" si="10"/>
        <v>0.2618351841</v>
      </c>
      <c r="R370" s="62">
        <f t="shared" si="11"/>
        <v>1.990304709</v>
      </c>
      <c r="S370" s="62">
        <f t="shared" si="12"/>
        <v>0.1453580902</v>
      </c>
      <c r="T370" s="63">
        <f t="shared" si="13"/>
        <v>0.8217416715</v>
      </c>
      <c r="U370" s="63">
        <f t="shared" si="14"/>
        <v>0.8282548476</v>
      </c>
      <c r="V370" s="63">
        <f t="shared" si="15"/>
        <v>0.8265251989</v>
      </c>
      <c r="W370" s="63">
        <f t="shared" si="16"/>
        <v>0.824918944</v>
      </c>
      <c r="X370" s="63">
        <f t="shared" si="17"/>
        <v>0.824918944</v>
      </c>
      <c r="Y370" s="63">
        <f t="shared" si="18"/>
        <v>0.824918944</v>
      </c>
      <c r="Z370" s="64">
        <f t="shared" si="19"/>
        <v>0.2787843366</v>
      </c>
      <c r="AA370" s="64">
        <f t="shared" si="20"/>
        <v>0.4099722992</v>
      </c>
      <c r="AB370" s="64">
        <f t="shared" si="21"/>
        <v>0.6663129973</v>
      </c>
      <c r="AC370" s="64">
        <f t="shared" si="22"/>
        <v>0.6850393701</v>
      </c>
      <c r="AD370" s="64">
        <f t="shared" si="23"/>
        <v>0.3946271422</v>
      </c>
      <c r="AE370" s="64">
        <f t="shared" si="24"/>
        <v>0.7452524317</v>
      </c>
      <c r="AF370" s="3"/>
      <c r="AG370" s="3"/>
      <c r="AH370" s="3"/>
      <c r="AI370" s="66">
        <f t="shared" si="25"/>
        <v>50</v>
      </c>
      <c r="AJ370" s="47">
        <v>1.0</v>
      </c>
      <c r="AK370" s="47">
        <v>1.0</v>
      </c>
      <c r="AL370" s="63">
        <v>1.0</v>
      </c>
      <c r="AM370" s="47">
        <f t="shared" si="53"/>
        <v>1.414213562</v>
      </c>
      <c r="AN370" s="47">
        <f t="shared" si="54"/>
        <v>0</v>
      </c>
      <c r="AO370" s="3"/>
      <c r="AP370" s="3"/>
      <c r="AQ370" s="3"/>
      <c r="AR370" s="3"/>
      <c r="AS370" s="3"/>
      <c r="AT370" s="3"/>
      <c r="AU370" s="3">
        <v>26.0</v>
      </c>
      <c r="AV370" s="47">
        <f t="shared" si="63"/>
        <v>0.53</v>
      </c>
      <c r="AW370" s="3">
        <v>0.89488938</v>
      </c>
      <c r="AX370" s="3">
        <v>0.05331853</v>
      </c>
      <c r="AY370" s="3"/>
      <c r="AZ370" s="3"/>
      <c r="BA370" s="3"/>
      <c r="BB370" s="3"/>
      <c r="BC370" s="3"/>
      <c r="BD370" s="3"/>
      <c r="BE370" s="3"/>
      <c r="BF370" s="3">
        <f t="shared" si="28"/>
        <v>23</v>
      </c>
      <c r="BG370" s="47">
        <v>0.232522758446469</v>
      </c>
      <c r="BH370" s="47">
        <v>0.774136463185101</v>
      </c>
      <c r="BI370" s="63">
        <v>0.67258883248731</v>
      </c>
      <c r="BJ370" s="47"/>
      <c r="BK370" s="47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/>
      <c r="CE370" s="3"/>
      <c r="CF370" s="3"/>
      <c r="CG370" s="3"/>
      <c r="CH370" s="3"/>
      <c r="CI370" s="3"/>
      <c r="CJ370" s="3"/>
      <c r="CK370" s="3"/>
      <c r="CL370" s="3"/>
      <c r="CM370" s="47">
        <v>0.813868613138686</v>
      </c>
      <c r="CN370" s="47">
        <v>0.823242867084203</v>
      </c>
      <c r="CO370" s="47">
        <v>0.822725246624512</v>
      </c>
      <c r="CP370" s="47">
        <v>0.822131500599498</v>
      </c>
      <c r="CQ370" s="63">
        <v>0.821741671537113</v>
      </c>
      <c r="CR370" s="47">
        <f t="shared" si="29"/>
        <v>0.8227252466</v>
      </c>
      <c r="CS370" s="47">
        <f t="shared" si="60"/>
        <v>-0.0009835750874</v>
      </c>
      <c r="CT370" s="47">
        <f t="shared" si="31"/>
        <v>1.157612629</v>
      </c>
      <c r="CU370" s="47">
        <f t="shared" si="32"/>
        <v>0.006628598533</v>
      </c>
      <c r="CV370" s="3"/>
    </row>
    <row r="371" ht="11.25" customHeight="1">
      <c r="A371" s="3" t="s">
        <v>391</v>
      </c>
      <c r="B371" s="18">
        <v>96.0</v>
      </c>
      <c r="C371" s="19">
        <v>127.0</v>
      </c>
      <c r="D371" s="20">
        <v>788.0</v>
      </c>
      <c r="E371" s="21">
        <v>418.0</v>
      </c>
      <c r="F371" s="35">
        <v>430.0</v>
      </c>
      <c r="G371" s="36">
        <v>179.0</v>
      </c>
      <c r="H371" s="47">
        <f t="shared" si="1"/>
        <v>0.4304932735</v>
      </c>
      <c r="I371" s="47">
        <f t="shared" si="2"/>
        <v>0.6533996683</v>
      </c>
      <c r="J371" s="47">
        <f t="shared" si="3"/>
        <v>0.7060755337</v>
      </c>
      <c r="K371" s="47">
        <f t="shared" si="4"/>
        <v>0.6186144157</v>
      </c>
      <c r="L371" s="47">
        <f t="shared" si="5"/>
        <v>0.6322115385</v>
      </c>
      <c r="M371" s="47">
        <f t="shared" si="6"/>
        <v>0.6710743802</v>
      </c>
      <c r="N371" s="62">
        <f t="shared" si="7"/>
        <v>5.408071749</v>
      </c>
      <c r="O371" s="62">
        <f t="shared" si="8"/>
        <v>2.730941704</v>
      </c>
      <c r="P371" s="62">
        <f t="shared" si="9"/>
        <v>0.5049751244</v>
      </c>
      <c r="Q371" s="62">
        <f t="shared" si="10"/>
        <v>0.4261721484</v>
      </c>
      <c r="R371" s="62">
        <f t="shared" si="11"/>
        <v>1.449519231</v>
      </c>
      <c r="S371" s="62">
        <f t="shared" si="12"/>
        <v>0.1228650138</v>
      </c>
      <c r="T371" s="63">
        <f t="shared" si="13"/>
        <v>0.6186144157</v>
      </c>
      <c r="U371" s="63">
        <f t="shared" si="14"/>
        <v>0.6322115385</v>
      </c>
      <c r="V371" s="63">
        <f t="shared" si="15"/>
        <v>0.6710743802</v>
      </c>
      <c r="W371" s="63">
        <f t="shared" si="16"/>
        <v>0.6447497547</v>
      </c>
      <c r="X371" s="63">
        <f t="shared" si="17"/>
        <v>0.6447497547</v>
      </c>
      <c r="Y371" s="63">
        <f t="shared" si="18"/>
        <v>0.6447497547</v>
      </c>
      <c r="Z371" s="64">
        <f t="shared" si="19"/>
        <v>0.3596920924</v>
      </c>
      <c r="AA371" s="64">
        <f t="shared" si="20"/>
        <v>0.3305288462</v>
      </c>
      <c r="AB371" s="64">
        <f t="shared" si="21"/>
        <v>0.5327823691</v>
      </c>
      <c r="AC371" s="64">
        <f t="shared" si="22"/>
        <v>0.5215897939</v>
      </c>
      <c r="AD371" s="64">
        <f t="shared" si="23"/>
        <v>0.4631992149</v>
      </c>
      <c r="AE371" s="64">
        <f t="shared" si="24"/>
        <v>0.6599607458</v>
      </c>
      <c r="AF371" s="3"/>
      <c r="AG371" s="3"/>
      <c r="AH371" s="3"/>
      <c r="AI371" s="66">
        <f t="shared" si="25"/>
        <v>50</v>
      </c>
      <c r="AJ371" s="47">
        <v>1.0</v>
      </c>
      <c r="AK371" s="47">
        <v>0.875</v>
      </c>
      <c r="AL371" s="63">
        <v>0.888888888888889</v>
      </c>
      <c r="AM371" s="47">
        <f t="shared" si="53"/>
        <v>1.325825215</v>
      </c>
      <c r="AN371" s="47">
        <f t="shared" si="54"/>
        <v>-0.08838834765</v>
      </c>
      <c r="AO371" s="3"/>
      <c r="AP371" s="3"/>
      <c r="AQ371" s="3"/>
      <c r="AR371" s="3"/>
      <c r="AS371" s="3"/>
      <c r="AT371" s="3"/>
      <c r="AU371" s="3">
        <v>38.0</v>
      </c>
      <c r="AV371" s="47">
        <f t="shared" si="63"/>
        <v>0.77</v>
      </c>
      <c r="AW371" s="3">
        <v>0.91186447</v>
      </c>
      <c r="AX371" s="3">
        <v>0.06461064</v>
      </c>
      <c r="AY371" s="3"/>
      <c r="AZ371" s="3"/>
      <c r="BA371" s="3"/>
      <c r="BB371" s="3"/>
      <c r="BC371" s="3"/>
      <c r="BD371" s="3"/>
      <c r="BE371" s="3"/>
      <c r="BF371" s="3">
        <f t="shared" si="28"/>
        <v>24</v>
      </c>
      <c r="BG371" s="47">
        <v>0.240985242094036</v>
      </c>
      <c r="BH371" s="47">
        <v>0.429547050410449</v>
      </c>
      <c r="BI371" s="63">
        <v>0.435114503816794</v>
      </c>
      <c r="BJ371" s="47"/>
      <c r="BK371" s="47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/>
      <c r="CE371" s="3"/>
      <c r="CF371" s="3"/>
      <c r="CG371" s="3"/>
      <c r="CH371" s="3"/>
      <c r="CI371" s="3"/>
      <c r="CJ371" s="3"/>
      <c r="CK371" s="3"/>
      <c r="CL371" s="3"/>
      <c r="CM371" s="47">
        <v>0.430493273542601</v>
      </c>
      <c r="CN371" s="47">
        <v>0.653399668325041</v>
      </c>
      <c r="CO371" s="47">
        <v>0.618312817330377</v>
      </c>
      <c r="CP371" s="47">
        <v>0.619662797207182</v>
      </c>
      <c r="CQ371" s="63">
        <v>0.618614415675297</v>
      </c>
      <c r="CR371" s="47">
        <f t="shared" si="29"/>
        <v>0.6183128173</v>
      </c>
      <c r="CS371" s="47">
        <f t="shared" si="60"/>
        <v>0.0003015983449</v>
      </c>
      <c r="CT371" s="47">
        <f t="shared" si="31"/>
        <v>0.7664280493</v>
      </c>
      <c r="CU371" s="47">
        <f t="shared" si="32"/>
        <v>0.1576186233</v>
      </c>
      <c r="CV371" s="3"/>
    </row>
    <row r="372" ht="11.25" customHeight="1">
      <c r="A372" s="3" t="s">
        <v>392</v>
      </c>
      <c r="B372" s="18">
        <v>49.0</v>
      </c>
      <c r="C372" s="19">
        <v>50.0</v>
      </c>
      <c r="D372" s="20">
        <v>434.0</v>
      </c>
      <c r="E372" s="21">
        <v>336.0</v>
      </c>
      <c r="F372" s="35">
        <v>294.0</v>
      </c>
      <c r="G372" s="36">
        <v>118.0</v>
      </c>
      <c r="H372" s="47">
        <f t="shared" si="1"/>
        <v>0.4949494949</v>
      </c>
      <c r="I372" s="47">
        <f t="shared" si="2"/>
        <v>0.5636363636</v>
      </c>
      <c r="J372" s="47">
        <f t="shared" si="3"/>
        <v>0.713592233</v>
      </c>
      <c r="K372" s="47">
        <f t="shared" si="4"/>
        <v>0.5558112773</v>
      </c>
      <c r="L372" s="47">
        <f t="shared" si="5"/>
        <v>0.6712328767</v>
      </c>
      <c r="M372" s="47">
        <f t="shared" si="6"/>
        <v>0.6159052453</v>
      </c>
      <c r="N372" s="62">
        <f t="shared" si="7"/>
        <v>7.777777778</v>
      </c>
      <c r="O372" s="62">
        <f t="shared" si="8"/>
        <v>4.161616162</v>
      </c>
      <c r="P372" s="62">
        <f t="shared" si="9"/>
        <v>0.5350649351</v>
      </c>
      <c r="Q372" s="62">
        <f t="shared" si="10"/>
        <v>0.4741081703</v>
      </c>
      <c r="R372" s="62">
        <f t="shared" si="11"/>
        <v>1.506849315</v>
      </c>
      <c r="S372" s="62">
        <f t="shared" si="12"/>
        <v>0.08375634518</v>
      </c>
      <c r="T372" s="63">
        <f t="shared" si="13"/>
        <v>0.5558112773</v>
      </c>
      <c r="U372" s="63">
        <f t="shared" si="14"/>
        <v>0.6712328767</v>
      </c>
      <c r="V372" s="63">
        <f t="shared" si="15"/>
        <v>0.6159052453</v>
      </c>
      <c r="W372" s="63">
        <f t="shared" si="16"/>
        <v>0.606557377</v>
      </c>
      <c r="X372" s="63">
        <f t="shared" si="17"/>
        <v>0.606557377</v>
      </c>
      <c r="Y372" s="63">
        <f t="shared" si="18"/>
        <v>0.606557377</v>
      </c>
      <c r="Z372" s="64">
        <f t="shared" si="19"/>
        <v>0.4430379747</v>
      </c>
      <c r="AA372" s="64">
        <f t="shared" si="20"/>
        <v>0.3268101761</v>
      </c>
      <c r="AB372" s="64">
        <f t="shared" si="21"/>
        <v>0.4670050761</v>
      </c>
      <c r="AC372" s="64">
        <f t="shared" si="22"/>
        <v>0.4691647151</v>
      </c>
      <c r="AD372" s="64">
        <f t="shared" si="23"/>
        <v>0.5300546448</v>
      </c>
      <c r="AE372" s="64">
        <f t="shared" si="24"/>
        <v>0.6073380172</v>
      </c>
      <c r="AF372" s="3"/>
      <c r="AG372" s="3"/>
      <c r="AH372" s="3"/>
      <c r="AI372" s="66">
        <f t="shared" si="25"/>
        <v>50</v>
      </c>
      <c r="AJ372" s="47">
        <v>1.0</v>
      </c>
      <c r="AK372" s="47">
        <v>0.931818181818182</v>
      </c>
      <c r="AL372" s="63">
        <v>0.934782608695652</v>
      </c>
      <c r="AM372" s="47">
        <f t="shared" si="53"/>
        <v>1.366001736</v>
      </c>
      <c r="AN372" s="47">
        <f t="shared" si="54"/>
        <v>-0.04821182599</v>
      </c>
      <c r="AO372" s="3"/>
      <c r="AP372" s="3"/>
      <c r="AQ372" s="3"/>
      <c r="AR372" s="3"/>
      <c r="AS372" s="3"/>
      <c r="AT372" s="3"/>
      <c r="AU372" s="3">
        <v>40.0</v>
      </c>
      <c r="AV372" s="47">
        <f t="shared" si="63"/>
        <v>0.81</v>
      </c>
      <c r="AW372" s="3">
        <v>0.9076422921</v>
      </c>
      <c r="AX372" s="3">
        <v>0.0704954136</v>
      </c>
      <c r="AY372" s="3"/>
      <c r="AZ372" s="3"/>
      <c r="BA372" s="3"/>
      <c r="BB372" s="3"/>
      <c r="BC372" s="3"/>
      <c r="BD372" s="3"/>
      <c r="BE372" s="3"/>
      <c r="BF372" s="3">
        <f t="shared" si="28"/>
        <v>25</v>
      </c>
      <c r="BG372" s="47">
        <v>0.250582137842236</v>
      </c>
      <c r="BH372" s="47">
        <v>0.685724772418572</v>
      </c>
      <c r="BI372" s="63">
        <v>0.632911392405063</v>
      </c>
      <c r="BJ372" s="47"/>
      <c r="BK372" s="47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/>
      <c r="CE372" s="3"/>
      <c r="CF372" s="3"/>
      <c r="CG372" s="3"/>
      <c r="CH372" s="3"/>
      <c r="CI372" s="3"/>
      <c r="CJ372" s="3"/>
      <c r="CK372" s="3"/>
      <c r="CL372" s="3"/>
      <c r="CM372" s="47">
        <v>0.494949494949495</v>
      </c>
      <c r="CN372" s="47">
        <v>0.563636363636364</v>
      </c>
      <c r="CO372" s="47">
        <v>0.553516481687654</v>
      </c>
      <c r="CP372" s="47">
        <v>0.555482599811858</v>
      </c>
      <c r="CQ372" s="63">
        <v>0.555811277330265</v>
      </c>
      <c r="CR372" s="47">
        <f t="shared" si="29"/>
        <v>0.5535164817</v>
      </c>
      <c r="CS372" s="47">
        <f t="shared" si="60"/>
        <v>0.002294795643</v>
      </c>
      <c r="CT372" s="47">
        <f t="shared" si="31"/>
        <v>0.7485332391</v>
      </c>
      <c r="CU372" s="47">
        <f t="shared" si="32"/>
        <v>0.04856895063</v>
      </c>
      <c r="CV372" s="3"/>
    </row>
    <row r="373" ht="11.25" customHeight="1">
      <c r="A373" s="3" t="s">
        <v>393</v>
      </c>
      <c r="B373" s="18">
        <v>306.0</v>
      </c>
      <c r="C373" s="19">
        <v>33.0</v>
      </c>
      <c r="D373" s="20">
        <v>1194.0</v>
      </c>
      <c r="E373" s="21">
        <v>66.0</v>
      </c>
      <c r="F373" s="35">
        <v>347.0</v>
      </c>
      <c r="G373" s="36">
        <v>19.0</v>
      </c>
      <c r="H373" s="47">
        <f t="shared" si="1"/>
        <v>0.9026548673</v>
      </c>
      <c r="I373" s="47">
        <f t="shared" si="2"/>
        <v>0.9476190476</v>
      </c>
      <c r="J373" s="47">
        <f t="shared" si="3"/>
        <v>0.9480874317</v>
      </c>
      <c r="K373" s="47">
        <f t="shared" si="4"/>
        <v>0.9380863039</v>
      </c>
      <c r="L373" s="47">
        <f t="shared" si="5"/>
        <v>0.9262411348</v>
      </c>
      <c r="M373" s="47">
        <f t="shared" si="6"/>
        <v>0.9477244772</v>
      </c>
      <c r="N373" s="62">
        <f t="shared" si="7"/>
        <v>3.716814159</v>
      </c>
      <c r="O373" s="62">
        <f t="shared" si="8"/>
        <v>1.079646018</v>
      </c>
      <c r="P373" s="62">
        <f t="shared" si="9"/>
        <v>0.2904761905</v>
      </c>
      <c r="Q373" s="62">
        <f t="shared" si="10"/>
        <v>0.2288930582</v>
      </c>
      <c r="R373" s="62">
        <f t="shared" si="11"/>
        <v>1.787234043</v>
      </c>
      <c r="S373" s="62">
        <f t="shared" si="12"/>
        <v>0.2084870849</v>
      </c>
      <c r="T373" s="63">
        <f t="shared" si="13"/>
        <v>0.9380863039</v>
      </c>
      <c r="U373" s="63">
        <f t="shared" si="14"/>
        <v>0.9262411348</v>
      </c>
      <c r="V373" s="63">
        <f t="shared" si="15"/>
        <v>0.9477244772</v>
      </c>
      <c r="W373" s="63">
        <f t="shared" si="16"/>
        <v>0.9399491094</v>
      </c>
      <c r="X373" s="63">
        <f t="shared" si="17"/>
        <v>0.9399491094</v>
      </c>
      <c r="Y373" s="63">
        <f t="shared" si="18"/>
        <v>0.9399491094</v>
      </c>
      <c r="Z373" s="64">
        <f t="shared" si="19"/>
        <v>0.2326454034</v>
      </c>
      <c r="AA373" s="64">
        <f t="shared" si="20"/>
        <v>0.4609929078</v>
      </c>
      <c r="AB373" s="64">
        <f t="shared" si="21"/>
        <v>0.74600246</v>
      </c>
      <c r="AC373" s="64">
        <f t="shared" si="22"/>
        <v>0.7730279898</v>
      </c>
      <c r="AD373" s="64">
        <f t="shared" si="23"/>
        <v>0.3659033079</v>
      </c>
      <c r="AE373" s="64">
        <f t="shared" si="24"/>
        <v>0.8010178117</v>
      </c>
      <c r="AF373" s="3"/>
      <c r="AG373" s="3"/>
      <c r="AH373" s="3"/>
      <c r="AI373" s="66">
        <f t="shared" si="25"/>
        <v>50</v>
      </c>
      <c r="AJ373" s="47">
        <v>1.0</v>
      </c>
      <c r="AK373" s="47">
        <v>1.0</v>
      </c>
      <c r="AL373" s="63">
        <v>1.0</v>
      </c>
      <c r="AM373" s="47">
        <f t="shared" si="53"/>
        <v>1.414213562</v>
      </c>
      <c r="AN373" s="47">
        <f t="shared" si="54"/>
        <v>0</v>
      </c>
      <c r="AO373" s="3"/>
      <c r="AP373" s="3"/>
      <c r="AQ373" s="3"/>
      <c r="AR373" s="3"/>
      <c r="AS373" s="3"/>
      <c r="AT373" s="3"/>
      <c r="AU373" s="3">
        <v>43.0</v>
      </c>
      <c r="AV373" s="47">
        <f t="shared" si="63"/>
        <v>0.87</v>
      </c>
      <c r="AW373" s="3">
        <v>0.72626585</v>
      </c>
      <c r="AX373" s="3">
        <v>0.24587619</v>
      </c>
      <c r="AY373" s="3"/>
      <c r="AZ373" s="3"/>
      <c r="BA373" s="3"/>
      <c r="BB373" s="3"/>
      <c r="BC373" s="3"/>
      <c r="BD373" s="3"/>
      <c r="BE373" s="3"/>
      <c r="BF373" s="3">
        <f t="shared" si="28"/>
        <v>26</v>
      </c>
      <c r="BG373" s="47">
        <v>0.265564990219382</v>
      </c>
      <c r="BH373" s="47">
        <v>0.591921966151635</v>
      </c>
      <c r="BI373" s="63">
        <v>0.55</v>
      </c>
      <c r="BJ373" s="47"/>
      <c r="BK373" s="47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/>
      <c r="CE373" s="3"/>
      <c r="CF373" s="3"/>
      <c r="CG373" s="3"/>
      <c r="CH373" s="3"/>
      <c r="CI373" s="3"/>
      <c r="CJ373" s="3"/>
      <c r="CK373" s="3"/>
      <c r="CL373" s="3"/>
      <c r="CM373" s="47">
        <v>0.902654867256637</v>
      </c>
      <c r="CN373" s="47">
        <v>0.947619047619047</v>
      </c>
      <c r="CO373" s="47">
        <v>0.941339688592945</v>
      </c>
      <c r="CP373" s="47">
        <v>0.939618056343106</v>
      </c>
      <c r="CQ373" s="63">
        <v>0.938086303939962</v>
      </c>
      <c r="CR373" s="47">
        <f t="shared" si="29"/>
        <v>0.9413396886</v>
      </c>
      <c r="CS373" s="47">
        <f t="shared" si="60"/>
        <v>-0.003253384653</v>
      </c>
      <c r="CT373" s="47">
        <f t="shared" si="31"/>
        <v>1.308341232</v>
      </c>
      <c r="CU373" s="47">
        <f t="shared" si="32"/>
        <v>0.03179447684</v>
      </c>
      <c r="CV373" s="3"/>
    </row>
    <row r="374" ht="11.25" customHeight="1">
      <c r="A374" s="3" t="s">
        <v>394</v>
      </c>
      <c r="B374" s="18">
        <v>42.0</v>
      </c>
      <c r="C374" s="19">
        <v>4.0</v>
      </c>
      <c r="D374" s="20">
        <v>139.0</v>
      </c>
      <c r="E374" s="21">
        <v>7.0</v>
      </c>
      <c r="F374" s="35">
        <v>31.0</v>
      </c>
      <c r="G374" s="36">
        <v>0.0</v>
      </c>
      <c r="H374" s="47">
        <f t="shared" si="1"/>
        <v>0.9130434783</v>
      </c>
      <c r="I374" s="47">
        <f t="shared" si="2"/>
        <v>0.9520547945</v>
      </c>
      <c r="J374" s="47">
        <f t="shared" si="3"/>
        <v>1</v>
      </c>
      <c r="K374" s="47">
        <f t="shared" si="4"/>
        <v>0.9427083333</v>
      </c>
      <c r="L374" s="47">
        <f t="shared" si="5"/>
        <v>0.9480519481</v>
      </c>
      <c r="M374" s="47">
        <f t="shared" si="6"/>
        <v>0.9604519774</v>
      </c>
      <c r="N374" s="62">
        <f t="shared" si="7"/>
        <v>3.173913043</v>
      </c>
      <c r="O374" s="62">
        <f t="shared" si="8"/>
        <v>0.6739130435</v>
      </c>
      <c r="P374" s="62">
        <f t="shared" si="9"/>
        <v>0.2123287671</v>
      </c>
      <c r="Q374" s="62">
        <f t="shared" si="10"/>
        <v>0.1614583333</v>
      </c>
      <c r="R374" s="62">
        <f t="shared" si="11"/>
        <v>1.896103896</v>
      </c>
      <c r="S374" s="62">
        <f t="shared" si="12"/>
        <v>0.2598870056</v>
      </c>
      <c r="T374" s="63">
        <f t="shared" si="13"/>
        <v>0.9427083333</v>
      </c>
      <c r="U374" s="63">
        <f t="shared" si="14"/>
        <v>0.9480519481</v>
      </c>
      <c r="V374" s="63">
        <f t="shared" si="15"/>
        <v>0.9604519774</v>
      </c>
      <c r="W374" s="63">
        <f t="shared" si="16"/>
        <v>0.9506726457</v>
      </c>
      <c r="X374" s="63">
        <f t="shared" si="17"/>
        <v>0.9506726457</v>
      </c>
      <c r="Y374" s="63">
        <f t="shared" si="18"/>
        <v>0.9506726457</v>
      </c>
      <c r="Z374" s="64">
        <f t="shared" si="19"/>
        <v>0.2552083333</v>
      </c>
      <c r="AA374" s="64">
        <f t="shared" si="20"/>
        <v>0.5454545455</v>
      </c>
      <c r="AB374" s="64">
        <f t="shared" si="21"/>
        <v>0.7853107345</v>
      </c>
      <c r="AC374" s="64">
        <f t="shared" si="22"/>
        <v>0.8116591928</v>
      </c>
      <c r="AD374" s="64">
        <f t="shared" si="23"/>
        <v>0.3587443946</v>
      </c>
      <c r="AE374" s="64">
        <f t="shared" si="24"/>
        <v>0.7802690583</v>
      </c>
      <c r="AF374" s="3"/>
      <c r="AG374" s="3"/>
      <c r="AH374" s="3"/>
      <c r="AI374" s="66">
        <f t="shared" si="25"/>
        <v>50</v>
      </c>
      <c r="AJ374" s="47">
        <v>1.0</v>
      </c>
      <c r="AK374" s="47">
        <v>1.0</v>
      </c>
      <c r="AL374" s="63">
        <v>1.0</v>
      </c>
      <c r="AM374" s="47">
        <f t="shared" si="53"/>
        <v>1.414213562</v>
      </c>
      <c r="AN374" s="47">
        <f t="shared" si="54"/>
        <v>0</v>
      </c>
      <c r="AO374" s="3"/>
      <c r="AP374" s="3"/>
      <c r="AQ374" s="3"/>
      <c r="AR374" s="3"/>
      <c r="AS374" s="3"/>
      <c r="AT374" s="3"/>
      <c r="AU374" s="3">
        <v>44.0</v>
      </c>
      <c r="AV374" s="47">
        <f t="shared" si="63"/>
        <v>0.89</v>
      </c>
      <c r="AW374" s="3">
        <v>0.7948060984</v>
      </c>
      <c r="AX374" s="3">
        <v>0.1833879458</v>
      </c>
      <c r="AY374" s="3"/>
      <c r="AZ374" s="3"/>
      <c r="BA374" s="3"/>
      <c r="BB374" s="3"/>
      <c r="BC374" s="3"/>
      <c r="BD374" s="3"/>
      <c r="BE374" s="3"/>
      <c r="BF374" s="3">
        <f t="shared" si="28"/>
        <v>27</v>
      </c>
      <c r="BG374" s="47">
        <v>0.27267361829702</v>
      </c>
      <c r="BH374" s="47">
        <v>0.826061534008231</v>
      </c>
      <c r="BI374" s="63">
        <v>0.718954248366013</v>
      </c>
      <c r="BJ374" s="47"/>
      <c r="BK374" s="47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/>
      <c r="CE374" s="3"/>
      <c r="CF374" s="3"/>
      <c r="CG374" s="3"/>
      <c r="CH374" s="3"/>
      <c r="CI374" s="3"/>
      <c r="CJ374" s="3"/>
      <c r="CK374" s="3"/>
      <c r="CL374" s="3"/>
      <c r="CM374" s="47">
        <v>0.91304347826087</v>
      </c>
      <c r="CN374" s="47">
        <v>0.952054794520548</v>
      </c>
      <c r="CO374" s="47">
        <v>0.946739158944715</v>
      </c>
      <c r="CP374" s="47">
        <v>0.944966183973618</v>
      </c>
      <c r="CQ374" s="63">
        <v>0.942708333333333</v>
      </c>
      <c r="CR374" s="47">
        <f t="shared" si="29"/>
        <v>0.9467391589</v>
      </c>
      <c r="CS374" s="47">
        <f t="shared" si="60"/>
        <v>-0.004030825611</v>
      </c>
      <c r="CT374" s="47">
        <f t="shared" si="31"/>
        <v>1.318823636</v>
      </c>
      <c r="CU374" s="47">
        <f t="shared" si="32"/>
        <v>0.02758516627</v>
      </c>
      <c r="CV374" s="3"/>
    </row>
    <row r="375" ht="11.25" customHeight="1">
      <c r="A375" s="3" t="s">
        <v>395</v>
      </c>
      <c r="B375" s="18">
        <v>40.0</v>
      </c>
      <c r="C375" s="19">
        <v>4.0</v>
      </c>
      <c r="D375" s="20">
        <v>265.0</v>
      </c>
      <c r="E375" s="21">
        <v>9.0</v>
      </c>
      <c r="F375" s="35">
        <v>69.0</v>
      </c>
      <c r="G375" s="36">
        <v>6.0</v>
      </c>
      <c r="H375" s="47">
        <f t="shared" si="1"/>
        <v>0.9090909091</v>
      </c>
      <c r="I375" s="47">
        <f t="shared" si="2"/>
        <v>0.9671532847</v>
      </c>
      <c r="J375" s="47">
        <f t="shared" si="3"/>
        <v>0.92</v>
      </c>
      <c r="K375" s="47">
        <f t="shared" si="4"/>
        <v>0.9591194969</v>
      </c>
      <c r="L375" s="47">
        <f t="shared" si="5"/>
        <v>0.9159663866</v>
      </c>
      <c r="M375" s="47">
        <f t="shared" si="6"/>
        <v>0.9570200573</v>
      </c>
      <c r="N375" s="62">
        <f t="shared" si="7"/>
        <v>6.227272727</v>
      </c>
      <c r="O375" s="62">
        <f t="shared" si="8"/>
        <v>1.704545455</v>
      </c>
      <c r="P375" s="62">
        <f t="shared" si="9"/>
        <v>0.2737226277</v>
      </c>
      <c r="Q375" s="62">
        <f t="shared" si="10"/>
        <v>0.2358490566</v>
      </c>
      <c r="R375" s="62">
        <f t="shared" si="11"/>
        <v>2.302521008</v>
      </c>
      <c r="S375" s="62">
        <f t="shared" si="12"/>
        <v>0.1260744986</v>
      </c>
      <c r="T375" s="63">
        <f t="shared" si="13"/>
        <v>0.9591194969</v>
      </c>
      <c r="U375" s="63">
        <f t="shared" si="14"/>
        <v>0.9159663866</v>
      </c>
      <c r="V375" s="63">
        <f t="shared" si="15"/>
        <v>0.9570200573</v>
      </c>
      <c r="W375" s="63">
        <f t="shared" si="16"/>
        <v>0.951653944</v>
      </c>
      <c r="X375" s="63">
        <f t="shared" si="17"/>
        <v>0.951653944</v>
      </c>
      <c r="Y375" s="63">
        <f t="shared" si="18"/>
        <v>0.951653944</v>
      </c>
      <c r="Z375" s="64">
        <f t="shared" si="19"/>
        <v>0.1540880503</v>
      </c>
      <c r="AA375" s="64">
        <f t="shared" si="20"/>
        <v>0.3865546218</v>
      </c>
      <c r="AB375" s="64">
        <f t="shared" si="21"/>
        <v>0.776504298</v>
      </c>
      <c r="AC375" s="64">
        <f t="shared" si="22"/>
        <v>0.7913486005</v>
      </c>
      <c r="AD375" s="64">
        <f t="shared" si="23"/>
        <v>0.3002544529</v>
      </c>
      <c r="AE375" s="64">
        <f t="shared" si="24"/>
        <v>0.8600508906</v>
      </c>
      <c r="AF375" s="3"/>
      <c r="AG375" s="3"/>
      <c r="AH375" s="3"/>
      <c r="AI375" s="66">
        <f t="shared" si="25"/>
        <v>50</v>
      </c>
      <c r="AJ375" s="47">
        <v>1.0</v>
      </c>
      <c r="AK375" s="47">
        <v>0.970338983050847</v>
      </c>
      <c r="AL375" s="63">
        <v>0.974452554744526</v>
      </c>
      <c r="AM375" s="47">
        <f t="shared" si="53"/>
        <v>1.393240056</v>
      </c>
      <c r="AN375" s="47">
        <f t="shared" si="54"/>
        <v>-0.02097350622</v>
      </c>
      <c r="AO375" s="3"/>
      <c r="AP375" s="3"/>
      <c r="AQ375" s="3"/>
      <c r="AR375" s="3"/>
      <c r="AS375" s="3"/>
      <c r="AT375" s="3"/>
      <c r="AU375" s="3">
        <v>45.0</v>
      </c>
      <c r="AV375" s="47">
        <f t="shared" si="63"/>
        <v>0.91</v>
      </c>
      <c r="AW375" s="3">
        <v>0.8231170565</v>
      </c>
      <c r="AX375" s="3">
        <v>0.1577613517</v>
      </c>
      <c r="AY375" s="3"/>
      <c r="AZ375" s="3"/>
      <c r="BA375" s="3"/>
      <c r="BB375" s="3"/>
      <c r="BC375" s="3"/>
      <c r="BD375" s="3"/>
      <c r="BE375" s="3"/>
      <c r="BF375" s="3"/>
      <c r="BG375" s="47"/>
      <c r="BH375" s="47"/>
      <c r="BI375" s="63"/>
      <c r="BJ375" s="47"/>
      <c r="BK375" s="47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/>
      <c r="CE375" s="3"/>
      <c r="CF375" s="3"/>
      <c r="CG375" s="3"/>
      <c r="CH375" s="3"/>
      <c r="CI375" s="3"/>
      <c r="CJ375" s="3"/>
      <c r="CK375" s="3"/>
      <c r="CL375" s="3"/>
      <c r="CM375" s="47">
        <v>0.909090909090909</v>
      </c>
      <c r="CN375" s="47">
        <v>0.967153284671533</v>
      </c>
      <c r="CO375" s="47">
        <v>0.958753427399519</v>
      </c>
      <c r="CP375" s="47">
        <v>0.956866210623911</v>
      </c>
      <c r="CQ375" s="63">
        <v>0.959119496855346</v>
      </c>
      <c r="CR375" s="47">
        <f t="shared" si="29"/>
        <v>0.9587534274</v>
      </c>
      <c r="CS375" s="47">
        <f t="shared" si="60"/>
        <v>0.0003660694558</v>
      </c>
      <c r="CT375" s="47">
        <f t="shared" si="31"/>
        <v>1.326704993</v>
      </c>
      <c r="CU375" s="47">
        <f t="shared" si="32"/>
        <v>0.0410562995</v>
      </c>
      <c r="CV375" s="3"/>
    </row>
    <row r="376" ht="11.25" customHeight="1">
      <c r="A376" s="3" t="s">
        <v>396</v>
      </c>
      <c r="B376" s="18">
        <v>303.0</v>
      </c>
      <c r="C376" s="19">
        <v>34.0</v>
      </c>
      <c r="D376" s="20">
        <v>2177.0</v>
      </c>
      <c r="E376" s="21">
        <v>88.0</v>
      </c>
      <c r="F376" s="35">
        <v>1151.0</v>
      </c>
      <c r="G376" s="36">
        <v>56.0</v>
      </c>
      <c r="H376" s="47">
        <f t="shared" si="1"/>
        <v>0.8991097923</v>
      </c>
      <c r="I376" s="47">
        <f t="shared" si="2"/>
        <v>0.9611479029</v>
      </c>
      <c r="J376" s="47">
        <f t="shared" si="3"/>
        <v>0.9536039768</v>
      </c>
      <c r="K376" s="47">
        <f t="shared" si="4"/>
        <v>0.95311299</v>
      </c>
      <c r="L376" s="47">
        <f t="shared" si="5"/>
        <v>0.9417098446</v>
      </c>
      <c r="M376" s="47">
        <f t="shared" si="6"/>
        <v>0.9585253456</v>
      </c>
      <c r="N376" s="62">
        <f t="shared" si="7"/>
        <v>6.721068249</v>
      </c>
      <c r="O376" s="62">
        <f t="shared" si="8"/>
        <v>3.581602374</v>
      </c>
      <c r="P376" s="62">
        <f t="shared" si="9"/>
        <v>0.5328918322</v>
      </c>
      <c r="Q376" s="62">
        <f t="shared" si="10"/>
        <v>0.4638739431</v>
      </c>
      <c r="R376" s="62">
        <f t="shared" si="11"/>
        <v>1.466968912</v>
      </c>
      <c r="S376" s="62">
        <f t="shared" si="12"/>
        <v>0.09706221198</v>
      </c>
      <c r="T376" s="63">
        <f t="shared" si="13"/>
        <v>0.95311299</v>
      </c>
      <c r="U376" s="63">
        <f t="shared" si="14"/>
        <v>0.9417098446</v>
      </c>
      <c r="V376" s="63">
        <f t="shared" si="15"/>
        <v>0.9585253456</v>
      </c>
      <c r="W376" s="63">
        <f t="shared" si="16"/>
        <v>0.9532685744</v>
      </c>
      <c r="X376" s="63">
        <f t="shared" si="17"/>
        <v>0.9532685744</v>
      </c>
      <c r="Y376" s="63">
        <f t="shared" si="18"/>
        <v>0.9532685744</v>
      </c>
      <c r="Z376" s="64">
        <f t="shared" si="19"/>
        <v>0.1502690238</v>
      </c>
      <c r="AA376" s="64">
        <f t="shared" si="20"/>
        <v>0.2325129534</v>
      </c>
      <c r="AB376" s="64">
        <f t="shared" si="21"/>
        <v>0.6431451613</v>
      </c>
      <c r="AC376" s="64">
        <f t="shared" si="22"/>
        <v>0.6657915463</v>
      </c>
      <c r="AD376" s="64">
        <f t="shared" si="23"/>
        <v>0.4048306642</v>
      </c>
      <c r="AE376" s="64">
        <f t="shared" si="24"/>
        <v>0.8826463639</v>
      </c>
      <c r="AF376" s="3"/>
      <c r="AG376" s="3"/>
      <c r="AH376" s="3"/>
      <c r="AI376" s="66">
        <f t="shared" si="25"/>
        <v>50</v>
      </c>
      <c r="AJ376" s="47">
        <v>1.0</v>
      </c>
      <c r="AK376" s="47">
        <v>1.0</v>
      </c>
      <c r="AL376" s="63">
        <v>1.0</v>
      </c>
      <c r="AM376" s="47">
        <f t="shared" si="53"/>
        <v>1.414213562</v>
      </c>
      <c r="AN376" s="47">
        <f t="shared" si="54"/>
        <v>0</v>
      </c>
      <c r="AO376" s="3"/>
      <c r="AP376" s="3"/>
      <c r="AQ376" s="3"/>
      <c r="AR376" s="3"/>
      <c r="AS376" s="3"/>
      <c r="AT376" s="3"/>
      <c r="AU376" s="3">
        <v>46.0</v>
      </c>
      <c r="AV376" s="47">
        <f t="shared" si="63"/>
        <v>0.93</v>
      </c>
      <c r="AW376" s="3">
        <v>0.7147548155</v>
      </c>
      <c r="AX376" s="3">
        <v>0.2662795459</v>
      </c>
      <c r="AY376" s="3"/>
      <c r="AZ376" s="3"/>
      <c r="BA376" s="3"/>
      <c r="BB376" s="3"/>
      <c r="BC376" s="3"/>
      <c r="BD376" s="3"/>
      <c r="BE376" s="3"/>
      <c r="BF376" s="3"/>
      <c r="BG376" s="47"/>
      <c r="BH376" s="47"/>
      <c r="BI376" s="63"/>
      <c r="BJ376" s="47"/>
      <c r="BK376" s="47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/>
      <c r="CE376" s="3"/>
      <c r="CF376" s="3"/>
      <c r="CG376" s="3"/>
      <c r="CH376" s="3"/>
      <c r="CI376" s="3"/>
      <c r="CJ376" s="3"/>
      <c r="CK376" s="3"/>
      <c r="CL376" s="3"/>
      <c r="CM376" s="47">
        <v>0.899109792284866</v>
      </c>
      <c r="CN376" s="47">
        <v>0.961147902869757</v>
      </c>
      <c r="CO376" s="47">
        <v>0.952104404320276</v>
      </c>
      <c r="CP376" s="47">
        <v>0.950280412067882</v>
      </c>
      <c r="CQ376" s="63">
        <v>0.953112990007686</v>
      </c>
      <c r="CR376" s="47">
        <f t="shared" si="29"/>
        <v>0.9521044043</v>
      </c>
      <c r="CS376" s="47">
        <f t="shared" si="60"/>
        <v>0.001008585687</v>
      </c>
      <c r="CT376" s="47">
        <f t="shared" si="31"/>
        <v>1.315400831</v>
      </c>
      <c r="CU376" s="47">
        <f t="shared" si="32"/>
        <v>0.04386756869</v>
      </c>
      <c r="CV376" s="3"/>
    </row>
    <row r="377" ht="11.25" customHeight="1">
      <c r="A377" s="3" t="s">
        <v>397</v>
      </c>
      <c r="B377" s="18">
        <v>2.0</v>
      </c>
      <c r="C377" s="19">
        <v>1.0</v>
      </c>
      <c r="D377" s="20">
        <v>10.0</v>
      </c>
      <c r="E377" s="21">
        <v>4.0</v>
      </c>
      <c r="F377" s="35">
        <v>3.0</v>
      </c>
      <c r="G377" s="36">
        <v>0.0</v>
      </c>
      <c r="H377" s="47">
        <f t="shared" si="1"/>
        <v>0.6666666667</v>
      </c>
      <c r="I377" s="47">
        <f t="shared" si="2"/>
        <v>0.7142857143</v>
      </c>
      <c r="J377" s="47">
        <f t="shared" si="3"/>
        <v>1</v>
      </c>
      <c r="K377" s="47">
        <f t="shared" si="4"/>
        <v>0.7058823529</v>
      </c>
      <c r="L377" s="47">
        <f t="shared" si="5"/>
        <v>0.8333333333</v>
      </c>
      <c r="M377" s="47">
        <f t="shared" si="6"/>
        <v>0.7647058824</v>
      </c>
      <c r="N377" s="62">
        <f t="shared" si="7"/>
        <v>4.666666667</v>
      </c>
      <c r="O377" s="62">
        <f t="shared" si="8"/>
        <v>1</v>
      </c>
      <c r="P377" s="62">
        <f t="shared" si="9"/>
        <v>0.2142857143</v>
      </c>
      <c r="Q377" s="62">
        <f t="shared" si="10"/>
        <v>0.1764705882</v>
      </c>
      <c r="R377" s="62">
        <f t="shared" si="11"/>
        <v>2.333333333</v>
      </c>
      <c r="S377" s="62">
        <f t="shared" si="12"/>
        <v>0.1764705882</v>
      </c>
      <c r="T377" s="63">
        <f t="shared" si="13"/>
        <v>0.7058823529</v>
      </c>
      <c r="U377" s="63">
        <f t="shared" si="14"/>
        <v>0.8333333333</v>
      </c>
      <c r="V377" s="63">
        <f t="shared" si="15"/>
        <v>0.7647058824</v>
      </c>
      <c r="W377" s="63">
        <f t="shared" si="16"/>
        <v>0.75</v>
      </c>
      <c r="X377" s="63">
        <f t="shared" si="17"/>
        <v>0.75</v>
      </c>
      <c r="Y377" s="63">
        <f t="shared" si="18"/>
        <v>0.75</v>
      </c>
      <c r="Z377" s="64">
        <f t="shared" si="19"/>
        <v>0.3529411765</v>
      </c>
      <c r="AA377" s="64">
        <f t="shared" si="20"/>
        <v>0.3333333333</v>
      </c>
      <c r="AB377" s="64">
        <f t="shared" si="21"/>
        <v>0.5882352941</v>
      </c>
      <c r="AC377" s="64">
        <f t="shared" si="22"/>
        <v>0.6</v>
      </c>
      <c r="AD377" s="64">
        <f t="shared" si="23"/>
        <v>0.45</v>
      </c>
      <c r="AE377" s="64">
        <f t="shared" si="24"/>
        <v>0.7</v>
      </c>
      <c r="AF377" s="3"/>
      <c r="AG377" s="3"/>
      <c r="AH377" s="3"/>
      <c r="AI377" s="3"/>
      <c r="AJ377" s="47"/>
      <c r="AK377" s="47"/>
      <c r="AL377" s="63"/>
      <c r="AM377" s="3"/>
      <c r="AN377" s="3"/>
      <c r="AO377" s="3"/>
      <c r="AP377" s="3"/>
      <c r="AQ377" s="3"/>
      <c r="AR377" s="3"/>
      <c r="AS377" s="3"/>
      <c r="AT377" s="3"/>
      <c r="AU377" s="3">
        <v>47.0</v>
      </c>
      <c r="AV377" s="47">
        <f t="shared" si="63"/>
        <v>0.95</v>
      </c>
      <c r="AW377" s="3">
        <v>0.8354976249</v>
      </c>
      <c r="AX377" s="3">
        <v>0.15529155</v>
      </c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6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/>
      <c r="CE377" s="3"/>
      <c r="CF377" s="3"/>
      <c r="CG377" s="3"/>
      <c r="CH377" s="3"/>
      <c r="CI377" s="3"/>
      <c r="CJ377" s="3"/>
      <c r="CK377" s="3"/>
      <c r="CL377" s="3"/>
      <c r="CM377" s="47">
        <v>0.666666666666667</v>
      </c>
      <c r="CN377" s="47">
        <v>0.714285714285714</v>
      </c>
      <c r="CO377" s="47">
        <v>0.707576552430517</v>
      </c>
      <c r="CP377" s="47">
        <v>0.708077737375398</v>
      </c>
      <c r="CQ377" s="63">
        <v>0.705882352941176</v>
      </c>
      <c r="CR377" s="47">
        <f t="shared" si="29"/>
        <v>0.7075765524</v>
      </c>
      <c r="CS377" s="47">
        <f t="shared" si="60"/>
        <v>-0.001694199489</v>
      </c>
      <c r="CT377" s="47">
        <f t="shared" si="31"/>
        <v>0.9764807931</v>
      </c>
      <c r="CU377" s="47">
        <f t="shared" si="32"/>
        <v>0.03367175149</v>
      </c>
      <c r="CV377" s="3"/>
    </row>
    <row r="378" ht="11.25" customHeight="1">
      <c r="A378" s="3" t="s">
        <v>398</v>
      </c>
      <c r="B378" s="18">
        <v>135.0</v>
      </c>
      <c r="C378" s="19">
        <v>21.0</v>
      </c>
      <c r="D378" s="20">
        <v>1220.0</v>
      </c>
      <c r="E378" s="21">
        <v>80.0</v>
      </c>
      <c r="F378" s="35">
        <v>126.0</v>
      </c>
      <c r="G378" s="36">
        <v>18.0</v>
      </c>
      <c r="H378" s="47">
        <f t="shared" si="1"/>
        <v>0.8653846154</v>
      </c>
      <c r="I378" s="47">
        <f t="shared" si="2"/>
        <v>0.9384615385</v>
      </c>
      <c r="J378" s="47">
        <f t="shared" si="3"/>
        <v>0.875</v>
      </c>
      <c r="K378" s="47">
        <f t="shared" si="4"/>
        <v>0.9306318681</v>
      </c>
      <c r="L378" s="47">
        <f t="shared" si="5"/>
        <v>0.87</v>
      </c>
      <c r="M378" s="47">
        <f t="shared" si="6"/>
        <v>0.932132964</v>
      </c>
      <c r="N378" s="62">
        <f t="shared" si="7"/>
        <v>8.333333333</v>
      </c>
      <c r="O378" s="62">
        <f t="shared" si="8"/>
        <v>0.9230769231</v>
      </c>
      <c r="P378" s="62">
        <f t="shared" si="9"/>
        <v>0.1107692308</v>
      </c>
      <c r="Q378" s="62">
        <f t="shared" si="10"/>
        <v>0.0989010989</v>
      </c>
      <c r="R378" s="62">
        <f t="shared" si="11"/>
        <v>4.333333333</v>
      </c>
      <c r="S378" s="62">
        <f t="shared" si="12"/>
        <v>0.108033241</v>
      </c>
      <c r="T378" s="63">
        <f t="shared" si="13"/>
        <v>0.9306318681</v>
      </c>
      <c r="U378" s="63">
        <f t="shared" si="14"/>
        <v>0.87</v>
      </c>
      <c r="V378" s="63">
        <f t="shared" si="15"/>
        <v>0.932132964</v>
      </c>
      <c r="W378" s="63">
        <f t="shared" si="16"/>
        <v>0.925625</v>
      </c>
      <c r="X378" s="63">
        <f t="shared" si="17"/>
        <v>0.925625</v>
      </c>
      <c r="Y378" s="63">
        <f t="shared" si="18"/>
        <v>0.925625</v>
      </c>
      <c r="Z378" s="64">
        <f t="shared" si="19"/>
        <v>0.1476648352</v>
      </c>
      <c r="AA378" s="64">
        <f t="shared" si="20"/>
        <v>0.51</v>
      </c>
      <c r="AB378" s="64">
        <f t="shared" si="21"/>
        <v>0.8573407202</v>
      </c>
      <c r="AC378" s="64">
        <f t="shared" si="22"/>
        <v>0.858125</v>
      </c>
      <c r="AD378" s="64">
        <f t="shared" si="23"/>
        <v>0.213125</v>
      </c>
      <c r="AE378" s="64">
        <f t="shared" si="24"/>
        <v>0.854375</v>
      </c>
      <c r="AF378" s="3"/>
      <c r="AG378" s="3"/>
      <c r="AH378" s="3"/>
      <c r="AI378" s="3"/>
      <c r="AJ378" s="47"/>
      <c r="AK378" s="47"/>
      <c r="AL378" s="63"/>
      <c r="AM378" s="3"/>
      <c r="AN378" s="3"/>
      <c r="AO378" s="3"/>
      <c r="AP378" s="3"/>
      <c r="AQ378" s="3"/>
      <c r="AR378" s="3"/>
      <c r="AS378" s="3"/>
      <c r="AT378" s="3"/>
      <c r="AU378" s="3">
        <v>48.0</v>
      </c>
      <c r="AV378" s="47">
        <f t="shared" si="63"/>
        <v>0.97</v>
      </c>
      <c r="AW378" s="3">
        <v>0.6814172979</v>
      </c>
      <c r="AX378" s="3">
        <v>0.30716361</v>
      </c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6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/>
      <c r="CE378" s="3"/>
      <c r="CF378" s="3"/>
      <c r="CG378" s="3"/>
      <c r="CH378" s="3"/>
      <c r="CI378" s="3"/>
      <c r="CJ378" s="3"/>
      <c r="CK378" s="3"/>
      <c r="CL378" s="3"/>
      <c r="CM378" s="47">
        <v>0.865384615384615</v>
      </c>
      <c r="CN378" s="47">
        <v>0.938461538461538</v>
      </c>
      <c r="CO378" s="47">
        <v>0.927630940076062</v>
      </c>
      <c r="CP378" s="47">
        <v>0.926039662177306</v>
      </c>
      <c r="CQ378" s="63">
        <v>0.930631868131868</v>
      </c>
      <c r="CR378" s="47">
        <f t="shared" si="29"/>
        <v>0.9276309401</v>
      </c>
      <c r="CS378" s="47">
        <f t="shared" si="60"/>
        <v>0.003000928056</v>
      </c>
      <c r="CT378" s="47">
        <f t="shared" si="31"/>
        <v>1.275511848</v>
      </c>
      <c r="CU378" s="47">
        <f t="shared" si="32"/>
        <v>0.05167318786</v>
      </c>
      <c r="CV378" s="3"/>
    </row>
    <row r="379" ht="11.25" customHeight="1">
      <c r="A379" s="3" t="s">
        <v>399</v>
      </c>
      <c r="B379" s="18">
        <v>150.0</v>
      </c>
      <c r="C379" s="19">
        <v>29.0</v>
      </c>
      <c r="D379" s="20">
        <v>635.0</v>
      </c>
      <c r="E379" s="21">
        <v>98.0</v>
      </c>
      <c r="F379" s="35">
        <v>413.0</v>
      </c>
      <c r="G379" s="36">
        <v>135.0</v>
      </c>
      <c r="H379" s="47">
        <f t="shared" si="1"/>
        <v>0.8379888268</v>
      </c>
      <c r="I379" s="47">
        <f t="shared" si="2"/>
        <v>0.8663028649</v>
      </c>
      <c r="J379" s="47">
        <f t="shared" si="3"/>
        <v>0.753649635</v>
      </c>
      <c r="K379" s="47">
        <f t="shared" si="4"/>
        <v>0.860745614</v>
      </c>
      <c r="L379" s="47">
        <f t="shared" si="5"/>
        <v>0.7744154058</v>
      </c>
      <c r="M379" s="47">
        <f t="shared" si="6"/>
        <v>0.8181108509</v>
      </c>
      <c r="N379" s="62">
        <f t="shared" si="7"/>
        <v>4.094972067</v>
      </c>
      <c r="O379" s="62">
        <f t="shared" si="8"/>
        <v>3.061452514</v>
      </c>
      <c r="P379" s="62">
        <f t="shared" si="9"/>
        <v>0.7476125512</v>
      </c>
      <c r="Q379" s="62">
        <f t="shared" si="10"/>
        <v>0.600877193</v>
      </c>
      <c r="R379" s="62">
        <f t="shared" si="11"/>
        <v>1.008253095</v>
      </c>
      <c r="S379" s="62">
        <f t="shared" si="12"/>
        <v>0.1397345824</v>
      </c>
      <c r="T379" s="63">
        <f t="shared" si="13"/>
        <v>0.860745614</v>
      </c>
      <c r="U379" s="63">
        <f t="shared" si="14"/>
        <v>0.7744154058</v>
      </c>
      <c r="V379" s="63">
        <f t="shared" si="15"/>
        <v>0.8181108509</v>
      </c>
      <c r="W379" s="63">
        <f t="shared" si="16"/>
        <v>0.8205479452</v>
      </c>
      <c r="X379" s="63">
        <f t="shared" si="17"/>
        <v>0.8205479452</v>
      </c>
      <c r="Y379" s="63">
        <f t="shared" si="18"/>
        <v>0.8205479452</v>
      </c>
      <c r="Z379" s="64">
        <f t="shared" si="19"/>
        <v>0.2719298246</v>
      </c>
      <c r="AA379" s="64">
        <f t="shared" si="20"/>
        <v>0.3920220083</v>
      </c>
      <c r="AB379" s="64">
        <f t="shared" si="21"/>
        <v>0.6010928962</v>
      </c>
      <c r="AC379" s="64">
        <f t="shared" si="22"/>
        <v>0.6301369863</v>
      </c>
      <c r="AD379" s="64">
        <f t="shared" si="23"/>
        <v>0.452739726</v>
      </c>
      <c r="AE379" s="64">
        <f t="shared" si="24"/>
        <v>0.7376712329</v>
      </c>
      <c r="AF379" s="3"/>
      <c r="AG379" s="3"/>
      <c r="AH379" s="3"/>
      <c r="AI379" s="3"/>
      <c r="AJ379" s="47"/>
      <c r="AK379" s="47"/>
      <c r="AL379" s="63"/>
      <c r="AM379" s="3"/>
      <c r="AN379" s="3"/>
      <c r="AO379" s="3"/>
      <c r="AP379" s="3"/>
      <c r="AQ379" s="3"/>
      <c r="AR379" s="3"/>
      <c r="AS379" s="3"/>
      <c r="AT379" s="3"/>
      <c r="AU379" s="3">
        <v>50.0</v>
      </c>
      <c r="AV379" s="47">
        <v>1.0</v>
      </c>
      <c r="AW379" s="3">
        <v>0.5146336456</v>
      </c>
      <c r="AX379" s="3">
        <v>0.4757198194</v>
      </c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6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/>
      <c r="CE379" s="3"/>
      <c r="CF379" s="3"/>
      <c r="CG379" s="3"/>
      <c r="CH379" s="3"/>
      <c r="CI379" s="3"/>
      <c r="CJ379" s="3"/>
      <c r="CK379" s="3"/>
      <c r="CL379" s="3"/>
      <c r="CM379" s="47">
        <v>0.837988826815642</v>
      </c>
      <c r="CN379" s="47">
        <v>0.866302864938608</v>
      </c>
      <c r="CO379" s="47">
        <v>0.862719037382661</v>
      </c>
      <c r="CP379" s="47">
        <v>0.861744996640359</v>
      </c>
      <c r="CQ379" s="63">
        <v>0.860745614035088</v>
      </c>
      <c r="CR379" s="47">
        <f t="shared" si="29"/>
        <v>0.8627190374</v>
      </c>
      <c r="CS379" s="47">
        <f t="shared" si="60"/>
        <v>-0.001973423348</v>
      </c>
      <c r="CT379" s="47">
        <f t="shared" si="31"/>
        <v>1.205116212</v>
      </c>
      <c r="CU379" s="47">
        <f t="shared" si="32"/>
        <v>0.02002104836</v>
      </c>
      <c r="CV379" s="3"/>
    </row>
    <row r="380" ht="11.25" customHeight="1">
      <c r="A380" s="3" t="s">
        <v>400</v>
      </c>
      <c r="B380" s="18">
        <v>18.0</v>
      </c>
      <c r="C380" s="19">
        <v>6.0</v>
      </c>
      <c r="D380" s="20">
        <v>132.0</v>
      </c>
      <c r="E380" s="21">
        <v>15.0</v>
      </c>
      <c r="F380" s="35">
        <v>79.0</v>
      </c>
      <c r="G380" s="36">
        <v>16.0</v>
      </c>
      <c r="H380" s="47">
        <f t="shared" si="1"/>
        <v>0.75</v>
      </c>
      <c r="I380" s="47">
        <f t="shared" si="2"/>
        <v>0.8979591837</v>
      </c>
      <c r="J380" s="47">
        <f t="shared" si="3"/>
        <v>0.8315789474</v>
      </c>
      <c r="K380" s="47">
        <f t="shared" si="4"/>
        <v>0.8771929825</v>
      </c>
      <c r="L380" s="47">
        <f t="shared" si="5"/>
        <v>0.8151260504</v>
      </c>
      <c r="M380" s="47">
        <f t="shared" si="6"/>
        <v>0.8719008264</v>
      </c>
      <c r="N380" s="62">
        <f t="shared" si="7"/>
        <v>6.125</v>
      </c>
      <c r="O380" s="62">
        <f t="shared" si="8"/>
        <v>3.958333333</v>
      </c>
      <c r="P380" s="62">
        <f t="shared" si="9"/>
        <v>0.6462585034</v>
      </c>
      <c r="Q380" s="62">
        <f t="shared" si="10"/>
        <v>0.5555555556</v>
      </c>
      <c r="R380" s="62">
        <f t="shared" si="11"/>
        <v>1.235294118</v>
      </c>
      <c r="S380" s="62">
        <f t="shared" si="12"/>
        <v>0.09917355372</v>
      </c>
      <c r="T380" s="63">
        <f t="shared" si="13"/>
        <v>0.8771929825</v>
      </c>
      <c r="U380" s="63">
        <f t="shared" si="14"/>
        <v>0.8151260504</v>
      </c>
      <c r="V380" s="63">
        <f t="shared" si="15"/>
        <v>0.8719008264</v>
      </c>
      <c r="W380" s="63">
        <f t="shared" si="16"/>
        <v>0.8609022556</v>
      </c>
      <c r="X380" s="63">
        <f t="shared" si="17"/>
        <v>0.8609022556</v>
      </c>
      <c r="Y380" s="63">
        <f t="shared" si="18"/>
        <v>0.8609022556</v>
      </c>
      <c r="Z380" s="64">
        <f t="shared" si="19"/>
        <v>0.1929824561</v>
      </c>
      <c r="AA380" s="64">
        <f t="shared" si="20"/>
        <v>0.2857142857</v>
      </c>
      <c r="AB380" s="64">
        <f t="shared" si="21"/>
        <v>0.6115702479</v>
      </c>
      <c r="AC380" s="64">
        <f t="shared" si="22"/>
        <v>0.6240601504</v>
      </c>
      <c r="AD380" s="64">
        <f t="shared" si="23"/>
        <v>0.4210526316</v>
      </c>
      <c r="AE380" s="64">
        <f t="shared" si="24"/>
        <v>0.8157894737</v>
      </c>
      <c r="AF380" s="3"/>
      <c r="AG380" s="3"/>
      <c r="AH380" s="3"/>
      <c r="AI380" s="3"/>
      <c r="AJ380" s="47"/>
      <c r="AK380" s="47"/>
      <c r="AL380" s="6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6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/>
      <c r="CE380" s="3"/>
      <c r="CF380" s="3"/>
      <c r="CG380" s="3"/>
      <c r="CH380" s="3"/>
      <c r="CI380" s="3"/>
      <c r="CJ380" s="3"/>
      <c r="CK380" s="3"/>
      <c r="CL380" s="3"/>
      <c r="CM380" s="47">
        <v>0.75</v>
      </c>
      <c r="CN380" s="47">
        <v>0.897959183673469</v>
      </c>
      <c r="CO380" s="47">
        <v>0.875005716480534</v>
      </c>
      <c r="CP380" s="47">
        <v>0.873914843623412</v>
      </c>
      <c r="CQ380" s="63">
        <v>0.87719298245614</v>
      </c>
      <c r="CR380" s="47">
        <f t="shared" si="29"/>
        <v>0.8750057165</v>
      </c>
      <c r="CS380" s="47">
        <f t="shared" si="60"/>
        <v>0.002187265976</v>
      </c>
      <c r="CT380" s="47">
        <f t="shared" si="31"/>
        <v>1.165283114</v>
      </c>
      <c r="CU380" s="47">
        <f t="shared" si="32"/>
        <v>0.1046229421</v>
      </c>
      <c r="CV380" s="3"/>
    </row>
    <row r="381" ht="11.25" customHeight="1">
      <c r="A381" s="3"/>
      <c r="B381" s="18">
        <f>SUM(B2:B380)</f>
        <v>38143</v>
      </c>
      <c r="C381" s="19"/>
      <c r="D381" s="20"/>
      <c r="E381" s="21"/>
      <c r="F381" s="35"/>
      <c r="G381" s="36"/>
      <c r="H381" s="47"/>
      <c r="I381" s="47"/>
      <c r="J381" s="47"/>
      <c r="K381" s="47"/>
      <c r="L381" s="47"/>
      <c r="M381" s="47"/>
      <c r="N381" s="62"/>
      <c r="O381" s="62"/>
      <c r="P381" s="62"/>
      <c r="Q381" s="62"/>
      <c r="R381" s="62"/>
      <c r="S381" s="62"/>
      <c r="T381" s="63"/>
      <c r="U381" s="63"/>
      <c r="V381" s="63"/>
      <c r="W381" s="63"/>
      <c r="X381" s="63"/>
      <c r="Y381" s="63"/>
      <c r="Z381" s="64"/>
      <c r="AA381" s="64"/>
      <c r="AB381" s="64"/>
      <c r="AC381" s="64"/>
      <c r="AD381" s="64"/>
      <c r="AE381" s="64"/>
      <c r="AF381" s="3"/>
      <c r="AG381" s="3"/>
      <c r="AH381" s="3"/>
      <c r="AI381" s="3"/>
      <c r="AJ381" s="47"/>
      <c r="AK381" s="47"/>
      <c r="AL381" s="6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6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/>
      <c r="CE381" s="3"/>
      <c r="CF381" s="3"/>
      <c r="CG381" s="3"/>
      <c r="CH381" s="3"/>
      <c r="CI381" s="3"/>
      <c r="CJ381" s="3"/>
      <c r="CK381" s="3"/>
      <c r="CL381" s="3"/>
      <c r="CM381" s="47"/>
      <c r="CN381" s="47"/>
      <c r="CO381" s="47"/>
      <c r="CP381" s="47"/>
      <c r="CQ381" s="63"/>
      <c r="CR381" s="47"/>
      <c r="CS381" s="47"/>
      <c r="CT381" s="3"/>
      <c r="CU381" s="3"/>
      <c r="CV381" s="3"/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29"/>
    <col customWidth="1" min="2" max="30" width="11.57"/>
  </cols>
  <sheetData>
    <row r="1" ht="11.25" customHeight="1">
      <c r="A1" s="3" t="s">
        <v>476</v>
      </c>
      <c r="B1" s="18">
        <v>0.0</v>
      </c>
      <c r="C1" s="19">
        <v>0.0</v>
      </c>
      <c r="D1" s="20">
        <v>0.0</v>
      </c>
      <c r="E1" s="21">
        <v>1.0</v>
      </c>
      <c r="F1" s="35">
        <v>0.0</v>
      </c>
      <c r="G1" s="36">
        <v>0.0</v>
      </c>
      <c r="H1" s="47" t="str">
        <f t="shared" ref="H1:H2" si="1">(B1)/(B1+C1)</f>
        <v>#DIV/0!</v>
      </c>
      <c r="I1" s="47">
        <f t="shared" ref="I1:I2" si="2">(D1)/(D1+E1)</f>
        <v>0</v>
      </c>
      <c r="J1" s="47" t="str">
        <f t="shared" ref="J1:J2" si="3">(F1)/(F1+G1)</f>
        <v>#DIV/0!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ht="11.25" customHeight="1">
      <c r="A2" s="3" t="s">
        <v>477</v>
      </c>
      <c r="B2" s="18">
        <v>0.0</v>
      </c>
      <c r="C2" s="19">
        <v>0.0</v>
      </c>
      <c r="D2" s="20">
        <v>7.0</v>
      </c>
      <c r="E2" s="21">
        <v>0.0</v>
      </c>
      <c r="F2" s="35">
        <v>0.0</v>
      </c>
      <c r="G2" s="36">
        <v>0.0</v>
      </c>
      <c r="H2" s="47" t="str">
        <f t="shared" si="1"/>
        <v>#DIV/0!</v>
      </c>
      <c r="I2" s="47">
        <f t="shared" si="2"/>
        <v>1</v>
      </c>
      <c r="J2" s="47" t="str">
        <f t="shared" si="3"/>
        <v>#DIV/0!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ht="12.75" customHeight="1">
      <c r="A3" s="67" t="s">
        <v>478</v>
      </c>
      <c r="B3" s="67">
        <v>0.0</v>
      </c>
      <c r="C3" s="67">
        <v>0.0</v>
      </c>
      <c r="D3" s="67">
        <v>2.0</v>
      </c>
      <c r="E3" s="67">
        <v>1.0</v>
      </c>
      <c r="F3" s="67">
        <v>0.0</v>
      </c>
      <c r="G3" s="67">
        <v>1.0</v>
      </c>
      <c r="I3" s="67">
        <v>0.666666666666667</v>
      </c>
      <c r="J3" s="67">
        <v>0.0</v>
      </c>
    </row>
    <row r="4" ht="11.25" customHeight="1">
      <c r="A4" s="3" t="s">
        <v>479</v>
      </c>
      <c r="B4" s="18">
        <v>0.0</v>
      </c>
      <c r="C4" s="19">
        <v>0.0</v>
      </c>
      <c r="D4" s="20">
        <v>0.0</v>
      </c>
      <c r="E4" s="21">
        <v>0.0</v>
      </c>
      <c r="F4" s="35">
        <v>0.0</v>
      </c>
      <c r="G4" s="36">
        <v>0.0</v>
      </c>
      <c r="H4" s="47" t="str">
        <f t="shared" ref="H4:H5" si="4">(B4)/(B4+C4)</f>
        <v>#DIV/0!</v>
      </c>
      <c r="I4" s="47" t="str">
        <f t="shared" ref="I4:I5" si="5">(D4)/(D4+E4)</f>
        <v>#DIV/0!</v>
      </c>
      <c r="J4" s="47" t="str">
        <f t="shared" ref="J4:J5" si="6">(F4)/(F4+G4)</f>
        <v>#DIV/0!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ht="11.25" customHeight="1">
      <c r="A5" s="3" t="s">
        <v>480</v>
      </c>
      <c r="B5" s="18">
        <v>0.0</v>
      </c>
      <c r="C5" s="19">
        <v>0.0</v>
      </c>
      <c r="D5" s="20">
        <v>0.0</v>
      </c>
      <c r="E5" s="21">
        <v>0.0</v>
      </c>
      <c r="F5" s="35">
        <v>0.0</v>
      </c>
      <c r="G5" s="36">
        <v>0.0</v>
      </c>
      <c r="H5" s="47" t="str">
        <f t="shared" si="4"/>
        <v>#DIV/0!</v>
      </c>
      <c r="I5" s="47" t="str">
        <f t="shared" si="5"/>
        <v>#DIV/0!</v>
      </c>
      <c r="J5" s="47" t="str">
        <f t="shared" si="6"/>
        <v>#DIV/0!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ht="12.75" customHeight="1"/>
    <row r="7" ht="12.75" customHeight="1"/>
    <row r="8" ht="12.75" customHeight="1"/>
    <row r="9" ht="12.75" customHeight="1"/>
    <row r="10" ht="12.75" customHeight="1"/>
    <row r="11" ht="12.75" customHeight="1">
      <c r="A11" s="68" t="s">
        <v>481</v>
      </c>
    </row>
    <row r="12" ht="12.75" customHeight="1">
      <c r="A12" s="3" t="s">
        <v>325</v>
      </c>
      <c r="B12" s="18">
        <v>3.0</v>
      </c>
      <c r="C12" s="19">
        <v>0.0</v>
      </c>
      <c r="D12" s="35">
        <v>0.0</v>
      </c>
      <c r="E12" s="36">
        <v>0.0</v>
      </c>
      <c r="F12" s="47">
        <f t="shared" ref="F12:F13" si="7">B12/(B12+C12)</f>
        <v>1</v>
      </c>
      <c r="G12" s="50" t="str">
        <f t="shared" ref="G12:G13" si="8">D12/(D12+E12)</f>
        <v>#DIV/0!</v>
      </c>
      <c r="H12" s="47">
        <f t="shared" ref="H12:H13" si="9">(B12+D12)/(B12+C12+D12+E12)</f>
        <v>1</v>
      </c>
      <c r="I12" s="47">
        <f t="shared" ref="I12:I13" si="10">(B12+E12)/(B12+C12+D12+E12)</f>
        <v>1</v>
      </c>
      <c r="J12" s="47">
        <f t="shared" ref="J12:J13" si="11">1-I12</f>
        <v>0</v>
      </c>
      <c r="K12" s="51">
        <f t="shared" ref="K12:K13" si="12">(D12+E12)/(B12+C12)</f>
        <v>0</v>
      </c>
      <c r="L12" s="52">
        <f>H12*'Fulton EDVADV with Mail-in'!$B$16-J12*'Fulton EDVADV with Mail-in'!$B$17</f>
        <v>0.9925461574</v>
      </c>
      <c r="M12" s="52">
        <f>H12*'Fulton EDVADV with Mail-in'!$B$17+J12*'Fulton EDVADV with Mail-in'!$B$16</f>
        <v>-0.1218692961</v>
      </c>
      <c r="N12" s="53">
        <f>('Fulton EDVADV with Mail-in'!$B$1*POWER(M12,2)+'Fulton EDVADV with Mail-in'!$B$2*M12+'Fulton EDVADV with Mail-in'!$B$3)*POWER(L12,2)+('Fulton EDVADV with Mail-in'!$B$4*POWER(M12,2)+'Fulton EDVADV with Mail-in'!$B$5*M12+'Fulton EDVADV with Mail-in'!$B$6)*L12+('Fulton EDVADV with Mail-in'!$B$7*POWER(M12,2)+'Fulton EDVADV with Mail-in'!$B$8*M12+'Fulton EDVADV with Mail-in'!$B$9)</f>
        <v>1.10609179</v>
      </c>
      <c r="O12" s="50">
        <f>'Fulton EDVADV with Mail-in'!$B$10*POWER(N12,3)+'Fulton EDVADV with Mail-in'!$B$11*POWER(N12,2)+'Fulton EDVADV with Mail-in'!$B$12*N12+'Fulton EDVADV with Mail-in'!$B$13</f>
        <v>1.136972799</v>
      </c>
      <c r="P12" s="54" t="str">
        <f t="shared" ref="P12:P13" si="13">G12-O12</f>
        <v>#DIV/0!</v>
      </c>
    </row>
    <row r="13" ht="12.75" customHeight="1">
      <c r="A13" s="3" t="s">
        <v>326</v>
      </c>
      <c r="B13" s="18">
        <v>0.0</v>
      </c>
      <c r="C13" s="19">
        <v>0.0</v>
      </c>
      <c r="D13" s="35">
        <v>0.0</v>
      </c>
      <c r="E13" s="36">
        <v>0.0</v>
      </c>
      <c r="F13" s="47" t="str">
        <f t="shared" si="7"/>
        <v>#DIV/0!</v>
      </c>
      <c r="G13" s="50" t="str">
        <f t="shared" si="8"/>
        <v>#DIV/0!</v>
      </c>
      <c r="H13" s="47" t="str">
        <f t="shared" si="9"/>
        <v>#DIV/0!</v>
      </c>
      <c r="I13" s="47" t="str">
        <f t="shared" si="10"/>
        <v>#DIV/0!</v>
      </c>
      <c r="J13" s="47" t="str">
        <f t="shared" si="11"/>
        <v>#DIV/0!</v>
      </c>
      <c r="K13" s="51" t="str">
        <f t="shared" si="12"/>
        <v>#DIV/0!</v>
      </c>
      <c r="L13" s="52" t="str">
        <f>H13*'Fulton EDVADV with Mail-in'!$B$16-J13*'Fulton EDVADV with Mail-in'!$B$17</f>
        <v>#DIV/0!</v>
      </c>
      <c r="M13" s="52" t="str">
        <f>H13*'Fulton EDVADV with Mail-in'!$B$17+J13*'Fulton EDVADV with Mail-in'!$B$16</f>
        <v>#DIV/0!</v>
      </c>
      <c r="N13" s="53" t="str">
        <f>('Fulton EDVADV with Mail-in'!$B$1*POWER(M13,2)+'Fulton EDVADV with Mail-in'!$B$2*M13+'Fulton EDVADV with Mail-in'!$B$3)*POWER(L13,2)+('Fulton EDVADV with Mail-in'!$B$4*POWER(M13,2)+'Fulton EDVADV with Mail-in'!$B$5*M13+'Fulton EDVADV with Mail-in'!$B$6)*L13+('Fulton EDVADV with Mail-in'!$B$7*POWER(M13,2)+'Fulton EDVADV with Mail-in'!$B$8*M13+'Fulton EDVADV with Mail-in'!$B$9)</f>
        <v>#DIV/0!</v>
      </c>
      <c r="O13" s="50" t="str">
        <f>'Fulton EDVADV with Mail-in'!$B$10*POWER(N13,3)+'Fulton EDVADV with Mail-in'!$B$11*POWER(N13,2)+'Fulton EDVADV with Mail-in'!$B$12*N13+'Fulton EDVADV with Mail-in'!$B$13</f>
        <v>#DIV/0!</v>
      </c>
      <c r="P13" s="54" t="str">
        <f t="shared" si="13"/>
        <v>#DIV/0!</v>
      </c>
    </row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