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shoe Results" sheetId="1" r:id="rId4"/>
    <sheet state="visible" name="Shatter" sheetId="2" r:id="rId5"/>
    <sheet state="visible" name="Washoe County Recorder" sheetId="3" r:id="rId6"/>
    <sheet state="visible" name="Washoe Permutations MiV vs Adva" sheetId="4" r:id="rId7"/>
    <sheet state="visible" name="Washoe Proportions" sheetId="5" r:id="rId8"/>
    <sheet state="visible" name="Restore Percentages" sheetId="6" r:id="rId9"/>
  </sheets>
  <definedNames/>
  <calcPr/>
</workbook>
</file>

<file path=xl/sharedStrings.xml><?xml version="1.0" encoding="utf-8"?>
<sst xmlns="http://schemas.openxmlformats.org/spreadsheetml/2006/main" count="2788" uniqueCount="417">
  <si>
    <t>k0</t>
  </si>
  <si>
    <t>Precinct</t>
  </si>
  <si>
    <t>Biden MiV</t>
  </si>
  <si>
    <t>Trump MiV</t>
  </si>
  <si>
    <t>Biden Advn</t>
  </si>
  <si>
    <t>Trump Advn</t>
  </si>
  <si>
    <t>Actual g</t>
  </si>
  <si>
    <t>h</t>
  </si>
  <si>
    <t>actual ɑ</t>
  </si>
  <si>
    <t>ɑ-plane formula</t>
  </si>
  <si>
    <t>g resid</t>
  </si>
  <si>
    <t>Test k2</t>
  </si>
  <si>
    <t>Test k1</t>
  </si>
  <si>
    <t>Test k0</t>
  </si>
  <si>
    <t>k2 resid</t>
  </si>
  <si>
    <t>k1 resid</t>
  </si>
  <si>
    <t>k0 resid</t>
  </si>
  <si>
    <t>k1</t>
  </si>
  <si>
    <t>RENO-VERDI 1000</t>
  </si>
  <si>
    <t>k2</t>
  </si>
  <si>
    <t>RENO-VERDI 1002</t>
  </si>
  <si>
    <t>RENO-VERDI 1003</t>
  </si>
  <si>
    <t>RENO-VERDI 1006</t>
  </si>
  <si>
    <t>RENO-VERDI 1007</t>
  </si>
  <si>
    <t>RENO-VERDI 1008</t>
  </si>
  <si>
    <t>RENO-VERDI 1010</t>
  </si>
  <si>
    <t>RENO-VERDI 1011</t>
  </si>
  <si>
    <t>RENO-VERDI 1012</t>
  </si>
  <si>
    <t>RENO-VERDI 1014</t>
  </si>
  <si>
    <t>RENO-VERDI 1016</t>
  </si>
  <si>
    <t>RENO-VERDI 1018</t>
  </si>
  <si>
    <t>RENO-VERDI 1020</t>
  </si>
  <si>
    <t>RENO-VERDI 1022</t>
  </si>
  <si>
    <t>RENO-VERDI 1023</t>
  </si>
  <si>
    <t>RENO-VERDI 1024</t>
  </si>
  <si>
    <t>RENO-VERDI 1026</t>
  </si>
  <si>
    <t>RENO-VERDI 1027</t>
  </si>
  <si>
    <t>RENO-VERDI 1029</t>
  </si>
  <si>
    <t>RENO-VERDI 1031</t>
  </si>
  <si>
    <t>RENO-VERDI 1032</t>
  </si>
  <si>
    <t>RENO-VERDI 1033</t>
  </si>
  <si>
    <t>RENO-VERDI 1035</t>
  </si>
  <si>
    <t>RENO-VERDI 1036</t>
  </si>
  <si>
    <t>RENO-VERDI 1038</t>
  </si>
  <si>
    <t>RENO-VERDI 1039</t>
  </si>
  <si>
    <t>RENO-VERDI 1043</t>
  </si>
  <si>
    <t>RENO-VERDI 1044</t>
  </si>
  <si>
    <t>RENO-VERDI 1045</t>
  </si>
  <si>
    <t>RENO-VERDI 1046</t>
  </si>
  <si>
    <t>RENO-VERDI 1047</t>
  </si>
  <si>
    <t>RENO-VERDI 1053</t>
  </si>
  <si>
    <t>RENO-VERDI 1055</t>
  </si>
  <si>
    <t>RENO-VERDI 1056</t>
  </si>
  <si>
    <t>RENO-VERDI 1057</t>
  </si>
  <si>
    <t>RENO-VERDI 2000</t>
  </si>
  <si>
    <t>RENO-VERDI 2004</t>
  </si>
  <si>
    <t>RENO-VERDI 2006</t>
  </si>
  <si>
    <t>RENO-VERDI 2009</t>
  </si>
  <si>
    <t>RENO-VERDI 2010</t>
  </si>
  <si>
    <t>RENO-VERDI 2013</t>
  </si>
  <si>
    <t>RENO-VERDI 2016</t>
  </si>
  <si>
    <t>RENO-VERDI 2017</t>
  </si>
  <si>
    <t>RENO-VERDI 2018</t>
  </si>
  <si>
    <t>RENO-VERDI 2019</t>
  </si>
  <si>
    <t>RENO-VERDI 2020</t>
  </si>
  <si>
    <t>RENO-VERDI 2021</t>
  </si>
  <si>
    <t>RENO-VERDI 2022</t>
  </si>
  <si>
    <t>RENO-VERDI 2023</t>
  </si>
  <si>
    <t>RENO-VERDI 2025</t>
  </si>
  <si>
    <t>RENO-VERDI 2026</t>
  </si>
  <si>
    <t>RENO-VERDI 2027</t>
  </si>
  <si>
    <t>RENO-VERDI 2028</t>
  </si>
  <si>
    <t>RENO-VERDI 2029</t>
  </si>
  <si>
    <t>RENO-VERDI 2030</t>
  </si>
  <si>
    <t>RENO-VERDI 2031</t>
  </si>
  <si>
    <t>RENO-VERDI 2032</t>
  </si>
  <si>
    <t>RENO-VERDI 2033</t>
  </si>
  <si>
    <t>RENO-VERDI 2034</t>
  </si>
  <si>
    <t>RENO-VERDI 2035</t>
  </si>
  <si>
    <t>RENO-VERDI 2036</t>
  </si>
  <si>
    <t>RENO-VERDI 2037</t>
  </si>
  <si>
    <t>RENO-VERDI 2039</t>
  </si>
  <si>
    <t>RENO-VERDI 2040</t>
  </si>
  <si>
    <t>RENO-VERDI 2041</t>
  </si>
  <si>
    <t>RENO-VERDI 2042</t>
  </si>
  <si>
    <t>RENO-VERDI 2047</t>
  </si>
  <si>
    <t>RENO-VERDI 2049</t>
  </si>
  <si>
    <t>RENO-VERDI 2050</t>
  </si>
  <si>
    <t>RENO-VERDI 2058</t>
  </si>
  <si>
    <t>RENO-VERDI 2060</t>
  </si>
  <si>
    <t>RENO-VERDI 2062</t>
  </si>
  <si>
    <t>RENO-VERDI 2065</t>
  </si>
  <si>
    <t>RENO-VERDI 2068</t>
  </si>
  <si>
    <t>RENO-VERDI 2080</t>
  </si>
  <si>
    <t>RENO-VERDI 2081</t>
  </si>
  <si>
    <t>RENO-VERDI 3001</t>
  </si>
  <si>
    <t>RENO-VERDI 3004</t>
  </si>
  <si>
    <t>RENO-VERDI 3006</t>
  </si>
  <si>
    <t>RENO-VERDI 3007</t>
  </si>
  <si>
    <t>RENO-VERDI 3008</t>
  </si>
  <si>
    <t>RENO-VERDI 3009</t>
  </si>
  <si>
    <t>RENO-VERDI 3010</t>
  </si>
  <si>
    <t>RENO-VERDI 3011</t>
  </si>
  <si>
    <t>RENO-VERDI 3012</t>
  </si>
  <si>
    <t>RENO-VERDI 3014</t>
  </si>
  <si>
    <t>RENO-VERDI 3016</t>
  </si>
  <si>
    <t>RENO-VERDI 3017</t>
  </si>
  <si>
    <t>RENO-VERDI 3018</t>
  </si>
  <si>
    <t>RENO-VERDI 3019</t>
  </si>
  <si>
    <t>RENO-VERDI 3020</t>
  </si>
  <si>
    <t>RENO-VERDI 3022</t>
  </si>
  <si>
    <t>RENO-VERDI 3023</t>
  </si>
  <si>
    <t>RENO-VERDI 3024</t>
  </si>
  <si>
    <t>RENO-VERDI 3026</t>
  </si>
  <si>
    <t>RENO-VERDI 3028</t>
  </si>
  <si>
    <t>RENO-VERDI 3029</t>
  </si>
  <si>
    <t>RENO-VERDI 3030</t>
  </si>
  <si>
    <t>RENO-VERDI 3031</t>
  </si>
  <si>
    <t>RENO-VERDI 3032</t>
  </si>
  <si>
    <t>RENO-VERDI 3036</t>
  </si>
  <si>
    <t>RENO-VERDI 3038</t>
  </si>
  <si>
    <t>RENO-VERDI 3040</t>
  </si>
  <si>
    <t>RENO-VERDI 4000</t>
  </si>
  <si>
    <t>RENO-VERDI 4003</t>
  </si>
  <si>
    <t>RENO-VERDI 4005</t>
  </si>
  <si>
    <t>RENO-VERDI 4009</t>
  </si>
  <si>
    <t>RENO-VERDI 4012</t>
  </si>
  <si>
    <t>RENO-VERDI 4014</t>
  </si>
  <si>
    <t>RENO-VERDI 4016</t>
  </si>
  <si>
    <t>RENO-VERDI 4017</t>
  </si>
  <si>
    <t>RENO-VERDI 4019</t>
  </si>
  <si>
    <t>RENO-VERDI 4020</t>
  </si>
  <si>
    <t>RENO-VERDI 4021</t>
  </si>
  <si>
    <t>RENO-VERDI 4023</t>
  </si>
  <si>
    <t>RENO-VERDI 4024</t>
  </si>
  <si>
    <t>RENO-VERDI 4025</t>
  </si>
  <si>
    <t>RENO-VERDI 4032</t>
  </si>
  <si>
    <t>RENO-VERDI 4033</t>
  </si>
  <si>
    <t>RENO-VERDI 4035</t>
  </si>
  <si>
    <t>RENO-VERDI 4036</t>
  </si>
  <si>
    <t>RENO-VERDI 4037</t>
  </si>
  <si>
    <t>RENO-VERDI 4038</t>
  </si>
  <si>
    <t>RENO-VERDI 4039</t>
  </si>
  <si>
    <t>RENO-VERDI 4041</t>
  </si>
  <si>
    <t>RENO-VERDI 4045</t>
  </si>
  <si>
    <t>RENO-VERDI 4046</t>
  </si>
  <si>
    <t>RENO-VERDI 4053</t>
  </si>
  <si>
    <t>RENO-VERDI 5000</t>
  </si>
  <si>
    <t>RENO-VERDI 5005</t>
  </si>
  <si>
    <t>RENO-VERDI 5006</t>
  </si>
  <si>
    <t>RENO-VERDI 5007</t>
  </si>
  <si>
    <t>RENO-VERDI 5008</t>
  </si>
  <si>
    <t>RENO-VERDI 5009</t>
  </si>
  <si>
    <t>RENO-VERDI 5010</t>
  </si>
  <si>
    <t>RENO-VERDI 5011</t>
  </si>
  <si>
    <t>RENO-VERDI 5012</t>
  </si>
  <si>
    <t>RENO-VERDI 5014</t>
  </si>
  <si>
    <t>RENO-VERDI 5015</t>
  </si>
  <si>
    <t>RENO-VERDI 5016</t>
  </si>
  <si>
    <t>RENO-VERDI 5018</t>
  </si>
  <si>
    <t>RENO-VERDI 5020</t>
  </si>
  <si>
    <t>RENO-VERDI 5022</t>
  </si>
  <si>
    <t>RENO-VERDI 5024</t>
  </si>
  <si>
    <t>RENO-VERDI 5026</t>
  </si>
  <si>
    <t>RENO-VERDI 5027</t>
  </si>
  <si>
    <t>RENO-VERDI 5030</t>
  </si>
  <si>
    <t>RENO-VERDI 5031</t>
  </si>
  <si>
    <t>RENO-VERDI 5032</t>
  </si>
  <si>
    <t>RENO-VERDI 5033</t>
  </si>
  <si>
    <t>RENO-VERDI 5034</t>
  </si>
  <si>
    <t>RENO-VERDI 5035</t>
  </si>
  <si>
    <t>RENO-VERDI 5036</t>
  </si>
  <si>
    <t>RENO-VERDI 5040</t>
  </si>
  <si>
    <t>RENO-VERDI 5041</t>
  </si>
  <si>
    <t>RENO-VERDI 5045</t>
  </si>
  <si>
    <t>RENO-VERDI 5046</t>
  </si>
  <si>
    <t>RENO-VERDI 5047</t>
  </si>
  <si>
    <t>RENO-VERDI 5048 (MP)</t>
  </si>
  <si>
    <t>RENO-VERDI 5056</t>
  </si>
  <si>
    <t>RENO-VERDI 5062</t>
  </si>
  <si>
    <t>RENO-VERDI 5063</t>
  </si>
  <si>
    <t>RENO-VERDI 5064</t>
  </si>
  <si>
    <t>RENO-VERDI 5066</t>
  </si>
  <si>
    <t>SPARKS 6100</t>
  </si>
  <si>
    <t>SPARKS 6101</t>
  </si>
  <si>
    <t>SPARKS 6105</t>
  </si>
  <si>
    <t>SPARKS 6106</t>
  </si>
  <si>
    <t>SPARKS 6107</t>
  </si>
  <si>
    <t>SPARKS 6108</t>
  </si>
  <si>
    <t>SPARKS 6109</t>
  </si>
  <si>
    <t>SPARKS 6110</t>
  </si>
  <si>
    <t>SPARKS 6111</t>
  </si>
  <si>
    <t>SPARKS 6113</t>
  </si>
  <si>
    <t>SPARKS 6114</t>
  </si>
  <si>
    <t>SPARKS 6202</t>
  </si>
  <si>
    <t>SPARKS 6203</t>
  </si>
  <si>
    <t>SPARKS 6205</t>
  </si>
  <si>
    <t>SPARKS 6206</t>
  </si>
  <si>
    <t>SPARKS 6208</t>
  </si>
  <si>
    <t>SPARKS 6209</t>
  </si>
  <si>
    <t>SPARKS 6210</t>
  </si>
  <si>
    <t>SPARKS 6211</t>
  </si>
  <si>
    <t>SPARKS 6212</t>
  </si>
  <si>
    <t>SPARKS 6213</t>
  </si>
  <si>
    <t>SPARKS 6214</t>
  </si>
  <si>
    <t>SPARKS 6216</t>
  </si>
  <si>
    <t>SPARKS 6300</t>
  </si>
  <si>
    <t>SPARKS 6301</t>
  </si>
  <si>
    <t>SPARKS 6302</t>
  </si>
  <si>
    <t>SPARKS 6306</t>
  </si>
  <si>
    <t>SPARKS 6307</t>
  </si>
  <si>
    <t>SPARKS 6308</t>
  </si>
  <si>
    <t>SPARKS 6310</t>
  </si>
  <si>
    <t>SPARKS 6311</t>
  </si>
  <si>
    <t>SPARKS 6313</t>
  </si>
  <si>
    <t>SPARKS 6314</t>
  </si>
  <si>
    <t>SPARKS 6318</t>
  </si>
  <si>
    <t>SPARKS 6319</t>
  </si>
  <si>
    <t>SPARKS 6320</t>
  </si>
  <si>
    <t>SPARKS 6400</t>
  </si>
  <si>
    <t>SPARKS 6403</t>
  </si>
  <si>
    <t>SPARKS 6405</t>
  </si>
  <si>
    <t>SPARKS 6411</t>
  </si>
  <si>
    <t>SPARKS 6413</t>
  </si>
  <si>
    <t>SPARKS 6415</t>
  </si>
  <si>
    <t>SPARKS 6416</t>
  </si>
  <si>
    <t>SPARKS 6418</t>
  </si>
  <si>
    <t>SPARKS 6422</t>
  </si>
  <si>
    <t>SPARKS 6423</t>
  </si>
  <si>
    <t>SPARKS 6425</t>
  </si>
  <si>
    <t>SPARKS 6500</t>
  </si>
  <si>
    <t>SPARKS 6501</t>
  </si>
  <si>
    <t>SPARKS 6508</t>
  </si>
  <si>
    <t>SPARKS 6511</t>
  </si>
  <si>
    <t>SPARKS 6513</t>
  </si>
  <si>
    <t>SPARKS 6514</t>
  </si>
  <si>
    <t>SPARKS 6516</t>
  </si>
  <si>
    <t>SPARKS 6519</t>
  </si>
  <si>
    <t>SPARKS 6520</t>
  </si>
  <si>
    <t>SPARKS 6521</t>
  </si>
  <si>
    <t>SPARKS 6522</t>
  </si>
  <si>
    <t>SPARKS 6523</t>
  </si>
  <si>
    <t>SPARKS 6524</t>
  </si>
  <si>
    <t>SPARKS 6525</t>
  </si>
  <si>
    <t>SPARKS 6526</t>
  </si>
  <si>
    <t>RENO-VERDI 7300</t>
  </si>
  <si>
    <t>SPARKS 7304</t>
  </si>
  <si>
    <t>SPARKS 7306</t>
  </si>
  <si>
    <t>SPARKS 7312</t>
  </si>
  <si>
    <t>SPARKS 7313</t>
  </si>
  <si>
    <t>SPARKS 7314</t>
  </si>
  <si>
    <t>SPARKS 7316</t>
  </si>
  <si>
    <t>SPARKS 7318</t>
  </si>
  <si>
    <t>SPARKS 7402</t>
  </si>
  <si>
    <t>SPARKS 7407</t>
  </si>
  <si>
    <t>SPARKS 7408</t>
  </si>
  <si>
    <t>SPARKS 7410</t>
  </si>
  <si>
    <t>GER-WADS 7412</t>
  </si>
  <si>
    <t>SPARKS 7414</t>
  </si>
  <si>
    <t>SPARKS 7415</t>
  </si>
  <si>
    <t>SPARKS 7416</t>
  </si>
  <si>
    <t>SPARKS 7417</t>
  </si>
  <si>
    <t>SPARKS 7418</t>
  </si>
  <si>
    <t>SPARKS 7425</t>
  </si>
  <si>
    <t>SPARKS 7430</t>
  </si>
  <si>
    <t>SPARKS 7433</t>
  </si>
  <si>
    <t>SPARKS 7500</t>
  </si>
  <si>
    <t>SPARKS 7501</t>
  </si>
  <si>
    <t>SPARKS 7502</t>
  </si>
  <si>
    <t>SPARKS 7504</t>
  </si>
  <si>
    <t>SPARKS 7505</t>
  </si>
  <si>
    <t>RENO-VERDI 7506</t>
  </si>
  <si>
    <t>RENO-VERDI 7507</t>
  </si>
  <si>
    <t>RENO-VERDI 7508</t>
  </si>
  <si>
    <t>SPARKS 7513</t>
  </si>
  <si>
    <t>SPARKS 7514</t>
  </si>
  <si>
    <t>SPARKS 7517</t>
  </si>
  <si>
    <t>RENO-VERDI 7519</t>
  </si>
  <si>
    <t>RENO-VERDI 7520</t>
  </si>
  <si>
    <t>RENO-VERDI 7523</t>
  </si>
  <si>
    <t>RENO-VERDI 7524</t>
  </si>
  <si>
    <t>RENO-VERDI 7525</t>
  </si>
  <si>
    <t>RENO-VERDI 7526</t>
  </si>
  <si>
    <t>RENO-VERDI 7527</t>
  </si>
  <si>
    <t>RENO-VERDI 7529 (MP)</t>
  </si>
  <si>
    <t>RENO-VERDI 7532</t>
  </si>
  <si>
    <t>SPARKS 7533</t>
  </si>
  <si>
    <t>SPARKS 7534</t>
  </si>
  <si>
    <t>RENO-VERDI 7536</t>
  </si>
  <si>
    <t>RENO-VERDI 7537</t>
  </si>
  <si>
    <t>RENO-VERDI 7540</t>
  </si>
  <si>
    <t>RENO-VERDI 7541</t>
  </si>
  <si>
    <t>RENO-VERDI 7543</t>
  </si>
  <si>
    <t>RENO-VERDI 7552</t>
  </si>
  <si>
    <t>RENO-VERDI 7557</t>
  </si>
  <si>
    <t>RENO-VERDI 7570</t>
  </si>
  <si>
    <t>SPARKS 7573</t>
  </si>
  <si>
    <t>SPARKS 7576</t>
  </si>
  <si>
    <t>SPARKS 7577</t>
  </si>
  <si>
    <t>SPARKS 7578</t>
  </si>
  <si>
    <t>SPARKS 7579 (MP)</t>
  </si>
  <si>
    <t>GER-WADS 7581</t>
  </si>
  <si>
    <t>RENO-VERDI 7586</t>
  </si>
  <si>
    <t>RENO-VERDI 8100</t>
  </si>
  <si>
    <t>RENO-VERDI 8103</t>
  </si>
  <si>
    <t>INCLINE VILLAGE 8104</t>
  </si>
  <si>
    <t>INCLINE VILLAGE 8105</t>
  </si>
  <si>
    <t>INCLINE VILLAGE 8106</t>
  </si>
  <si>
    <t>INCLINE VILLAGE 8107</t>
  </si>
  <si>
    <t>INCLINE VILLAGE 8108</t>
  </si>
  <si>
    <t>INCLINE VILLAGE 8109</t>
  </si>
  <si>
    <t>INCLINE VILLAGE 8110</t>
  </si>
  <si>
    <t>INCLINE VILLAGE 8116</t>
  </si>
  <si>
    <t>INCLINE VILLAGE 8117</t>
  </si>
  <si>
    <t>RENO-VERDI 8200</t>
  </si>
  <si>
    <t>RENO-VERDI 8201</t>
  </si>
  <si>
    <t>RENO-VERDI 8202</t>
  </si>
  <si>
    <t>RENO-VERDI 8203</t>
  </si>
  <si>
    <t>RENO-VERDI 8204</t>
  </si>
  <si>
    <t>RENO-VERDI 8205</t>
  </si>
  <si>
    <t>RENO-VERDI 8206</t>
  </si>
  <si>
    <t>RENO-VERDI 8207</t>
  </si>
  <si>
    <t>RENO-VERDI 8208</t>
  </si>
  <si>
    <t>RENO-VERDI 8209</t>
  </si>
  <si>
    <t>RENO-VERDI 8210</t>
  </si>
  <si>
    <t>RENO-VERDI 8213</t>
  </si>
  <si>
    <t>RENO-VERDI 8214</t>
  </si>
  <si>
    <t>RENO-VERDI 8216</t>
  </si>
  <si>
    <t>RENO-VERDI 8217</t>
  </si>
  <si>
    <t>RENO-VERDI 8219</t>
  </si>
  <si>
    <t>RENO-VERDI 8220</t>
  </si>
  <si>
    <t>RENO-VERDI 8221</t>
  </si>
  <si>
    <t>RENO-VERDI 8222</t>
  </si>
  <si>
    <t>RENO-VERDI 8233</t>
  </si>
  <si>
    <t>RENO-VERDI 8234</t>
  </si>
  <si>
    <t>RENO-VERDI 8235</t>
  </si>
  <si>
    <t>RENO-VERDI 8236</t>
  </si>
  <si>
    <t>RENO-VERDI 8237</t>
  </si>
  <si>
    <t>RENO-VERDI 8238</t>
  </si>
  <si>
    <t>RENO-VERDI 8240</t>
  </si>
  <si>
    <t>RENO-VERDI 8245</t>
  </si>
  <si>
    <t>RENO-VERDI 8247</t>
  </si>
  <si>
    <t>RENO-VERDI 8250</t>
  </si>
  <si>
    <t>RENO-VERDI 8253</t>
  </si>
  <si>
    <t>RENO-VERDI 8254</t>
  </si>
  <si>
    <t>RENO-VERDI 8256</t>
  </si>
  <si>
    <t>RENO-VERDI 8263</t>
  </si>
  <si>
    <t>RENO-VERDI 8264</t>
  </si>
  <si>
    <t>RENO-VERDI 8271</t>
  </si>
  <si>
    <t>RENO-VERDI 8273</t>
  </si>
  <si>
    <t>RENO-VERDI 8277</t>
  </si>
  <si>
    <t>RENO-VERDI 8297</t>
  </si>
  <si>
    <t>RENO-VERDI 8502</t>
  </si>
  <si>
    <t>County Total</t>
  </si>
  <si>
    <t>ɑ</t>
  </si>
  <si>
    <t>g-plane formula</t>
  </si>
  <si>
    <t>g-plane Trump</t>
  </si>
  <si>
    <t>Shatter</t>
  </si>
  <si>
    <t>Shatter Force</t>
  </si>
  <si>
    <t>P#</t>
  </si>
  <si>
    <t>Registered</t>
  </si>
  <si>
    <t>Biden EDV</t>
  </si>
  <si>
    <t>Trump EDV</t>
  </si>
  <si>
    <t>Other EDV</t>
  </si>
  <si>
    <t>Other Miv</t>
  </si>
  <si>
    <t>Other Advn</t>
  </si>
  <si>
    <t>****</t>
  </si>
  <si>
    <t>Permutation</t>
  </si>
  <si>
    <t>g</t>
  </si>
  <si>
    <t xml:space="preserve"> g</t>
  </si>
  <si>
    <t>Yield agg</t>
  </si>
  <si>
    <t>Resid</t>
  </si>
  <si>
    <t>Combination#</t>
  </si>
  <si>
    <t>Power Set Element</t>
  </si>
  <si>
    <t>Permuts 1,2,3</t>
  </si>
  <si>
    <t>Standard</t>
  </si>
  <si>
    <t>Hybrid</t>
  </si>
  <si>
    <t>Opposition</t>
  </si>
  <si>
    <t>Combo Entered</t>
  </si>
  <si>
    <t>x</t>
  </si>
  <si>
    <t>y</t>
  </si>
  <si>
    <t>t</t>
  </si>
  <si>
    <t>ɑ(x,y)</t>
  </si>
  <si>
    <t>ɑ(x,t)</t>
  </si>
  <si>
    <t>ɑ(y,t)</t>
  </si>
  <si>
    <t>ɑ(xyt)</t>
  </si>
  <si>
    <t>𝝺(x,y)</t>
  </si>
  <si>
    <t>𝝺(x,t)</t>
  </si>
  <si>
    <t>𝝺(y,t)</t>
  </si>
  <si>
    <t>𝝺(x,y) to t</t>
  </si>
  <si>
    <t>𝝺(x,t) to y</t>
  </si>
  <si>
    <t>𝝺(y,t)  to x</t>
  </si>
  <si>
    <t>𝜁(x,y)</t>
  </si>
  <si>
    <t>1/ 𝜁(x,t)</t>
  </si>
  <si>
    <t>1 / 𝜁(y,t)</t>
  </si>
  <si>
    <t>1 / 𝜁(x,y) to t</t>
  </si>
  <si>
    <t>𝜁(x,t)  to y</t>
  </si>
  <si>
    <t>1 / 𝜁(y,t)  to x</t>
  </si>
  <si>
    <t>1-a</t>
  </si>
  <si>
    <t>Phi</t>
  </si>
  <si>
    <t xml:space="preserve">Difference </t>
  </si>
  <si>
    <t>n1</t>
  </si>
  <si>
    <t>n2</t>
  </si>
  <si>
    <t>Restore y</t>
  </si>
  <si>
    <t>Restore t</t>
  </si>
  <si>
    <t>Zeta</t>
  </si>
  <si>
    <t>Restore agg Minimum</t>
  </si>
  <si>
    <t>Restore agg Maximum</t>
  </si>
  <si>
    <t>Restored Trump Minimum</t>
  </si>
  <si>
    <t>Restored Trump Maximum</t>
  </si>
  <si>
    <t>Reported Trump</t>
  </si>
  <si>
    <t>Trump Minmum</t>
  </si>
  <si>
    <t>Trump Maximum</t>
  </si>
  <si>
    <t>Minimum Loss</t>
  </si>
  <si>
    <t>Maximum Loss</t>
  </si>
  <si>
    <t>Natural Theta</t>
  </si>
  <si>
    <t>In Radians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</si>
</sst>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#,##0.000000000000"/>
    <numFmt numFmtId="165" formatCode="#,##0.000000"/>
    <numFmt numFmtId="166" formatCode="#,##0.00000"/>
    <numFmt numFmtId="167" formatCode="#,##0.0000"/>
    <numFmt numFmtId="168" formatCode="0.0000%"/>
    <numFmt numFmtId="169" formatCode="0.0000000"/>
    <numFmt numFmtId="170" formatCode="0.0"/>
  </numFmts>
  <fonts count="14">
    <font>
      <sz val="10.0"/>
      <color rgb="FF000000"/>
      <name val="Calibri"/>
      <scheme val="minor"/>
    </font>
    <font>
      <sz val="8.0"/>
      <color theme="1"/>
      <name val="Garamond"/>
    </font>
    <font>
      <sz val="8.0"/>
      <color rgb="FF000000"/>
      <name val="Garamond"/>
    </font>
    <font>
      <sz val="8.0"/>
      <color rgb="FFEFEFEF"/>
      <name val="Garamond"/>
    </font>
    <font>
      <sz val="8.0"/>
      <color rgb="FFDDDDDD"/>
      <name val="Garamond"/>
    </font>
    <font>
      <color theme="1"/>
      <name val="Arial"/>
    </font>
    <font>
      <color theme="1"/>
      <name val="Calibri"/>
      <scheme val="minor"/>
    </font>
    <font>
      <color theme="1"/>
      <name val="Calibri"/>
    </font>
    <font>
      <sz val="8.0"/>
      <color rgb="FFEEEEEE"/>
      <name val="Garamond"/>
    </font>
    <font>
      <sz val="10.0"/>
      <color theme="1"/>
      <name val="Arial"/>
    </font>
    <font>
      <sz val="10.0"/>
      <color rgb="FFEFEFEF"/>
      <name val="Arial"/>
    </font>
    <font>
      <sz val="10.0"/>
      <color rgb="FFDDDDDD"/>
      <name val="Arial"/>
    </font>
    <font>
      <sz val="8.0"/>
      <color theme="1"/>
      <name val="Arial"/>
    </font>
    <font>
      <sz val="8.0"/>
      <color rgb="FFD9D9D9"/>
      <name val="Garamond"/>
    </font>
  </fonts>
  <fills count="3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B66C"/>
        <bgColor rgb="FFFFB66C"/>
      </patternFill>
    </fill>
    <fill>
      <patternFill patternType="solid">
        <fgColor rgb="FF729FCF"/>
        <bgColor rgb="FF729FCF"/>
      </patternFill>
    </fill>
    <fill>
      <patternFill patternType="solid">
        <fgColor rgb="FFFFA6A6"/>
        <bgColor rgb="FFFFA6A6"/>
      </patternFill>
    </fill>
    <fill>
      <patternFill patternType="solid">
        <fgColor rgb="FF008A9A"/>
        <bgColor rgb="FF008A9A"/>
      </patternFill>
    </fill>
    <fill>
      <patternFill patternType="solid">
        <fgColor rgb="FFD62E4E"/>
        <bgColor rgb="FFD62E4E"/>
      </patternFill>
    </fill>
    <fill>
      <patternFill patternType="solid">
        <fgColor rgb="FFB6D7A8"/>
        <bgColor rgb="FFB6D7A8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AFD095"/>
        <bgColor rgb="FFAFD095"/>
      </patternFill>
    </fill>
    <fill>
      <patternFill patternType="solid">
        <fgColor rgb="FF0012FF"/>
        <bgColor rgb="FF0012FF"/>
      </patternFill>
    </fill>
    <fill>
      <patternFill patternType="solid">
        <fgColor rgb="FFFF0000"/>
        <bgColor rgb="FFFF0000"/>
      </patternFill>
    </fill>
    <fill>
      <patternFill patternType="solid">
        <fgColor rgb="FFFFFFA6"/>
        <bgColor rgb="FFFFFFA6"/>
      </patternFill>
    </fill>
    <fill>
      <patternFill patternType="solid">
        <fgColor rgb="FFFFDE59"/>
        <bgColor rgb="FFFFDE59"/>
      </patternFill>
    </fill>
    <fill>
      <patternFill patternType="solid">
        <fgColor rgb="FFB4C7DC"/>
        <bgColor rgb="FFB4C7DC"/>
      </patternFill>
    </fill>
    <fill>
      <patternFill patternType="solid">
        <fgColor rgb="FFFFD7D7"/>
        <bgColor rgb="FFFFD7D7"/>
      </patternFill>
    </fill>
    <fill>
      <patternFill patternType="solid">
        <fgColor rgb="FF2A6099"/>
        <bgColor rgb="FF2A6099"/>
      </patternFill>
    </fill>
    <fill>
      <patternFill patternType="solid">
        <fgColor rgb="FF00ADAC"/>
        <bgColor rgb="FF00ADAC"/>
      </patternFill>
    </fill>
    <fill>
      <patternFill patternType="solid">
        <fgColor rgb="FF800080"/>
        <bgColor rgb="FF800080"/>
      </patternFill>
    </fill>
    <fill>
      <patternFill patternType="solid">
        <fgColor rgb="FFFF8000"/>
        <bgColor rgb="FFFF8000"/>
      </patternFill>
    </fill>
    <fill>
      <patternFill patternType="solid">
        <fgColor rgb="FF81D41A"/>
        <bgColor rgb="FF81D41A"/>
      </patternFill>
    </fill>
    <fill>
      <patternFill patternType="solid">
        <fgColor rgb="FF999999"/>
        <bgColor rgb="FF999999"/>
      </patternFill>
    </fill>
    <fill>
      <patternFill patternType="solid">
        <fgColor rgb="FF1DE9B6"/>
        <bgColor rgb="FF1DE9B6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B4A7D6"/>
        <bgColor rgb="FFB4A7D6"/>
      </patternFill>
    </fill>
    <fill>
      <patternFill patternType="solid">
        <fgColor rgb="FF741B47"/>
        <bgColor rgb="FF741B47"/>
      </patternFill>
    </fill>
    <fill>
      <patternFill patternType="solid">
        <fgColor rgb="FFF9CB9C"/>
        <bgColor rgb="FFF9CB9C"/>
      </patternFill>
    </fill>
    <fill>
      <patternFill patternType="solid">
        <fgColor rgb="FFB45F06"/>
        <bgColor rgb="FFB45F06"/>
      </patternFill>
    </fill>
    <fill>
      <patternFill patternType="solid">
        <fgColor rgb="FF38761D"/>
        <bgColor rgb="FF38761D"/>
      </patternFill>
    </fill>
    <fill>
      <patternFill patternType="solid">
        <fgColor rgb="FF980000"/>
        <bgColor rgb="FF980000"/>
      </patternFill>
    </fill>
    <fill>
      <patternFill patternType="solid">
        <fgColor rgb="FFFFE599"/>
        <bgColor rgb="FFFFE5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 vertical="bottom"/>
    </xf>
    <xf borderId="1" fillId="4" fontId="2" numFmtId="0" xfId="0" applyAlignment="1" applyBorder="1" applyFill="1" applyFont="1">
      <alignment horizontal="center" readingOrder="0" vertical="bottom"/>
    </xf>
    <xf borderId="1" fillId="5" fontId="2" numFmtId="0" xfId="0" applyAlignment="1" applyBorder="1" applyFill="1" applyFont="1">
      <alignment horizontal="center" readingOrder="0" vertical="bottom"/>
    </xf>
    <xf borderId="1" fillId="6" fontId="3" numFmtId="0" xfId="0" applyAlignment="1" applyBorder="1" applyFill="1" applyFont="1">
      <alignment horizontal="center" readingOrder="0" vertical="bottom"/>
    </xf>
    <xf borderId="1" fillId="7" fontId="3" numFmtId="0" xfId="0" applyAlignment="1" applyBorder="1" applyFill="1" applyFont="1">
      <alignment horizontal="center" readingOrder="0" vertical="bottom"/>
    </xf>
    <xf borderId="1" fillId="8" fontId="2" numFmtId="164" xfId="0" applyAlignment="1" applyBorder="1" applyFill="1" applyFont="1" applyNumberFormat="1">
      <alignment horizontal="center" readingOrder="0"/>
    </xf>
    <xf borderId="1" fillId="9" fontId="4" numFmtId="164" xfId="0" applyAlignment="1" applyBorder="1" applyFill="1" applyFont="1" applyNumberFormat="1">
      <alignment horizontal="center" readingOrder="0"/>
    </xf>
    <xf borderId="1" fillId="10" fontId="4" numFmtId="164" xfId="0" applyAlignment="1" applyBorder="1" applyFill="1" applyFont="1" applyNumberFormat="1">
      <alignment horizontal="center" readingOrder="0"/>
    </xf>
    <xf borderId="1" fillId="11" fontId="2" numFmtId="164" xfId="0" applyAlignment="1" applyBorder="1" applyFill="1" applyFont="1" applyNumberFormat="1">
      <alignment horizontal="center" readingOrder="0"/>
    </xf>
    <xf borderId="0" fillId="2" fontId="5" numFmtId="165" xfId="0" applyAlignment="1" applyFont="1" applyNumberFormat="1">
      <alignment horizontal="center" readingOrder="0"/>
    </xf>
    <xf borderId="0" fillId="2" fontId="1" numFmtId="166" xfId="0" applyAlignment="1" applyFont="1" applyNumberFormat="1">
      <alignment horizontal="center" readingOrder="0"/>
    </xf>
    <xf borderId="0" fillId="2" fontId="6" numFmtId="0" xfId="0" applyAlignment="1" applyFont="1">
      <alignment horizontal="center"/>
    </xf>
    <xf borderId="0" fillId="12" fontId="6" numFmtId="0" xfId="0" applyAlignment="1" applyFill="1" applyFont="1">
      <alignment horizontal="center"/>
    </xf>
    <xf borderId="1" fillId="8" fontId="2" numFmtId="164" xfId="0" applyAlignment="1" applyBorder="1" applyFont="1" applyNumberFormat="1">
      <alignment horizontal="center"/>
    </xf>
    <xf borderId="1" fillId="9" fontId="4" numFmtId="164" xfId="0" applyAlignment="1" applyBorder="1" applyFont="1" applyNumberFormat="1">
      <alignment horizontal="center"/>
    </xf>
    <xf borderId="1" fillId="10" fontId="4" numFmtId="164" xfId="0" applyAlignment="1" applyBorder="1" applyFont="1" applyNumberFormat="1">
      <alignment horizontal="center"/>
    </xf>
    <xf borderId="1" fillId="11" fontId="2" numFmtId="164" xfId="0" applyAlignment="1" applyBorder="1" applyFont="1" applyNumberFormat="1">
      <alignment horizontal="center"/>
    </xf>
    <xf borderId="0" fillId="2" fontId="6" numFmtId="165" xfId="0" applyAlignment="1" applyFont="1" applyNumberFormat="1">
      <alignment horizontal="center"/>
    </xf>
    <xf borderId="0" fillId="2" fontId="1" numFmtId="166" xfId="0" applyAlignment="1" applyFont="1" applyNumberFormat="1">
      <alignment horizontal="center"/>
    </xf>
    <xf borderId="1" fillId="2" fontId="1" numFmtId="167" xfId="0" applyAlignment="1" applyBorder="1" applyFont="1" applyNumberFormat="1">
      <alignment horizontal="center" readingOrder="0"/>
    </xf>
    <xf borderId="1" fillId="2" fontId="1" numFmtId="165" xfId="0" applyAlignment="1" applyBorder="1" applyFont="1" applyNumberFormat="1">
      <alignment horizontal="center" readingOrder="0"/>
    </xf>
    <xf borderId="0" fillId="2" fontId="1" numFmtId="167" xfId="0" applyAlignment="1" applyFont="1" applyNumberFormat="1">
      <alignment horizontal="center" readingOrder="0"/>
    </xf>
    <xf borderId="0" fillId="12" fontId="1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12" fontId="6" numFmtId="0" xfId="0" applyAlignment="1" applyFont="1">
      <alignment horizontal="center" readingOrder="0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  <xf borderId="1" fillId="3" fontId="1" numFmtId="0" xfId="0" applyAlignment="1" applyBorder="1" applyFont="1">
      <alignment horizontal="center" readingOrder="0" vertical="bottom"/>
    </xf>
    <xf borderId="1" fillId="4" fontId="1" numFmtId="0" xfId="0" applyAlignment="1" applyBorder="1" applyFont="1">
      <alignment horizontal="center" readingOrder="0" vertical="bottom"/>
    </xf>
    <xf borderId="1" fillId="5" fontId="1" numFmtId="0" xfId="0" applyAlignment="1" applyBorder="1" applyFont="1">
      <alignment horizontal="center" readingOrder="0" vertical="bottom"/>
    </xf>
    <xf borderId="0" fillId="3" fontId="1" numFmtId="0" xfId="0" applyAlignment="1" applyFont="1">
      <alignment horizontal="center" readingOrder="0" vertical="bottom"/>
    </xf>
    <xf borderId="0" fillId="5" fontId="1" numFmtId="0" xfId="0" applyAlignment="1" applyFont="1">
      <alignment horizontal="center" readingOrder="0" vertical="bottom"/>
    </xf>
    <xf borderId="0" fillId="2" fontId="1" numFmtId="165" xfId="0" applyAlignment="1" applyFont="1" applyNumberFormat="1">
      <alignment horizontal="center" readingOrder="0"/>
    </xf>
    <xf borderId="0" fillId="9" fontId="4" numFmtId="167" xfId="0" applyAlignment="1" applyFont="1" applyNumberFormat="1">
      <alignment horizontal="center" vertical="bottom"/>
    </xf>
    <xf borderId="1" fillId="10" fontId="4" numFmtId="167" xfId="0" applyAlignment="1" applyBorder="1" applyFont="1" applyNumberFormat="1">
      <alignment horizontal="center" vertical="bottom"/>
    </xf>
    <xf borderId="1" fillId="11" fontId="2" numFmtId="167" xfId="0" applyAlignment="1" applyBorder="1" applyFont="1" applyNumberFormat="1">
      <alignment horizontal="center" vertical="bottom"/>
    </xf>
    <xf borderId="1" fillId="8" fontId="2" numFmtId="167" xfId="0" applyAlignment="1" applyBorder="1" applyFont="1" applyNumberFormat="1">
      <alignment horizontal="center" vertical="bottom"/>
    </xf>
    <xf borderId="0" fillId="12" fontId="1" numFmtId="0" xfId="0" applyAlignment="1" applyFont="1">
      <alignment horizontal="center" vertical="bottom"/>
    </xf>
    <xf borderId="0" fillId="13" fontId="1" numFmtId="0" xfId="0" applyAlignment="1" applyFill="1" applyFont="1">
      <alignment horizontal="center" vertical="bottom"/>
    </xf>
    <xf borderId="0" fillId="0" fontId="1" numFmtId="167" xfId="0" applyAlignment="1" applyFont="1" applyNumberFormat="1">
      <alignment horizontal="center" vertical="bottom"/>
    </xf>
    <xf borderId="0" fillId="0" fontId="1" numFmtId="166" xfId="0" applyAlignment="1" applyFont="1" applyNumberFormat="1">
      <alignment horizontal="center" readingOrder="0"/>
    </xf>
    <xf borderId="0" fillId="0" fontId="6" numFmtId="0" xfId="0" applyAlignment="1" applyFont="1">
      <alignment horizontal="center"/>
    </xf>
    <xf borderId="1" fillId="9" fontId="4" numFmtId="167" xfId="0" applyAlignment="1" applyBorder="1" applyFont="1" applyNumberFormat="1">
      <alignment horizontal="center" vertical="bottom"/>
    </xf>
    <xf borderId="0" fillId="0" fontId="1" numFmtId="166" xfId="0" applyAlignment="1" applyFont="1" applyNumberFormat="1">
      <alignment horizontal="center"/>
    </xf>
    <xf borderId="0" fillId="0" fontId="1" numFmtId="167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1" fillId="8" fontId="7" numFmtId="167" xfId="0" applyAlignment="1" applyBorder="1" applyFont="1" applyNumberFormat="1">
      <alignment vertical="bottom"/>
    </xf>
    <xf borderId="1" fillId="9" fontId="7" numFmtId="167" xfId="0" applyAlignment="1" applyBorder="1" applyFont="1" applyNumberFormat="1">
      <alignment vertical="bottom"/>
    </xf>
    <xf borderId="1" fillId="10" fontId="7" numFmtId="167" xfId="0" applyAlignment="1" applyBorder="1" applyFont="1" applyNumberFormat="1">
      <alignment vertical="bottom"/>
    </xf>
    <xf borderId="1" fillId="11" fontId="7" numFmtId="167" xfId="0" applyAlignment="1" applyBorder="1" applyFont="1" applyNumberFormat="1">
      <alignment vertical="bottom"/>
    </xf>
    <xf borderId="0" fillId="0" fontId="7" numFmtId="167" xfId="0" applyAlignment="1" applyFont="1" applyNumberFormat="1">
      <alignment vertical="bottom"/>
    </xf>
    <xf borderId="1" fillId="14" fontId="2" numFmtId="0" xfId="0" applyAlignment="1" applyBorder="1" applyFill="1" applyFont="1">
      <alignment horizontal="center" readingOrder="0" vertical="bottom"/>
    </xf>
    <xf borderId="1" fillId="15" fontId="8" numFmtId="0" xfId="0" applyAlignment="1" applyBorder="1" applyFill="1" applyFont="1">
      <alignment horizontal="center" readingOrder="0" vertical="bottom"/>
    </xf>
    <xf borderId="1" fillId="16" fontId="3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1" fillId="17" fontId="1" numFmtId="0" xfId="0" applyAlignment="1" applyBorder="1" applyFill="1" applyFont="1">
      <alignment horizontal="center" readingOrder="0" vertical="bottom"/>
    </xf>
    <xf borderId="1" fillId="18" fontId="1" numFmtId="0" xfId="0" applyAlignment="1" applyBorder="1" applyFill="1" applyFont="1">
      <alignment horizontal="center" readingOrder="0" vertical="bottom"/>
    </xf>
    <xf borderId="1" fillId="0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1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12" fontId="1" numFmtId="0" xfId="0" applyAlignment="1" applyBorder="1" applyFont="1">
      <alignment horizontal="center" readingOrder="0"/>
    </xf>
    <xf borderId="1" fillId="14" fontId="1" numFmtId="0" xfId="0" applyAlignment="1" applyBorder="1" applyFont="1">
      <alignment horizontal="center" readingOrder="0" vertical="bottom"/>
    </xf>
    <xf borderId="2" fillId="19" fontId="9" numFmtId="0" xfId="0" applyAlignment="1" applyBorder="1" applyFill="1" applyFont="1">
      <alignment horizontal="center" shrinkToFit="0" vertical="bottom" wrapText="0"/>
    </xf>
    <xf borderId="2" fillId="20" fontId="9" numFmtId="0" xfId="0" applyAlignment="1" applyBorder="1" applyFill="1" applyFont="1">
      <alignment horizontal="center" shrinkToFit="0" vertical="bottom" wrapText="0"/>
    </xf>
    <xf borderId="2" fillId="21" fontId="9" numFmtId="0" xfId="0" applyAlignment="1" applyBorder="1" applyFill="1" applyFont="1">
      <alignment horizontal="center" shrinkToFit="0" vertical="bottom" wrapText="0"/>
    </xf>
    <xf borderId="2" fillId="22" fontId="9" numFmtId="0" xfId="0" applyAlignment="1" applyBorder="1" applyFill="1" applyFont="1">
      <alignment horizontal="center" shrinkToFit="0" vertical="bottom" wrapText="0"/>
    </xf>
    <xf borderId="2" fillId="23" fontId="10" numFmtId="0" xfId="0" applyAlignment="1" applyBorder="1" applyFill="1" applyFont="1">
      <alignment horizontal="center" shrinkToFit="0" vertical="bottom" wrapText="0"/>
    </xf>
    <xf borderId="2" fillId="24" fontId="9" numFmtId="0" xfId="0" applyAlignment="1" applyBorder="1" applyFill="1" applyFont="1">
      <alignment horizontal="center" shrinkToFit="0" vertical="bottom" wrapText="0"/>
    </xf>
    <xf borderId="2" fillId="25" fontId="9" numFmtId="0" xfId="0" applyAlignment="1" applyBorder="1" applyFill="1" applyFont="1">
      <alignment horizontal="center" shrinkToFit="0" vertical="bottom" wrapText="0"/>
    </xf>
    <xf borderId="2" fillId="2" fontId="9" numFmtId="0" xfId="0" applyAlignment="1" applyBorder="1" applyFont="1">
      <alignment horizontal="center" shrinkToFit="0" vertical="bottom" wrapText="0"/>
    </xf>
    <xf borderId="2" fillId="26" fontId="9" numFmtId="0" xfId="0" applyAlignment="1" applyBorder="1" applyFill="1" applyFont="1">
      <alignment horizontal="center" shrinkToFit="0" vertical="bottom" wrapText="0"/>
    </xf>
    <xf borderId="0" fillId="0" fontId="9" numFmtId="165" xfId="0" applyAlignment="1" applyFont="1" applyNumberFormat="1">
      <alignment horizontal="center" shrinkToFit="0" vertical="bottom" wrapText="0"/>
    </xf>
    <xf borderId="0" fillId="0" fontId="5" numFmtId="0" xfId="0" applyAlignment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 readingOrder="0" shrinkToFit="0" vertical="bottom" wrapText="0"/>
    </xf>
    <xf borderId="3" fillId="0" fontId="9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2" fillId="21" fontId="9" numFmtId="10" xfId="0" applyAlignment="1" applyBorder="1" applyFont="1" applyNumberFormat="1">
      <alignment horizontal="center" shrinkToFit="0" vertical="bottom" wrapText="0"/>
    </xf>
    <xf borderId="2" fillId="22" fontId="9" numFmtId="10" xfId="0" applyAlignment="1" applyBorder="1" applyFont="1" applyNumberFormat="1">
      <alignment horizontal="center" shrinkToFit="0" vertical="bottom" wrapText="0"/>
    </xf>
    <xf borderId="2" fillId="23" fontId="10" numFmtId="10" xfId="0" applyAlignment="1" applyBorder="1" applyFont="1" applyNumberFormat="1">
      <alignment horizontal="center" shrinkToFit="0" vertical="bottom" wrapText="0"/>
    </xf>
    <xf borderId="2" fillId="24" fontId="9" numFmtId="10" xfId="0" applyAlignment="1" applyBorder="1" applyFont="1" applyNumberFormat="1">
      <alignment horizontal="center" shrinkToFit="0" vertical="bottom" wrapText="0"/>
    </xf>
    <xf borderId="2" fillId="16" fontId="11" numFmtId="0" xfId="0" applyAlignment="1" applyBorder="1" applyFont="1">
      <alignment horizontal="center" readingOrder="0" shrinkToFit="0" vertical="bottom" wrapText="0"/>
    </xf>
    <xf borderId="2" fillId="0" fontId="9" numFmtId="165" xfId="0" applyAlignment="1" applyBorder="1" applyFont="1" applyNumberFormat="1">
      <alignment horizontal="center" shrinkToFit="0" vertical="bottom" wrapText="0"/>
    </xf>
    <xf borderId="5" fillId="0" fontId="9" numFmtId="165" xfId="0" applyAlignment="1" applyBorder="1" applyFont="1" applyNumberFormat="1">
      <alignment horizontal="center" shrinkToFit="0" vertical="bottom" wrapText="0"/>
    </xf>
    <xf borderId="1" fillId="0" fontId="5" numFmtId="165" xfId="0" applyAlignment="1" applyBorder="1" applyFont="1" applyNumberFormat="1">
      <alignment horizontal="center" vertical="bottom"/>
    </xf>
    <xf borderId="1" fillId="0" fontId="9" numFmtId="0" xfId="0" applyAlignment="1" applyBorder="1" applyFont="1">
      <alignment horizontal="center" shrinkToFit="0" vertical="bottom" wrapText="0"/>
    </xf>
    <xf borderId="1" fillId="0" fontId="9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shrinkToFit="0" vertical="bottom" wrapText="0"/>
    </xf>
    <xf borderId="3" fillId="0" fontId="9" numFmtId="0" xfId="0" applyAlignment="1" applyBorder="1" applyFont="1">
      <alignment horizontal="center" readingOrder="0" shrinkToFit="0" vertical="bottom" wrapText="0"/>
    </xf>
    <xf borderId="2" fillId="0" fontId="12" numFmtId="0" xfId="0" applyAlignment="1" applyBorder="1" applyFont="1">
      <alignment horizontal="center" shrinkToFit="0" vertical="bottom" wrapText="0"/>
    </xf>
    <xf borderId="2" fillId="16" fontId="11" numFmtId="0" xfId="0" applyAlignment="1" applyBorder="1" applyFont="1">
      <alignment horizontal="center" shrinkToFit="0" vertical="bottom" wrapText="0"/>
    </xf>
    <xf borderId="2" fillId="2" fontId="9" numFmtId="10" xfId="0" applyAlignment="1" applyBorder="1" applyFont="1" applyNumberFormat="1">
      <alignment horizontal="center" shrinkToFit="0" vertical="bottom" wrapText="0"/>
    </xf>
    <xf borderId="2" fillId="2" fontId="9" numFmtId="166" xfId="0" applyAlignment="1" applyBorder="1" applyFont="1" applyNumberFormat="1">
      <alignment horizontal="center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center" shrinkToFit="0" vertical="bottom" wrapText="0"/>
    </xf>
    <xf borderId="1" fillId="9" fontId="13" numFmtId="10" xfId="0" applyAlignment="1" applyBorder="1" applyFont="1" applyNumberFormat="1">
      <alignment horizontal="center"/>
    </xf>
    <xf borderId="1" fillId="27" fontId="1" numFmtId="10" xfId="0" applyAlignment="1" applyBorder="1" applyFill="1" applyFont="1" applyNumberFormat="1">
      <alignment horizontal="center"/>
    </xf>
    <xf borderId="1" fillId="28" fontId="1" numFmtId="10" xfId="0" applyAlignment="1" applyBorder="1" applyFill="1" applyFont="1" applyNumberFormat="1">
      <alignment horizontal="center"/>
    </xf>
    <xf borderId="1" fillId="29" fontId="3" numFmtId="10" xfId="0" applyAlignment="1" applyBorder="1" applyFill="1" applyFont="1" applyNumberFormat="1">
      <alignment horizontal="center"/>
    </xf>
    <xf borderId="1" fillId="10" fontId="3" numFmtId="10" xfId="0" applyAlignment="1" applyBorder="1" applyFont="1" applyNumberFormat="1">
      <alignment horizontal="center"/>
    </xf>
    <xf borderId="1" fillId="30" fontId="1" numFmtId="10" xfId="0" applyAlignment="1" applyBorder="1" applyFill="1" applyFont="1" applyNumberFormat="1">
      <alignment horizontal="center"/>
    </xf>
    <xf borderId="1" fillId="31" fontId="3" numFmtId="0" xfId="0" applyAlignment="1" applyBorder="1" applyFill="1" applyFont="1">
      <alignment horizontal="center" readingOrder="0"/>
    </xf>
    <xf borderId="1" fillId="12" fontId="1" numFmtId="10" xfId="0" applyAlignment="1" applyBorder="1" applyFont="1" applyNumberFormat="1">
      <alignment horizontal="center" readingOrder="0"/>
    </xf>
    <xf borderId="1" fillId="32" fontId="1" numFmtId="10" xfId="0" applyAlignment="1" applyBorder="1" applyFill="1" applyFont="1" applyNumberFormat="1">
      <alignment horizontal="center" readingOrder="0"/>
    </xf>
    <xf borderId="1" fillId="33" fontId="3" numFmtId="10" xfId="0" applyAlignment="1" applyBorder="1" applyFill="1" applyFont="1" applyNumberFormat="1">
      <alignment horizontal="center" readingOrder="0"/>
    </xf>
    <xf borderId="1" fillId="33" fontId="3" numFmtId="0" xfId="0" applyAlignment="1" applyBorder="1" applyFont="1">
      <alignment horizontal="center" readingOrder="0"/>
    </xf>
    <xf borderId="1" fillId="11" fontId="1" numFmtId="0" xfId="0" applyAlignment="1" applyBorder="1" applyFont="1">
      <alignment horizontal="center" readingOrder="0"/>
    </xf>
    <xf borderId="1" fillId="8" fontId="1" numFmtId="0" xfId="0" applyAlignment="1" applyBorder="1" applyFont="1">
      <alignment horizontal="center" readingOrder="0"/>
    </xf>
    <xf borderId="1" fillId="34" fontId="3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31" fontId="3" numFmtId="10" xfId="0" applyAlignment="1" applyBorder="1" applyFont="1" applyNumberFormat="1">
      <alignment horizontal="center"/>
    </xf>
    <xf borderId="1" fillId="12" fontId="1" numFmtId="10" xfId="0" applyAlignment="1" applyBorder="1" applyFont="1" applyNumberFormat="1">
      <alignment horizontal="center"/>
    </xf>
    <xf borderId="1" fillId="32" fontId="1" numFmtId="10" xfId="0" applyAlignment="1" applyBorder="1" applyFont="1" applyNumberFormat="1">
      <alignment horizontal="center"/>
    </xf>
    <xf borderId="1" fillId="33" fontId="3" numFmtId="10" xfId="0" applyAlignment="1" applyBorder="1" applyFont="1" applyNumberFormat="1">
      <alignment horizontal="center"/>
    </xf>
    <xf borderId="1" fillId="11" fontId="1" numFmtId="0" xfId="0" applyAlignment="1" applyBorder="1" applyFont="1">
      <alignment horizontal="center"/>
    </xf>
    <xf borderId="1" fillId="8" fontId="1" numFmtId="0" xfId="0" applyAlignment="1" applyBorder="1" applyFont="1">
      <alignment horizontal="center"/>
    </xf>
    <xf borderId="1" fillId="34" fontId="3" numFmtId="0" xfId="0" applyAlignment="1" applyBorder="1" applyFont="1">
      <alignment horizontal="center"/>
    </xf>
    <xf borderId="0" fillId="0" fontId="1" numFmtId="10" xfId="0" applyAlignment="1" applyFont="1" applyNumberFormat="1">
      <alignment horizontal="center"/>
    </xf>
    <xf borderId="0" fillId="29" fontId="4" numFmtId="168" xfId="0" applyAlignment="1" applyFont="1" applyNumberFormat="1">
      <alignment horizontal="center" vertical="bottom"/>
    </xf>
    <xf borderId="1" fillId="35" fontId="3" numFmtId="168" xfId="0" applyAlignment="1" applyBorder="1" applyFill="1" applyFont="1" applyNumberFormat="1">
      <alignment horizontal="center" vertical="bottom"/>
    </xf>
    <xf borderId="0" fillId="1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0" fontId="1" numFmtId="166" xfId="0" applyAlignment="1" applyFont="1" applyNumberFormat="1">
      <alignment horizontal="center" vertical="bottom"/>
    </xf>
    <xf borderId="0" fillId="7" fontId="13" numFmtId="10" xfId="0" applyAlignment="1" applyFont="1" applyNumberFormat="1">
      <alignment horizontal="center" vertical="bottom"/>
    </xf>
    <xf borderId="1" fillId="5" fontId="1" numFmtId="10" xfId="0" applyAlignment="1" applyBorder="1" applyFont="1" applyNumberFormat="1">
      <alignment horizontal="center" vertical="bottom"/>
    </xf>
    <xf borderId="1" fillId="11" fontId="1" numFmtId="169" xfId="0" applyAlignment="1" applyBorder="1" applyFont="1" applyNumberFormat="1">
      <alignment horizontal="center" vertical="bottom"/>
    </xf>
    <xf borderId="0" fillId="10" fontId="3" numFmtId="0" xfId="0" applyAlignment="1" applyFont="1">
      <alignment horizontal="center" readingOrder="0" vertical="bottom"/>
    </xf>
    <xf borderId="0" fillId="2" fontId="1" numFmtId="170" xfId="0" applyAlignment="1" applyFont="1" applyNumberFormat="1">
      <alignment horizontal="center" readingOrder="0" vertical="bottom"/>
    </xf>
    <xf borderId="0" fillId="36" fontId="1" numFmtId="0" xfId="0" applyAlignment="1" applyFill="1" applyFont="1">
      <alignment horizontal="center" vertical="bottom"/>
    </xf>
    <xf borderId="0" fillId="0" fontId="7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1" fillId="29" fontId="4" numFmtId="168" xfId="0" applyAlignment="1" applyBorder="1" applyFont="1" applyNumberFormat="1">
      <alignment horizontal="center" vertical="bottom"/>
    </xf>
    <xf borderId="0" fillId="10" fontId="3" numFmtId="10" xfId="0" applyAlignment="1" applyFont="1" applyNumberFormat="1">
      <alignment horizontal="center" vertical="bottom"/>
    </xf>
    <xf borderId="0" fillId="2" fontId="1" numFmtId="170" xfId="0" applyAlignment="1" applyFont="1" applyNumberFormat="1">
      <alignment horizontal="center" vertical="bottom"/>
    </xf>
    <xf borderId="0" fillId="2" fontId="1" numFmtId="1" xfId="0" applyAlignment="1" applyFont="1" applyNumberFormat="1">
      <alignment horizontal="center" vertical="bottom"/>
    </xf>
    <xf borderId="0" fillId="16" fontId="3" numFmtId="1" xfId="0" applyAlignment="1" applyFont="1" applyNumberForma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2A6099"/>
          <bgColor rgb="FF2A6099"/>
        </patternFill>
      </fill>
      <border/>
    </dxf>
    <dxf>
      <font/>
      <fill>
        <patternFill patternType="solid">
          <fgColor rgb="FF1DE9B6"/>
          <bgColor rgb="FF1DE9B6"/>
        </patternFill>
      </fill>
      <border/>
    </dxf>
    <dxf>
      <font>
        <color rgb="FFDDDDDD"/>
      </font>
      <fill>
        <patternFill patternType="solid">
          <fgColor rgb="FF55308D"/>
          <bgColor rgb="FF55308D"/>
        </patternFill>
      </fill>
      <border/>
    </dxf>
    <dxf>
      <font/>
      <fill>
        <patternFill patternType="solid">
          <fgColor rgb="FFFF8000"/>
          <bgColor rgb="FFFF8000"/>
        </patternFill>
      </fill>
      <border/>
    </dxf>
    <dxf>
      <font/>
      <fill>
        <patternFill patternType="solid">
          <fgColor rgb="FF81D41A"/>
          <bgColor rgb="FF81D41A"/>
        </patternFill>
      </fill>
      <border/>
    </dxf>
    <dxf>
      <font>
        <b/>
        <color rgb="FF00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ɑ-plane formula and Actual ɑ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'Washoe Results'!$K$1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9900FF"/>
              </a:solidFill>
              <a:ln cmpd="sng">
                <a:solidFill>
                  <a:srgbClr val="9900FF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'Washoe Results'!$J$2:$J$336</c:f>
            </c:numRef>
          </c:xVal>
          <c:yVal>
            <c:numRef>
              <c:f>'Washoe Results'!$K$2:$K$336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705119"/>
        <c:axId val="1380242207"/>
      </c:scatterChart>
      <c:valAx>
        <c:axId val="445705119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0242207"/>
      </c:valAx>
      <c:valAx>
        <c:axId val="13802422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57051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'Washoe Permutations MiV vs Adva'!$AO$1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'Washoe Permutations MiV vs Adva'!$AN$2:$AN$335</c:f>
            </c:numRef>
          </c:xVal>
          <c:yVal>
            <c:numRef>
              <c:f>'Washoe Permutations MiV vs Adva'!$AO$2:$AO$335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459196"/>
        <c:axId val="1254630130"/>
      </c:scatterChart>
      <c:valAx>
        <c:axId val="1624459196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4630130"/>
      </c:valAx>
      <c:valAx>
        <c:axId val="1254630130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44591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'Washoe Permutations MiV vs Adva'!$BA$1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'Washoe Permutations MiV vs Adva'!$AZ$2:$AZ$275</c:f>
            </c:numRef>
          </c:xVal>
          <c:yVal>
            <c:numRef>
              <c:f>'Washoe Permutations MiV vs Adva'!$BA$2:$BA$275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464182"/>
        <c:axId val="988599450"/>
      </c:scatterChart>
      <c:valAx>
        <c:axId val="2020464182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8599450"/>
      </c:valAx>
      <c:valAx>
        <c:axId val="988599450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04641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Washoe 2020:  Trump Early vs MiV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trendline>
            <c:name>Trendline for series 1</c:name>
            <c:spPr>
              <a:ln w="76200">
                <a:solidFill>
                  <a:srgbClr val="FF0000"/>
                </a:solidFill>
              </a:ln>
            </c:spPr>
            <c:trendlineType val="exp"/>
            <c:dispRSqr val="1"/>
            <c:dispEq val="0"/>
          </c:trendline>
          <c:xVal>
            <c:numRef>
              <c:f>'Washoe Permutations MiV vs Adva'!$O$1:$O$335</c:f>
            </c:numRef>
          </c:xVal>
          <c:yVal>
            <c:numRef>
              <c:f>'Washoe Permutations MiV vs Adva'!$N$1:$N$335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113639"/>
        <c:axId val="152024841"/>
      </c:scatterChart>
      <c:valAx>
        <c:axId val="1644113639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024841"/>
      </c:valAx>
      <c:valAx>
        <c:axId val="1520248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4113639"/>
      </c:valAx>
    </c:plotArea>
    <c:plotVisOnly val="1"/>
  </c:chart>
  <c:spPr>
    <a:solidFill>
      <a:srgbClr val="FFF2CC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 and 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'Restore Percentages'!$I$1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9900FF"/>
              </a:solidFill>
              <a:ln cmpd="sng">
                <a:solidFill>
                  <a:srgbClr val="9900FF"/>
                </a:solidFill>
              </a:ln>
            </c:spPr>
          </c:marker>
          <c:dPt>
            <c:idx val="275"/>
            <c:marker>
              <c:symbol val="none"/>
            </c:marker>
          </c:dPt>
          <c:xVal>
            <c:numRef>
              <c:f>'Restore Percentages'!$H$2:$H$335</c:f>
            </c:numRef>
          </c:xVal>
          <c:yVal>
            <c:numRef>
              <c:f>'Restore Percentages'!$I$2:$I$335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471350"/>
        <c:axId val="301650313"/>
      </c:scatterChart>
      <c:valAx>
        <c:axId val="652471350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1650313"/>
      </c:valAx>
      <c:valAx>
        <c:axId val="301650313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24713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Restore y and 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'Restore Percentages'!$O$1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'Restore Percentages'!$N$2:$N$335</c:f>
            </c:numRef>
          </c:xVal>
          <c:yVal>
            <c:numRef>
              <c:f>'Restore Percentages'!$O$2:$O$335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507365"/>
        <c:axId val="1333882068"/>
      </c:scatterChart>
      <c:valAx>
        <c:axId val="76750736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3882068"/>
      </c:valAx>
      <c:valAx>
        <c:axId val="13338820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75073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238125</xdr:colOff>
      <xdr:row>14</xdr:row>
      <xdr:rowOff>66675</xdr:rowOff>
    </xdr:from>
    <xdr:ext cx="3638550" cy="33909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209550</xdr:colOff>
      <xdr:row>5</xdr:row>
      <xdr:rowOff>47625</xdr:rowOff>
    </xdr:from>
    <xdr:ext cx="7086600" cy="5905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114300</xdr:colOff>
      <xdr:row>12</xdr:row>
      <xdr:rowOff>28575</xdr:rowOff>
    </xdr:from>
    <xdr:ext cx="8410575" cy="305752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31</xdr:col>
      <xdr:colOff>723900</xdr:colOff>
      <xdr:row>10</xdr:row>
      <xdr:rowOff>28575</xdr:rowOff>
    </xdr:from>
    <xdr:ext cx="4191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46</xdr:col>
      <xdr:colOff>457200</xdr:colOff>
      <xdr:row>2</xdr:row>
      <xdr:rowOff>85725</xdr:rowOff>
    </xdr:from>
    <xdr:ext cx="3762375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161925</xdr:colOff>
      <xdr:row>3</xdr:row>
      <xdr:rowOff>76200</xdr:rowOff>
    </xdr:from>
    <xdr:ext cx="5715000" cy="56102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66675</xdr:colOff>
      <xdr:row>6</xdr:row>
      <xdr:rowOff>66675</xdr:rowOff>
    </xdr:from>
    <xdr:ext cx="4019550" cy="37623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695325</xdr:colOff>
      <xdr:row>6</xdr:row>
      <xdr:rowOff>123825</xdr:rowOff>
    </xdr:from>
    <xdr:ext cx="3971925" cy="36480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1.57"/>
    <col customWidth="1" min="6" max="6" width="10.71"/>
    <col customWidth="1" min="7" max="51" width="11.57"/>
  </cols>
  <sheetData>
    <row r="1" ht="12.75" customHeight="1">
      <c r="A1" s="1" t="s">
        <v>0</v>
      </c>
      <c r="B1" s="1">
        <v>-0.00118232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T1" s="12" t="s">
        <v>11</v>
      </c>
      <c r="U1" s="12" t="s">
        <v>12</v>
      </c>
      <c r="V1" s="12" t="s">
        <v>13</v>
      </c>
      <c r="W1" s="12" t="s">
        <v>14</v>
      </c>
      <c r="X1" s="12" t="s">
        <v>15</v>
      </c>
      <c r="Y1" s="12" t="s">
        <v>16</v>
      </c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4"/>
    </row>
    <row r="2" ht="12.75" customHeight="1">
      <c r="A2" s="1" t="s">
        <v>17</v>
      </c>
      <c r="B2" s="1">
        <v>0.629284</v>
      </c>
      <c r="C2" s="2" t="s">
        <v>18</v>
      </c>
      <c r="D2" s="3">
        <v>236.0</v>
      </c>
      <c r="E2" s="4">
        <v>51.0</v>
      </c>
      <c r="F2" s="5">
        <v>145.0</v>
      </c>
      <c r="G2" s="6">
        <v>95.0</v>
      </c>
      <c r="H2" s="15">
        <f t="shared" ref="H2:H336" si="1">G2/(D2+G2)</f>
        <v>0.2870090634</v>
      </c>
      <c r="I2" s="16">
        <f t="shared" ref="I2:I336" si="2">E2/(E2+F2)</f>
        <v>0.2602040816</v>
      </c>
      <c r="J2" s="17">
        <f t="shared" ref="J2:J336" si="3">(E2+G2)/(D2+E2+F2+G2)</f>
        <v>0.2770398482</v>
      </c>
      <c r="K2" s="18">
        <f t="shared" ref="K2:K336" si="4">$B$1+$B$2*H2+$B$3*I2</f>
        <v>0.2758972537</v>
      </c>
      <c r="L2" s="19">
        <f t="shared" ref="L2:L336" si="5">J2-K2</f>
        <v>0.001142594472</v>
      </c>
      <c r="T2" s="20">
        <f t="shared" ref="T2:T335" si="6">(J2-$B$1-$B$2*H2)/I2</f>
        <v>0.3751361474</v>
      </c>
      <c r="U2" s="21">
        <f t="shared" ref="U2:U335" si="7">(J2-$B$1-$B$3*I2)/H2</f>
        <v>0.6332650397</v>
      </c>
      <c r="V2" s="22">
        <f t="shared" ref="V2:V335" si="8">(J2-$B$2*H2-$B$3*I2)</f>
        <v>-0.00003972552792</v>
      </c>
      <c r="W2" s="12">
        <f t="shared" ref="W2:W335" si="9">$B$3+T2</f>
        <v>0.7458811474</v>
      </c>
      <c r="X2" s="23">
        <f t="shared" ref="X2:X335" si="10">$B$2-U2</f>
        <v>-0.003981039687</v>
      </c>
      <c r="Y2" s="12">
        <f t="shared" ref="Y2:Y335" si="11">$B$1-W2</f>
        <v>-0.7470634674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24"/>
    </row>
    <row r="3" ht="12.75" customHeight="1">
      <c r="A3" s="1" t="s">
        <v>19</v>
      </c>
      <c r="B3" s="1">
        <v>0.370745</v>
      </c>
      <c r="C3" s="2" t="s">
        <v>20</v>
      </c>
      <c r="D3" s="3">
        <v>337.0</v>
      </c>
      <c r="E3" s="4">
        <v>132.0</v>
      </c>
      <c r="F3" s="5">
        <v>117.0</v>
      </c>
      <c r="G3" s="6">
        <v>114.0</v>
      </c>
      <c r="H3" s="15">
        <f t="shared" si="1"/>
        <v>0.2527716186</v>
      </c>
      <c r="I3" s="16">
        <f t="shared" si="2"/>
        <v>0.5301204819</v>
      </c>
      <c r="J3" s="17">
        <f t="shared" si="3"/>
        <v>0.3514285714</v>
      </c>
      <c r="K3" s="18">
        <f t="shared" si="4"/>
        <v>0.3544223333</v>
      </c>
      <c r="L3" s="19">
        <f t="shared" si="5"/>
        <v>-0.002993761899</v>
      </c>
      <c r="T3" s="20">
        <f t="shared" si="6"/>
        <v>0.3650976764</v>
      </c>
      <c r="U3" s="21">
        <f t="shared" si="7"/>
        <v>0.6174402578</v>
      </c>
      <c r="V3" s="22">
        <f t="shared" si="8"/>
        <v>-0.004176081899</v>
      </c>
      <c r="W3" s="12">
        <f t="shared" si="9"/>
        <v>0.7358426764</v>
      </c>
      <c r="X3" s="23">
        <f t="shared" si="10"/>
        <v>0.01184374225</v>
      </c>
      <c r="Y3" s="12">
        <f t="shared" si="11"/>
        <v>-0.7370249964</v>
      </c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6"/>
    </row>
    <row r="4" ht="12.75" customHeight="1">
      <c r="A4" s="27"/>
      <c r="B4" s="27"/>
      <c r="C4" s="2" t="s">
        <v>21</v>
      </c>
      <c r="D4" s="3">
        <v>576.0</v>
      </c>
      <c r="E4" s="4">
        <v>149.0</v>
      </c>
      <c r="F4" s="5">
        <v>249.0</v>
      </c>
      <c r="G4" s="6">
        <v>172.0</v>
      </c>
      <c r="H4" s="15">
        <f t="shared" si="1"/>
        <v>0.2299465241</v>
      </c>
      <c r="I4" s="16">
        <f t="shared" si="2"/>
        <v>0.3743718593</v>
      </c>
      <c r="J4" s="17">
        <f t="shared" si="3"/>
        <v>0.280104712</v>
      </c>
      <c r="K4" s="18">
        <f t="shared" si="4"/>
        <v>0.2823158434</v>
      </c>
      <c r="L4" s="19">
        <f t="shared" si="5"/>
        <v>-0.002211131382</v>
      </c>
      <c r="T4" s="20">
        <f t="shared" si="6"/>
        <v>0.3648387564</v>
      </c>
      <c r="U4" s="21">
        <f t="shared" si="7"/>
        <v>0.6196681496</v>
      </c>
      <c r="V4" s="22">
        <f t="shared" si="8"/>
        <v>-0.003393451382</v>
      </c>
      <c r="W4" s="12">
        <f t="shared" si="9"/>
        <v>0.7355837564</v>
      </c>
      <c r="X4" s="23">
        <f t="shared" si="10"/>
        <v>0.00961585043</v>
      </c>
      <c r="Y4" s="12">
        <f t="shared" si="11"/>
        <v>-0.7367660764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6"/>
    </row>
    <row r="5" ht="12.75" customHeight="1">
      <c r="A5" s="28"/>
      <c r="B5" s="28"/>
      <c r="C5" s="2" t="s">
        <v>22</v>
      </c>
      <c r="D5" s="3">
        <v>154.0</v>
      </c>
      <c r="E5" s="4">
        <v>59.0</v>
      </c>
      <c r="F5" s="5">
        <v>86.0</v>
      </c>
      <c r="G5" s="6">
        <v>37.0</v>
      </c>
      <c r="H5" s="15">
        <f t="shared" si="1"/>
        <v>0.1937172775</v>
      </c>
      <c r="I5" s="16">
        <f t="shared" si="2"/>
        <v>0.4068965517</v>
      </c>
      <c r="J5" s="17">
        <f t="shared" si="3"/>
        <v>0.2857142857</v>
      </c>
      <c r="K5" s="18">
        <f t="shared" si="4"/>
        <v>0.2715757253</v>
      </c>
      <c r="L5" s="19">
        <f t="shared" si="5"/>
        <v>0.0141385604</v>
      </c>
      <c r="T5" s="20">
        <f t="shared" si="6"/>
        <v>0.4054923095</v>
      </c>
      <c r="U5" s="21">
        <f t="shared" si="7"/>
        <v>0.7022695415</v>
      </c>
      <c r="V5" s="22">
        <f t="shared" si="8"/>
        <v>0.0129562404</v>
      </c>
      <c r="W5" s="12">
        <f t="shared" si="9"/>
        <v>0.7762373095</v>
      </c>
      <c r="X5" s="23">
        <f t="shared" si="10"/>
        <v>-0.07298554152</v>
      </c>
      <c r="Y5" s="12">
        <f t="shared" si="11"/>
        <v>-0.7774196295</v>
      </c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6"/>
    </row>
    <row r="6" ht="12.75" customHeight="1">
      <c r="A6" s="27"/>
      <c r="B6" s="27"/>
      <c r="C6" s="2" t="s">
        <v>23</v>
      </c>
      <c r="D6" s="3">
        <v>516.0</v>
      </c>
      <c r="E6" s="4">
        <v>230.0</v>
      </c>
      <c r="F6" s="5">
        <v>154.0</v>
      </c>
      <c r="G6" s="6">
        <v>251.0</v>
      </c>
      <c r="H6" s="15">
        <f t="shared" si="1"/>
        <v>0.3272490222</v>
      </c>
      <c r="I6" s="16">
        <f t="shared" si="2"/>
        <v>0.5989583333</v>
      </c>
      <c r="J6" s="17">
        <f t="shared" si="3"/>
        <v>0.4178974805</v>
      </c>
      <c r="K6" s="18">
        <f t="shared" si="4"/>
        <v>0.426811061</v>
      </c>
      <c r="L6" s="19">
        <f t="shared" si="5"/>
        <v>-0.008913580504</v>
      </c>
      <c r="T6" s="20">
        <f t="shared" si="6"/>
        <v>0.355863196</v>
      </c>
      <c r="U6" s="21">
        <f t="shared" si="7"/>
        <v>0.6020460867</v>
      </c>
      <c r="V6" s="22">
        <f t="shared" si="8"/>
        <v>-0.0100959005</v>
      </c>
      <c r="W6" s="12">
        <f t="shared" si="9"/>
        <v>0.726608196</v>
      </c>
      <c r="X6" s="23">
        <f t="shared" si="10"/>
        <v>0.02723791333</v>
      </c>
      <c r="Y6" s="12">
        <f t="shared" si="11"/>
        <v>-0.727790516</v>
      </c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6"/>
    </row>
    <row r="7" ht="12.75" customHeight="1">
      <c r="A7" s="27"/>
      <c r="B7" s="27"/>
      <c r="C7" s="2" t="s">
        <v>24</v>
      </c>
      <c r="D7" s="3">
        <v>168.0</v>
      </c>
      <c r="E7" s="4">
        <v>55.0</v>
      </c>
      <c r="F7" s="5">
        <v>65.0</v>
      </c>
      <c r="G7" s="6">
        <v>58.0</v>
      </c>
      <c r="H7" s="15">
        <f t="shared" si="1"/>
        <v>0.2566371681</v>
      </c>
      <c r="I7" s="16">
        <f t="shared" si="2"/>
        <v>0.4583333333</v>
      </c>
      <c r="J7" s="17">
        <f t="shared" si="3"/>
        <v>0.3265895954</v>
      </c>
      <c r="K7" s="18">
        <f t="shared" si="4"/>
        <v>0.3302401354</v>
      </c>
      <c r="L7" s="19">
        <f t="shared" si="5"/>
        <v>-0.003650540008</v>
      </c>
      <c r="T7" s="20">
        <f t="shared" si="6"/>
        <v>0.3627801854</v>
      </c>
      <c r="U7" s="21">
        <f t="shared" si="7"/>
        <v>0.615059482</v>
      </c>
      <c r="V7" s="22">
        <f t="shared" si="8"/>
        <v>-0.004832860008</v>
      </c>
      <c r="W7" s="12">
        <f t="shared" si="9"/>
        <v>0.7335251854</v>
      </c>
      <c r="X7" s="23">
        <f t="shared" si="10"/>
        <v>0.01422451796</v>
      </c>
      <c r="Y7" s="12">
        <f t="shared" si="11"/>
        <v>-0.7347075054</v>
      </c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6"/>
    </row>
    <row r="8" ht="12.75" customHeight="1">
      <c r="A8" s="27"/>
      <c r="B8" s="27"/>
      <c r="C8" s="2" t="s">
        <v>25</v>
      </c>
      <c r="D8" s="3">
        <v>505.0</v>
      </c>
      <c r="E8" s="4">
        <v>165.0</v>
      </c>
      <c r="F8" s="5">
        <v>206.0</v>
      </c>
      <c r="G8" s="6">
        <v>234.0</v>
      </c>
      <c r="H8" s="15">
        <f t="shared" si="1"/>
        <v>0.3166441137</v>
      </c>
      <c r="I8" s="16">
        <f t="shared" si="2"/>
        <v>0.4447439353</v>
      </c>
      <c r="J8" s="17">
        <f t="shared" si="3"/>
        <v>0.3594594595</v>
      </c>
      <c r="K8" s="18">
        <f t="shared" si="4"/>
        <v>0.3629633447</v>
      </c>
      <c r="L8" s="19">
        <f t="shared" si="5"/>
        <v>-0.003503885262</v>
      </c>
      <c r="T8" s="20">
        <f t="shared" si="6"/>
        <v>0.3628665671</v>
      </c>
      <c r="U8" s="21">
        <f t="shared" si="7"/>
        <v>0.6182183111</v>
      </c>
      <c r="V8" s="22">
        <f t="shared" si="8"/>
        <v>-0.004686205262</v>
      </c>
      <c r="W8" s="12">
        <f t="shared" si="9"/>
        <v>0.7336115671</v>
      </c>
      <c r="X8" s="23">
        <f t="shared" si="10"/>
        <v>0.01106568893</v>
      </c>
      <c r="Y8" s="12">
        <f t="shared" si="11"/>
        <v>-0.7347938871</v>
      </c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6"/>
    </row>
    <row r="9" ht="12.75" customHeight="1">
      <c r="A9" s="28"/>
      <c r="B9" s="28"/>
      <c r="C9" s="2" t="s">
        <v>26</v>
      </c>
      <c r="D9" s="3">
        <v>347.0</v>
      </c>
      <c r="E9" s="4">
        <v>118.0</v>
      </c>
      <c r="F9" s="5">
        <v>141.0</v>
      </c>
      <c r="G9" s="6">
        <v>116.0</v>
      </c>
      <c r="H9" s="15">
        <f t="shared" si="1"/>
        <v>0.2505399568</v>
      </c>
      <c r="I9" s="16">
        <f t="shared" si="2"/>
        <v>0.4555984556</v>
      </c>
      <c r="J9" s="17">
        <f t="shared" si="3"/>
        <v>0.324099723</v>
      </c>
      <c r="K9" s="18">
        <f t="shared" si="4"/>
        <v>0.3253893156</v>
      </c>
      <c r="L9" s="19">
        <f t="shared" si="5"/>
        <v>-0.001289592606</v>
      </c>
      <c r="T9" s="20">
        <f t="shared" si="6"/>
        <v>0.3679144535</v>
      </c>
      <c r="U9" s="21">
        <f t="shared" si="7"/>
        <v>0.6241367468</v>
      </c>
      <c r="V9" s="22">
        <f t="shared" si="8"/>
        <v>-0.002471912606</v>
      </c>
      <c r="W9" s="12">
        <f t="shared" si="9"/>
        <v>0.7386594535</v>
      </c>
      <c r="X9" s="23">
        <f t="shared" si="10"/>
        <v>0.005147253247</v>
      </c>
      <c r="Y9" s="12">
        <f t="shared" si="11"/>
        <v>-0.7398417735</v>
      </c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6"/>
    </row>
    <row r="10" ht="12.75" customHeight="1">
      <c r="A10" s="27"/>
      <c r="B10" s="27"/>
      <c r="C10" s="2" t="s">
        <v>27</v>
      </c>
      <c r="D10" s="3">
        <v>163.0</v>
      </c>
      <c r="E10" s="4">
        <v>88.0</v>
      </c>
      <c r="F10" s="5">
        <v>68.0</v>
      </c>
      <c r="G10" s="6">
        <v>62.0</v>
      </c>
      <c r="H10" s="15">
        <f t="shared" si="1"/>
        <v>0.2755555556</v>
      </c>
      <c r="I10" s="16">
        <f t="shared" si="2"/>
        <v>0.5641025641</v>
      </c>
      <c r="J10" s="17">
        <f t="shared" si="3"/>
        <v>0.3937007874</v>
      </c>
      <c r="K10" s="18">
        <f t="shared" si="4"/>
        <v>0.3813585874</v>
      </c>
      <c r="L10" s="19">
        <f t="shared" si="5"/>
        <v>0.01234220005</v>
      </c>
      <c r="T10" s="20">
        <f t="shared" si="6"/>
        <v>0.3926243546</v>
      </c>
      <c r="U10" s="21">
        <f t="shared" si="7"/>
        <v>0.6740742421</v>
      </c>
      <c r="V10" s="22">
        <f t="shared" si="8"/>
        <v>0.01115988005</v>
      </c>
      <c r="W10" s="12">
        <f t="shared" si="9"/>
        <v>0.7633693546</v>
      </c>
      <c r="X10" s="23">
        <f t="shared" si="10"/>
        <v>-0.04479024212</v>
      </c>
      <c r="Y10" s="12">
        <f t="shared" si="11"/>
        <v>-0.7645516746</v>
      </c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6"/>
    </row>
    <row r="11" ht="12.75" customHeight="1">
      <c r="A11" s="27"/>
      <c r="B11" s="27"/>
      <c r="C11" s="2" t="s">
        <v>28</v>
      </c>
      <c r="D11" s="3">
        <v>499.0</v>
      </c>
      <c r="E11" s="4">
        <v>178.0</v>
      </c>
      <c r="F11" s="5">
        <v>202.0</v>
      </c>
      <c r="G11" s="6">
        <v>232.0</v>
      </c>
      <c r="H11" s="15">
        <f t="shared" si="1"/>
        <v>0.317373461</v>
      </c>
      <c r="I11" s="16">
        <f t="shared" si="2"/>
        <v>0.4684210526</v>
      </c>
      <c r="J11" s="17">
        <f t="shared" si="3"/>
        <v>0.3690369037</v>
      </c>
      <c r="K11" s="18">
        <f t="shared" si="4"/>
        <v>0.3722004842</v>
      </c>
      <c r="L11" s="19">
        <f t="shared" si="5"/>
        <v>-0.003163580507</v>
      </c>
      <c r="T11" s="20">
        <f t="shared" si="6"/>
        <v>0.3639912888</v>
      </c>
      <c r="U11" s="21">
        <f t="shared" si="7"/>
        <v>0.6193159942</v>
      </c>
      <c r="V11" s="22">
        <f t="shared" si="8"/>
        <v>-0.004345900507</v>
      </c>
      <c r="W11" s="12">
        <f t="shared" si="9"/>
        <v>0.7347362888</v>
      </c>
      <c r="X11" s="23">
        <f t="shared" si="10"/>
        <v>0.009968005822</v>
      </c>
      <c r="Y11" s="12">
        <f t="shared" si="11"/>
        <v>-0.7359186088</v>
      </c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6"/>
    </row>
    <row r="12" ht="12.75" customHeight="1">
      <c r="A12" s="27"/>
      <c r="B12" s="27"/>
      <c r="C12" s="2" t="s">
        <v>29</v>
      </c>
      <c r="D12" s="3">
        <v>353.0</v>
      </c>
      <c r="E12" s="4">
        <v>133.0</v>
      </c>
      <c r="F12" s="5">
        <v>173.0</v>
      </c>
      <c r="G12" s="6">
        <v>145.0</v>
      </c>
      <c r="H12" s="15">
        <f t="shared" si="1"/>
        <v>0.2911646586</v>
      </c>
      <c r="I12" s="16">
        <f t="shared" si="2"/>
        <v>0.4346405229</v>
      </c>
      <c r="J12" s="17">
        <f t="shared" si="3"/>
        <v>0.3457711443</v>
      </c>
      <c r="K12" s="18">
        <f t="shared" si="4"/>
        <v>0.3431837417</v>
      </c>
      <c r="L12" s="19">
        <f t="shared" si="5"/>
        <v>0.002587402581</v>
      </c>
      <c r="T12" s="20">
        <f t="shared" si="6"/>
        <v>0.3766979714</v>
      </c>
      <c r="U12" s="21">
        <f t="shared" si="7"/>
        <v>0.6381703896</v>
      </c>
      <c r="V12" s="22">
        <f t="shared" si="8"/>
        <v>0.001405082581</v>
      </c>
      <c r="W12" s="12">
        <f t="shared" si="9"/>
        <v>0.7474429714</v>
      </c>
      <c r="X12" s="23">
        <f t="shared" si="10"/>
        <v>-0.008886389553</v>
      </c>
      <c r="Y12" s="12">
        <f t="shared" si="11"/>
        <v>-0.7486252914</v>
      </c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6"/>
    </row>
    <row r="13" ht="12.75" customHeight="1">
      <c r="A13" s="27"/>
      <c r="B13" s="27"/>
      <c r="C13" s="2" t="s">
        <v>30</v>
      </c>
      <c r="D13" s="3">
        <v>406.0</v>
      </c>
      <c r="E13" s="4">
        <v>85.0</v>
      </c>
      <c r="F13" s="5">
        <v>243.0</v>
      </c>
      <c r="G13" s="6">
        <v>105.0</v>
      </c>
      <c r="H13" s="15">
        <f t="shared" si="1"/>
        <v>0.2054794521</v>
      </c>
      <c r="I13" s="16">
        <f t="shared" si="2"/>
        <v>0.2591463415</v>
      </c>
      <c r="J13" s="17">
        <f t="shared" si="3"/>
        <v>0.2264600715</v>
      </c>
      <c r="K13" s="18">
        <f t="shared" si="4"/>
        <v>0.2241998219</v>
      </c>
      <c r="L13" s="19">
        <f t="shared" si="5"/>
        <v>0.002260249641</v>
      </c>
      <c r="T13" s="20">
        <f t="shared" si="6"/>
        <v>0.3794669045</v>
      </c>
      <c r="U13" s="21">
        <f t="shared" si="7"/>
        <v>0.6402838816</v>
      </c>
      <c r="V13" s="22">
        <f t="shared" si="8"/>
        <v>0.001077929641</v>
      </c>
      <c r="W13" s="12">
        <f t="shared" si="9"/>
        <v>0.7502119045</v>
      </c>
      <c r="X13" s="23">
        <f t="shared" si="10"/>
        <v>-0.01099988159</v>
      </c>
      <c r="Y13" s="12">
        <f t="shared" si="11"/>
        <v>-0.7513942245</v>
      </c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6"/>
    </row>
    <row r="14" ht="12.75" customHeight="1">
      <c r="A14" s="28"/>
      <c r="B14" s="28"/>
      <c r="C14" s="2" t="s">
        <v>31</v>
      </c>
      <c r="D14" s="3">
        <v>407.0</v>
      </c>
      <c r="E14" s="4">
        <v>165.0</v>
      </c>
      <c r="F14" s="5">
        <v>186.0</v>
      </c>
      <c r="G14" s="6">
        <v>225.0</v>
      </c>
      <c r="H14" s="15">
        <f t="shared" si="1"/>
        <v>0.3560126582</v>
      </c>
      <c r="I14" s="16">
        <f t="shared" si="2"/>
        <v>0.4700854701</v>
      </c>
      <c r="J14" s="17">
        <f t="shared" si="3"/>
        <v>0.3967446592</v>
      </c>
      <c r="K14" s="18">
        <f t="shared" si="4"/>
        <v>0.3971325872</v>
      </c>
      <c r="L14" s="19">
        <f t="shared" si="5"/>
        <v>-0.0003879280206</v>
      </c>
      <c r="T14" s="20">
        <f t="shared" si="6"/>
        <v>0.3699197713</v>
      </c>
      <c r="U14" s="21">
        <f t="shared" si="7"/>
        <v>0.6281943533</v>
      </c>
      <c r="V14" s="22">
        <f t="shared" si="8"/>
        <v>-0.001570248021</v>
      </c>
      <c r="W14" s="12">
        <f t="shared" si="9"/>
        <v>0.7406647713</v>
      </c>
      <c r="X14" s="23">
        <f t="shared" si="10"/>
        <v>0.001089646707</v>
      </c>
      <c r="Y14" s="12">
        <f t="shared" si="11"/>
        <v>-0.7418470913</v>
      </c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6"/>
    </row>
    <row r="15" ht="12.75" customHeight="1">
      <c r="A15" s="27"/>
      <c r="B15" s="27"/>
      <c r="C15" s="2" t="s">
        <v>32</v>
      </c>
      <c r="D15" s="3">
        <v>410.0</v>
      </c>
      <c r="E15" s="4">
        <v>200.0</v>
      </c>
      <c r="F15" s="5">
        <v>120.0</v>
      </c>
      <c r="G15" s="6">
        <v>164.0</v>
      </c>
      <c r="H15" s="15">
        <f t="shared" si="1"/>
        <v>0.2857142857</v>
      </c>
      <c r="I15" s="16">
        <f t="shared" si="2"/>
        <v>0.625</v>
      </c>
      <c r="J15" s="17">
        <f t="shared" si="3"/>
        <v>0.4071588367</v>
      </c>
      <c r="K15" s="18">
        <f t="shared" si="4"/>
        <v>0.4103287336</v>
      </c>
      <c r="L15" s="19">
        <f t="shared" si="5"/>
        <v>-0.003169896882</v>
      </c>
      <c r="T15" s="20">
        <f t="shared" si="6"/>
        <v>0.365673165</v>
      </c>
      <c r="U15" s="21">
        <f t="shared" si="7"/>
        <v>0.6181893609</v>
      </c>
      <c r="V15" s="22">
        <f t="shared" si="8"/>
        <v>-0.004352216882</v>
      </c>
      <c r="W15" s="12">
        <f t="shared" si="9"/>
        <v>0.736418165</v>
      </c>
      <c r="X15" s="23">
        <f t="shared" si="10"/>
        <v>0.01109463909</v>
      </c>
      <c r="Y15" s="12">
        <f t="shared" si="11"/>
        <v>-0.737600485</v>
      </c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6"/>
    </row>
    <row r="16" ht="12.75" customHeight="1">
      <c r="A16" s="27"/>
      <c r="B16" s="27"/>
      <c r="C16" s="2" t="s">
        <v>33</v>
      </c>
      <c r="D16" s="3">
        <v>268.0</v>
      </c>
      <c r="E16" s="4">
        <v>169.0</v>
      </c>
      <c r="F16" s="5">
        <v>99.0</v>
      </c>
      <c r="G16" s="6">
        <v>133.0</v>
      </c>
      <c r="H16" s="15">
        <f t="shared" si="1"/>
        <v>0.3316708229</v>
      </c>
      <c r="I16" s="16">
        <f t="shared" si="2"/>
        <v>0.6305970149</v>
      </c>
      <c r="J16" s="17">
        <f t="shared" si="3"/>
        <v>0.4514200299</v>
      </c>
      <c r="K16" s="18">
        <f t="shared" si="4"/>
        <v>0.4413235124</v>
      </c>
      <c r="L16" s="19">
        <f t="shared" si="5"/>
        <v>0.01009651745</v>
      </c>
      <c r="T16" s="20">
        <f t="shared" si="6"/>
        <v>0.3867560454</v>
      </c>
      <c r="U16" s="21">
        <f t="shared" si="7"/>
        <v>0.6597253797</v>
      </c>
      <c r="V16" s="22">
        <f t="shared" si="8"/>
        <v>0.008914197452</v>
      </c>
      <c r="W16" s="12">
        <f t="shared" si="9"/>
        <v>0.7575010454</v>
      </c>
      <c r="X16" s="23">
        <f t="shared" si="10"/>
        <v>-0.03044137969</v>
      </c>
      <c r="Y16" s="12">
        <f t="shared" si="11"/>
        <v>-0.7586833654</v>
      </c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6"/>
    </row>
    <row r="17" ht="12.75" customHeight="1">
      <c r="A17" s="27"/>
      <c r="B17" s="27"/>
      <c r="C17" s="2" t="s">
        <v>34</v>
      </c>
      <c r="D17" s="3">
        <v>461.0</v>
      </c>
      <c r="E17" s="4">
        <v>222.0</v>
      </c>
      <c r="F17" s="5">
        <v>238.0</v>
      </c>
      <c r="G17" s="6">
        <v>296.0</v>
      </c>
      <c r="H17" s="15">
        <f t="shared" si="1"/>
        <v>0.3910171731</v>
      </c>
      <c r="I17" s="16">
        <f t="shared" si="2"/>
        <v>0.4826086957</v>
      </c>
      <c r="J17" s="17">
        <f t="shared" si="3"/>
        <v>0.4256368118</v>
      </c>
      <c r="K17" s="18">
        <f t="shared" si="4"/>
        <v>0.4238032916</v>
      </c>
      <c r="L17" s="19">
        <f t="shared" si="5"/>
        <v>0.001833520236</v>
      </c>
      <c r="T17" s="20">
        <f t="shared" si="6"/>
        <v>0.3745441861</v>
      </c>
      <c r="U17" s="21">
        <f t="shared" si="7"/>
        <v>0.6339731041</v>
      </c>
      <c r="V17" s="22">
        <f t="shared" si="8"/>
        <v>0.0006512002363</v>
      </c>
      <c r="W17" s="12">
        <f t="shared" si="9"/>
        <v>0.7452891861</v>
      </c>
      <c r="X17" s="23">
        <f t="shared" si="10"/>
        <v>-0.004689104118</v>
      </c>
      <c r="Y17" s="12">
        <f t="shared" si="11"/>
        <v>-0.7464715061</v>
      </c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6"/>
    </row>
    <row r="18" ht="12.75" customHeight="1">
      <c r="A18" s="29"/>
      <c r="B18" s="29"/>
      <c r="C18" s="2" t="s">
        <v>35</v>
      </c>
      <c r="D18" s="3">
        <v>283.0</v>
      </c>
      <c r="E18" s="4">
        <v>122.0</v>
      </c>
      <c r="F18" s="5">
        <v>131.0</v>
      </c>
      <c r="G18" s="6">
        <v>166.0</v>
      </c>
      <c r="H18" s="15">
        <f t="shared" si="1"/>
        <v>0.3697104677</v>
      </c>
      <c r="I18" s="16">
        <f t="shared" si="2"/>
        <v>0.4822134387</v>
      </c>
      <c r="J18" s="17">
        <f t="shared" si="3"/>
        <v>0.4102564103</v>
      </c>
      <c r="K18" s="18">
        <f t="shared" si="4"/>
        <v>0.4102487833</v>
      </c>
      <c r="L18" s="19">
        <f t="shared" si="5"/>
        <v>0.000007626952626</v>
      </c>
      <c r="T18" s="20">
        <f t="shared" si="6"/>
        <v>0.3707608165</v>
      </c>
      <c r="U18" s="21">
        <f t="shared" si="7"/>
        <v>0.6293046295</v>
      </c>
      <c r="V18" s="22">
        <f t="shared" si="8"/>
        <v>-0.001174693047</v>
      </c>
      <c r="W18" s="12">
        <f t="shared" si="9"/>
        <v>0.7415058165</v>
      </c>
      <c r="X18" s="23">
        <f t="shared" si="10"/>
        <v>-0.00002062952849</v>
      </c>
      <c r="Y18" s="12">
        <f t="shared" si="11"/>
        <v>-0.7426881365</v>
      </c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6"/>
    </row>
    <row r="19" ht="12.75" customHeight="1">
      <c r="A19" s="27"/>
      <c r="B19" s="27"/>
      <c r="C19" s="2" t="s">
        <v>36</v>
      </c>
      <c r="D19" s="3">
        <v>174.0</v>
      </c>
      <c r="E19" s="4">
        <v>54.0</v>
      </c>
      <c r="F19" s="5">
        <v>57.0</v>
      </c>
      <c r="G19" s="6">
        <v>79.0</v>
      </c>
      <c r="H19" s="15">
        <f t="shared" si="1"/>
        <v>0.3122529644</v>
      </c>
      <c r="I19" s="16">
        <f t="shared" si="2"/>
        <v>0.4864864865</v>
      </c>
      <c r="J19" s="17">
        <f t="shared" si="3"/>
        <v>0.3653846154</v>
      </c>
      <c r="K19" s="18">
        <f t="shared" si="4"/>
        <v>0.3756759069</v>
      </c>
      <c r="L19" s="19">
        <f t="shared" si="5"/>
        <v>-0.01029129151</v>
      </c>
      <c r="T19" s="20">
        <f t="shared" si="6"/>
        <v>0.3495906786</v>
      </c>
      <c r="U19" s="21">
        <f t="shared" si="7"/>
        <v>0.5963258133</v>
      </c>
      <c r="V19" s="22">
        <f t="shared" si="8"/>
        <v>-0.01147361151</v>
      </c>
      <c r="W19" s="12">
        <f t="shared" si="9"/>
        <v>0.7203356786</v>
      </c>
      <c r="X19" s="23">
        <f t="shared" si="10"/>
        <v>0.03295818675</v>
      </c>
      <c r="Y19" s="12">
        <f t="shared" si="11"/>
        <v>-0.7215179986</v>
      </c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6"/>
    </row>
    <row r="20" ht="12.75" customHeight="1">
      <c r="A20" s="27"/>
      <c r="B20" s="27"/>
      <c r="C20" s="2" t="s">
        <v>37</v>
      </c>
      <c r="D20" s="3">
        <v>530.0</v>
      </c>
      <c r="E20" s="4">
        <v>236.0</v>
      </c>
      <c r="F20" s="5">
        <v>171.0</v>
      </c>
      <c r="G20" s="6">
        <v>314.0</v>
      </c>
      <c r="H20" s="15">
        <f t="shared" si="1"/>
        <v>0.3720379147</v>
      </c>
      <c r="I20" s="16">
        <f t="shared" si="2"/>
        <v>0.5798525799</v>
      </c>
      <c r="J20" s="17">
        <f t="shared" si="3"/>
        <v>0.4396482814</v>
      </c>
      <c r="K20" s="18">
        <f t="shared" si="4"/>
        <v>0.4479126318</v>
      </c>
      <c r="L20" s="19">
        <f t="shared" si="5"/>
        <v>-0.008264350452</v>
      </c>
      <c r="T20" s="20">
        <f t="shared" si="6"/>
        <v>0.3564924973</v>
      </c>
      <c r="U20" s="21">
        <f t="shared" si="7"/>
        <v>0.6070702682</v>
      </c>
      <c r="V20" s="22">
        <f t="shared" si="8"/>
        <v>-0.009446670452</v>
      </c>
      <c r="W20" s="12">
        <f t="shared" si="9"/>
        <v>0.7272374973</v>
      </c>
      <c r="X20" s="23">
        <f t="shared" si="10"/>
        <v>0.02221373179</v>
      </c>
      <c r="Y20" s="12">
        <f t="shared" si="11"/>
        <v>-0.7284198173</v>
      </c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6"/>
    </row>
    <row r="21" ht="12.75" customHeight="1">
      <c r="A21" s="29"/>
      <c r="B21" s="29"/>
      <c r="C21" s="2" t="s">
        <v>38</v>
      </c>
      <c r="D21" s="3">
        <v>225.0</v>
      </c>
      <c r="E21" s="4">
        <v>99.0</v>
      </c>
      <c r="F21" s="5">
        <v>121.0</v>
      </c>
      <c r="G21" s="6">
        <v>153.0</v>
      </c>
      <c r="H21" s="15">
        <f t="shared" si="1"/>
        <v>0.4047619048</v>
      </c>
      <c r="I21" s="16">
        <f t="shared" si="2"/>
        <v>0.45</v>
      </c>
      <c r="J21" s="17">
        <f t="shared" si="3"/>
        <v>0.4214046823</v>
      </c>
      <c r="K21" s="18">
        <f t="shared" si="4"/>
        <v>0.4203631205</v>
      </c>
      <c r="L21" s="19">
        <f t="shared" si="5"/>
        <v>0.001041561798</v>
      </c>
      <c r="T21" s="20">
        <f t="shared" si="6"/>
        <v>0.3730595818</v>
      </c>
      <c r="U21" s="21">
        <f t="shared" si="7"/>
        <v>0.6318572703</v>
      </c>
      <c r="V21" s="22">
        <f t="shared" si="8"/>
        <v>-0.0001407582019</v>
      </c>
      <c r="W21" s="12">
        <f t="shared" si="9"/>
        <v>0.7438045818</v>
      </c>
      <c r="X21" s="23">
        <f t="shared" si="10"/>
        <v>-0.002573270325</v>
      </c>
      <c r="Y21" s="12">
        <f t="shared" si="11"/>
        <v>-0.7449869018</v>
      </c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6"/>
    </row>
    <row r="22" ht="12.75" customHeight="1">
      <c r="A22" s="27"/>
      <c r="B22" s="27"/>
      <c r="C22" s="2" t="s">
        <v>39</v>
      </c>
      <c r="D22" s="3">
        <v>224.0</v>
      </c>
      <c r="E22" s="4">
        <v>99.0</v>
      </c>
      <c r="F22" s="5">
        <v>95.0</v>
      </c>
      <c r="G22" s="6">
        <v>93.0</v>
      </c>
      <c r="H22" s="15">
        <f t="shared" si="1"/>
        <v>0.2933753943</v>
      </c>
      <c r="I22" s="16">
        <f t="shared" si="2"/>
        <v>0.5103092784</v>
      </c>
      <c r="J22" s="17">
        <f t="shared" si="3"/>
        <v>0.3757338552</v>
      </c>
      <c r="K22" s="18">
        <f t="shared" si="4"/>
        <v>0.372628735</v>
      </c>
      <c r="L22" s="19">
        <f t="shared" si="5"/>
        <v>0.003105120143</v>
      </c>
      <c r="T22" s="20">
        <f t="shared" si="6"/>
        <v>0.3768297809</v>
      </c>
      <c r="U22" s="21">
        <f t="shared" si="7"/>
        <v>0.6398681192</v>
      </c>
      <c r="V22" s="22">
        <f t="shared" si="8"/>
        <v>0.001922800143</v>
      </c>
      <c r="W22" s="12">
        <f t="shared" si="9"/>
        <v>0.7475747809</v>
      </c>
      <c r="X22" s="23">
        <f t="shared" si="10"/>
        <v>-0.0105841192</v>
      </c>
      <c r="Y22" s="12">
        <f t="shared" si="11"/>
        <v>-0.7487571009</v>
      </c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6"/>
    </row>
    <row r="23" ht="12.75" customHeight="1">
      <c r="A23" s="27"/>
      <c r="B23" s="27"/>
      <c r="C23" s="2" t="s">
        <v>40</v>
      </c>
      <c r="D23" s="3">
        <v>410.0</v>
      </c>
      <c r="E23" s="4">
        <v>128.0</v>
      </c>
      <c r="F23" s="5">
        <v>167.0</v>
      </c>
      <c r="G23" s="6">
        <v>174.0</v>
      </c>
      <c r="H23" s="15">
        <f t="shared" si="1"/>
        <v>0.2979452055</v>
      </c>
      <c r="I23" s="16">
        <f t="shared" si="2"/>
        <v>0.4338983051</v>
      </c>
      <c r="J23" s="17">
        <f t="shared" si="3"/>
        <v>0.3435722412</v>
      </c>
      <c r="K23" s="18">
        <f t="shared" si="4"/>
        <v>0.3471754578</v>
      </c>
      <c r="L23" s="19">
        <f t="shared" si="5"/>
        <v>-0.00360321662</v>
      </c>
      <c r="T23" s="20">
        <f t="shared" si="6"/>
        <v>0.3624407117</v>
      </c>
      <c r="U23" s="21">
        <f t="shared" si="7"/>
        <v>0.6171904454</v>
      </c>
      <c r="V23" s="22">
        <f t="shared" si="8"/>
        <v>-0.00478553662</v>
      </c>
      <c r="W23" s="12">
        <f t="shared" si="9"/>
        <v>0.7331857117</v>
      </c>
      <c r="X23" s="23">
        <f t="shared" si="10"/>
        <v>0.01209355463</v>
      </c>
      <c r="Y23" s="12">
        <f t="shared" si="11"/>
        <v>-0.7343680317</v>
      </c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6"/>
    </row>
    <row r="24" ht="12.75" customHeight="1">
      <c r="A24" s="27"/>
      <c r="B24" s="27"/>
      <c r="C24" s="2" t="s">
        <v>41</v>
      </c>
      <c r="D24" s="3">
        <v>234.0</v>
      </c>
      <c r="E24" s="4">
        <v>30.0</v>
      </c>
      <c r="F24" s="5">
        <v>103.0</v>
      </c>
      <c r="G24" s="6">
        <v>64.0</v>
      </c>
      <c r="H24" s="15">
        <f t="shared" si="1"/>
        <v>0.2147651007</v>
      </c>
      <c r="I24" s="16">
        <f t="shared" si="2"/>
        <v>0.2255639098</v>
      </c>
      <c r="J24" s="17">
        <f t="shared" si="3"/>
        <v>0.2180974478</v>
      </c>
      <c r="K24" s="18">
        <f t="shared" si="4"/>
        <v>0.2175926133</v>
      </c>
      <c r="L24" s="19">
        <f t="shared" si="5"/>
        <v>0.0005048344558</v>
      </c>
      <c r="T24" s="20">
        <f t="shared" si="6"/>
        <v>0.3729830994</v>
      </c>
      <c r="U24" s="21">
        <f t="shared" si="7"/>
        <v>0.6316346354</v>
      </c>
      <c r="V24" s="22">
        <f t="shared" si="8"/>
        <v>-0.0006774855442</v>
      </c>
      <c r="W24" s="12">
        <f t="shared" si="9"/>
        <v>0.7437280994</v>
      </c>
      <c r="X24" s="23">
        <f t="shared" si="10"/>
        <v>-0.002350635435</v>
      </c>
      <c r="Y24" s="12">
        <f t="shared" si="11"/>
        <v>-0.7449104194</v>
      </c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6"/>
    </row>
    <row r="25" ht="12.75" customHeight="1">
      <c r="A25" s="27"/>
      <c r="B25" s="27"/>
      <c r="C25" s="2" t="s">
        <v>42</v>
      </c>
      <c r="D25" s="3">
        <v>298.0</v>
      </c>
      <c r="E25" s="4">
        <v>62.0</v>
      </c>
      <c r="F25" s="5">
        <v>138.0</v>
      </c>
      <c r="G25" s="6">
        <v>85.0</v>
      </c>
      <c r="H25" s="15">
        <f t="shared" si="1"/>
        <v>0.2219321149</v>
      </c>
      <c r="I25" s="16">
        <f t="shared" si="2"/>
        <v>0.31</v>
      </c>
      <c r="J25" s="17">
        <f t="shared" si="3"/>
        <v>0.2521440823</v>
      </c>
      <c r="K25" s="18">
        <f t="shared" si="4"/>
        <v>0.253406959</v>
      </c>
      <c r="L25" s="19">
        <f t="shared" si="5"/>
        <v>-0.001262876649</v>
      </c>
      <c r="T25" s="20">
        <f t="shared" si="6"/>
        <v>0.3666712044</v>
      </c>
      <c r="U25" s="21">
        <f t="shared" si="7"/>
        <v>0.6235936264</v>
      </c>
      <c r="V25" s="22">
        <f t="shared" si="8"/>
        <v>-0.002445196649</v>
      </c>
      <c r="W25" s="12">
        <f t="shared" si="9"/>
        <v>0.7374162044</v>
      </c>
      <c r="X25" s="23">
        <f t="shared" si="10"/>
        <v>0.005690373606</v>
      </c>
      <c r="Y25" s="12">
        <f t="shared" si="11"/>
        <v>-0.7385985244</v>
      </c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6"/>
    </row>
    <row r="26" ht="12.75" customHeight="1">
      <c r="A26" s="27"/>
      <c r="B26" s="27"/>
      <c r="C26" s="2" t="s">
        <v>43</v>
      </c>
      <c r="D26" s="3">
        <v>191.0</v>
      </c>
      <c r="E26" s="4">
        <v>57.0</v>
      </c>
      <c r="F26" s="5">
        <v>82.0</v>
      </c>
      <c r="G26" s="6">
        <v>94.0</v>
      </c>
      <c r="H26" s="15">
        <f t="shared" si="1"/>
        <v>0.3298245614</v>
      </c>
      <c r="I26" s="16">
        <f t="shared" si="2"/>
        <v>0.4100719424</v>
      </c>
      <c r="J26" s="17">
        <f t="shared" si="3"/>
        <v>0.3561320755</v>
      </c>
      <c r="K26" s="18">
        <f t="shared" si="4"/>
        <v>0.3584031216</v>
      </c>
      <c r="L26" s="19">
        <f t="shared" si="5"/>
        <v>-0.002271046129</v>
      </c>
      <c r="T26" s="20">
        <f t="shared" si="6"/>
        <v>0.3652068349</v>
      </c>
      <c r="U26" s="21">
        <f t="shared" si="7"/>
        <v>0.6223983814</v>
      </c>
      <c r="V26" s="22">
        <f t="shared" si="8"/>
        <v>-0.003453366129</v>
      </c>
      <c r="W26" s="12">
        <f t="shared" si="9"/>
        <v>0.7359518349</v>
      </c>
      <c r="X26" s="23">
        <f t="shared" si="10"/>
        <v>0.006885618582</v>
      </c>
      <c r="Y26" s="12">
        <f t="shared" si="11"/>
        <v>-0.7371341549</v>
      </c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6"/>
    </row>
    <row r="27" ht="12.75" customHeight="1">
      <c r="A27" s="29"/>
      <c r="B27" s="29"/>
      <c r="C27" s="2" t="s">
        <v>44</v>
      </c>
      <c r="D27" s="3">
        <v>183.0</v>
      </c>
      <c r="E27" s="4">
        <v>69.0</v>
      </c>
      <c r="F27" s="5">
        <v>84.0</v>
      </c>
      <c r="G27" s="6">
        <v>82.0</v>
      </c>
      <c r="H27" s="15">
        <f t="shared" si="1"/>
        <v>0.3094339623</v>
      </c>
      <c r="I27" s="16">
        <f t="shared" si="2"/>
        <v>0.4509803922</v>
      </c>
      <c r="J27" s="17">
        <f t="shared" si="3"/>
        <v>0.3612440191</v>
      </c>
      <c r="K27" s="18">
        <f t="shared" si="4"/>
        <v>0.360738247</v>
      </c>
      <c r="L27" s="19">
        <f t="shared" si="5"/>
        <v>0.0005057721391</v>
      </c>
      <c r="T27" s="20">
        <f t="shared" si="6"/>
        <v>0.3718664947</v>
      </c>
      <c r="U27" s="21">
        <f t="shared" si="7"/>
        <v>0.6309185075</v>
      </c>
      <c r="V27" s="22">
        <f t="shared" si="8"/>
        <v>-0.0006765478609</v>
      </c>
      <c r="W27" s="12">
        <f t="shared" si="9"/>
        <v>0.7426114947</v>
      </c>
      <c r="X27" s="23">
        <f t="shared" si="10"/>
        <v>-0.001634507523</v>
      </c>
      <c r="Y27" s="12">
        <f t="shared" si="11"/>
        <v>-0.7437938147</v>
      </c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6"/>
    </row>
    <row r="28" ht="12.75" customHeight="1">
      <c r="A28" s="27"/>
      <c r="B28" s="27"/>
      <c r="C28" s="2" t="s">
        <v>45</v>
      </c>
      <c r="D28" s="3">
        <v>318.0</v>
      </c>
      <c r="E28" s="4">
        <v>124.0</v>
      </c>
      <c r="F28" s="5">
        <v>132.0</v>
      </c>
      <c r="G28" s="6">
        <v>122.0</v>
      </c>
      <c r="H28" s="15">
        <f t="shared" si="1"/>
        <v>0.2772727273</v>
      </c>
      <c r="I28" s="16">
        <f t="shared" si="2"/>
        <v>0.484375</v>
      </c>
      <c r="J28" s="17">
        <f t="shared" si="3"/>
        <v>0.3534482759</v>
      </c>
      <c r="K28" s="18">
        <f t="shared" si="4"/>
        <v>0.3528805803</v>
      </c>
      <c r="L28" s="19">
        <f t="shared" si="5"/>
        <v>0.000567695578</v>
      </c>
      <c r="T28" s="20">
        <f t="shared" si="6"/>
        <v>0.3719170167</v>
      </c>
      <c r="U28" s="21">
        <f t="shared" si="7"/>
        <v>0.6313314267</v>
      </c>
      <c r="V28" s="22">
        <f t="shared" si="8"/>
        <v>-0.000614624422</v>
      </c>
      <c r="W28" s="12">
        <f t="shared" si="9"/>
        <v>0.7426620167</v>
      </c>
      <c r="X28" s="23">
        <f t="shared" si="10"/>
        <v>-0.002047426675</v>
      </c>
      <c r="Y28" s="12">
        <f t="shared" si="11"/>
        <v>-0.7438443367</v>
      </c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6"/>
    </row>
    <row r="29" ht="12.75" customHeight="1">
      <c r="A29" s="27"/>
      <c r="B29" s="27"/>
      <c r="C29" s="2" t="s">
        <v>46</v>
      </c>
      <c r="D29" s="3">
        <v>431.0</v>
      </c>
      <c r="E29" s="4">
        <v>207.0</v>
      </c>
      <c r="F29" s="5">
        <v>184.0</v>
      </c>
      <c r="G29" s="6">
        <v>232.0</v>
      </c>
      <c r="H29" s="15">
        <f t="shared" si="1"/>
        <v>0.3499245852</v>
      </c>
      <c r="I29" s="16">
        <f t="shared" si="2"/>
        <v>0.5294117647</v>
      </c>
      <c r="J29" s="17">
        <f t="shared" si="3"/>
        <v>0.4165085389</v>
      </c>
      <c r="K29" s="18">
        <f t="shared" si="4"/>
        <v>0.4152963874</v>
      </c>
      <c r="L29" s="19">
        <f t="shared" si="5"/>
        <v>0.001212151509</v>
      </c>
      <c r="T29" s="20">
        <f t="shared" si="6"/>
        <v>0.3730346195</v>
      </c>
      <c r="U29" s="21">
        <f t="shared" si="7"/>
        <v>0.6327480364</v>
      </c>
      <c r="V29" s="22">
        <f t="shared" si="8"/>
        <v>0.00002983150878</v>
      </c>
      <c r="W29" s="12">
        <f t="shared" si="9"/>
        <v>0.7437796195</v>
      </c>
      <c r="X29" s="23">
        <f t="shared" si="10"/>
        <v>-0.003464036424</v>
      </c>
      <c r="Y29" s="12">
        <f t="shared" si="11"/>
        <v>-0.7449619395</v>
      </c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6"/>
    </row>
    <row r="30" ht="12.75" customHeight="1">
      <c r="A30" s="27"/>
      <c r="B30" s="27"/>
      <c r="C30" s="2" t="s">
        <v>47</v>
      </c>
      <c r="D30" s="3">
        <v>194.0</v>
      </c>
      <c r="E30" s="4">
        <v>103.0</v>
      </c>
      <c r="F30" s="5">
        <v>65.0</v>
      </c>
      <c r="G30" s="6">
        <v>99.0</v>
      </c>
      <c r="H30" s="15">
        <f t="shared" si="1"/>
        <v>0.337883959</v>
      </c>
      <c r="I30" s="16">
        <f t="shared" si="2"/>
        <v>0.6130952381</v>
      </c>
      <c r="J30" s="17">
        <f t="shared" si="3"/>
        <v>0.4381778742</v>
      </c>
      <c r="K30" s="18">
        <f t="shared" si="4"/>
        <v>0.4387446433</v>
      </c>
      <c r="L30" s="19">
        <f t="shared" si="5"/>
        <v>-0.0005667691443</v>
      </c>
      <c r="T30" s="20">
        <f t="shared" si="6"/>
        <v>0.369820561</v>
      </c>
      <c r="U30" s="21">
        <f t="shared" si="7"/>
        <v>0.6276065923</v>
      </c>
      <c r="V30" s="22">
        <f t="shared" si="8"/>
        <v>-0.001749089144</v>
      </c>
      <c r="W30" s="12">
        <f t="shared" si="9"/>
        <v>0.740565561</v>
      </c>
      <c r="X30" s="23">
        <f t="shared" si="10"/>
        <v>0.00167740767</v>
      </c>
      <c r="Y30" s="12">
        <f t="shared" si="11"/>
        <v>-0.741747881</v>
      </c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6"/>
    </row>
    <row r="31" ht="12.75" customHeight="1">
      <c r="A31" s="27"/>
      <c r="B31" s="27"/>
      <c r="C31" s="2" t="s">
        <v>48</v>
      </c>
      <c r="D31" s="3">
        <v>60.0</v>
      </c>
      <c r="E31" s="4">
        <v>22.0</v>
      </c>
      <c r="F31" s="5">
        <v>20.0</v>
      </c>
      <c r="G31" s="6">
        <v>33.0</v>
      </c>
      <c r="H31" s="15">
        <f t="shared" si="1"/>
        <v>0.3548387097</v>
      </c>
      <c r="I31" s="16">
        <f t="shared" si="2"/>
        <v>0.5238095238</v>
      </c>
      <c r="J31" s="17">
        <f t="shared" si="3"/>
        <v>0.4074074074</v>
      </c>
      <c r="K31" s="18">
        <f t="shared" si="4"/>
        <v>0.4163117645</v>
      </c>
      <c r="L31" s="19">
        <f t="shared" si="5"/>
        <v>-0.008904357078</v>
      </c>
      <c r="T31" s="20">
        <f t="shared" si="6"/>
        <v>0.3537457729</v>
      </c>
      <c r="U31" s="21">
        <f t="shared" si="7"/>
        <v>0.6041899028</v>
      </c>
      <c r="V31" s="22">
        <f t="shared" si="8"/>
        <v>-0.01008667708</v>
      </c>
      <c r="W31" s="12">
        <f t="shared" si="9"/>
        <v>0.7244907729</v>
      </c>
      <c r="X31" s="23">
        <f t="shared" si="10"/>
        <v>0.02509409722</v>
      </c>
      <c r="Y31" s="12">
        <f t="shared" si="11"/>
        <v>-0.7256730929</v>
      </c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6"/>
    </row>
    <row r="32" ht="12.75" customHeight="1">
      <c r="A32" s="27"/>
      <c r="B32" s="27"/>
      <c r="C32" s="2" t="s">
        <v>49</v>
      </c>
      <c r="D32" s="3">
        <v>90.0</v>
      </c>
      <c r="E32" s="4">
        <v>60.0</v>
      </c>
      <c r="F32" s="5">
        <v>45.0</v>
      </c>
      <c r="G32" s="6">
        <v>82.0</v>
      </c>
      <c r="H32" s="15">
        <f t="shared" si="1"/>
        <v>0.476744186</v>
      </c>
      <c r="I32" s="16">
        <f t="shared" si="2"/>
        <v>0.5714285714</v>
      </c>
      <c r="J32" s="17">
        <f t="shared" si="3"/>
        <v>0.5126353791</v>
      </c>
      <c r="K32" s="18">
        <f t="shared" si="4"/>
        <v>0.5106794541</v>
      </c>
      <c r="L32" s="19">
        <f t="shared" si="5"/>
        <v>0.001955924975</v>
      </c>
      <c r="T32" s="20">
        <f t="shared" si="6"/>
        <v>0.3741678687</v>
      </c>
      <c r="U32" s="21">
        <f t="shared" si="7"/>
        <v>0.6333866719</v>
      </c>
      <c r="V32" s="22">
        <f t="shared" si="8"/>
        <v>0.000773604975</v>
      </c>
      <c r="W32" s="12">
        <f t="shared" si="9"/>
        <v>0.7449128687</v>
      </c>
      <c r="X32" s="23">
        <f t="shared" si="10"/>
        <v>-0.004102671899</v>
      </c>
      <c r="Y32" s="12">
        <f t="shared" si="11"/>
        <v>-0.7460951887</v>
      </c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6"/>
    </row>
    <row r="33" ht="12.75" customHeight="1">
      <c r="A33" s="27"/>
      <c r="B33" s="27"/>
      <c r="C33" s="2" t="s">
        <v>50</v>
      </c>
      <c r="D33" s="3">
        <v>179.0</v>
      </c>
      <c r="E33" s="4">
        <v>66.0</v>
      </c>
      <c r="F33" s="5">
        <v>57.0</v>
      </c>
      <c r="G33" s="6">
        <v>100.0</v>
      </c>
      <c r="H33" s="15">
        <f t="shared" si="1"/>
        <v>0.3584229391</v>
      </c>
      <c r="I33" s="16">
        <f t="shared" si="2"/>
        <v>0.5365853659</v>
      </c>
      <c r="J33" s="17">
        <f t="shared" si="3"/>
        <v>0.4129353234</v>
      </c>
      <c r="K33" s="18">
        <f t="shared" si="4"/>
        <v>0.4233038423</v>
      </c>
      <c r="L33" s="19">
        <f t="shared" si="5"/>
        <v>-0.01036851887</v>
      </c>
      <c r="T33" s="20">
        <f t="shared" si="6"/>
        <v>0.3514218512</v>
      </c>
      <c r="U33" s="21">
        <f t="shared" si="7"/>
        <v>0.6003558324</v>
      </c>
      <c r="V33" s="22">
        <f t="shared" si="8"/>
        <v>-0.01155083887</v>
      </c>
      <c r="W33" s="12">
        <f t="shared" si="9"/>
        <v>0.7221668512</v>
      </c>
      <c r="X33" s="23">
        <f t="shared" si="10"/>
        <v>0.02892816764</v>
      </c>
      <c r="Y33" s="12">
        <f t="shared" si="11"/>
        <v>-0.7233491712</v>
      </c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6"/>
    </row>
    <row r="34" ht="12.75" customHeight="1">
      <c r="A34" s="27"/>
      <c r="B34" s="27"/>
      <c r="C34" s="2" t="s">
        <v>51</v>
      </c>
      <c r="D34" s="3">
        <v>404.0</v>
      </c>
      <c r="E34" s="4">
        <v>158.0</v>
      </c>
      <c r="F34" s="5">
        <v>161.0</v>
      </c>
      <c r="G34" s="6">
        <v>198.0</v>
      </c>
      <c r="H34" s="15">
        <f t="shared" si="1"/>
        <v>0.3289036545</v>
      </c>
      <c r="I34" s="16">
        <f t="shared" si="2"/>
        <v>0.4952978056</v>
      </c>
      <c r="J34" s="17">
        <f t="shared" si="3"/>
        <v>0.3865363735</v>
      </c>
      <c r="K34" s="18">
        <f t="shared" si="4"/>
        <v>0.3894206723</v>
      </c>
      <c r="L34" s="19">
        <f t="shared" si="5"/>
        <v>-0.002884298755</v>
      </c>
      <c r="T34" s="20">
        <f t="shared" si="6"/>
        <v>0.3649216373</v>
      </c>
      <c r="U34" s="21">
        <f t="shared" si="7"/>
        <v>0.6205145664</v>
      </c>
      <c r="V34" s="22">
        <f t="shared" si="8"/>
        <v>-0.004066618755</v>
      </c>
      <c r="W34" s="12">
        <f t="shared" si="9"/>
        <v>0.7356666373</v>
      </c>
      <c r="X34" s="23">
        <f t="shared" si="10"/>
        <v>0.008769433588</v>
      </c>
      <c r="Y34" s="12">
        <f t="shared" si="11"/>
        <v>-0.7368489573</v>
      </c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6"/>
    </row>
    <row r="35" ht="12.75" customHeight="1">
      <c r="A35" s="27"/>
      <c r="B35" s="27"/>
      <c r="C35" s="2" t="s">
        <v>52</v>
      </c>
      <c r="D35" s="3">
        <v>405.0</v>
      </c>
      <c r="E35" s="4">
        <v>114.0</v>
      </c>
      <c r="F35" s="5">
        <v>138.0</v>
      </c>
      <c r="G35" s="6">
        <v>204.0</v>
      </c>
      <c r="H35" s="15">
        <f t="shared" si="1"/>
        <v>0.3349753695</v>
      </c>
      <c r="I35" s="16">
        <f t="shared" si="2"/>
        <v>0.4523809524</v>
      </c>
      <c r="J35" s="17">
        <f t="shared" si="3"/>
        <v>0.3693379791</v>
      </c>
      <c r="K35" s="18">
        <f t="shared" si="4"/>
        <v>0.3773302966</v>
      </c>
      <c r="L35" s="19">
        <f t="shared" si="5"/>
        <v>-0.00799231749</v>
      </c>
      <c r="T35" s="20">
        <f t="shared" si="6"/>
        <v>0.3530777719</v>
      </c>
      <c r="U35" s="21">
        <f t="shared" si="7"/>
        <v>0.6054245816</v>
      </c>
      <c r="V35" s="22">
        <f t="shared" si="8"/>
        <v>-0.00917463749</v>
      </c>
      <c r="W35" s="12">
        <f t="shared" si="9"/>
        <v>0.7238227719</v>
      </c>
      <c r="X35" s="23">
        <f t="shared" si="10"/>
        <v>0.02385941839</v>
      </c>
      <c r="Y35" s="12">
        <f t="shared" si="11"/>
        <v>-0.7250050919</v>
      </c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6"/>
    </row>
    <row r="36" ht="12.75" customHeight="1">
      <c r="A36" s="27"/>
      <c r="B36" s="27"/>
      <c r="C36" s="2" t="s">
        <v>53</v>
      </c>
      <c r="D36" s="3">
        <v>476.0</v>
      </c>
      <c r="E36" s="4">
        <v>190.0</v>
      </c>
      <c r="F36" s="5">
        <v>251.0</v>
      </c>
      <c r="G36" s="6">
        <v>250.0</v>
      </c>
      <c r="H36" s="15">
        <f t="shared" si="1"/>
        <v>0.3443526171</v>
      </c>
      <c r="I36" s="16">
        <f t="shared" si="2"/>
        <v>0.4308390023</v>
      </c>
      <c r="J36" s="17">
        <f t="shared" si="3"/>
        <v>0.3770351328</v>
      </c>
      <c r="K36" s="18">
        <f t="shared" si="4"/>
        <v>0.3752446782</v>
      </c>
      <c r="L36" s="19">
        <f t="shared" si="5"/>
        <v>0.001790454637</v>
      </c>
      <c r="T36" s="20">
        <f t="shared" si="6"/>
        <v>0.3749007394</v>
      </c>
      <c r="U36" s="21">
        <f t="shared" si="7"/>
        <v>0.6344834803</v>
      </c>
      <c r="V36" s="22">
        <f t="shared" si="8"/>
        <v>0.000608134637</v>
      </c>
      <c r="W36" s="12">
        <f t="shared" si="9"/>
        <v>0.7456457394</v>
      </c>
      <c r="X36" s="23">
        <f t="shared" si="10"/>
        <v>-0.005199480266</v>
      </c>
      <c r="Y36" s="12">
        <f t="shared" si="11"/>
        <v>-0.7468280594</v>
      </c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6"/>
    </row>
    <row r="37" ht="12.75" customHeight="1">
      <c r="A37" s="28"/>
      <c r="B37" s="28"/>
      <c r="C37" s="2" t="s">
        <v>54</v>
      </c>
      <c r="D37" s="3">
        <v>150.0</v>
      </c>
      <c r="E37" s="4">
        <v>43.0</v>
      </c>
      <c r="F37" s="5">
        <v>68.0</v>
      </c>
      <c r="G37" s="6">
        <v>87.0</v>
      </c>
      <c r="H37" s="15">
        <f t="shared" si="1"/>
        <v>0.3670886076</v>
      </c>
      <c r="I37" s="16">
        <f t="shared" si="2"/>
        <v>0.3873873874</v>
      </c>
      <c r="J37" s="17">
        <f t="shared" si="3"/>
        <v>0.3735632184</v>
      </c>
      <c r="K37" s="18">
        <f t="shared" si="4"/>
        <v>0.3734426043</v>
      </c>
      <c r="L37" s="19">
        <f t="shared" si="5"/>
        <v>0.0001206141121</v>
      </c>
      <c r="T37" s="20">
        <f t="shared" si="6"/>
        <v>0.3710563527</v>
      </c>
      <c r="U37" s="21">
        <f t="shared" si="7"/>
        <v>0.6296125695</v>
      </c>
      <c r="V37" s="22">
        <f t="shared" si="8"/>
        <v>-0.001061705888</v>
      </c>
      <c r="W37" s="12">
        <f t="shared" si="9"/>
        <v>0.7418013527</v>
      </c>
      <c r="X37" s="23">
        <f t="shared" si="10"/>
        <v>-0.0003285694778</v>
      </c>
      <c r="Y37" s="12">
        <f t="shared" si="11"/>
        <v>-0.7429836727</v>
      </c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6"/>
    </row>
    <row r="38" ht="12.75" customHeight="1">
      <c r="A38" s="27"/>
      <c r="B38" s="27"/>
      <c r="C38" s="2" t="s">
        <v>55</v>
      </c>
      <c r="D38" s="3">
        <v>256.0</v>
      </c>
      <c r="E38" s="4">
        <v>71.0</v>
      </c>
      <c r="F38" s="5">
        <v>113.0</v>
      </c>
      <c r="G38" s="6">
        <v>82.0</v>
      </c>
      <c r="H38" s="15">
        <f t="shared" si="1"/>
        <v>0.2426035503</v>
      </c>
      <c r="I38" s="16">
        <f t="shared" si="2"/>
        <v>0.3858695652</v>
      </c>
      <c r="J38" s="17">
        <f t="shared" si="3"/>
        <v>0.2931034483</v>
      </c>
      <c r="K38" s="18">
        <f t="shared" si="4"/>
        <v>0.2945434245</v>
      </c>
      <c r="L38" s="19">
        <f t="shared" si="5"/>
        <v>-0.001439976225</v>
      </c>
      <c r="T38" s="20">
        <f t="shared" si="6"/>
        <v>0.3670132306</v>
      </c>
      <c r="U38" s="21">
        <f t="shared" si="7"/>
        <v>0.6233484882</v>
      </c>
      <c r="V38" s="22">
        <f t="shared" si="8"/>
        <v>-0.002622296225</v>
      </c>
      <c r="W38" s="12">
        <f t="shared" si="9"/>
        <v>0.7377582306</v>
      </c>
      <c r="X38" s="23">
        <f t="shared" si="10"/>
        <v>0.005935511757</v>
      </c>
      <c r="Y38" s="12">
        <f t="shared" si="11"/>
        <v>-0.7389405506</v>
      </c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6"/>
    </row>
    <row r="39" ht="12.75" customHeight="1">
      <c r="A39" s="27"/>
      <c r="B39" s="27"/>
      <c r="C39" s="2" t="s">
        <v>56</v>
      </c>
      <c r="D39" s="3">
        <v>328.0</v>
      </c>
      <c r="E39" s="4">
        <v>119.0</v>
      </c>
      <c r="F39" s="5">
        <v>178.0</v>
      </c>
      <c r="G39" s="6">
        <v>209.0</v>
      </c>
      <c r="H39" s="15">
        <f t="shared" si="1"/>
        <v>0.3891992551</v>
      </c>
      <c r="I39" s="16">
        <f t="shared" si="2"/>
        <v>0.4006734007</v>
      </c>
      <c r="J39" s="17">
        <f t="shared" si="3"/>
        <v>0.3932853717</v>
      </c>
      <c r="K39" s="18">
        <f t="shared" si="4"/>
        <v>0.392282204</v>
      </c>
      <c r="L39" s="19">
        <f t="shared" si="5"/>
        <v>0.00100316771</v>
      </c>
      <c r="T39" s="20">
        <f t="shared" si="6"/>
        <v>0.3732487043</v>
      </c>
      <c r="U39" s="21">
        <f t="shared" si="7"/>
        <v>0.631861517</v>
      </c>
      <c r="V39" s="22">
        <f t="shared" si="8"/>
        <v>-0.0001791522896</v>
      </c>
      <c r="W39" s="12">
        <f t="shared" si="9"/>
        <v>0.7439937043</v>
      </c>
      <c r="X39" s="23">
        <f t="shared" si="10"/>
        <v>-0.002577517036</v>
      </c>
      <c r="Y39" s="12">
        <f t="shared" si="11"/>
        <v>-0.7451760243</v>
      </c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6"/>
    </row>
    <row r="40" ht="12.75" customHeight="1">
      <c r="A40" s="29"/>
      <c r="B40" s="29"/>
      <c r="C40" s="2" t="s">
        <v>57</v>
      </c>
      <c r="D40" s="3">
        <v>123.0</v>
      </c>
      <c r="E40" s="4">
        <v>36.0</v>
      </c>
      <c r="F40" s="5">
        <v>54.0</v>
      </c>
      <c r="G40" s="6">
        <v>28.0</v>
      </c>
      <c r="H40" s="15">
        <f t="shared" si="1"/>
        <v>0.1854304636</v>
      </c>
      <c r="I40" s="16">
        <f t="shared" si="2"/>
        <v>0.4</v>
      </c>
      <c r="J40" s="17">
        <f t="shared" si="3"/>
        <v>0.265560166</v>
      </c>
      <c r="K40" s="18">
        <f t="shared" si="4"/>
        <v>0.2638041038</v>
      </c>
      <c r="L40" s="19">
        <f t="shared" si="5"/>
        <v>0.001756062134</v>
      </c>
      <c r="T40" s="20">
        <f t="shared" si="6"/>
        <v>0.3751351553</v>
      </c>
      <c r="U40" s="21">
        <f t="shared" si="7"/>
        <v>0.6387541922</v>
      </c>
      <c r="V40" s="22">
        <f t="shared" si="8"/>
        <v>0.000573742134</v>
      </c>
      <c r="W40" s="12">
        <f t="shared" si="9"/>
        <v>0.7458801553</v>
      </c>
      <c r="X40" s="23">
        <f t="shared" si="10"/>
        <v>-0.009470192223</v>
      </c>
      <c r="Y40" s="12">
        <f t="shared" si="11"/>
        <v>-0.7470624753</v>
      </c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6"/>
    </row>
    <row r="41" ht="12.75" customHeight="1">
      <c r="A41" s="27"/>
      <c r="B41" s="27"/>
      <c r="C41" s="2" t="s">
        <v>58</v>
      </c>
      <c r="D41" s="3">
        <v>149.0</v>
      </c>
      <c r="E41" s="4">
        <v>94.0</v>
      </c>
      <c r="F41" s="5">
        <v>23.0</v>
      </c>
      <c r="G41" s="6">
        <v>33.0</v>
      </c>
      <c r="H41" s="15">
        <f t="shared" si="1"/>
        <v>0.1813186813</v>
      </c>
      <c r="I41" s="16">
        <f t="shared" si="2"/>
        <v>0.8034188034</v>
      </c>
      <c r="J41" s="17">
        <f t="shared" si="3"/>
        <v>0.4247491639</v>
      </c>
      <c r="K41" s="18">
        <f t="shared" si="4"/>
        <v>0.4107821293</v>
      </c>
      <c r="L41" s="19">
        <f t="shared" si="5"/>
        <v>0.01396703455</v>
      </c>
      <c r="T41" s="20">
        <f t="shared" si="6"/>
        <v>0.3881295005</v>
      </c>
      <c r="U41" s="21">
        <f t="shared" si="7"/>
        <v>0.7063143118</v>
      </c>
      <c r="V41" s="22">
        <f t="shared" si="8"/>
        <v>0.01278471455</v>
      </c>
      <c r="W41" s="12">
        <f t="shared" si="9"/>
        <v>0.7588745005</v>
      </c>
      <c r="X41" s="23">
        <f t="shared" si="10"/>
        <v>-0.07703031177</v>
      </c>
      <c r="Y41" s="12">
        <f t="shared" si="11"/>
        <v>-0.7600568205</v>
      </c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6"/>
    </row>
    <row r="42" ht="12.75" customHeight="1">
      <c r="A42" s="27"/>
      <c r="B42" s="27"/>
      <c r="C42" s="2" t="s">
        <v>59</v>
      </c>
      <c r="D42" s="3">
        <v>122.0</v>
      </c>
      <c r="E42" s="4">
        <v>79.0</v>
      </c>
      <c r="F42" s="5">
        <v>47.0</v>
      </c>
      <c r="G42" s="6">
        <v>85.0</v>
      </c>
      <c r="H42" s="15">
        <f t="shared" si="1"/>
        <v>0.4106280193</v>
      </c>
      <c r="I42" s="16">
        <f t="shared" si="2"/>
        <v>0.626984127</v>
      </c>
      <c r="J42" s="17">
        <f t="shared" si="3"/>
        <v>0.4924924925</v>
      </c>
      <c r="K42" s="18">
        <f t="shared" si="4"/>
        <v>0.4896705527</v>
      </c>
      <c r="L42" s="19">
        <f t="shared" si="5"/>
        <v>0.002821939822</v>
      </c>
      <c r="T42" s="20">
        <f t="shared" si="6"/>
        <v>0.3752458154</v>
      </c>
      <c r="U42" s="21">
        <f t="shared" si="7"/>
        <v>0.6361562534</v>
      </c>
      <c r="V42" s="22">
        <f t="shared" si="8"/>
        <v>0.001639619822</v>
      </c>
      <c r="W42" s="12">
        <f t="shared" si="9"/>
        <v>0.7459908154</v>
      </c>
      <c r="X42" s="23">
        <f t="shared" si="10"/>
        <v>-0.006872253448</v>
      </c>
      <c r="Y42" s="12">
        <f t="shared" si="11"/>
        <v>-0.7471731354</v>
      </c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6"/>
    </row>
    <row r="43" ht="12.75" customHeight="1">
      <c r="A43" s="27"/>
      <c r="B43" s="27"/>
      <c r="C43" s="2" t="s">
        <v>60</v>
      </c>
      <c r="D43" s="3">
        <v>207.0</v>
      </c>
      <c r="E43" s="4">
        <v>99.0</v>
      </c>
      <c r="F43" s="5">
        <v>77.0</v>
      </c>
      <c r="G43" s="6">
        <v>129.0</v>
      </c>
      <c r="H43" s="15">
        <f t="shared" si="1"/>
        <v>0.3839285714</v>
      </c>
      <c r="I43" s="16">
        <f t="shared" si="2"/>
        <v>0.5625</v>
      </c>
      <c r="J43" s="17">
        <f t="shared" si="3"/>
        <v>0.4453125</v>
      </c>
      <c r="K43" s="18">
        <f t="shared" si="4"/>
        <v>0.4489618496</v>
      </c>
      <c r="L43" s="19">
        <f t="shared" si="5"/>
        <v>-0.003649349643</v>
      </c>
      <c r="T43" s="20">
        <f t="shared" si="6"/>
        <v>0.3642572673</v>
      </c>
      <c r="U43" s="21">
        <f t="shared" si="7"/>
        <v>0.6197787172</v>
      </c>
      <c r="V43" s="22">
        <f t="shared" si="8"/>
        <v>-0.004831669643</v>
      </c>
      <c r="W43" s="12">
        <f t="shared" si="9"/>
        <v>0.7350022673</v>
      </c>
      <c r="X43" s="23">
        <f t="shared" si="10"/>
        <v>0.009505282791</v>
      </c>
      <c r="Y43" s="12">
        <f t="shared" si="11"/>
        <v>-0.7361845873</v>
      </c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6"/>
    </row>
    <row r="44" ht="12.75" customHeight="1">
      <c r="A44" s="28"/>
      <c r="B44" s="28"/>
      <c r="C44" s="2" t="s">
        <v>61</v>
      </c>
      <c r="D44" s="3">
        <v>282.0</v>
      </c>
      <c r="E44" s="4">
        <v>90.0</v>
      </c>
      <c r="F44" s="5">
        <v>93.0</v>
      </c>
      <c r="G44" s="6">
        <v>128.0</v>
      </c>
      <c r="H44" s="15">
        <f t="shared" si="1"/>
        <v>0.312195122</v>
      </c>
      <c r="I44" s="16">
        <f t="shared" si="2"/>
        <v>0.4918032787</v>
      </c>
      <c r="J44" s="17">
        <f t="shared" si="3"/>
        <v>0.3676222597</v>
      </c>
      <c r="K44" s="18">
        <f t="shared" si="4"/>
        <v>0.3776106817</v>
      </c>
      <c r="L44" s="19">
        <f t="shared" si="5"/>
        <v>-0.009988421983</v>
      </c>
      <c r="T44" s="20">
        <f t="shared" si="6"/>
        <v>0.3504352086</v>
      </c>
      <c r="U44" s="21">
        <f t="shared" si="7"/>
        <v>0.5972898358</v>
      </c>
      <c r="V44" s="22">
        <f t="shared" si="8"/>
        <v>-0.01117074198</v>
      </c>
      <c r="W44" s="12">
        <f t="shared" si="9"/>
        <v>0.7211802086</v>
      </c>
      <c r="X44" s="23">
        <f t="shared" si="10"/>
        <v>0.03199416416</v>
      </c>
      <c r="Y44" s="12">
        <f t="shared" si="11"/>
        <v>-0.7223625286</v>
      </c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6"/>
    </row>
    <row r="45" ht="12.75" customHeight="1">
      <c r="A45" s="27"/>
      <c r="B45" s="27"/>
      <c r="C45" s="2" t="s">
        <v>62</v>
      </c>
      <c r="D45" s="3">
        <v>386.0</v>
      </c>
      <c r="E45" s="4">
        <v>192.0</v>
      </c>
      <c r="F45" s="5">
        <v>222.0</v>
      </c>
      <c r="G45" s="6">
        <v>244.0</v>
      </c>
      <c r="H45" s="15">
        <f t="shared" si="1"/>
        <v>0.3873015873</v>
      </c>
      <c r="I45" s="16">
        <f t="shared" si="2"/>
        <v>0.4637681159</v>
      </c>
      <c r="J45" s="17">
        <f t="shared" si="3"/>
        <v>0.4176245211</v>
      </c>
      <c r="K45" s="18">
        <f t="shared" si="4"/>
        <v>0.4144800822</v>
      </c>
      <c r="L45" s="19">
        <f t="shared" si="5"/>
        <v>0.003144438864</v>
      </c>
      <c r="T45" s="20">
        <f t="shared" si="6"/>
        <v>0.3775251963</v>
      </c>
      <c r="U45" s="21">
        <f t="shared" si="7"/>
        <v>0.6374028381</v>
      </c>
      <c r="V45" s="22">
        <f t="shared" si="8"/>
        <v>0.001962118864</v>
      </c>
      <c r="W45" s="12">
        <f t="shared" si="9"/>
        <v>0.7482701963</v>
      </c>
      <c r="X45" s="23">
        <f t="shared" si="10"/>
        <v>-0.008118838051</v>
      </c>
      <c r="Y45" s="12">
        <f t="shared" si="11"/>
        <v>-0.7494525163</v>
      </c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6"/>
    </row>
    <row r="46" ht="12.75" customHeight="1">
      <c r="A46" s="27"/>
      <c r="B46" s="27"/>
      <c r="C46" s="2" t="s">
        <v>63</v>
      </c>
      <c r="D46" s="3">
        <v>480.0</v>
      </c>
      <c r="E46" s="4">
        <v>332.0</v>
      </c>
      <c r="F46" s="5">
        <v>245.0</v>
      </c>
      <c r="G46" s="6">
        <v>611.0</v>
      </c>
      <c r="H46" s="15">
        <f t="shared" si="1"/>
        <v>0.5600366636</v>
      </c>
      <c r="I46" s="16">
        <f t="shared" si="2"/>
        <v>0.575389948</v>
      </c>
      <c r="J46" s="17">
        <f t="shared" si="3"/>
        <v>0.5653477218</v>
      </c>
      <c r="K46" s="18">
        <f t="shared" si="4"/>
        <v>0.5645627381</v>
      </c>
      <c r="L46" s="19">
        <f t="shared" si="5"/>
        <v>0.0007849837247</v>
      </c>
      <c r="T46" s="20">
        <f t="shared" si="6"/>
        <v>0.3721092639</v>
      </c>
      <c r="U46" s="21">
        <f t="shared" si="7"/>
        <v>0.6306856649</v>
      </c>
      <c r="V46" s="22">
        <f t="shared" si="8"/>
        <v>-0.0003973362753</v>
      </c>
      <c r="W46" s="12">
        <f t="shared" si="9"/>
        <v>0.7428542639</v>
      </c>
      <c r="X46" s="23">
        <f t="shared" si="10"/>
        <v>-0.001401664883</v>
      </c>
      <c r="Y46" s="12">
        <f t="shared" si="11"/>
        <v>-0.7440365839</v>
      </c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6"/>
    </row>
    <row r="47" ht="12.75" customHeight="1">
      <c r="A47" s="29"/>
      <c r="B47" s="29"/>
      <c r="C47" s="2" t="s">
        <v>64</v>
      </c>
      <c r="D47" s="3">
        <v>143.0</v>
      </c>
      <c r="E47" s="4">
        <v>41.0</v>
      </c>
      <c r="F47" s="5">
        <v>54.0</v>
      </c>
      <c r="G47" s="6">
        <v>72.0</v>
      </c>
      <c r="H47" s="15">
        <f t="shared" si="1"/>
        <v>0.3348837209</v>
      </c>
      <c r="I47" s="16">
        <f t="shared" si="2"/>
        <v>0.4315789474</v>
      </c>
      <c r="J47" s="17">
        <f t="shared" si="3"/>
        <v>0.364516129</v>
      </c>
      <c r="K47" s="18">
        <f t="shared" si="4"/>
        <v>0.3695603843</v>
      </c>
      <c r="L47" s="19">
        <f t="shared" si="5"/>
        <v>-0.005044255252</v>
      </c>
      <c r="T47" s="20">
        <f t="shared" si="6"/>
        <v>0.3590570915</v>
      </c>
      <c r="U47" s="21">
        <f t="shared" si="7"/>
        <v>0.6142212933</v>
      </c>
      <c r="V47" s="22">
        <f t="shared" si="8"/>
        <v>-0.006226575252</v>
      </c>
      <c r="W47" s="12">
        <f t="shared" si="9"/>
        <v>0.7298020915</v>
      </c>
      <c r="X47" s="23">
        <f t="shared" si="10"/>
        <v>0.01506270665</v>
      </c>
      <c r="Y47" s="12">
        <f t="shared" si="11"/>
        <v>-0.7309844115</v>
      </c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6"/>
    </row>
    <row r="48" ht="12.75" customHeight="1">
      <c r="A48" s="27"/>
      <c r="B48" s="27"/>
      <c r="C48" s="2" t="s">
        <v>65</v>
      </c>
      <c r="D48" s="3">
        <v>147.0</v>
      </c>
      <c r="E48" s="4">
        <v>102.0</v>
      </c>
      <c r="F48" s="5">
        <v>96.0</v>
      </c>
      <c r="G48" s="6">
        <v>152.0</v>
      </c>
      <c r="H48" s="15">
        <f t="shared" si="1"/>
        <v>0.508361204</v>
      </c>
      <c r="I48" s="16">
        <f t="shared" si="2"/>
        <v>0.5151515152</v>
      </c>
      <c r="J48" s="17">
        <f t="shared" si="3"/>
        <v>0.5110663984</v>
      </c>
      <c r="K48" s="18">
        <f t="shared" si="4"/>
        <v>0.5097111004</v>
      </c>
      <c r="L48" s="19">
        <f t="shared" si="5"/>
        <v>0.001355297999</v>
      </c>
      <c r="T48" s="20">
        <f t="shared" si="6"/>
        <v>0.3733758726</v>
      </c>
      <c r="U48" s="21">
        <f t="shared" si="7"/>
        <v>0.6319500138</v>
      </c>
      <c r="V48" s="22">
        <f t="shared" si="8"/>
        <v>0.0001729779991</v>
      </c>
      <c r="W48" s="12">
        <f t="shared" si="9"/>
        <v>0.7441208726</v>
      </c>
      <c r="X48" s="23">
        <f t="shared" si="10"/>
        <v>-0.002666013827</v>
      </c>
      <c r="Y48" s="12">
        <f t="shared" si="11"/>
        <v>-0.7453031926</v>
      </c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6"/>
    </row>
    <row r="49" ht="12.75" customHeight="1">
      <c r="A49" s="27"/>
      <c r="B49" s="27"/>
      <c r="C49" s="2" t="s">
        <v>66</v>
      </c>
      <c r="D49" s="3">
        <v>142.0</v>
      </c>
      <c r="E49" s="4">
        <v>93.0</v>
      </c>
      <c r="F49" s="5">
        <v>59.0</v>
      </c>
      <c r="G49" s="6">
        <v>156.0</v>
      </c>
      <c r="H49" s="15">
        <f t="shared" si="1"/>
        <v>0.5234899329</v>
      </c>
      <c r="I49" s="16">
        <f t="shared" si="2"/>
        <v>0.6118421053</v>
      </c>
      <c r="J49" s="17">
        <f t="shared" si="3"/>
        <v>0.5533333333</v>
      </c>
      <c r="K49" s="18">
        <f t="shared" si="4"/>
        <v>0.5550789202</v>
      </c>
      <c r="L49" s="19">
        <f t="shared" si="5"/>
        <v>-0.001745586909</v>
      </c>
      <c r="T49" s="20">
        <f t="shared" si="6"/>
        <v>0.3678919977</v>
      </c>
      <c r="U49" s="21">
        <f t="shared" si="7"/>
        <v>0.6259494814</v>
      </c>
      <c r="V49" s="22">
        <f t="shared" si="8"/>
        <v>-0.002927906909</v>
      </c>
      <c r="W49" s="12">
        <f t="shared" si="9"/>
        <v>0.7386369977</v>
      </c>
      <c r="X49" s="23">
        <f t="shared" si="10"/>
        <v>0.003334518582</v>
      </c>
      <c r="Y49" s="12">
        <f t="shared" si="11"/>
        <v>-0.7398193177</v>
      </c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6"/>
    </row>
    <row r="50" ht="12.75" customHeight="1">
      <c r="A50" s="29"/>
      <c r="B50" s="29"/>
      <c r="C50" s="2" t="s">
        <v>67</v>
      </c>
      <c r="D50" s="3">
        <v>363.0</v>
      </c>
      <c r="E50" s="4">
        <v>152.0</v>
      </c>
      <c r="F50" s="5">
        <v>178.0</v>
      </c>
      <c r="G50" s="6">
        <v>182.0</v>
      </c>
      <c r="H50" s="15">
        <f t="shared" si="1"/>
        <v>0.3339449541</v>
      </c>
      <c r="I50" s="16">
        <f t="shared" si="2"/>
        <v>0.4606060606</v>
      </c>
      <c r="J50" s="17">
        <f t="shared" si="3"/>
        <v>0.3817142857</v>
      </c>
      <c r="K50" s="18">
        <f t="shared" si="4"/>
        <v>0.3797312905</v>
      </c>
      <c r="L50" s="19">
        <f t="shared" si="5"/>
        <v>0.001982995261</v>
      </c>
      <c r="T50" s="20">
        <f t="shared" si="6"/>
        <v>0.3750501871</v>
      </c>
      <c r="U50" s="21">
        <f t="shared" si="7"/>
        <v>0.6352220902</v>
      </c>
      <c r="V50" s="22">
        <f t="shared" si="8"/>
        <v>0.0008006752611</v>
      </c>
      <c r="W50" s="12">
        <f t="shared" si="9"/>
        <v>0.7457951871</v>
      </c>
      <c r="X50" s="23">
        <f t="shared" si="10"/>
        <v>-0.005938090205</v>
      </c>
      <c r="Y50" s="12">
        <f t="shared" si="11"/>
        <v>-0.7469775071</v>
      </c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6"/>
    </row>
    <row r="51" ht="12.75" customHeight="1">
      <c r="A51" s="28"/>
      <c r="B51" s="28"/>
      <c r="C51" s="2" t="s">
        <v>68</v>
      </c>
      <c r="D51" s="3">
        <v>134.0</v>
      </c>
      <c r="E51" s="4">
        <v>126.0</v>
      </c>
      <c r="F51" s="5">
        <v>58.0</v>
      </c>
      <c r="G51" s="6">
        <v>124.0</v>
      </c>
      <c r="H51" s="15">
        <f t="shared" si="1"/>
        <v>0.480620155</v>
      </c>
      <c r="I51" s="16">
        <f t="shared" si="2"/>
        <v>0.6847826087</v>
      </c>
      <c r="J51" s="17">
        <f t="shared" si="3"/>
        <v>0.5656108597</v>
      </c>
      <c r="K51" s="18">
        <f t="shared" si="4"/>
        <v>0.5551439819</v>
      </c>
      <c r="L51" s="19">
        <f t="shared" si="5"/>
        <v>0.01046687782</v>
      </c>
      <c r="T51" s="20">
        <f t="shared" si="6"/>
        <v>0.3860299644</v>
      </c>
      <c r="U51" s="21">
        <f t="shared" si="7"/>
        <v>0.6510618587</v>
      </c>
      <c r="V51" s="22">
        <f t="shared" si="8"/>
        <v>0.009284557824</v>
      </c>
      <c r="W51" s="12">
        <f t="shared" si="9"/>
        <v>0.7567749644</v>
      </c>
      <c r="X51" s="23">
        <f t="shared" si="10"/>
        <v>-0.0217778587</v>
      </c>
      <c r="Y51" s="12">
        <f t="shared" si="11"/>
        <v>-0.7579572844</v>
      </c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6"/>
    </row>
    <row r="52" ht="12.75" customHeight="1">
      <c r="A52" s="28"/>
      <c r="B52" s="28"/>
      <c r="C52" s="2" t="s">
        <v>69</v>
      </c>
      <c r="D52" s="3">
        <v>143.0</v>
      </c>
      <c r="E52" s="4">
        <v>31.0</v>
      </c>
      <c r="F52" s="5">
        <v>56.0</v>
      </c>
      <c r="G52" s="6">
        <v>59.0</v>
      </c>
      <c r="H52" s="15">
        <f t="shared" si="1"/>
        <v>0.2920792079</v>
      </c>
      <c r="I52" s="16">
        <f t="shared" si="2"/>
        <v>0.3563218391</v>
      </c>
      <c r="J52" s="17">
        <f t="shared" si="3"/>
        <v>0.3114186851</v>
      </c>
      <c r="K52" s="18">
        <f t="shared" si="4"/>
        <v>0.3147229925</v>
      </c>
      <c r="L52" s="19">
        <f t="shared" si="5"/>
        <v>-0.003304307386</v>
      </c>
      <c r="T52" s="20">
        <f t="shared" si="6"/>
        <v>0.3614716212</v>
      </c>
      <c r="U52" s="21">
        <f t="shared" si="7"/>
        <v>0.6179709476</v>
      </c>
      <c r="V52" s="22">
        <f t="shared" si="8"/>
        <v>-0.004486627386</v>
      </c>
      <c r="W52" s="12">
        <f t="shared" si="9"/>
        <v>0.7322166212</v>
      </c>
      <c r="X52" s="23">
        <f t="shared" si="10"/>
        <v>0.01131305241</v>
      </c>
      <c r="Y52" s="12">
        <f t="shared" si="11"/>
        <v>-0.7333989412</v>
      </c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6"/>
    </row>
    <row r="53" ht="12.75" customHeight="1">
      <c r="A53" s="27"/>
      <c r="B53" s="27"/>
      <c r="C53" s="2" t="s">
        <v>70</v>
      </c>
      <c r="D53" s="3">
        <v>229.0</v>
      </c>
      <c r="E53" s="4">
        <v>109.0</v>
      </c>
      <c r="F53" s="5">
        <v>104.0</v>
      </c>
      <c r="G53" s="6">
        <v>157.0</v>
      </c>
      <c r="H53" s="15">
        <f t="shared" si="1"/>
        <v>0.4067357513</v>
      </c>
      <c r="I53" s="16">
        <f t="shared" si="2"/>
        <v>0.5117370892</v>
      </c>
      <c r="J53" s="17">
        <f t="shared" si="3"/>
        <v>0.4440734558</v>
      </c>
      <c r="K53" s="18">
        <f t="shared" si="4"/>
        <v>0.4444939477</v>
      </c>
      <c r="L53" s="19">
        <f t="shared" si="5"/>
        <v>-0.0004204918947</v>
      </c>
      <c r="T53" s="20">
        <f t="shared" si="6"/>
        <v>0.3699233048</v>
      </c>
      <c r="U53" s="21">
        <f t="shared" si="7"/>
        <v>0.6282501792</v>
      </c>
      <c r="V53" s="22">
        <f t="shared" si="8"/>
        <v>-0.001602811895</v>
      </c>
      <c r="W53" s="12">
        <f t="shared" si="9"/>
        <v>0.7406683048</v>
      </c>
      <c r="X53" s="23">
        <f t="shared" si="10"/>
        <v>0.001033820837</v>
      </c>
      <c r="Y53" s="12">
        <f t="shared" si="11"/>
        <v>-0.7418506248</v>
      </c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6"/>
    </row>
    <row r="54" ht="12.75" customHeight="1">
      <c r="A54" s="27"/>
      <c r="B54" s="27"/>
      <c r="C54" s="2" t="s">
        <v>71</v>
      </c>
      <c r="D54" s="3">
        <v>260.0</v>
      </c>
      <c r="E54" s="4">
        <v>120.0</v>
      </c>
      <c r="F54" s="5">
        <v>115.0</v>
      </c>
      <c r="G54" s="6">
        <v>203.0</v>
      </c>
      <c r="H54" s="15">
        <f t="shared" si="1"/>
        <v>0.4384449244</v>
      </c>
      <c r="I54" s="16">
        <f t="shared" si="2"/>
        <v>0.5106382979</v>
      </c>
      <c r="J54" s="17">
        <f t="shared" si="3"/>
        <v>0.4627507163</v>
      </c>
      <c r="K54" s="18">
        <f t="shared" si="4"/>
        <v>0.4640406516</v>
      </c>
      <c r="L54" s="19">
        <f t="shared" si="5"/>
        <v>-0.001289935222</v>
      </c>
      <c r="T54" s="20">
        <f t="shared" si="6"/>
        <v>0.3682188769</v>
      </c>
      <c r="U54" s="21">
        <f t="shared" si="7"/>
        <v>0.626341931</v>
      </c>
      <c r="V54" s="22">
        <f t="shared" si="8"/>
        <v>-0.002472255222</v>
      </c>
      <c r="W54" s="12">
        <f t="shared" si="9"/>
        <v>0.7389638769</v>
      </c>
      <c r="X54" s="23">
        <f t="shared" si="10"/>
        <v>0.002942069004</v>
      </c>
      <c r="Y54" s="12">
        <f t="shared" si="11"/>
        <v>-0.7401461969</v>
      </c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6"/>
    </row>
    <row r="55" ht="12.75" customHeight="1">
      <c r="A55" s="27"/>
      <c r="B55" s="27"/>
      <c r="C55" s="2" t="s">
        <v>72</v>
      </c>
      <c r="D55" s="3">
        <v>228.0</v>
      </c>
      <c r="E55" s="4">
        <v>123.0</v>
      </c>
      <c r="F55" s="5">
        <v>69.0</v>
      </c>
      <c r="G55" s="6">
        <v>119.0</v>
      </c>
      <c r="H55" s="15">
        <f t="shared" si="1"/>
        <v>0.3429394813</v>
      </c>
      <c r="I55" s="16">
        <f t="shared" si="2"/>
        <v>0.640625</v>
      </c>
      <c r="J55" s="17">
        <f t="shared" si="3"/>
        <v>0.4489795918</v>
      </c>
      <c r="K55" s="18">
        <f t="shared" si="4"/>
        <v>0.4521325242</v>
      </c>
      <c r="L55" s="19">
        <f t="shared" si="5"/>
        <v>-0.003152932319</v>
      </c>
      <c r="T55" s="20">
        <f t="shared" si="6"/>
        <v>0.3658233496</v>
      </c>
      <c r="U55" s="21">
        <f t="shared" si="7"/>
        <v>0.6200901553</v>
      </c>
      <c r="V55" s="22">
        <f t="shared" si="8"/>
        <v>-0.004335252319</v>
      </c>
      <c r="W55" s="12">
        <f t="shared" si="9"/>
        <v>0.7365683496</v>
      </c>
      <c r="X55" s="23">
        <f t="shared" si="10"/>
        <v>0.00919384466</v>
      </c>
      <c r="Y55" s="12">
        <f t="shared" si="11"/>
        <v>-0.7377506696</v>
      </c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6"/>
    </row>
    <row r="56" ht="12.75" customHeight="1">
      <c r="A56" s="27"/>
      <c r="B56" s="27"/>
      <c r="C56" s="2" t="s">
        <v>73</v>
      </c>
      <c r="D56" s="3">
        <v>157.0</v>
      </c>
      <c r="E56" s="4">
        <v>71.0</v>
      </c>
      <c r="F56" s="5">
        <v>105.0</v>
      </c>
      <c r="G56" s="6">
        <v>126.0</v>
      </c>
      <c r="H56" s="15">
        <f t="shared" si="1"/>
        <v>0.445229682</v>
      </c>
      <c r="I56" s="16">
        <f t="shared" si="2"/>
        <v>0.4034090909</v>
      </c>
      <c r="J56" s="17">
        <f t="shared" si="3"/>
        <v>0.4291938998</v>
      </c>
      <c r="K56" s="18">
        <f t="shared" si="4"/>
        <v>0.4285554986</v>
      </c>
      <c r="L56" s="19">
        <f t="shared" si="5"/>
        <v>0.0006384011787</v>
      </c>
      <c r="T56" s="20">
        <f t="shared" si="6"/>
        <v>0.3723275156</v>
      </c>
      <c r="U56" s="21">
        <f t="shared" si="7"/>
        <v>0.6307178693</v>
      </c>
      <c r="V56" s="22">
        <f t="shared" si="8"/>
        <v>-0.0005439188213</v>
      </c>
      <c r="W56" s="12">
        <f t="shared" si="9"/>
        <v>0.7430725156</v>
      </c>
      <c r="X56" s="23">
        <f t="shared" si="10"/>
        <v>-0.001433869314</v>
      </c>
      <c r="Y56" s="12">
        <f t="shared" si="11"/>
        <v>-0.7442548356</v>
      </c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6"/>
    </row>
    <row r="57" ht="12.75" customHeight="1">
      <c r="A57" s="28"/>
      <c r="B57" s="28"/>
      <c r="C57" s="2" t="s">
        <v>74</v>
      </c>
      <c r="D57" s="3">
        <v>325.0</v>
      </c>
      <c r="E57" s="4">
        <v>204.0</v>
      </c>
      <c r="F57" s="5">
        <v>125.0</v>
      </c>
      <c r="G57" s="6">
        <v>287.0</v>
      </c>
      <c r="H57" s="15">
        <f t="shared" si="1"/>
        <v>0.4689542484</v>
      </c>
      <c r="I57" s="16">
        <f t="shared" si="2"/>
        <v>0.6200607903</v>
      </c>
      <c r="J57" s="17">
        <f t="shared" si="3"/>
        <v>0.5217853348</v>
      </c>
      <c r="K57" s="18">
        <f t="shared" si="4"/>
        <v>0.5238075229</v>
      </c>
      <c r="L57" s="19">
        <f t="shared" si="5"/>
        <v>-0.002022188168</v>
      </c>
      <c r="T57" s="20">
        <f t="shared" si="6"/>
        <v>0.3674837259</v>
      </c>
      <c r="U57" s="21">
        <f t="shared" si="7"/>
        <v>0.6249718775</v>
      </c>
      <c r="V57" s="22">
        <f t="shared" si="8"/>
        <v>-0.003204508168</v>
      </c>
      <c r="W57" s="12">
        <f t="shared" si="9"/>
        <v>0.7382287259</v>
      </c>
      <c r="X57" s="23">
        <f t="shared" si="10"/>
        <v>0.004312122506</v>
      </c>
      <c r="Y57" s="12">
        <f t="shared" si="11"/>
        <v>-0.7394110459</v>
      </c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6"/>
    </row>
    <row r="58" ht="12.75" customHeight="1">
      <c r="A58" s="27"/>
      <c r="B58" s="27"/>
      <c r="C58" s="2" t="s">
        <v>75</v>
      </c>
      <c r="D58" s="3">
        <v>304.0</v>
      </c>
      <c r="E58" s="4">
        <v>120.0</v>
      </c>
      <c r="F58" s="5">
        <v>153.0</v>
      </c>
      <c r="G58" s="6">
        <v>162.0</v>
      </c>
      <c r="H58" s="15">
        <f t="shared" si="1"/>
        <v>0.347639485</v>
      </c>
      <c r="I58" s="16">
        <f t="shared" si="2"/>
        <v>0.4395604396</v>
      </c>
      <c r="J58" s="17">
        <f t="shared" si="3"/>
        <v>0.3815967524</v>
      </c>
      <c r="K58" s="18">
        <f t="shared" si="4"/>
        <v>0.3805464808</v>
      </c>
      <c r="L58" s="19">
        <f t="shared" si="5"/>
        <v>0.001050271538</v>
      </c>
      <c r="T58" s="20">
        <f t="shared" si="6"/>
        <v>0.3731343677</v>
      </c>
      <c r="U58" s="21">
        <f t="shared" si="7"/>
        <v>0.6323051515</v>
      </c>
      <c r="V58" s="22">
        <f t="shared" si="8"/>
        <v>-0.000132048462</v>
      </c>
      <c r="W58" s="12">
        <f t="shared" si="9"/>
        <v>0.7438793677</v>
      </c>
      <c r="X58" s="23">
        <f t="shared" si="10"/>
        <v>-0.003021151461</v>
      </c>
      <c r="Y58" s="12">
        <f t="shared" si="11"/>
        <v>-0.7450616877</v>
      </c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6"/>
    </row>
    <row r="59" ht="12.75" customHeight="1">
      <c r="A59" s="27"/>
      <c r="B59" s="27"/>
      <c r="C59" s="2" t="s">
        <v>76</v>
      </c>
      <c r="D59" s="3">
        <v>426.0</v>
      </c>
      <c r="E59" s="4">
        <v>278.0</v>
      </c>
      <c r="F59" s="5">
        <v>276.0</v>
      </c>
      <c r="G59" s="6">
        <v>469.0</v>
      </c>
      <c r="H59" s="15">
        <f t="shared" si="1"/>
        <v>0.5240223464</v>
      </c>
      <c r="I59" s="16">
        <f t="shared" si="2"/>
        <v>0.5018050542</v>
      </c>
      <c r="J59" s="17">
        <f t="shared" si="3"/>
        <v>0.5155279503</v>
      </c>
      <c r="K59" s="18">
        <f t="shared" si="4"/>
        <v>0.514618273</v>
      </c>
      <c r="L59" s="19">
        <f t="shared" si="5"/>
        <v>0.0009096772968</v>
      </c>
      <c r="T59" s="20">
        <f t="shared" si="6"/>
        <v>0.3725578102</v>
      </c>
      <c r="U59" s="21">
        <f t="shared" si="7"/>
        <v>0.6310199513</v>
      </c>
      <c r="V59" s="22">
        <f t="shared" si="8"/>
        <v>-0.0002726427032</v>
      </c>
      <c r="W59" s="12">
        <f t="shared" si="9"/>
        <v>0.7433028102</v>
      </c>
      <c r="X59" s="23">
        <f t="shared" si="10"/>
        <v>-0.001735951345</v>
      </c>
      <c r="Y59" s="12">
        <f t="shared" si="11"/>
        <v>-0.7444851302</v>
      </c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6"/>
    </row>
    <row r="60" ht="12.75" customHeight="1">
      <c r="A60" s="27"/>
      <c r="B60" s="27"/>
      <c r="C60" s="2" t="s">
        <v>77</v>
      </c>
      <c r="D60" s="3">
        <v>162.0</v>
      </c>
      <c r="E60" s="4">
        <v>144.0</v>
      </c>
      <c r="F60" s="5">
        <v>39.0</v>
      </c>
      <c r="G60" s="6">
        <v>139.0</v>
      </c>
      <c r="H60" s="15">
        <f t="shared" si="1"/>
        <v>0.4617940199</v>
      </c>
      <c r="I60" s="16">
        <f t="shared" si="2"/>
        <v>0.7868852459</v>
      </c>
      <c r="J60" s="17">
        <f t="shared" si="3"/>
        <v>0.5847107438</v>
      </c>
      <c r="K60" s="18">
        <f t="shared" si="4"/>
        <v>0.5811510385</v>
      </c>
      <c r="L60" s="19">
        <f t="shared" si="5"/>
        <v>0.00355970527</v>
      </c>
      <c r="T60" s="20">
        <f t="shared" si="6"/>
        <v>0.3752687921</v>
      </c>
      <c r="U60" s="21">
        <f t="shared" si="7"/>
        <v>0.6369924265</v>
      </c>
      <c r="V60" s="22">
        <f t="shared" si="8"/>
        <v>0.00237738527</v>
      </c>
      <c r="W60" s="12">
        <f t="shared" si="9"/>
        <v>0.7460137921</v>
      </c>
      <c r="X60" s="23">
        <f t="shared" si="10"/>
        <v>-0.00770842652</v>
      </c>
      <c r="Y60" s="12">
        <f t="shared" si="11"/>
        <v>-0.7471961121</v>
      </c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6"/>
    </row>
    <row r="61" ht="12.75" customHeight="1">
      <c r="A61" s="28"/>
      <c r="B61" s="28"/>
      <c r="C61" s="2" t="s">
        <v>78</v>
      </c>
      <c r="D61" s="3">
        <v>236.0</v>
      </c>
      <c r="E61" s="4">
        <v>186.0</v>
      </c>
      <c r="F61" s="5">
        <v>87.0</v>
      </c>
      <c r="G61" s="6">
        <v>234.0</v>
      </c>
      <c r="H61" s="15">
        <f t="shared" si="1"/>
        <v>0.4978723404</v>
      </c>
      <c r="I61" s="16">
        <f t="shared" si="2"/>
        <v>0.6813186813</v>
      </c>
      <c r="J61" s="17">
        <f t="shared" si="3"/>
        <v>0.5652759085</v>
      </c>
      <c r="K61" s="18">
        <f t="shared" si="4"/>
        <v>0.5647162724</v>
      </c>
      <c r="L61" s="19">
        <f t="shared" si="5"/>
        <v>0.0005596361013</v>
      </c>
      <c r="T61" s="20">
        <f t="shared" si="6"/>
        <v>0.3715664014</v>
      </c>
      <c r="U61" s="21">
        <f t="shared" si="7"/>
        <v>0.6304080554</v>
      </c>
      <c r="V61" s="22">
        <f t="shared" si="8"/>
        <v>-0.0006226838987</v>
      </c>
      <c r="W61" s="12">
        <f t="shared" si="9"/>
        <v>0.7423114014</v>
      </c>
      <c r="X61" s="23">
        <f t="shared" si="10"/>
        <v>-0.001124055417</v>
      </c>
      <c r="Y61" s="12">
        <f t="shared" si="11"/>
        <v>-0.7434937214</v>
      </c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6"/>
    </row>
    <row r="62" ht="12.75" customHeight="1">
      <c r="A62" s="27"/>
      <c r="B62" s="27"/>
      <c r="C62" s="2" t="s">
        <v>79</v>
      </c>
      <c r="D62" s="3">
        <v>301.0</v>
      </c>
      <c r="E62" s="4">
        <v>153.0</v>
      </c>
      <c r="F62" s="5">
        <v>141.0</v>
      </c>
      <c r="G62" s="6">
        <v>206.0</v>
      </c>
      <c r="H62" s="15">
        <f t="shared" si="1"/>
        <v>0.4063116371</v>
      </c>
      <c r="I62" s="16">
        <f t="shared" si="2"/>
        <v>0.5204081633</v>
      </c>
      <c r="J62" s="17">
        <f t="shared" si="3"/>
        <v>0.4481897628</v>
      </c>
      <c r="K62" s="18">
        <f t="shared" si="4"/>
        <v>0.4474418167</v>
      </c>
      <c r="L62" s="19">
        <f t="shared" si="5"/>
        <v>0.0007479460779</v>
      </c>
      <c r="T62" s="20">
        <f t="shared" si="6"/>
        <v>0.3721822297</v>
      </c>
      <c r="U62" s="21">
        <f t="shared" si="7"/>
        <v>0.6311248187</v>
      </c>
      <c r="V62" s="22">
        <f t="shared" si="8"/>
        <v>-0.0004343739221</v>
      </c>
      <c r="W62" s="12">
        <f t="shared" si="9"/>
        <v>0.7429272297</v>
      </c>
      <c r="X62" s="23">
        <f t="shared" si="10"/>
        <v>-0.001840818745</v>
      </c>
      <c r="Y62" s="12">
        <f t="shared" si="11"/>
        <v>-0.7441095497</v>
      </c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6"/>
    </row>
    <row r="63" ht="12.75" customHeight="1">
      <c r="A63" s="27"/>
      <c r="B63" s="27"/>
      <c r="C63" s="2" t="s">
        <v>80</v>
      </c>
      <c r="D63" s="3">
        <v>405.0</v>
      </c>
      <c r="E63" s="4">
        <v>220.0</v>
      </c>
      <c r="F63" s="5">
        <v>160.0</v>
      </c>
      <c r="G63" s="6">
        <v>304.0</v>
      </c>
      <c r="H63" s="15">
        <f t="shared" si="1"/>
        <v>0.4287729196</v>
      </c>
      <c r="I63" s="16">
        <f t="shared" si="2"/>
        <v>0.5789473684</v>
      </c>
      <c r="J63" s="17">
        <f t="shared" si="3"/>
        <v>0.4811753903</v>
      </c>
      <c r="K63" s="18">
        <f t="shared" si="4"/>
        <v>0.48327946</v>
      </c>
      <c r="L63" s="19">
        <f t="shared" si="5"/>
        <v>-0.00210406978</v>
      </c>
      <c r="T63" s="20">
        <f t="shared" si="6"/>
        <v>0.3671106977</v>
      </c>
      <c r="U63" s="21">
        <f t="shared" si="7"/>
        <v>0.6243768109</v>
      </c>
      <c r="V63" s="22">
        <f t="shared" si="8"/>
        <v>-0.00328638978</v>
      </c>
      <c r="W63" s="12">
        <f t="shared" si="9"/>
        <v>0.7378556977</v>
      </c>
      <c r="X63" s="23">
        <f t="shared" si="10"/>
        <v>0.004907189059</v>
      </c>
      <c r="Y63" s="12">
        <f t="shared" si="11"/>
        <v>-0.7390380177</v>
      </c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6"/>
    </row>
    <row r="64" ht="12.75" customHeight="1">
      <c r="A64" s="27"/>
      <c r="B64" s="27"/>
      <c r="C64" s="2" t="s">
        <v>81</v>
      </c>
      <c r="D64" s="3">
        <v>182.0</v>
      </c>
      <c r="E64" s="4">
        <v>66.0</v>
      </c>
      <c r="F64" s="5">
        <v>87.0</v>
      </c>
      <c r="G64" s="6">
        <v>97.0</v>
      </c>
      <c r="H64" s="15">
        <f t="shared" si="1"/>
        <v>0.3476702509</v>
      </c>
      <c r="I64" s="16">
        <f t="shared" si="2"/>
        <v>0.431372549</v>
      </c>
      <c r="J64" s="17">
        <f t="shared" si="3"/>
        <v>0.3773148148</v>
      </c>
      <c r="K64" s="18">
        <f t="shared" si="4"/>
        <v>0.3775302219</v>
      </c>
      <c r="L64" s="19">
        <f t="shared" si="5"/>
        <v>-0.0002154070363</v>
      </c>
      <c r="T64" s="20">
        <f t="shared" si="6"/>
        <v>0.3702456473</v>
      </c>
      <c r="U64" s="21">
        <f t="shared" si="7"/>
        <v>0.6286644272</v>
      </c>
      <c r="V64" s="22">
        <f t="shared" si="8"/>
        <v>-0.001397727036</v>
      </c>
      <c r="W64" s="12">
        <f t="shared" si="9"/>
        <v>0.7409906473</v>
      </c>
      <c r="X64" s="23">
        <f t="shared" si="10"/>
        <v>0.0006195728158</v>
      </c>
      <c r="Y64" s="12">
        <f t="shared" si="11"/>
        <v>-0.7421729673</v>
      </c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6"/>
    </row>
    <row r="65" ht="12.75" customHeight="1">
      <c r="A65" s="27"/>
      <c r="B65" s="27"/>
      <c r="C65" s="2" t="s">
        <v>82</v>
      </c>
      <c r="D65" s="3">
        <v>160.0</v>
      </c>
      <c r="E65" s="4">
        <v>76.0</v>
      </c>
      <c r="F65" s="5">
        <v>80.0</v>
      </c>
      <c r="G65" s="6">
        <v>85.0</v>
      </c>
      <c r="H65" s="15">
        <f t="shared" si="1"/>
        <v>0.3469387755</v>
      </c>
      <c r="I65" s="16">
        <f t="shared" si="2"/>
        <v>0.4871794872</v>
      </c>
      <c r="J65" s="17">
        <f t="shared" si="3"/>
        <v>0.4014962594</v>
      </c>
      <c r="K65" s="18">
        <f t="shared" si="4"/>
        <v>0.3977600594</v>
      </c>
      <c r="L65" s="19">
        <f t="shared" si="5"/>
        <v>0.003736199969</v>
      </c>
      <c r="T65" s="20">
        <f t="shared" si="6"/>
        <v>0.378414042</v>
      </c>
      <c r="U65" s="21">
        <f t="shared" si="7"/>
        <v>0.640053047</v>
      </c>
      <c r="V65" s="22">
        <f t="shared" si="8"/>
        <v>0.002553879969</v>
      </c>
      <c r="W65" s="12">
        <f t="shared" si="9"/>
        <v>0.749159042</v>
      </c>
      <c r="X65" s="23">
        <f t="shared" si="10"/>
        <v>-0.01076904697</v>
      </c>
      <c r="Y65" s="12">
        <f t="shared" si="11"/>
        <v>-0.750341362</v>
      </c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6"/>
    </row>
    <row r="66" ht="12.75" customHeight="1">
      <c r="A66" s="27"/>
      <c r="B66" s="27"/>
      <c r="C66" s="2" t="s">
        <v>83</v>
      </c>
      <c r="D66" s="3">
        <v>782.0</v>
      </c>
      <c r="E66" s="4">
        <v>559.0</v>
      </c>
      <c r="F66" s="5">
        <v>241.0</v>
      </c>
      <c r="G66" s="6">
        <v>445.0</v>
      </c>
      <c r="H66" s="15">
        <f t="shared" si="1"/>
        <v>0.3626731866</v>
      </c>
      <c r="I66" s="16">
        <f t="shared" si="2"/>
        <v>0.69875</v>
      </c>
      <c r="J66" s="17">
        <f t="shared" si="3"/>
        <v>0.4953132708</v>
      </c>
      <c r="K66" s="18">
        <f t="shared" si="4"/>
        <v>0.4861001823</v>
      </c>
      <c r="L66" s="19">
        <f t="shared" si="5"/>
        <v>0.009213088516</v>
      </c>
      <c r="T66" s="20">
        <f t="shared" si="6"/>
        <v>0.3839300998</v>
      </c>
      <c r="U66" s="21">
        <f t="shared" si="7"/>
        <v>0.65468728</v>
      </c>
      <c r="V66" s="22">
        <f t="shared" si="8"/>
        <v>0.008030768516</v>
      </c>
      <c r="W66" s="12">
        <f t="shared" si="9"/>
        <v>0.7546750998</v>
      </c>
      <c r="X66" s="23">
        <f t="shared" si="10"/>
        <v>-0.02540328002</v>
      </c>
      <c r="Y66" s="12">
        <f t="shared" si="11"/>
        <v>-0.7558574198</v>
      </c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6"/>
    </row>
    <row r="67" ht="12.75" customHeight="1">
      <c r="A67" s="27"/>
      <c r="B67" s="27"/>
      <c r="C67" s="2" t="s">
        <v>84</v>
      </c>
      <c r="D67" s="3">
        <v>350.0</v>
      </c>
      <c r="E67" s="4">
        <v>154.0</v>
      </c>
      <c r="F67" s="5">
        <v>213.0</v>
      </c>
      <c r="G67" s="6">
        <v>292.0</v>
      </c>
      <c r="H67" s="15">
        <f t="shared" si="1"/>
        <v>0.4548286604</v>
      </c>
      <c r="I67" s="16">
        <f t="shared" si="2"/>
        <v>0.4196185286</v>
      </c>
      <c r="J67" s="17">
        <f t="shared" si="3"/>
        <v>0.4420218038</v>
      </c>
      <c r="K67" s="18">
        <f t="shared" si="4"/>
        <v>0.4406055501</v>
      </c>
      <c r="L67" s="19">
        <f t="shared" si="5"/>
        <v>0.001416253623</v>
      </c>
      <c r="T67" s="20">
        <f t="shared" si="6"/>
        <v>0.3741200979</v>
      </c>
      <c r="U67" s="21">
        <f t="shared" si="7"/>
        <v>0.6323978179</v>
      </c>
      <c r="V67" s="22">
        <f t="shared" si="8"/>
        <v>0.0002339336226</v>
      </c>
      <c r="W67" s="12">
        <f t="shared" si="9"/>
        <v>0.7448650979</v>
      </c>
      <c r="X67" s="23">
        <f t="shared" si="10"/>
        <v>-0.003113817896</v>
      </c>
      <c r="Y67" s="12">
        <f t="shared" si="11"/>
        <v>-0.7460474179</v>
      </c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6"/>
    </row>
    <row r="68" ht="12.75" customHeight="1">
      <c r="A68" s="27"/>
      <c r="B68" s="27"/>
      <c r="C68" s="2" t="s">
        <v>85</v>
      </c>
      <c r="D68" s="3">
        <v>248.0</v>
      </c>
      <c r="E68" s="4">
        <v>124.0</v>
      </c>
      <c r="F68" s="5">
        <v>160.0</v>
      </c>
      <c r="G68" s="6">
        <v>242.0</v>
      </c>
      <c r="H68" s="15">
        <f t="shared" si="1"/>
        <v>0.493877551</v>
      </c>
      <c r="I68" s="16">
        <f t="shared" si="2"/>
        <v>0.4366197183</v>
      </c>
      <c r="J68" s="17">
        <f t="shared" si="3"/>
        <v>0.4728682171</v>
      </c>
      <c r="K68" s="18">
        <f t="shared" si="4"/>
        <v>0.4714814983</v>
      </c>
      <c r="L68" s="19">
        <f t="shared" si="5"/>
        <v>0.001386718773</v>
      </c>
      <c r="T68" s="20">
        <f t="shared" si="6"/>
        <v>0.3739210333</v>
      </c>
      <c r="U68" s="21">
        <f t="shared" si="7"/>
        <v>0.632091819</v>
      </c>
      <c r="V68" s="22">
        <f t="shared" si="8"/>
        <v>0.0002043987731</v>
      </c>
      <c r="W68" s="12">
        <f t="shared" si="9"/>
        <v>0.7446660333</v>
      </c>
      <c r="X68" s="23">
        <f t="shared" si="10"/>
        <v>-0.002807819003</v>
      </c>
      <c r="Y68" s="12">
        <f t="shared" si="11"/>
        <v>-0.7458483533</v>
      </c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6"/>
    </row>
    <row r="69" ht="12.75" customHeight="1">
      <c r="A69" s="28"/>
      <c r="B69" s="28"/>
      <c r="C69" s="2" t="s">
        <v>86</v>
      </c>
      <c r="D69" s="3">
        <v>402.0</v>
      </c>
      <c r="E69" s="4">
        <v>143.0</v>
      </c>
      <c r="F69" s="5">
        <v>154.0</v>
      </c>
      <c r="G69" s="6">
        <v>132.0</v>
      </c>
      <c r="H69" s="15">
        <f t="shared" si="1"/>
        <v>0.2471910112</v>
      </c>
      <c r="I69" s="16">
        <f t="shared" si="2"/>
        <v>0.4814814815</v>
      </c>
      <c r="J69" s="17">
        <f t="shared" si="3"/>
        <v>0.3309265945</v>
      </c>
      <c r="K69" s="18">
        <f t="shared" si="4"/>
        <v>0.3328778802</v>
      </c>
      <c r="L69" s="19">
        <f t="shared" si="5"/>
        <v>-0.001951285702</v>
      </c>
      <c r="T69" s="20">
        <f t="shared" si="6"/>
        <v>0.3666923297</v>
      </c>
      <c r="U69" s="21">
        <f t="shared" si="7"/>
        <v>0.6213901624</v>
      </c>
      <c r="V69" s="22">
        <f t="shared" si="8"/>
        <v>-0.003133605702</v>
      </c>
      <c r="W69" s="12">
        <f t="shared" si="9"/>
        <v>0.7374373297</v>
      </c>
      <c r="X69" s="23">
        <f t="shared" si="10"/>
        <v>0.007893837612</v>
      </c>
      <c r="Y69" s="12">
        <f t="shared" si="11"/>
        <v>-0.7386196497</v>
      </c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6"/>
    </row>
    <row r="70" ht="12.75" customHeight="1">
      <c r="A70" s="27"/>
      <c r="B70" s="27"/>
      <c r="C70" s="2" t="s">
        <v>87</v>
      </c>
      <c r="D70" s="3">
        <v>219.0</v>
      </c>
      <c r="E70" s="4">
        <v>113.0</v>
      </c>
      <c r="F70" s="5">
        <v>102.0</v>
      </c>
      <c r="G70" s="6">
        <v>111.0</v>
      </c>
      <c r="H70" s="15">
        <f t="shared" si="1"/>
        <v>0.3363636364</v>
      </c>
      <c r="I70" s="16">
        <f t="shared" si="2"/>
        <v>0.5255813953</v>
      </c>
      <c r="J70" s="17">
        <f t="shared" si="3"/>
        <v>0.4110091743</v>
      </c>
      <c r="K70" s="18">
        <f t="shared" si="4"/>
        <v>0.405342609</v>
      </c>
      <c r="L70" s="19">
        <f t="shared" si="5"/>
        <v>0.005666565348</v>
      </c>
      <c r="T70" s="20">
        <f t="shared" si="6"/>
        <v>0.3815265181</v>
      </c>
      <c r="U70" s="21">
        <f t="shared" si="7"/>
        <v>0.6461305456</v>
      </c>
      <c r="V70" s="22">
        <f t="shared" si="8"/>
        <v>0.004484245348</v>
      </c>
      <c r="W70" s="12">
        <f t="shared" si="9"/>
        <v>0.7522715181</v>
      </c>
      <c r="X70" s="23">
        <f t="shared" si="10"/>
        <v>-0.01684654563</v>
      </c>
      <c r="Y70" s="12">
        <f t="shared" si="11"/>
        <v>-0.7534538381</v>
      </c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6"/>
    </row>
    <row r="71" ht="12.75" customHeight="1">
      <c r="A71" s="27"/>
      <c r="B71" s="27"/>
      <c r="C71" s="2" t="s">
        <v>88</v>
      </c>
      <c r="D71" s="3">
        <v>700.0</v>
      </c>
      <c r="E71" s="4">
        <v>326.0</v>
      </c>
      <c r="F71" s="5">
        <v>320.0</v>
      </c>
      <c r="G71" s="6">
        <v>633.0</v>
      </c>
      <c r="H71" s="15">
        <f t="shared" si="1"/>
        <v>0.4748687172</v>
      </c>
      <c r="I71" s="16">
        <f t="shared" si="2"/>
        <v>0.5046439628</v>
      </c>
      <c r="J71" s="17">
        <f t="shared" si="3"/>
        <v>0.4845881758</v>
      </c>
      <c r="K71" s="18">
        <f t="shared" si="4"/>
        <v>0.4847391918</v>
      </c>
      <c r="L71" s="19">
        <f t="shared" si="5"/>
        <v>-0.0001510159813</v>
      </c>
      <c r="T71" s="20">
        <f t="shared" si="6"/>
        <v>0.3704457475</v>
      </c>
      <c r="U71" s="21">
        <f t="shared" si="7"/>
        <v>0.6289659837</v>
      </c>
      <c r="V71" s="22">
        <f t="shared" si="8"/>
        <v>-0.001333335981</v>
      </c>
      <c r="W71" s="12">
        <f t="shared" si="9"/>
        <v>0.7411907475</v>
      </c>
      <c r="X71" s="23">
        <f t="shared" si="10"/>
        <v>0.0003180162765</v>
      </c>
      <c r="Y71" s="12">
        <f t="shared" si="11"/>
        <v>-0.7423730675</v>
      </c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6"/>
    </row>
    <row r="72" ht="12.75" customHeight="1">
      <c r="A72" s="27"/>
      <c r="B72" s="27"/>
      <c r="C72" s="2" t="s">
        <v>89</v>
      </c>
      <c r="D72" s="3">
        <v>135.0</v>
      </c>
      <c r="E72" s="4">
        <v>77.0</v>
      </c>
      <c r="F72" s="5">
        <v>39.0</v>
      </c>
      <c r="G72" s="6">
        <v>70.0</v>
      </c>
      <c r="H72" s="15">
        <f t="shared" si="1"/>
        <v>0.3414634146</v>
      </c>
      <c r="I72" s="16">
        <f t="shared" si="2"/>
        <v>0.6637931034</v>
      </c>
      <c r="J72" s="17">
        <f t="shared" si="3"/>
        <v>0.4579439252</v>
      </c>
      <c r="K72" s="18">
        <f t="shared" si="4"/>
        <v>0.4597931176</v>
      </c>
      <c r="L72" s="19">
        <f t="shared" si="5"/>
        <v>-0.001849192319</v>
      </c>
      <c r="T72" s="20">
        <f t="shared" si="6"/>
        <v>0.3679592038</v>
      </c>
      <c r="U72" s="21">
        <f t="shared" si="7"/>
        <v>0.6238685082</v>
      </c>
      <c r="V72" s="22">
        <f t="shared" si="8"/>
        <v>-0.003031512319</v>
      </c>
      <c r="W72" s="12">
        <f t="shared" si="9"/>
        <v>0.7387042038</v>
      </c>
      <c r="X72" s="23">
        <f t="shared" si="10"/>
        <v>0.005415491791</v>
      </c>
      <c r="Y72" s="12">
        <f t="shared" si="11"/>
        <v>-0.7398865238</v>
      </c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6"/>
    </row>
    <row r="73" ht="12.75" customHeight="1">
      <c r="A73" s="27"/>
      <c r="B73" s="27"/>
      <c r="C73" s="2" t="s">
        <v>90</v>
      </c>
      <c r="D73" s="3">
        <v>66.0</v>
      </c>
      <c r="E73" s="4">
        <v>38.0</v>
      </c>
      <c r="F73" s="5">
        <v>8.0</v>
      </c>
      <c r="G73" s="6">
        <v>26.0</v>
      </c>
      <c r="H73" s="15">
        <f t="shared" si="1"/>
        <v>0.2826086957</v>
      </c>
      <c r="I73" s="16">
        <f t="shared" si="2"/>
        <v>0.8260869565</v>
      </c>
      <c r="J73" s="17">
        <f t="shared" si="3"/>
        <v>0.4637681159</v>
      </c>
      <c r="K73" s="18">
        <f t="shared" si="4"/>
        <v>0.4829264191</v>
      </c>
      <c r="L73" s="19">
        <f t="shared" si="5"/>
        <v>-0.01915830319</v>
      </c>
      <c r="T73" s="20">
        <f t="shared" si="6"/>
        <v>0.3475533698</v>
      </c>
      <c r="U73" s="21">
        <f t="shared" si="7"/>
        <v>0.561493081</v>
      </c>
      <c r="V73" s="22">
        <f t="shared" si="8"/>
        <v>-0.02034062319</v>
      </c>
      <c r="W73" s="12">
        <f t="shared" si="9"/>
        <v>0.7182983698</v>
      </c>
      <c r="X73" s="23">
        <f t="shared" si="10"/>
        <v>0.06779091897</v>
      </c>
      <c r="Y73" s="12">
        <f t="shared" si="11"/>
        <v>-0.7194806898</v>
      </c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6"/>
    </row>
    <row r="74" ht="12.75" customHeight="1">
      <c r="A74" s="27"/>
      <c r="B74" s="27"/>
      <c r="C74" s="2" t="s">
        <v>91</v>
      </c>
      <c r="D74" s="3">
        <v>54.0</v>
      </c>
      <c r="E74" s="4">
        <v>25.0</v>
      </c>
      <c r="F74" s="5">
        <v>19.0</v>
      </c>
      <c r="G74" s="6">
        <v>26.0</v>
      </c>
      <c r="H74" s="15">
        <f t="shared" si="1"/>
        <v>0.325</v>
      </c>
      <c r="I74" s="16">
        <f t="shared" si="2"/>
        <v>0.5681818182</v>
      </c>
      <c r="J74" s="17">
        <f t="shared" si="3"/>
        <v>0.4112903226</v>
      </c>
      <c r="K74" s="18">
        <f t="shared" si="4"/>
        <v>0.4139855482</v>
      </c>
      <c r="L74" s="19">
        <f t="shared" si="5"/>
        <v>-0.002695225601</v>
      </c>
      <c r="T74" s="20">
        <f t="shared" si="6"/>
        <v>0.3660014029</v>
      </c>
      <c r="U74" s="21">
        <f t="shared" si="7"/>
        <v>0.6209909982</v>
      </c>
      <c r="V74" s="22">
        <f t="shared" si="8"/>
        <v>-0.003877545601</v>
      </c>
      <c r="W74" s="12">
        <f t="shared" si="9"/>
        <v>0.7367464029</v>
      </c>
      <c r="X74" s="23">
        <f t="shared" si="10"/>
        <v>0.00829300185</v>
      </c>
      <c r="Y74" s="12">
        <f t="shared" si="11"/>
        <v>-0.7379287229</v>
      </c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6"/>
    </row>
    <row r="75" ht="12.75" customHeight="1">
      <c r="A75" s="27"/>
      <c r="B75" s="27"/>
      <c r="C75" s="2" t="s">
        <v>92</v>
      </c>
      <c r="D75" s="3">
        <v>308.0</v>
      </c>
      <c r="E75" s="4">
        <v>162.0</v>
      </c>
      <c r="F75" s="5">
        <v>169.0</v>
      </c>
      <c r="G75" s="6">
        <v>290.0</v>
      </c>
      <c r="H75" s="15">
        <f t="shared" si="1"/>
        <v>0.4849498328</v>
      </c>
      <c r="I75" s="16">
        <f t="shared" si="2"/>
        <v>0.4894259819</v>
      </c>
      <c r="J75" s="17">
        <f t="shared" si="3"/>
        <v>0.4865446717</v>
      </c>
      <c r="K75" s="18">
        <f t="shared" si="4"/>
        <v>0.4854410862</v>
      </c>
      <c r="L75" s="19">
        <f t="shared" si="5"/>
        <v>0.001103585472</v>
      </c>
      <c r="T75" s="20">
        <f t="shared" si="6"/>
        <v>0.3729998567</v>
      </c>
      <c r="U75" s="21">
        <f t="shared" si="7"/>
        <v>0.6315596694</v>
      </c>
      <c r="V75" s="22">
        <f t="shared" si="8"/>
        <v>-0.00007873452812</v>
      </c>
      <c r="W75" s="12">
        <f t="shared" si="9"/>
        <v>0.7437448567</v>
      </c>
      <c r="X75" s="23">
        <f t="shared" si="10"/>
        <v>-0.002275669352</v>
      </c>
      <c r="Y75" s="12">
        <f t="shared" si="11"/>
        <v>-0.7449271767</v>
      </c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6"/>
    </row>
    <row r="76" ht="12.75" customHeight="1">
      <c r="A76" s="27"/>
      <c r="B76" s="27"/>
      <c r="C76" s="2" t="s">
        <v>93</v>
      </c>
      <c r="D76" s="3">
        <v>325.0</v>
      </c>
      <c r="E76" s="4">
        <v>217.0</v>
      </c>
      <c r="F76" s="5">
        <v>138.0</v>
      </c>
      <c r="G76" s="6">
        <v>204.0</v>
      </c>
      <c r="H76" s="15">
        <f t="shared" si="1"/>
        <v>0.3856332703</v>
      </c>
      <c r="I76" s="16">
        <f t="shared" si="2"/>
        <v>0.6112676056</v>
      </c>
      <c r="J76" s="17">
        <f t="shared" si="3"/>
        <v>0.4762443439</v>
      </c>
      <c r="K76" s="18">
        <f t="shared" si="4"/>
        <v>0.4681149353</v>
      </c>
      <c r="L76" s="19">
        <f t="shared" si="5"/>
        <v>0.00812940856</v>
      </c>
      <c r="T76" s="20">
        <f t="shared" si="6"/>
        <v>0.3840442629</v>
      </c>
      <c r="U76" s="21">
        <f t="shared" si="7"/>
        <v>0.6503646722</v>
      </c>
      <c r="V76" s="22">
        <f t="shared" si="8"/>
        <v>0.00694708856</v>
      </c>
      <c r="W76" s="12">
        <f t="shared" si="9"/>
        <v>0.7547892629</v>
      </c>
      <c r="X76" s="23">
        <f t="shared" si="10"/>
        <v>-0.0210806722</v>
      </c>
      <c r="Y76" s="12">
        <f t="shared" si="11"/>
        <v>-0.7559715829</v>
      </c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6"/>
    </row>
    <row r="77" ht="12.75" customHeight="1">
      <c r="A77" s="27"/>
      <c r="B77" s="27"/>
      <c r="C77" s="2" t="s">
        <v>94</v>
      </c>
      <c r="D77" s="3">
        <v>535.0</v>
      </c>
      <c r="E77" s="4">
        <v>294.0</v>
      </c>
      <c r="F77" s="5">
        <v>242.0</v>
      </c>
      <c r="G77" s="6">
        <v>525.0</v>
      </c>
      <c r="H77" s="15">
        <f t="shared" si="1"/>
        <v>0.4952830189</v>
      </c>
      <c r="I77" s="16">
        <f t="shared" si="2"/>
        <v>0.5485074627</v>
      </c>
      <c r="J77" s="17">
        <f t="shared" si="3"/>
        <v>0.5131578947</v>
      </c>
      <c r="K77" s="18">
        <f t="shared" si="4"/>
        <v>0.5138477585</v>
      </c>
      <c r="L77" s="19">
        <f t="shared" si="5"/>
        <v>-0.0006898637622</v>
      </c>
      <c r="T77" s="20">
        <f t="shared" si="6"/>
        <v>0.3694872892</v>
      </c>
      <c r="U77" s="21">
        <f t="shared" si="7"/>
        <v>0.6278911322</v>
      </c>
      <c r="V77" s="22">
        <f t="shared" si="8"/>
        <v>-0.001872183762</v>
      </c>
      <c r="W77" s="12">
        <f t="shared" si="9"/>
        <v>0.7402322892</v>
      </c>
      <c r="X77" s="23">
        <f t="shared" si="10"/>
        <v>0.001392867786</v>
      </c>
      <c r="Y77" s="12">
        <f t="shared" si="11"/>
        <v>-0.7414146092</v>
      </c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6"/>
    </row>
    <row r="78" ht="12.75" customHeight="1">
      <c r="A78" s="27"/>
      <c r="B78" s="27"/>
      <c r="C78" s="2" t="s">
        <v>95</v>
      </c>
      <c r="D78" s="3">
        <v>174.0</v>
      </c>
      <c r="E78" s="4">
        <v>79.0</v>
      </c>
      <c r="F78" s="5">
        <v>59.0</v>
      </c>
      <c r="G78" s="6">
        <v>64.0</v>
      </c>
      <c r="H78" s="15">
        <f t="shared" si="1"/>
        <v>0.268907563</v>
      </c>
      <c r="I78" s="16">
        <f t="shared" si="2"/>
        <v>0.5724637681</v>
      </c>
      <c r="J78" s="17">
        <f t="shared" si="3"/>
        <v>0.3803191489</v>
      </c>
      <c r="K78" s="18">
        <f t="shared" si="4"/>
        <v>0.3802749866</v>
      </c>
      <c r="L78" s="19">
        <f t="shared" si="5"/>
        <v>0.00004416233527</v>
      </c>
      <c r="T78" s="20">
        <f t="shared" si="6"/>
        <v>0.3708221443</v>
      </c>
      <c r="U78" s="21">
        <f t="shared" si="7"/>
        <v>0.6294482287</v>
      </c>
      <c r="V78" s="22">
        <f t="shared" si="8"/>
        <v>-0.001138157665</v>
      </c>
      <c r="W78" s="12">
        <f t="shared" si="9"/>
        <v>0.7415671443</v>
      </c>
      <c r="X78" s="23">
        <f t="shared" si="10"/>
        <v>-0.0001642286843</v>
      </c>
      <c r="Y78" s="12">
        <f t="shared" si="11"/>
        <v>-0.7427494643</v>
      </c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6"/>
    </row>
    <row r="79" ht="12.75" customHeight="1">
      <c r="A79" s="27"/>
      <c r="B79" s="27"/>
      <c r="C79" s="2" t="s">
        <v>96</v>
      </c>
      <c r="D79" s="3">
        <v>207.0</v>
      </c>
      <c r="E79" s="4">
        <v>66.0</v>
      </c>
      <c r="F79" s="5">
        <v>100.0</v>
      </c>
      <c r="G79" s="6">
        <v>73.0</v>
      </c>
      <c r="H79" s="15">
        <f t="shared" si="1"/>
        <v>0.2607142857</v>
      </c>
      <c r="I79" s="16">
        <f t="shared" si="2"/>
        <v>0.3975903614</v>
      </c>
      <c r="J79" s="17">
        <f t="shared" si="3"/>
        <v>0.3116591928</v>
      </c>
      <c r="K79" s="18">
        <f t="shared" si="4"/>
        <v>0.3102856471</v>
      </c>
      <c r="L79" s="19">
        <f t="shared" si="5"/>
        <v>0.001373545699</v>
      </c>
      <c r="T79" s="20">
        <f t="shared" si="6"/>
        <v>0.3741996755</v>
      </c>
      <c r="U79" s="21">
        <f t="shared" si="7"/>
        <v>0.6345523945</v>
      </c>
      <c r="V79" s="22">
        <f t="shared" si="8"/>
        <v>0.0001912256995</v>
      </c>
      <c r="W79" s="12">
        <f t="shared" si="9"/>
        <v>0.7449446755</v>
      </c>
      <c r="X79" s="23">
        <f t="shared" si="10"/>
        <v>-0.005268394464</v>
      </c>
      <c r="Y79" s="12">
        <f t="shared" si="11"/>
        <v>-0.7461269955</v>
      </c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6"/>
    </row>
    <row r="80" ht="12.75" customHeight="1">
      <c r="A80" s="27"/>
      <c r="B80" s="27"/>
      <c r="C80" s="2" t="s">
        <v>97</v>
      </c>
      <c r="D80" s="3">
        <v>102.0</v>
      </c>
      <c r="E80" s="4">
        <v>46.0</v>
      </c>
      <c r="F80" s="5">
        <v>39.0</v>
      </c>
      <c r="G80" s="6">
        <v>53.0</v>
      </c>
      <c r="H80" s="15">
        <f t="shared" si="1"/>
        <v>0.3419354839</v>
      </c>
      <c r="I80" s="16">
        <f t="shared" si="2"/>
        <v>0.5411764706</v>
      </c>
      <c r="J80" s="17">
        <f t="shared" si="3"/>
        <v>0.4125</v>
      </c>
      <c r="K80" s="18">
        <f t="shared" si="4"/>
        <v>0.4146306796</v>
      </c>
      <c r="L80" s="19">
        <f t="shared" si="5"/>
        <v>-0.00213067962</v>
      </c>
      <c r="T80" s="20">
        <f t="shared" si="6"/>
        <v>0.3668078746</v>
      </c>
      <c r="U80" s="21">
        <f t="shared" si="7"/>
        <v>0.6230527671</v>
      </c>
      <c r="V80" s="22">
        <f t="shared" si="8"/>
        <v>-0.00331299962</v>
      </c>
      <c r="W80" s="12">
        <f t="shared" si="9"/>
        <v>0.7375528746</v>
      </c>
      <c r="X80" s="23">
        <f t="shared" si="10"/>
        <v>0.006231232852</v>
      </c>
      <c r="Y80" s="12">
        <f t="shared" si="11"/>
        <v>-0.7387351946</v>
      </c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6"/>
    </row>
    <row r="81" ht="12.75" customHeight="1">
      <c r="A81" s="27"/>
      <c r="B81" s="27"/>
      <c r="C81" s="2" t="s">
        <v>98</v>
      </c>
      <c r="D81" s="3">
        <v>384.0</v>
      </c>
      <c r="E81" s="4">
        <v>98.0</v>
      </c>
      <c r="F81" s="5">
        <v>215.0</v>
      </c>
      <c r="G81" s="6">
        <v>134.0</v>
      </c>
      <c r="H81" s="15">
        <f t="shared" si="1"/>
        <v>0.2586872587</v>
      </c>
      <c r="I81" s="16">
        <f t="shared" si="2"/>
        <v>0.3130990415</v>
      </c>
      <c r="J81" s="17">
        <f t="shared" si="3"/>
        <v>0.2791817088</v>
      </c>
      <c r="K81" s="18">
        <f t="shared" si="4"/>
        <v>0.277685337</v>
      </c>
      <c r="L81" s="19">
        <f t="shared" si="5"/>
        <v>0.001496371735</v>
      </c>
      <c r="T81" s="20">
        <f t="shared" si="6"/>
        <v>0.3755242281</v>
      </c>
      <c r="U81" s="21">
        <f t="shared" si="7"/>
        <v>0.6350684818</v>
      </c>
      <c r="V81" s="22">
        <f t="shared" si="8"/>
        <v>0.0003140517355</v>
      </c>
      <c r="W81" s="12">
        <f t="shared" si="9"/>
        <v>0.7462692281</v>
      </c>
      <c r="X81" s="23">
        <f t="shared" si="10"/>
        <v>-0.005784481783</v>
      </c>
      <c r="Y81" s="12">
        <f t="shared" si="11"/>
        <v>-0.7474515481</v>
      </c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6"/>
    </row>
    <row r="82" ht="12.75" customHeight="1">
      <c r="A82" s="27"/>
      <c r="B82" s="27"/>
      <c r="C82" s="2" t="s">
        <v>99</v>
      </c>
      <c r="D82" s="3">
        <v>188.0</v>
      </c>
      <c r="E82" s="4">
        <v>55.0</v>
      </c>
      <c r="F82" s="5">
        <v>96.0</v>
      </c>
      <c r="G82" s="6">
        <v>56.0</v>
      </c>
      <c r="H82" s="15">
        <f t="shared" si="1"/>
        <v>0.2295081967</v>
      </c>
      <c r="I82" s="16">
        <f t="shared" si="2"/>
        <v>0.3642384106</v>
      </c>
      <c r="J82" s="17">
        <f t="shared" si="3"/>
        <v>0.2810126582</v>
      </c>
      <c r="K82" s="18">
        <f t="shared" si="4"/>
        <v>0.2782830856</v>
      </c>
      <c r="L82" s="19">
        <f t="shared" si="5"/>
        <v>0.002729572626</v>
      </c>
      <c r="T82" s="20">
        <f t="shared" si="6"/>
        <v>0.3782389176</v>
      </c>
      <c r="U82" s="21">
        <f t="shared" si="7"/>
        <v>0.6411771379</v>
      </c>
      <c r="V82" s="22">
        <f t="shared" si="8"/>
        <v>0.001547252626</v>
      </c>
      <c r="W82" s="12">
        <f t="shared" si="9"/>
        <v>0.7489839176</v>
      </c>
      <c r="X82" s="23">
        <f t="shared" si="10"/>
        <v>-0.01189313787</v>
      </c>
      <c r="Y82" s="12">
        <f t="shared" si="11"/>
        <v>-0.7501662376</v>
      </c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6"/>
    </row>
    <row r="83" ht="12.75" customHeight="1">
      <c r="A83" s="27"/>
      <c r="B83" s="27"/>
      <c r="C83" s="2" t="s">
        <v>100</v>
      </c>
      <c r="D83" s="3">
        <v>589.0</v>
      </c>
      <c r="E83" s="4">
        <v>129.0</v>
      </c>
      <c r="F83" s="5">
        <v>259.0</v>
      </c>
      <c r="G83" s="6">
        <v>98.0</v>
      </c>
      <c r="H83" s="15">
        <f t="shared" si="1"/>
        <v>0.1426491994</v>
      </c>
      <c r="I83" s="16">
        <f t="shared" si="2"/>
        <v>0.3324742268</v>
      </c>
      <c r="J83" s="17">
        <f t="shared" si="3"/>
        <v>0.2111627907</v>
      </c>
      <c r="K83" s="18">
        <f t="shared" si="4"/>
        <v>0.211847696</v>
      </c>
      <c r="L83" s="19">
        <f t="shared" si="5"/>
        <v>-0.0006849053252</v>
      </c>
      <c r="T83" s="20">
        <f t="shared" si="6"/>
        <v>0.3686849747</v>
      </c>
      <c r="U83" s="21">
        <f t="shared" si="7"/>
        <v>0.6244826739</v>
      </c>
      <c r="V83" s="22">
        <f t="shared" si="8"/>
        <v>-0.001867225325</v>
      </c>
      <c r="W83" s="12">
        <f t="shared" si="9"/>
        <v>0.7394299747</v>
      </c>
      <c r="X83" s="23">
        <f t="shared" si="10"/>
        <v>0.004801326106</v>
      </c>
      <c r="Y83" s="12">
        <f t="shared" si="11"/>
        <v>-0.7406122947</v>
      </c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6"/>
    </row>
    <row r="84" ht="12.75" customHeight="1">
      <c r="A84" s="27"/>
      <c r="B84" s="27"/>
      <c r="C84" s="2" t="s">
        <v>101</v>
      </c>
      <c r="D84" s="3">
        <v>450.0</v>
      </c>
      <c r="E84" s="4">
        <v>117.0</v>
      </c>
      <c r="F84" s="5">
        <v>211.0</v>
      </c>
      <c r="G84" s="6">
        <v>144.0</v>
      </c>
      <c r="H84" s="15">
        <f t="shared" si="1"/>
        <v>0.2424242424</v>
      </c>
      <c r="I84" s="16">
        <f t="shared" si="2"/>
        <v>0.3567073171</v>
      </c>
      <c r="J84" s="17">
        <f t="shared" si="3"/>
        <v>0.2830802603</v>
      </c>
      <c r="K84" s="18">
        <f t="shared" si="4"/>
        <v>0.2836188312</v>
      </c>
      <c r="L84" s="19">
        <f t="shared" si="5"/>
        <v>-0.0005385709343</v>
      </c>
      <c r="T84" s="20">
        <f t="shared" si="6"/>
        <v>0.3692351601</v>
      </c>
      <c r="U84" s="21">
        <f t="shared" si="7"/>
        <v>0.6270623949</v>
      </c>
      <c r="V84" s="22">
        <f t="shared" si="8"/>
        <v>-0.001720890934</v>
      </c>
      <c r="W84" s="12">
        <f t="shared" si="9"/>
        <v>0.7399801601</v>
      </c>
      <c r="X84" s="23">
        <f t="shared" si="10"/>
        <v>0.002221605104</v>
      </c>
      <c r="Y84" s="12">
        <f t="shared" si="11"/>
        <v>-0.7411624801</v>
      </c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6"/>
    </row>
    <row r="85" ht="12.75" customHeight="1">
      <c r="A85" s="27"/>
      <c r="B85" s="27"/>
      <c r="C85" s="2" t="s">
        <v>102</v>
      </c>
      <c r="D85" s="3">
        <v>116.0</v>
      </c>
      <c r="E85" s="4">
        <v>39.0</v>
      </c>
      <c r="F85" s="5">
        <v>48.0</v>
      </c>
      <c r="G85" s="6">
        <v>49.0</v>
      </c>
      <c r="H85" s="15">
        <f t="shared" si="1"/>
        <v>0.296969697</v>
      </c>
      <c r="I85" s="16">
        <f t="shared" si="2"/>
        <v>0.4482758621</v>
      </c>
      <c r="J85" s="17">
        <f t="shared" si="3"/>
        <v>0.3492063492</v>
      </c>
      <c r="K85" s="18">
        <f t="shared" si="4"/>
        <v>0.3518919933</v>
      </c>
      <c r="L85" s="19">
        <f t="shared" si="5"/>
        <v>-0.002685644064</v>
      </c>
      <c r="T85" s="20">
        <f t="shared" si="6"/>
        <v>0.3647539479</v>
      </c>
      <c r="U85" s="21">
        <f t="shared" si="7"/>
        <v>0.6202405047</v>
      </c>
      <c r="V85" s="22">
        <f t="shared" si="8"/>
        <v>-0.003867964064</v>
      </c>
      <c r="W85" s="12">
        <f t="shared" si="9"/>
        <v>0.7354989479</v>
      </c>
      <c r="X85" s="23">
        <f t="shared" si="10"/>
        <v>0.009043495319</v>
      </c>
      <c r="Y85" s="12">
        <f t="shared" si="11"/>
        <v>-0.7366812679</v>
      </c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6"/>
    </row>
    <row r="86" ht="12.75" customHeight="1">
      <c r="A86" s="27"/>
      <c r="B86" s="27"/>
      <c r="C86" s="2" t="s">
        <v>103</v>
      </c>
      <c r="D86" s="3">
        <v>411.0</v>
      </c>
      <c r="E86" s="4">
        <v>79.0</v>
      </c>
      <c r="F86" s="5">
        <v>167.0</v>
      </c>
      <c r="G86" s="6">
        <v>137.0</v>
      </c>
      <c r="H86" s="15">
        <f t="shared" si="1"/>
        <v>0.25</v>
      </c>
      <c r="I86" s="16">
        <f t="shared" si="2"/>
        <v>0.3211382114</v>
      </c>
      <c r="J86" s="17">
        <f t="shared" si="3"/>
        <v>0.2720403023</v>
      </c>
      <c r="K86" s="18">
        <f t="shared" si="4"/>
        <v>0.2751990662</v>
      </c>
      <c r="L86" s="19">
        <f t="shared" si="5"/>
        <v>-0.003158763912</v>
      </c>
      <c r="T86" s="20">
        <f t="shared" si="6"/>
        <v>0.3609088491</v>
      </c>
      <c r="U86" s="21">
        <f t="shared" si="7"/>
        <v>0.6166489444</v>
      </c>
      <c r="V86" s="22">
        <f t="shared" si="8"/>
        <v>-0.004341083912</v>
      </c>
      <c r="W86" s="12">
        <f t="shared" si="9"/>
        <v>0.7316538491</v>
      </c>
      <c r="X86" s="23">
        <f t="shared" si="10"/>
        <v>0.01263505565</v>
      </c>
      <c r="Y86" s="12">
        <f t="shared" si="11"/>
        <v>-0.7328361691</v>
      </c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6"/>
    </row>
    <row r="87" ht="12.75" customHeight="1">
      <c r="A87" s="29"/>
      <c r="B87" s="29"/>
      <c r="C87" s="2" t="s">
        <v>104</v>
      </c>
      <c r="D87" s="3">
        <v>31.0</v>
      </c>
      <c r="E87" s="4">
        <v>9.0</v>
      </c>
      <c r="F87" s="5">
        <v>10.0</v>
      </c>
      <c r="G87" s="6">
        <v>6.0</v>
      </c>
      <c r="H87" s="15">
        <f t="shared" si="1"/>
        <v>0.1621621622</v>
      </c>
      <c r="I87" s="16">
        <f t="shared" si="2"/>
        <v>0.4736842105</v>
      </c>
      <c r="J87" s="17">
        <f t="shared" si="3"/>
        <v>0.2678571429</v>
      </c>
      <c r="K87" s="18">
        <f t="shared" si="4"/>
        <v>0.2764797867</v>
      </c>
      <c r="L87" s="19">
        <f t="shared" si="5"/>
        <v>-0.008622643828</v>
      </c>
      <c r="T87" s="20">
        <f t="shared" si="6"/>
        <v>0.3525416408</v>
      </c>
      <c r="U87" s="21">
        <f t="shared" si="7"/>
        <v>0.5761110297</v>
      </c>
      <c r="V87" s="22">
        <f t="shared" si="8"/>
        <v>-0.009804963828</v>
      </c>
      <c r="W87" s="12">
        <f t="shared" si="9"/>
        <v>0.7232866408</v>
      </c>
      <c r="X87" s="23">
        <f t="shared" si="10"/>
        <v>0.05317297028</v>
      </c>
      <c r="Y87" s="12">
        <f t="shared" si="11"/>
        <v>-0.7244689608</v>
      </c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6"/>
    </row>
    <row r="88" ht="12.75" customHeight="1">
      <c r="A88" s="27"/>
      <c r="B88" s="27"/>
      <c r="C88" s="2" t="s">
        <v>105</v>
      </c>
      <c r="D88" s="3">
        <v>392.0</v>
      </c>
      <c r="E88" s="4">
        <v>150.0</v>
      </c>
      <c r="F88" s="5">
        <v>260.0</v>
      </c>
      <c r="G88" s="6">
        <v>163.0</v>
      </c>
      <c r="H88" s="15">
        <f t="shared" si="1"/>
        <v>0.2936936937</v>
      </c>
      <c r="I88" s="16">
        <f t="shared" si="2"/>
        <v>0.3658536585</v>
      </c>
      <c r="J88" s="17">
        <f t="shared" si="3"/>
        <v>0.3243523316</v>
      </c>
      <c r="K88" s="18">
        <f t="shared" si="4"/>
        <v>0.319272837</v>
      </c>
      <c r="L88" s="19">
        <f t="shared" si="5"/>
        <v>0.00507949463</v>
      </c>
      <c r="T88" s="20">
        <f t="shared" si="6"/>
        <v>0.384628952</v>
      </c>
      <c r="U88" s="21">
        <f t="shared" si="7"/>
        <v>0.6465792118</v>
      </c>
      <c r="V88" s="22">
        <f t="shared" si="8"/>
        <v>0.00389717463</v>
      </c>
      <c r="W88" s="12">
        <f t="shared" si="9"/>
        <v>0.755373952</v>
      </c>
      <c r="X88" s="23">
        <f t="shared" si="10"/>
        <v>-0.01729521178</v>
      </c>
      <c r="Y88" s="12">
        <f t="shared" si="11"/>
        <v>-0.756556272</v>
      </c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6"/>
    </row>
    <row r="89" ht="12.75" customHeight="1">
      <c r="A89" s="27"/>
      <c r="B89" s="27"/>
      <c r="C89" s="2" t="s">
        <v>106</v>
      </c>
      <c r="D89" s="3">
        <v>434.0</v>
      </c>
      <c r="E89" s="4">
        <v>109.0</v>
      </c>
      <c r="F89" s="5">
        <v>132.0</v>
      </c>
      <c r="G89" s="6">
        <v>96.0</v>
      </c>
      <c r="H89" s="15">
        <f t="shared" si="1"/>
        <v>0.1811320755</v>
      </c>
      <c r="I89" s="16">
        <f t="shared" si="2"/>
        <v>0.4522821577</v>
      </c>
      <c r="J89" s="17">
        <f t="shared" si="3"/>
        <v>0.2658884565</v>
      </c>
      <c r="K89" s="18">
        <f t="shared" si="4"/>
        <v>0.2804825455</v>
      </c>
      <c r="L89" s="19">
        <f t="shared" si="5"/>
        <v>-0.01459408898</v>
      </c>
      <c r="T89" s="20">
        <f t="shared" si="6"/>
        <v>0.3384773354</v>
      </c>
      <c r="U89" s="21">
        <f t="shared" si="7"/>
        <v>0.5487124671</v>
      </c>
      <c r="V89" s="22">
        <f t="shared" si="8"/>
        <v>-0.01577640898</v>
      </c>
      <c r="W89" s="12">
        <f t="shared" si="9"/>
        <v>0.7092223354</v>
      </c>
      <c r="X89" s="23">
        <f t="shared" si="10"/>
        <v>0.0805715329</v>
      </c>
      <c r="Y89" s="12">
        <f t="shared" si="11"/>
        <v>-0.7104046554</v>
      </c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6"/>
    </row>
    <row r="90" ht="12.75" customHeight="1">
      <c r="A90" s="27"/>
      <c r="B90" s="27"/>
      <c r="C90" s="2" t="s">
        <v>107</v>
      </c>
      <c r="D90" s="3">
        <v>363.0</v>
      </c>
      <c r="E90" s="4">
        <v>66.0</v>
      </c>
      <c r="F90" s="5">
        <v>174.0</v>
      </c>
      <c r="G90" s="6">
        <v>86.0</v>
      </c>
      <c r="H90" s="15">
        <f t="shared" si="1"/>
        <v>0.1915367483</v>
      </c>
      <c r="I90" s="16">
        <f t="shared" si="2"/>
        <v>0.275</v>
      </c>
      <c r="J90" s="17">
        <f t="shared" si="3"/>
        <v>0.2206095791</v>
      </c>
      <c r="K90" s="18">
        <f t="shared" si="4"/>
        <v>0.2213035661</v>
      </c>
      <c r="L90" s="19">
        <f t="shared" si="5"/>
        <v>-0.0006939870357</v>
      </c>
      <c r="T90" s="20">
        <f t="shared" si="6"/>
        <v>0.3682214108</v>
      </c>
      <c r="U90" s="21">
        <f t="shared" si="7"/>
        <v>0.6256607421</v>
      </c>
      <c r="V90" s="22">
        <f t="shared" si="8"/>
        <v>-0.001876307036</v>
      </c>
      <c r="W90" s="12">
        <f t="shared" si="9"/>
        <v>0.7389664108</v>
      </c>
      <c r="X90" s="23">
        <f t="shared" si="10"/>
        <v>0.003623257896</v>
      </c>
      <c r="Y90" s="12">
        <f t="shared" si="11"/>
        <v>-0.7401487308</v>
      </c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6"/>
    </row>
    <row r="91" ht="12.75" customHeight="1">
      <c r="A91" s="27"/>
      <c r="B91" s="27"/>
      <c r="C91" s="2" t="s">
        <v>108</v>
      </c>
      <c r="D91" s="3">
        <v>268.0</v>
      </c>
      <c r="E91" s="4">
        <v>115.0</v>
      </c>
      <c r="F91" s="5">
        <v>78.0</v>
      </c>
      <c r="G91" s="6">
        <v>60.0</v>
      </c>
      <c r="H91" s="15">
        <f t="shared" si="1"/>
        <v>0.1829268293</v>
      </c>
      <c r="I91" s="16">
        <f t="shared" si="2"/>
        <v>0.5958549223</v>
      </c>
      <c r="J91" s="17">
        <f t="shared" si="3"/>
        <v>0.3358925144</v>
      </c>
      <c r="K91" s="18">
        <f t="shared" si="4"/>
        <v>0.33484084</v>
      </c>
      <c r="L91" s="19">
        <f t="shared" si="5"/>
        <v>0.001051674406</v>
      </c>
      <c r="T91" s="20">
        <f t="shared" si="6"/>
        <v>0.372509984</v>
      </c>
      <c r="U91" s="21">
        <f t="shared" si="7"/>
        <v>0.6350331534</v>
      </c>
      <c r="V91" s="22">
        <f t="shared" si="8"/>
        <v>-0.0001306455945</v>
      </c>
      <c r="W91" s="12">
        <f t="shared" si="9"/>
        <v>0.743254984</v>
      </c>
      <c r="X91" s="23">
        <f t="shared" si="10"/>
        <v>-0.005749153417</v>
      </c>
      <c r="Y91" s="12">
        <f t="shared" si="11"/>
        <v>-0.744437304</v>
      </c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6"/>
    </row>
    <row r="92" ht="12.75" customHeight="1">
      <c r="A92" s="27"/>
      <c r="B92" s="27"/>
      <c r="C92" s="2" t="s">
        <v>109</v>
      </c>
      <c r="D92" s="3">
        <v>206.0</v>
      </c>
      <c r="E92" s="4">
        <v>60.0</v>
      </c>
      <c r="F92" s="5">
        <v>116.0</v>
      </c>
      <c r="G92" s="6">
        <v>87.0</v>
      </c>
      <c r="H92" s="15">
        <f t="shared" si="1"/>
        <v>0.2969283276</v>
      </c>
      <c r="I92" s="16">
        <f t="shared" si="2"/>
        <v>0.3409090909</v>
      </c>
      <c r="J92" s="17">
        <f t="shared" si="3"/>
        <v>0.3134328358</v>
      </c>
      <c r="K92" s="18">
        <f t="shared" si="4"/>
        <v>0.3120602666</v>
      </c>
      <c r="L92" s="19">
        <f t="shared" si="5"/>
        <v>0.001372569178</v>
      </c>
      <c r="T92" s="20">
        <f t="shared" si="6"/>
        <v>0.3747712029</v>
      </c>
      <c r="U92" s="21">
        <f t="shared" si="7"/>
        <v>0.6339065606</v>
      </c>
      <c r="V92" s="22">
        <f t="shared" si="8"/>
        <v>0.000190249178</v>
      </c>
      <c r="W92" s="12">
        <f t="shared" si="9"/>
        <v>0.7455162029</v>
      </c>
      <c r="X92" s="23">
        <f t="shared" si="10"/>
        <v>-0.004622560565</v>
      </c>
      <c r="Y92" s="12">
        <f t="shared" si="11"/>
        <v>-0.7466985229</v>
      </c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6"/>
    </row>
    <row r="93" ht="12.75" customHeight="1">
      <c r="A93" s="28"/>
      <c r="B93" s="28"/>
      <c r="C93" s="2" t="s">
        <v>110</v>
      </c>
      <c r="D93" s="3">
        <v>357.0</v>
      </c>
      <c r="E93" s="4">
        <v>132.0</v>
      </c>
      <c r="F93" s="5">
        <v>164.0</v>
      </c>
      <c r="G93" s="6">
        <v>186.0</v>
      </c>
      <c r="H93" s="15">
        <f t="shared" si="1"/>
        <v>0.3425414365</v>
      </c>
      <c r="I93" s="16">
        <f t="shared" si="2"/>
        <v>0.4459459459</v>
      </c>
      <c r="J93" s="17">
        <f t="shared" si="3"/>
        <v>0.379022646</v>
      </c>
      <c r="K93" s="18">
        <f t="shared" si="4"/>
        <v>0.379705755</v>
      </c>
      <c r="L93" s="19">
        <f t="shared" si="5"/>
        <v>-0.0006831090264</v>
      </c>
      <c r="T93" s="20">
        <f t="shared" si="6"/>
        <v>0.3692131798</v>
      </c>
      <c r="U93" s="21">
        <f t="shared" si="7"/>
        <v>0.6272897624</v>
      </c>
      <c r="V93" s="22">
        <f t="shared" si="8"/>
        <v>-0.001865429026</v>
      </c>
      <c r="W93" s="12">
        <f t="shared" si="9"/>
        <v>0.7399581798</v>
      </c>
      <c r="X93" s="23">
        <f t="shared" si="10"/>
        <v>0.001994237642</v>
      </c>
      <c r="Y93" s="12">
        <f t="shared" si="11"/>
        <v>-0.7411404998</v>
      </c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6"/>
    </row>
    <row r="94" ht="12.75" customHeight="1">
      <c r="A94" s="27"/>
      <c r="B94" s="27"/>
      <c r="C94" s="2" t="s">
        <v>111</v>
      </c>
      <c r="D94" s="3">
        <v>172.0</v>
      </c>
      <c r="E94" s="4">
        <v>45.0</v>
      </c>
      <c r="F94" s="5">
        <v>79.0</v>
      </c>
      <c r="G94" s="6">
        <v>53.0</v>
      </c>
      <c r="H94" s="15">
        <f t="shared" si="1"/>
        <v>0.2355555556</v>
      </c>
      <c r="I94" s="16">
        <f t="shared" si="2"/>
        <v>0.3629032258</v>
      </c>
      <c r="J94" s="17">
        <f t="shared" si="3"/>
        <v>0.2808022923</v>
      </c>
      <c r="K94" s="18">
        <f t="shared" si="4"/>
        <v>0.2815935787</v>
      </c>
      <c r="L94" s="19">
        <f t="shared" si="5"/>
        <v>-0.0007912864102</v>
      </c>
      <c r="T94" s="20">
        <f t="shared" si="6"/>
        <v>0.3685645663</v>
      </c>
      <c r="U94" s="21">
        <f t="shared" si="7"/>
        <v>0.6259247652</v>
      </c>
      <c r="V94" s="22">
        <f t="shared" si="8"/>
        <v>-0.00197360641</v>
      </c>
      <c r="W94" s="12">
        <f t="shared" si="9"/>
        <v>0.7393095663</v>
      </c>
      <c r="X94" s="23">
        <f t="shared" si="10"/>
        <v>0.00335923476</v>
      </c>
      <c r="Y94" s="12">
        <f t="shared" si="11"/>
        <v>-0.7404918863</v>
      </c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6"/>
    </row>
    <row r="95" ht="12.75" customHeight="1">
      <c r="A95" s="27"/>
      <c r="B95" s="27"/>
      <c r="C95" s="2" t="s">
        <v>112</v>
      </c>
      <c r="D95" s="3">
        <v>406.0</v>
      </c>
      <c r="E95" s="4">
        <v>143.0</v>
      </c>
      <c r="F95" s="5">
        <v>147.0</v>
      </c>
      <c r="G95" s="6">
        <v>235.0</v>
      </c>
      <c r="H95" s="15">
        <f t="shared" si="1"/>
        <v>0.3666146646</v>
      </c>
      <c r="I95" s="16">
        <f t="shared" si="2"/>
        <v>0.4931034483</v>
      </c>
      <c r="J95" s="17">
        <f t="shared" si="3"/>
        <v>0.4060150376</v>
      </c>
      <c r="K95" s="18">
        <f t="shared" si="4"/>
        <v>0.4123380605</v>
      </c>
      <c r="L95" s="19">
        <f t="shared" si="5"/>
        <v>-0.006323022927</v>
      </c>
      <c r="T95" s="20">
        <f t="shared" si="6"/>
        <v>0.3579220864</v>
      </c>
      <c r="U95" s="21">
        <f t="shared" si="7"/>
        <v>0.612036946</v>
      </c>
      <c r="V95" s="22">
        <f t="shared" si="8"/>
        <v>-0.007505342927</v>
      </c>
      <c r="W95" s="12">
        <f t="shared" si="9"/>
        <v>0.7286670864</v>
      </c>
      <c r="X95" s="23">
        <f t="shared" si="10"/>
        <v>0.01724705403</v>
      </c>
      <c r="Y95" s="12">
        <f t="shared" si="11"/>
        <v>-0.7298494064</v>
      </c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6"/>
    </row>
    <row r="96" ht="12.75" customHeight="1">
      <c r="A96" s="27"/>
      <c r="B96" s="27"/>
      <c r="C96" s="2" t="s">
        <v>113</v>
      </c>
      <c r="D96" s="3">
        <v>485.0</v>
      </c>
      <c r="E96" s="4">
        <v>215.0</v>
      </c>
      <c r="F96" s="5">
        <v>151.0</v>
      </c>
      <c r="G96" s="6">
        <v>240.0</v>
      </c>
      <c r="H96" s="15">
        <f t="shared" si="1"/>
        <v>0.3310344828</v>
      </c>
      <c r="I96" s="16">
        <f t="shared" si="2"/>
        <v>0.587431694</v>
      </c>
      <c r="J96" s="17">
        <f t="shared" si="3"/>
        <v>0.4170485793</v>
      </c>
      <c r="K96" s="18">
        <f t="shared" si="4"/>
        <v>0.4249197468</v>
      </c>
      <c r="L96" s="19">
        <f t="shared" si="5"/>
        <v>-0.007871167551</v>
      </c>
      <c r="T96" s="20">
        <f t="shared" si="6"/>
        <v>0.3573457101</v>
      </c>
      <c r="U96" s="21">
        <f t="shared" si="7"/>
        <v>0.6055065147</v>
      </c>
      <c r="V96" s="22">
        <f t="shared" si="8"/>
        <v>-0.009053487551</v>
      </c>
      <c r="W96" s="12">
        <f t="shared" si="9"/>
        <v>0.7280907101</v>
      </c>
      <c r="X96" s="23">
        <f t="shared" si="10"/>
        <v>0.02377748531</v>
      </c>
      <c r="Y96" s="12">
        <f t="shared" si="11"/>
        <v>-0.7292730301</v>
      </c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6"/>
    </row>
    <row r="97" ht="12.75" customHeight="1">
      <c r="A97" s="28"/>
      <c r="B97" s="28"/>
      <c r="C97" s="2" t="s">
        <v>114</v>
      </c>
      <c r="D97" s="3">
        <v>116.0</v>
      </c>
      <c r="E97" s="4">
        <v>26.0</v>
      </c>
      <c r="F97" s="5">
        <v>60.0</v>
      </c>
      <c r="G97" s="6">
        <v>35.0</v>
      </c>
      <c r="H97" s="15">
        <f t="shared" si="1"/>
        <v>0.2317880795</v>
      </c>
      <c r="I97" s="16">
        <f t="shared" si="2"/>
        <v>0.3023255814</v>
      </c>
      <c r="J97" s="17">
        <f t="shared" si="3"/>
        <v>0.2573839662</v>
      </c>
      <c r="K97" s="18">
        <f t="shared" si="4"/>
        <v>0.2567639075</v>
      </c>
      <c r="L97" s="19">
        <f t="shared" si="5"/>
        <v>0.000620058769</v>
      </c>
      <c r="T97" s="20">
        <f t="shared" si="6"/>
        <v>0.3727959636</v>
      </c>
      <c r="U97" s="21">
        <f t="shared" si="7"/>
        <v>0.6319591107</v>
      </c>
      <c r="V97" s="22">
        <f t="shared" si="8"/>
        <v>-0.000562261231</v>
      </c>
      <c r="W97" s="12">
        <f t="shared" si="9"/>
        <v>0.7435409636</v>
      </c>
      <c r="X97" s="23">
        <f t="shared" si="10"/>
        <v>-0.002675110689</v>
      </c>
      <c r="Y97" s="12">
        <f t="shared" si="11"/>
        <v>-0.7447232836</v>
      </c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6"/>
    </row>
    <row r="98" ht="12.75" customHeight="1">
      <c r="A98" s="27"/>
      <c r="B98" s="27"/>
      <c r="C98" s="2" t="s">
        <v>115</v>
      </c>
      <c r="D98" s="3">
        <v>101.0</v>
      </c>
      <c r="E98" s="4">
        <v>49.0</v>
      </c>
      <c r="F98" s="5">
        <v>41.0</v>
      </c>
      <c r="G98" s="6">
        <v>85.0</v>
      </c>
      <c r="H98" s="15">
        <f t="shared" si="1"/>
        <v>0.4569892473</v>
      </c>
      <c r="I98" s="16">
        <f t="shared" si="2"/>
        <v>0.5444444444</v>
      </c>
      <c r="J98" s="17">
        <f t="shared" si="3"/>
        <v>0.4855072464</v>
      </c>
      <c r="K98" s="18">
        <f t="shared" si="4"/>
        <v>0.4882437571</v>
      </c>
      <c r="L98" s="19">
        <f t="shared" si="5"/>
        <v>-0.002736510684</v>
      </c>
      <c r="T98" s="20">
        <f t="shared" si="6"/>
        <v>0.3657187559</v>
      </c>
      <c r="U98" s="21">
        <f t="shared" si="7"/>
        <v>0.6232958707</v>
      </c>
      <c r="V98" s="22">
        <f t="shared" si="8"/>
        <v>-0.003918830684</v>
      </c>
      <c r="W98" s="12">
        <f t="shared" si="9"/>
        <v>0.7364637559</v>
      </c>
      <c r="X98" s="23">
        <f t="shared" si="10"/>
        <v>0.005988129262</v>
      </c>
      <c r="Y98" s="12">
        <f t="shared" si="11"/>
        <v>-0.7376460759</v>
      </c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6"/>
    </row>
    <row r="99" ht="12.75" customHeight="1">
      <c r="A99" s="27"/>
      <c r="B99" s="27"/>
      <c r="C99" s="2" t="s">
        <v>116</v>
      </c>
      <c r="D99" s="3">
        <v>130.0</v>
      </c>
      <c r="E99" s="4">
        <v>60.0</v>
      </c>
      <c r="F99" s="5">
        <v>69.0</v>
      </c>
      <c r="G99" s="6">
        <v>94.0</v>
      </c>
      <c r="H99" s="15">
        <f t="shared" si="1"/>
        <v>0.4196428571</v>
      </c>
      <c r="I99" s="16">
        <f t="shared" si="2"/>
        <v>0.4651162791</v>
      </c>
      <c r="J99" s="17">
        <f t="shared" si="3"/>
        <v>0.4362606232</v>
      </c>
      <c r="K99" s="18">
        <f t="shared" si="4"/>
        <v>0.4353317506</v>
      </c>
      <c r="L99" s="19">
        <f t="shared" si="5"/>
        <v>0.0009288726315</v>
      </c>
      <c r="T99" s="20">
        <f t="shared" si="6"/>
        <v>0.3727420762</v>
      </c>
      <c r="U99" s="21">
        <f t="shared" si="7"/>
        <v>0.6314974837</v>
      </c>
      <c r="V99" s="22">
        <f t="shared" si="8"/>
        <v>-0.0002534473685</v>
      </c>
      <c r="W99" s="12">
        <f t="shared" si="9"/>
        <v>0.7434870762</v>
      </c>
      <c r="X99" s="23">
        <f t="shared" si="10"/>
        <v>-0.002213483718</v>
      </c>
      <c r="Y99" s="12">
        <f t="shared" si="11"/>
        <v>-0.7446693962</v>
      </c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6"/>
    </row>
    <row r="100" ht="12.75" customHeight="1">
      <c r="A100" s="27"/>
      <c r="B100" s="27"/>
      <c r="C100" s="2" t="s">
        <v>117</v>
      </c>
      <c r="D100" s="3">
        <v>237.0</v>
      </c>
      <c r="E100" s="4">
        <v>90.0</v>
      </c>
      <c r="F100" s="5">
        <v>73.0</v>
      </c>
      <c r="G100" s="6">
        <v>89.0</v>
      </c>
      <c r="H100" s="15">
        <f t="shared" si="1"/>
        <v>0.273006135</v>
      </c>
      <c r="I100" s="16">
        <f t="shared" si="2"/>
        <v>0.5521472393</v>
      </c>
      <c r="J100" s="17">
        <f t="shared" si="3"/>
        <v>0.3660531697</v>
      </c>
      <c r="K100" s="18">
        <f t="shared" si="4"/>
        <v>0.3753219009</v>
      </c>
      <c r="L100" s="19">
        <f t="shared" si="5"/>
        <v>-0.009268731125</v>
      </c>
      <c r="T100" s="20">
        <f t="shared" si="6"/>
        <v>0.3539582981</v>
      </c>
      <c r="U100" s="21">
        <f t="shared" si="7"/>
        <v>0.5953333669</v>
      </c>
      <c r="V100" s="22">
        <f t="shared" si="8"/>
        <v>-0.01045105112</v>
      </c>
      <c r="W100" s="12">
        <f t="shared" si="9"/>
        <v>0.7247032981</v>
      </c>
      <c r="X100" s="23">
        <f t="shared" si="10"/>
        <v>0.03395063311</v>
      </c>
      <c r="Y100" s="12">
        <f t="shared" si="11"/>
        <v>-0.7258856181</v>
      </c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6"/>
    </row>
    <row r="101" ht="12.75" customHeight="1">
      <c r="A101" s="27"/>
      <c r="B101" s="27"/>
      <c r="C101" s="30" t="s">
        <v>118</v>
      </c>
      <c r="D101" s="31">
        <v>237.0</v>
      </c>
      <c r="E101" s="32">
        <v>118.0</v>
      </c>
      <c r="F101" s="5">
        <v>102.0</v>
      </c>
      <c r="G101" s="6">
        <v>145.0</v>
      </c>
      <c r="H101" s="15">
        <f t="shared" si="1"/>
        <v>0.3795811518</v>
      </c>
      <c r="I101" s="16">
        <f t="shared" si="2"/>
        <v>0.5363636364</v>
      </c>
      <c r="J101" s="17">
        <f t="shared" si="3"/>
        <v>0.4368770764</v>
      </c>
      <c r="K101" s="18">
        <f t="shared" si="4"/>
        <v>0.4365361619</v>
      </c>
      <c r="L101" s="19">
        <f t="shared" si="5"/>
        <v>0.0003409144986</v>
      </c>
      <c r="T101" s="20">
        <f t="shared" si="6"/>
        <v>0.3713806033</v>
      </c>
      <c r="U101" s="21">
        <f t="shared" si="7"/>
        <v>0.6301821334</v>
      </c>
      <c r="V101" s="22">
        <f t="shared" si="8"/>
        <v>-0.0008414055014</v>
      </c>
      <c r="W101" s="12">
        <f t="shared" si="9"/>
        <v>0.7421256033</v>
      </c>
      <c r="X101" s="23">
        <f t="shared" si="10"/>
        <v>-0.0008981333687</v>
      </c>
      <c r="Y101" s="12">
        <f t="shared" si="11"/>
        <v>-0.7433079233</v>
      </c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6"/>
    </row>
    <row r="102" ht="12.75" customHeight="1">
      <c r="A102" s="27"/>
      <c r="B102" s="27"/>
      <c r="C102" s="30" t="s">
        <v>119</v>
      </c>
      <c r="D102" s="31">
        <v>86.0</v>
      </c>
      <c r="E102" s="32">
        <v>19.0</v>
      </c>
      <c r="F102" s="5">
        <v>37.0</v>
      </c>
      <c r="G102" s="6">
        <v>25.0</v>
      </c>
      <c r="H102" s="15">
        <f t="shared" si="1"/>
        <v>0.2252252252</v>
      </c>
      <c r="I102" s="16">
        <f t="shared" si="2"/>
        <v>0.3392857143</v>
      </c>
      <c r="J102" s="17">
        <f t="shared" si="3"/>
        <v>0.2634730539</v>
      </c>
      <c r="K102" s="18">
        <f t="shared" si="4"/>
        <v>0.2663367928</v>
      </c>
      <c r="L102" s="19">
        <f t="shared" si="5"/>
        <v>-0.002863738881</v>
      </c>
      <c r="T102" s="20">
        <f t="shared" si="6"/>
        <v>0.3623045065</v>
      </c>
      <c r="U102" s="21">
        <f t="shared" si="7"/>
        <v>0.6165689994</v>
      </c>
      <c r="V102" s="22">
        <f t="shared" si="8"/>
        <v>-0.004046058881</v>
      </c>
      <c r="W102" s="12">
        <f t="shared" si="9"/>
        <v>0.7330495065</v>
      </c>
      <c r="X102" s="23">
        <f t="shared" si="10"/>
        <v>0.01271500063</v>
      </c>
      <c r="Y102" s="12">
        <f t="shared" si="11"/>
        <v>-0.7342318265</v>
      </c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6"/>
    </row>
    <row r="103" ht="12.75" customHeight="1">
      <c r="A103" s="27"/>
      <c r="B103" s="27"/>
      <c r="C103" s="30" t="s">
        <v>120</v>
      </c>
      <c r="D103" s="31">
        <v>523.0</v>
      </c>
      <c r="E103" s="32">
        <v>297.0</v>
      </c>
      <c r="F103" s="5">
        <v>303.0</v>
      </c>
      <c r="G103" s="6">
        <v>498.0</v>
      </c>
      <c r="H103" s="15">
        <f t="shared" si="1"/>
        <v>0.4877571009</v>
      </c>
      <c r="I103" s="16">
        <f t="shared" si="2"/>
        <v>0.495</v>
      </c>
      <c r="J103" s="17">
        <f t="shared" si="3"/>
        <v>0.4904380012</v>
      </c>
      <c r="K103" s="18">
        <f t="shared" si="4"/>
        <v>0.4892741945</v>
      </c>
      <c r="L103" s="19">
        <f t="shared" si="5"/>
        <v>0.001163806763</v>
      </c>
      <c r="T103" s="20">
        <f t="shared" si="6"/>
        <v>0.3730961248</v>
      </c>
      <c r="U103" s="21">
        <f t="shared" si="7"/>
        <v>0.6316700376</v>
      </c>
      <c r="V103" s="22">
        <f t="shared" si="8"/>
        <v>-0.0000185132373</v>
      </c>
      <c r="W103" s="12">
        <f t="shared" si="9"/>
        <v>0.7438411248</v>
      </c>
      <c r="X103" s="23">
        <f t="shared" si="10"/>
        <v>-0.00238603756</v>
      </c>
      <c r="Y103" s="12">
        <f t="shared" si="11"/>
        <v>-0.7450234448</v>
      </c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6"/>
    </row>
    <row r="104" ht="12.75" customHeight="1">
      <c r="A104" s="29"/>
      <c r="B104" s="29"/>
      <c r="C104" s="30" t="s">
        <v>121</v>
      </c>
      <c r="D104" s="31">
        <v>173.0</v>
      </c>
      <c r="E104" s="32">
        <v>31.0</v>
      </c>
      <c r="F104" s="5">
        <v>92.0</v>
      </c>
      <c r="G104" s="6">
        <v>30.0</v>
      </c>
      <c r="H104" s="15">
        <f t="shared" si="1"/>
        <v>0.1477832512</v>
      </c>
      <c r="I104" s="16">
        <f t="shared" si="2"/>
        <v>0.2520325203</v>
      </c>
      <c r="J104" s="17">
        <f t="shared" si="3"/>
        <v>0.1871165644</v>
      </c>
      <c r="K104" s="18">
        <f t="shared" si="4"/>
        <v>0.1852551122</v>
      </c>
      <c r="L104" s="19">
        <f t="shared" si="5"/>
        <v>0.001861452201</v>
      </c>
      <c r="T104" s="20">
        <f t="shared" si="6"/>
        <v>0.378130762</v>
      </c>
      <c r="U104" s="21">
        <f t="shared" si="7"/>
        <v>0.6418798266</v>
      </c>
      <c r="V104" s="22">
        <f t="shared" si="8"/>
        <v>0.0006791322012</v>
      </c>
      <c r="W104" s="12">
        <f t="shared" si="9"/>
        <v>0.748875762</v>
      </c>
      <c r="X104" s="23">
        <f t="shared" si="10"/>
        <v>-0.01259582656</v>
      </c>
      <c r="Y104" s="12">
        <f t="shared" si="11"/>
        <v>-0.750058082</v>
      </c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6"/>
    </row>
    <row r="105" ht="12.75" customHeight="1">
      <c r="A105" s="27"/>
      <c r="B105" s="27"/>
      <c r="C105" s="30" t="s">
        <v>122</v>
      </c>
      <c r="D105" s="31">
        <v>271.0</v>
      </c>
      <c r="E105" s="32">
        <v>79.0</v>
      </c>
      <c r="F105" s="5">
        <v>137.0</v>
      </c>
      <c r="G105" s="6">
        <v>78.0</v>
      </c>
      <c r="H105" s="15">
        <f t="shared" si="1"/>
        <v>0.223495702</v>
      </c>
      <c r="I105" s="16">
        <f t="shared" si="2"/>
        <v>0.3657407407</v>
      </c>
      <c r="J105" s="17">
        <f t="shared" si="3"/>
        <v>0.2778761062</v>
      </c>
      <c r="K105" s="18">
        <f t="shared" si="4"/>
        <v>0.2750565003</v>
      </c>
      <c r="L105" s="19">
        <f t="shared" si="5"/>
        <v>0.002819605928</v>
      </c>
      <c r="T105" s="20">
        <f t="shared" si="6"/>
        <v>0.3784543023</v>
      </c>
      <c r="U105" s="21">
        <f t="shared" si="7"/>
        <v>0.6418999291</v>
      </c>
      <c r="V105" s="22">
        <f t="shared" si="8"/>
        <v>0.001637285928</v>
      </c>
      <c r="W105" s="12">
        <f t="shared" si="9"/>
        <v>0.7491993023</v>
      </c>
      <c r="X105" s="23">
        <f t="shared" si="10"/>
        <v>-0.01261592909</v>
      </c>
      <c r="Y105" s="12">
        <f t="shared" si="11"/>
        <v>-0.7503816223</v>
      </c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6"/>
    </row>
    <row r="106" ht="12.75" customHeight="1">
      <c r="A106" s="27"/>
      <c r="B106" s="27"/>
      <c r="C106" s="30" t="s">
        <v>123</v>
      </c>
      <c r="D106" s="31">
        <v>212.0</v>
      </c>
      <c r="E106" s="32">
        <v>71.0</v>
      </c>
      <c r="F106" s="5">
        <v>84.0</v>
      </c>
      <c r="G106" s="6">
        <v>124.0</v>
      </c>
      <c r="H106" s="15">
        <f t="shared" si="1"/>
        <v>0.369047619</v>
      </c>
      <c r="I106" s="16">
        <f t="shared" si="2"/>
        <v>0.4580645161</v>
      </c>
      <c r="J106" s="17">
        <f t="shared" si="3"/>
        <v>0.3971486762</v>
      </c>
      <c r="K106" s="18">
        <f t="shared" si="4"/>
        <v>0.4008785709</v>
      </c>
      <c r="L106" s="19">
        <f t="shared" si="5"/>
        <v>-0.003729894766</v>
      </c>
      <c r="T106" s="20">
        <f t="shared" si="6"/>
        <v>0.362602272</v>
      </c>
      <c r="U106" s="21">
        <f t="shared" si="7"/>
        <v>0.6191771884</v>
      </c>
      <c r="V106" s="22">
        <f t="shared" si="8"/>
        <v>-0.004912214766</v>
      </c>
      <c r="W106" s="12">
        <f t="shared" si="9"/>
        <v>0.733347272</v>
      </c>
      <c r="X106" s="23">
        <f t="shared" si="10"/>
        <v>0.01010681162</v>
      </c>
      <c r="Y106" s="12">
        <f t="shared" si="11"/>
        <v>-0.734529592</v>
      </c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6"/>
    </row>
    <row r="107" ht="12.75" customHeight="1">
      <c r="A107" s="28"/>
      <c r="B107" s="28"/>
      <c r="C107" s="30" t="s">
        <v>124</v>
      </c>
      <c r="D107" s="31">
        <v>197.0</v>
      </c>
      <c r="E107" s="32">
        <v>70.0</v>
      </c>
      <c r="F107" s="5">
        <v>93.0</v>
      </c>
      <c r="G107" s="6">
        <v>96.0</v>
      </c>
      <c r="H107" s="15">
        <f t="shared" si="1"/>
        <v>0.3276450512</v>
      </c>
      <c r="I107" s="16">
        <f t="shared" si="2"/>
        <v>0.4294478528</v>
      </c>
      <c r="J107" s="17">
        <f t="shared" si="3"/>
        <v>0.3640350877</v>
      </c>
      <c r="K107" s="18">
        <f t="shared" si="4"/>
        <v>0.3642151126</v>
      </c>
      <c r="L107" s="19">
        <f t="shared" si="5"/>
        <v>-0.0001800248484</v>
      </c>
      <c r="T107" s="20">
        <f t="shared" si="6"/>
        <v>0.3703257993</v>
      </c>
      <c r="U107" s="21">
        <f t="shared" si="7"/>
        <v>0.6287345492</v>
      </c>
      <c r="V107" s="22">
        <f t="shared" si="8"/>
        <v>-0.001362344848</v>
      </c>
      <c r="W107" s="12">
        <f t="shared" si="9"/>
        <v>0.7410707993</v>
      </c>
      <c r="X107" s="23">
        <f t="shared" si="10"/>
        <v>0.0005494508393</v>
      </c>
      <c r="Y107" s="12">
        <f t="shared" si="11"/>
        <v>-0.7422531193</v>
      </c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6"/>
    </row>
    <row r="108" ht="12.75" customHeight="1">
      <c r="A108" s="27"/>
      <c r="B108" s="27"/>
      <c r="C108" s="30" t="s">
        <v>125</v>
      </c>
      <c r="D108" s="31">
        <v>141.0</v>
      </c>
      <c r="E108" s="32">
        <v>67.0</v>
      </c>
      <c r="F108" s="5">
        <v>72.0</v>
      </c>
      <c r="G108" s="6">
        <v>109.0</v>
      </c>
      <c r="H108" s="15">
        <f t="shared" si="1"/>
        <v>0.436</v>
      </c>
      <c r="I108" s="16">
        <f t="shared" si="2"/>
        <v>0.4820143885</v>
      </c>
      <c r="J108" s="17">
        <f t="shared" si="3"/>
        <v>0.4524421594</v>
      </c>
      <c r="K108" s="18">
        <f t="shared" si="4"/>
        <v>0.4518899285</v>
      </c>
      <c r="L108" s="19">
        <f t="shared" si="5"/>
        <v>0.0005522309226</v>
      </c>
      <c r="T108" s="20">
        <f t="shared" si="6"/>
        <v>0.3718906731</v>
      </c>
      <c r="U108" s="21">
        <f t="shared" si="7"/>
        <v>0.6305505847</v>
      </c>
      <c r="V108" s="22">
        <f t="shared" si="8"/>
        <v>-0.0006300890774</v>
      </c>
      <c r="W108" s="12">
        <f t="shared" si="9"/>
        <v>0.7426356731</v>
      </c>
      <c r="X108" s="23">
        <f t="shared" si="10"/>
        <v>-0.001266584685</v>
      </c>
      <c r="Y108" s="12">
        <f t="shared" si="11"/>
        <v>-0.7438179931</v>
      </c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6"/>
    </row>
    <row r="109" ht="12.75" customHeight="1">
      <c r="A109" s="27"/>
      <c r="B109" s="27"/>
      <c r="C109" s="30" t="s">
        <v>126</v>
      </c>
      <c r="D109" s="31">
        <v>249.0</v>
      </c>
      <c r="E109" s="32">
        <v>68.0</v>
      </c>
      <c r="F109" s="5">
        <v>147.0</v>
      </c>
      <c r="G109" s="6">
        <v>93.0</v>
      </c>
      <c r="H109" s="15">
        <f t="shared" si="1"/>
        <v>0.2719298246</v>
      </c>
      <c r="I109" s="16">
        <f t="shared" si="2"/>
        <v>0.3162790698</v>
      </c>
      <c r="J109" s="17">
        <f t="shared" si="3"/>
        <v>0.289048474</v>
      </c>
      <c r="K109" s="18">
        <f t="shared" si="4"/>
        <v>0.2871976514</v>
      </c>
      <c r="L109" s="19">
        <f t="shared" si="5"/>
        <v>0.001850822527</v>
      </c>
      <c r="T109" s="20">
        <f t="shared" si="6"/>
        <v>0.3765968653</v>
      </c>
      <c r="U109" s="21">
        <f t="shared" si="7"/>
        <v>0.6360902506</v>
      </c>
      <c r="V109" s="22">
        <f t="shared" si="8"/>
        <v>0.0006685025275</v>
      </c>
      <c r="W109" s="12">
        <f t="shared" si="9"/>
        <v>0.7473418653</v>
      </c>
      <c r="X109" s="23">
        <f t="shared" si="10"/>
        <v>-0.006806250585</v>
      </c>
      <c r="Y109" s="12">
        <f t="shared" si="11"/>
        <v>-0.7485241853</v>
      </c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6"/>
    </row>
    <row r="110" ht="12.75" customHeight="1">
      <c r="A110" s="27"/>
      <c r="B110" s="27"/>
      <c r="C110" s="30" t="s">
        <v>127</v>
      </c>
      <c r="D110" s="31">
        <v>351.0</v>
      </c>
      <c r="E110" s="32">
        <v>158.0</v>
      </c>
      <c r="F110" s="5">
        <v>110.0</v>
      </c>
      <c r="G110" s="6">
        <v>174.0</v>
      </c>
      <c r="H110" s="15">
        <f t="shared" si="1"/>
        <v>0.3314285714</v>
      </c>
      <c r="I110" s="16">
        <f t="shared" si="2"/>
        <v>0.5895522388</v>
      </c>
      <c r="J110" s="17">
        <f t="shared" si="3"/>
        <v>0.4186633039</v>
      </c>
      <c r="K110" s="18">
        <f t="shared" si="4"/>
        <v>0.4259539219</v>
      </c>
      <c r="L110" s="19">
        <f t="shared" si="5"/>
        <v>-0.00729061801</v>
      </c>
      <c r="T110" s="20">
        <f t="shared" si="6"/>
        <v>0.3583786353</v>
      </c>
      <c r="U110" s="21">
        <f t="shared" si="7"/>
        <v>0.6072864457</v>
      </c>
      <c r="V110" s="22">
        <f t="shared" si="8"/>
        <v>-0.00847293801</v>
      </c>
      <c r="W110" s="12">
        <f t="shared" si="9"/>
        <v>0.7291236353</v>
      </c>
      <c r="X110" s="23">
        <f t="shared" si="10"/>
        <v>0.02199755434</v>
      </c>
      <c r="Y110" s="12">
        <f t="shared" si="11"/>
        <v>-0.7303059553</v>
      </c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6"/>
    </row>
    <row r="111" ht="12.75" customHeight="1">
      <c r="A111" s="27"/>
      <c r="B111" s="27"/>
      <c r="C111" s="30" t="s">
        <v>128</v>
      </c>
      <c r="D111" s="31">
        <v>447.0</v>
      </c>
      <c r="E111" s="32">
        <v>185.0</v>
      </c>
      <c r="F111" s="5">
        <v>216.0</v>
      </c>
      <c r="G111" s="6">
        <v>251.0</v>
      </c>
      <c r="H111" s="15">
        <f t="shared" si="1"/>
        <v>0.3595988539</v>
      </c>
      <c r="I111" s="16">
        <f t="shared" si="2"/>
        <v>0.4613466334</v>
      </c>
      <c r="J111" s="17">
        <f t="shared" si="3"/>
        <v>0.3967242948</v>
      </c>
      <c r="K111" s="18">
        <f t="shared" si="4"/>
        <v>0.3961494428</v>
      </c>
      <c r="L111" s="19">
        <f t="shared" si="5"/>
        <v>0.0005748520499</v>
      </c>
      <c r="T111" s="20">
        <f t="shared" si="6"/>
        <v>0.3719910307</v>
      </c>
      <c r="U111" s="21">
        <f t="shared" si="7"/>
        <v>0.6308825926</v>
      </c>
      <c r="V111" s="22">
        <f t="shared" si="8"/>
        <v>-0.0006074679501</v>
      </c>
      <c r="W111" s="12">
        <f t="shared" si="9"/>
        <v>0.7427360307</v>
      </c>
      <c r="X111" s="23">
        <f t="shared" si="10"/>
        <v>-0.001598592553</v>
      </c>
      <c r="Y111" s="12">
        <f t="shared" si="11"/>
        <v>-0.7439183507</v>
      </c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6"/>
    </row>
    <row r="112" ht="12.75" customHeight="1">
      <c r="A112" s="27"/>
      <c r="B112" s="27"/>
      <c r="C112" s="30" t="s">
        <v>129</v>
      </c>
      <c r="D112" s="31">
        <v>360.0</v>
      </c>
      <c r="E112" s="32">
        <v>144.0</v>
      </c>
      <c r="F112" s="5">
        <v>170.0</v>
      </c>
      <c r="G112" s="6">
        <v>158.0</v>
      </c>
      <c r="H112" s="15">
        <f t="shared" si="1"/>
        <v>0.305019305</v>
      </c>
      <c r="I112" s="16">
        <f t="shared" si="2"/>
        <v>0.4585987261</v>
      </c>
      <c r="J112" s="17">
        <f t="shared" si="3"/>
        <v>0.3629807692</v>
      </c>
      <c r="K112" s="18">
        <f t="shared" si="4"/>
        <v>0.3607846331</v>
      </c>
      <c r="L112" s="19">
        <f t="shared" si="5"/>
        <v>0.002196136178</v>
      </c>
      <c r="T112" s="20">
        <f t="shared" si="6"/>
        <v>0.3755337969</v>
      </c>
      <c r="U112" s="21">
        <f t="shared" si="7"/>
        <v>0.6364839908</v>
      </c>
      <c r="V112" s="22">
        <f t="shared" si="8"/>
        <v>0.001013816178</v>
      </c>
      <c r="W112" s="12">
        <f t="shared" si="9"/>
        <v>0.7462787969</v>
      </c>
      <c r="X112" s="23">
        <f t="shared" si="10"/>
        <v>-0.00719999076</v>
      </c>
      <c r="Y112" s="12">
        <f t="shared" si="11"/>
        <v>-0.7474611169</v>
      </c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6"/>
    </row>
    <row r="113" ht="12.75" customHeight="1">
      <c r="A113" s="27"/>
      <c r="B113" s="27"/>
      <c r="C113" s="30" t="s">
        <v>130</v>
      </c>
      <c r="D113" s="31">
        <v>271.0</v>
      </c>
      <c r="E113" s="32">
        <v>147.0</v>
      </c>
      <c r="F113" s="5">
        <v>138.0</v>
      </c>
      <c r="G113" s="6">
        <v>207.0</v>
      </c>
      <c r="H113" s="15">
        <f t="shared" si="1"/>
        <v>0.4330543933</v>
      </c>
      <c r="I113" s="16">
        <f t="shared" si="2"/>
        <v>0.5157894737</v>
      </c>
      <c r="J113" s="17">
        <f t="shared" si="3"/>
        <v>0.4639580603</v>
      </c>
      <c r="K113" s="18">
        <f t="shared" si="4"/>
        <v>0.4625582493</v>
      </c>
      <c r="L113" s="19">
        <f t="shared" si="5"/>
        <v>0.00139981103</v>
      </c>
      <c r="T113" s="20">
        <f t="shared" si="6"/>
        <v>0.3734589193</v>
      </c>
      <c r="U113" s="21">
        <f t="shared" si="7"/>
        <v>0.6325164139</v>
      </c>
      <c r="V113" s="22">
        <f t="shared" si="8"/>
        <v>0.0002174910305</v>
      </c>
      <c r="W113" s="12">
        <f t="shared" si="9"/>
        <v>0.7442039193</v>
      </c>
      <c r="X113" s="23">
        <f t="shared" si="10"/>
        <v>-0.003232413877</v>
      </c>
      <c r="Y113" s="12">
        <f t="shared" si="11"/>
        <v>-0.7453862393</v>
      </c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6"/>
    </row>
    <row r="114" ht="12.75" customHeight="1">
      <c r="A114" s="27"/>
      <c r="B114" s="27"/>
      <c r="C114" s="30" t="s">
        <v>131</v>
      </c>
      <c r="D114" s="31">
        <v>100.0</v>
      </c>
      <c r="E114" s="32">
        <v>32.0</v>
      </c>
      <c r="F114" s="5">
        <v>39.0</v>
      </c>
      <c r="G114" s="6">
        <v>30.0</v>
      </c>
      <c r="H114" s="15">
        <f t="shared" si="1"/>
        <v>0.2307692308</v>
      </c>
      <c r="I114" s="16">
        <f t="shared" si="2"/>
        <v>0.4507042254</v>
      </c>
      <c r="J114" s="17">
        <f t="shared" si="3"/>
        <v>0.3084577114</v>
      </c>
      <c r="K114" s="18">
        <f t="shared" si="4"/>
        <v>0.3111334026</v>
      </c>
      <c r="L114" s="19">
        <f t="shared" si="5"/>
        <v>-0.002675691201</v>
      </c>
      <c r="T114" s="20">
        <f t="shared" si="6"/>
        <v>0.3648083101</v>
      </c>
      <c r="U114" s="21">
        <f t="shared" si="7"/>
        <v>0.6176893381</v>
      </c>
      <c r="V114" s="22">
        <f t="shared" si="8"/>
        <v>-0.003858011201</v>
      </c>
      <c r="W114" s="12">
        <f t="shared" si="9"/>
        <v>0.7355533101</v>
      </c>
      <c r="X114" s="23">
        <f t="shared" si="10"/>
        <v>0.01159466187</v>
      </c>
      <c r="Y114" s="12">
        <f t="shared" si="11"/>
        <v>-0.7367356301</v>
      </c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6"/>
    </row>
    <row r="115" ht="12.75" customHeight="1">
      <c r="A115" s="28"/>
      <c r="B115" s="28"/>
      <c r="C115" s="30" t="s">
        <v>132</v>
      </c>
      <c r="D115" s="31">
        <v>183.0</v>
      </c>
      <c r="E115" s="32">
        <v>113.0</v>
      </c>
      <c r="F115" s="5">
        <v>81.0</v>
      </c>
      <c r="G115" s="6">
        <v>181.0</v>
      </c>
      <c r="H115" s="15">
        <f t="shared" si="1"/>
        <v>0.4972527473</v>
      </c>
      <c r="I115" s="16">
        <f t="shared" si="2"/>
        <v>0.5824742268</v>
      </c>
      <c r="J115" s="17">
        <f t="shared" si="3"/>
        <v>0.5268817204</v>
      </c>
      <c r="K115" s="18">
        <f t="shared" si="4"/>
        <v>0.527680285</v>
      </c>
      <c r="L115" s="19">
        <f t="shared" si="5"/>
        <v>-0.0007985645886</v>
      </c>
      <c r="T115" s="20">
        <f t="shared" si="6"/>
        <v>0.369374013</v>
      </c>
      <c r="U115" s="21">
        <f t="shared" si="7"/>
        <v>0.6276780469</v>
      </c>
      <c r="V115" s="22">
        <f t="shared" si="8"/>
        <v>-0.001980884589</v>
      </c>
      <c r="W115" s="12">
        <f t="shared" si="9"/>
        <v>0.740119013</v>
      </c>
      <c r="X115" s="23">
        <f t="shared" si="10"/>
        <v>0.001605953095</v>
      </c>
      <c r="Y115" s="12">
        <f t="shared" si="11"/>
        <v>-0.741301333</v>
      </c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6"/>
    </row>
    <row r="116" ht="12.75" customHeight="1">
      <c r="A116" s="27"/>
      <c r="B116" s="27"/>
      <c r="C116" s="30" t="s">
        <v>133</v>
      </c>
      <c r="D116" s="31">
        <v>206.0</v>
      </c>
      <c r="E116" s="32">
        <v>107.0</v>
      </c>
      <c r="F116" s="5">
        <v>65.0</v>
      </c>
      <c r="G116" s="6">
        <v>123.0</v>
      </c>
      <c r="H116" s="15">
        <f t="shared" si="1"/>
        <v>0.3738601824</v>
      </c>
      <c r="I116" s="16">
        <f t="shared" si="2"/>
        <v>0.6220930233</v>
      </c>
      <c r="J116" s="17">
        <f t="shared" si="3"/>
        <v>0.4590818363</v>
      </c>
      <c r="K116" s="18">
        <f t="shared" si="4"/>
        <v>0.4647197889</v>
      </c>
      <c r="L116" s="19">
        <f t="shared" si="5"/>
        <v>-0.005637952583</v>
      </c>
      <c r="T116" s="20">
        <f t="shared" si="6"/>
        <v>0.361682123</v>
      </c>
      <c r="U116" s="21">
        <f t="shared" si="7"/>
        <v>0.6142036228</v>
      </c>
      <c r="V116" s="22">
        <f t="shared" si="8"/>
        <v>-0.006820272583</v>
      </c>
      <c r="W116" s="12">
        <f t="shared" si="9"/>
        <v>0.732427123</v>
      </c>
      <c r="X116" s="23">
        <f t="shared" si="10"/>
        <v>0.01508037723</v>
      </c>
      <c r="Y116" s="12">
        <f t="shared" si="11"/>
        <v>-0.733609443</v>
      </c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6"/>
    </row>
    <row r="117" ht="12.75" customHeight="1">
      <c r="A117" s="27"/>
      <c r="B117" s="27"/>
      <c r="C117" s="30" t="s">
        <v>134</v>
      </c>
      <c r="D117" s="31">
        <v>189.0</v>
      </c>
      <c r="E117" s="32">
        <v>72.0</v>
      </c>
      <c r="F117" s="5">
        <v>103.0</v>
      </c>
      <c r="G117" s="6">
        <v>125.0</v>
      </c>
      <c r="H117" s="15">
        <f t="shared" si="1"/>
        <v>0.398089172</v>
      </c>
      <c r="I117" s="16">
        <f t="shared" si="2"/>
        <v>0.4114285714</v>
      </c>
      <c r="J117" s="17">
        <f t="shared" si="3"/>
        <v>0.4028629857</v>
      </c>
      <c r="K117" s="18">
        <f t="shared" si="4"/>
        <v>0.4018639122</v>
      </c>
      <c r="L117" s="19">
        <f t="shared" si="5"/>
        <v>0.000999073474</v>
      </c>
      <c r="T117" s="20">
        <f t="shared" si="6"/>
        <v>0.3731733036</v>
      </c>
      <c r="U117" s="21">
        <f t="shared" si="7"/>
        <v>0.6317936726</v>
      </c>
      <c r="V117" s="22">
        <f t="shared" si="8"/>
        <v>-0.000183246526</v>
      </c>
      <c r="W117" s="12">
        <f t="shared" si="9"/>
        <v>0.7439183036</v>
      </c>
      <c r="X117" s="23">
        <f t="shared" si="10"/>
        <v>-0.002509672567</v>
      </c>
      <c r="Y117" s="12">
        <f t="shared" si="11"/>
        <v>-0.7451006236</v>
      </c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6"/>
    </row>
    <row r="118" ht="12.75" customHeight="1">
      <c r="A118" s="27"/>
      <c r="B118" s="27"/>
      <c r="C118" s="30" t="s">
        <v>135</v>
      </c>
      <c r="D118" s="31">
        <v>206.0</v>
      </c>
      <c r="E118" s="32">
        <v>109.0</v>
      </c>
      <c r="F118" s="5">
        <v>104.0</v>
      </c>
      <c r="G118" s="6">
        <v>146.0</v>
      </c>
      <c r="H118" s="15">
        <f t="shared" si="1"/>
        <v>0.4147727273</v>
      </c>
      <c r="I118" s="16">
        <f t="shared" si="2"/>
        <v>0.5117370892</v>
      </c>
      <c r="J118" s="17">
        <f t="shared" si="3"/>
        <v>0.4513274336</v>
      </c>
      <c r="K118" s="18">
        <f t="shared" si="4"/>
        <v>0.449551488</v>
      </c>
      <c r="L118" s="19">
        <f t="shared" si="5"/>
        <v>0.001775945583</v>
      </c>
      <c r="T118" s="20">
        <f t="shared" si="6"/>
        <v>0.3742154258</v>
      </c>
      <c r="U118" s="21">
        <f t="shared" si="7"/>
        <v>0.6335657318</v>
      </c>
      <c r="V118" s="22">
        <f t="shared" si="8"/>
        <v>0.0005936255831</v>
      </c>
      <c r="W118" s="12">
        <f t="shared" si="9"/>
        <v>0.7449604258</v>
      </c>
      <c r="X118" s="23">
        <f t="shared" si="10"/>
        <v>-0.004281731817</v>
      </c>
      <c r="Y118" s="12">
        <f t="shared" si="11"/>
        <v>-0.7461427458</v>
      </c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6"/>
    </row>
    <row r="119" ht="12.75" customHeight="1">
      <c r="A119" s="27"/>
      <c r="B119" s="27"/>
      <c r="C119" s="30" t="s">
        <v>136</v>
      </c>
      <c r="D119" s="31">
        <v>395.0</v>
      </c>
      <c r="E119" s="32">
        <v>316.0</v>
      </c>
      <c r="F119" s="5">
        <v>185.0</v>
      </c>
      <c r="G119" s="6">
        <v>413.0</v>
      </c>
      <c r="H119" s="15">
        <f t="shared" si="1"/>
        <v>0.5111386139</v>
      </c>
      <c r="I119" s="16">
        <f t="shared" si="2"/>
        <v>0.630738523</v>
      </c>
      <c r="J119" s="17">
        <f t="shared" si="3"/>
        <v>0.5569136746</v>
      </c>
      <c r="K119" s="18">
        <f t="shared" si="4"/>
        <v>0.5543121852</v>
      </c>
      <c r="L119" s="19">
        <f t="shared" si="5"/>
        <v>0.002601489383</v>
      </c>
      <c r="T119" s="20">
        <f t="shared" si="6"/>
        <v>0.3748695132</v>
      </c>
      <c r="U119" s="21">
        <f t="shared" si="7"/>
        <v>0.6343735967</v>
      </c>
      <c r="V119" s="22">
        <f t="shared" si="8"/>
        <v>0.001419169383</v>
      </c>
      <c r="W119" s="12">
        <f t="shared" si="9"/>
        <v>0.7456145132</v>
      </c>
      <c r="X119" s="23">
        <f t="shared" si="10"/>
        <v>-0.005089596662</v>
      </c>
      <c r="Y119" s="12">
        <f t="shared" si="11"/>
        <v>-0.7467968332</v>
      </c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6"/>
    </row>
    <row r="120" ht="12.75" customHeight="1">
      <c r="A120" s="28"/>
      <c r="B120" s="28"/>
      <c r="C120" s="30" t="s">
        <v>137</v>
      </c>
      <c r="D120" s="31">
        <v>399.0</v>
      </c>
      <c r="E120" s="32">
        <v>162.0</v>
      </c>
      <c r="F120" s="5">
        <v>184.0</v>
      </c>
      <c r="G120" s="6">
        <v>226.0</v>
      </c>
      <c r="H120" s="15">
        <f t="shared" si="1"/>
        <v>0.3616</v>
      </c>
      <c r="I120" s="16">
        <f t="shared" si="2"/>
        <v>0.4682080925</v>
      </c>
      <c r="J120" s="17">
        <f t="shared" si="3"/>
        <v>0.3995880536</v>
      </c>
      <c r="K120" s="18">
        <f t="shared" si="4"/>
        <v>0.3999525836</v>
      </c>
      <c r="L120" s="19">
        <f t="shared" si="5"/>
        <v>-0.0003645300955</v>
      </c>
      <c r="T120" s="20">
        <f t="shared" si="6"/>
        <v>0.3699664357</v>
      </c>
      <c r="U120" s="21">
        <f t="shared" si="7"/>
        <v>0.6282758969</v>
      </c>
      <c r="V120" s="22">
        <f t="shared" si="8"/>
        <v>-0.001546850096</v>
      </c>
      <c r="W120" s="12">
        <f t="shared" si="9"/>
        <v>0.7407114357</v>
      </c>
      <c r="X120" s="23">
        <f t="shared" si="10"/>
        <v>0.00100810314</v>
      </c>
      <c r="Y120" s="12">
        <f t="shared" si="11"/>
        <v>-0.7418937557</v>
      </c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6"/>
    </row>
    <row r="121" ht="12.75" customHeight="1">
      <c r="A121" s="27"/>
      <c r="B121" s="27"/>
      <c r="C121" s="30" t="s">
        <v>138</v>
      </c>
      <c r="D121" s="31">
        <v>549.0</v>
      </c>
      <c r="E121" s="32">
        <v>305.0</v>
      </c>
      <c r="F121" s="5">
        <v>260.0</v>
      </c>
      <c r="G121" s="6">
        <v>369.0</v>
      </c>
      <c r="H121" s="15">
        <f t="shared" si="1"/>
        <v>0.4019607843</v>
      </c>
      <c r="I121" s="16">
        <f t="shared" si="2"/>
        <v>0.5398230088</v>
      </c>
      <c r="J121" s="17">
        <f t="shared" si="3"/>
        <v>0.4544841537</v>
      </c>
      <c r="K121" s="18">
        <f t="shared" si="4"/>
        <v>0.4519018516</v>
      </c>
      <c r="L121" s="19">
        <f t="shared" si="5"/>
        <v>0.00258230213</v>
      </c>
      <c r="T121" s="20">
        <f t="shared" si="6"/>
        <v>0.3755286089</v>
      </c>
      <c r="U121" s="21">
        <f t="shared" si="7"/>
        <v>0.6357082638</v>
      </c>
      <c r="V121" s="22">
        <f t="shared" si="8"/>
        <v>0.00139998213</v>
      </c>
      <c r="W121" s="12">
        <f t="shared" si="9"/>
        <v>0.7462736089</v>
      </c>
      <c r="X121" s="23">
        <f t="shared" si="10"/>
        <v>-0.006424263837</v>
      </c>
      <c r="Y121" s="12">
        <f t="shared" si="11"/>
        <v>-0.7474559289</v>
      </c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6"/>
    </row>
    <row r="122" ht="12.75" customHeight="1">
      <c r="A122" s="29"/>
      <c r="B122" s="29"/>
      <c r="C122" s="30" t="s">
        <v>139</v>
      </c>
      <c r="D122" s="31">
        <v>190.0</v>
      </c>
      <c r="E122" s="32">
        <v>97.0</v>
      </c>
      <c r="F122" s="5">
        <v>102.0</v>
      </c>
      <c r="G122" s="6">
        <v>179.0</v>
      </c>
      <c r="H122" s="15">
        <f t="shared" si="1"/>
        <v>0.4850948509</v>
      </c>
      <c r="I122" s="16">
        <f t="shared" si="2"/>
        <v>0.4874371859</v>
      </c>
      <c r="J122" s="17">
        <f t="shared" si="3"/>
        <v>0.485915493</v>
      </c>
      <c r="K122" s="18">
        <f t="shared" si="4"/>
        <v>0.4847950077</v>
      </c>
      <c r="L122" s="19">
        <f t="shared" si="5"/>
        <v>0.001120485276</v>
      </c>
      <c r="T122" s="20">
        <f t="shared" si="6"/>
        <v>0.3730437275</v>
      </c>
      <c r="U122" s="21">
        <f t="shared" si="7"/>
        <v>0.6315938272</v>
      </c>
      <c r="V122" s="22">
        <f t="shared" si="8"/>
        <v>-0.00006183472402</v>
      </c>
      <c r="W122" s="12">
        <f t="shared" si="9"/>
        <v>0.7437887275</v>
      </c>
      <c r="X122" s="23">
        <f t="shared" si="10"/>
        <v>-0.002309827189</v>
      </c>
      <c r="Y122" s="12">
        <f t="shared" si="11"/>
        <v>-0.7449710475</v>
      </c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6"/>
    </row>
    <row r="123" ht="12.75" customHeight="1">
      <c r="A123" s="27"/>
      <c r="B123" s="27"/>
      <c r="C123" s="30" t="s">
        <v>140</v>
      </c>
      <c r="D123" s="31">
        <v>295.0</v>
      </c>
      <c r="E123" s="32">
        <v>140.0</v>
      </c>
      <c r="F123" s="5">
        <v>171.0</v>
      </c>
      <c r="G123" s="6">
        <v>198.0</v>
      </c>
      <c r="H123" s="15">
        <f t="shared" si="1"/>
        <v>0.4016227181</v>
      </c>
      <c r="I123" s="16">
        <f t="shared" si="2"/>
        <v>0.4501607717</v>
      </c>
      <c r="J123" s="17">
        <f t="shared" si="3"/>
        <v>0.42039801</v>
      </c>
      <c r="K123" s="18">
        <f t="shared" si="4"/>
        <v>0.4184472858</v>
      </c>
      <c r="L123" s="19">
        <f t="shared" si="5"/>
        <v>0.001950724138</v>
      </c>
      <c r="T123" s="20">
        <f t="shared" si="6"/>
        <v>0.3750783943</v>
      </c>
      <c r="U123" s="21">
        <f t="shared" si="7"/>
        <v>0.6341411061</v>
      </c>
      <c r="V123" s="22">
        <f t="shared" si="8"/>
        <v>0.0007684041377</v>
      </c>
      <c r="W123" s="12">
        <f t="shared" si="9"/>
        <v>0.7458233943</v>
      </c>
      <c r="X123" s="23">
        <f t="shared" si="10"/>
        <v>-0.00485710606</v>
      </c>
      <c r="Y123" s="12">
        <f t="shared" si="11"/>
        <v>-0.7470057143</v>
      </c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6"/>
    </row>
    <row r="124" ht="12.75" customHeight="1">
      <c r="A124" s="27"/>
      <c r="B124" s="27"/>
      <c r="C124" s="30" t="s">
        <v>141</v>
      </c>
      <c r="D124" s="31">
        <v>236.0</v>
      </c>
      <c r="E124" s="32">
        <v>97.0</v>
      </c>
      <c r="F124" s="5">
        <v>49.0</v>
      </c>
      <c r="G124" s="6">
        <v>95.0</v>
      </c>
      <c r="H124" s="15">
        <f t="shared" si="1"/>
        <v>0.2870090634</v>
      </c>
      <c r="I124" s="16">
        <f t="shared" si="2"/>
        <v>0.6643835616</v>
      </c>
      <c r="J124" s="17">
        <f t="shared" si="3"/>
        <v>0.4025157233</v>
      </c>
      <c r="K124" s="18">
        <f t="shared" si="4"/>
        <v>0.425744775</v>
      </c>
      <c r="L124" s="19">
        <f t="shared" si="5"/>
        <v>-0.02322905177</v>
      </c>
      <c r="T124" s="20">
        <f t="shared" si="6"/>
        <v>0.335781685</v>
      </c>
      <c r="U124" s="21">
        <f t="shared" si="7"/>
        <v>0.5483490933</v>
      </c>
      <c r="V124" s="22">
        <f t="shared" si="8"/>
        <v>-0.02441137177</v>
      </c>
      <c r="W124" s="12">
        <f t="shared" si="9"/>
        <v>0.706526685</v>
      </c>
      <c r="X124" s="23">
        <f t="shared" si="10"/>
        <v>0.0809349067</v>
      </c>
      <c r="Y124" s="12">
        <f t="shared" si="11"/>
        <v>-0.707709005</v>
      </c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6"/>
    </row>
    <row r="125" ht="12.75" customHeight="1">
      <c r="A125" s="27"/>
      <c r="B125" s="27"/>
      <c r="C125" s="30" t="s">
        <v>142</v>
      </c>
      <c r="D125" s="31">
        <v>440.0</v>
      </c>
      <c r="E125" s="32">
        <v>187.0</v>
      </c>
      <c r="F125" s="5">
        <v>252.0</v>
      </c>
      <c r="G125" s="6">
        <v>241.0</v>
      </c>
      <c r="H125" s="15">
        <f t="shared" si="1"/>
        <v>0.3538913363</v>
      </c>
      <c r="I125" s="16">
        <f t="shared" si="2"/>
        <v>0.4259681093</v>
      </c>
      <c r="J125" s="17">
        <f t="shared" si="3"/>
        <v>0.3821428571</v>
      </c>
      <c r="K125" s="18">
        <f t="shared" si="4"/>
        <v>0.3794413824</v>
      </c>
      <c r="L125" s="19">
        <f t="shared" si="5"/>
        <v>0.002701474792</v>
      </c>
      <c r="T125" s="20">
        <f t="shared" si="6"/>
        <v>0.3770869649</v>
      </c>
      <c r="U125" s="21">
        <f t="shared" si="7"/>
        <v>0.6369176279</v>
      </c>
      <c r="V125" s="22">
        <f t="shared" si="8"/>
        <v>0.001519154792</v>
      </c>
      <c r="W125" s="12">
        <f t="shared" si="9"/>
        <v>0.7478319649</v>
      </c>
      <c r="X125" s="23">
        <f t="shared" si="10"/>
        <v>-0.00763362794</v>
      </c>
      <c r="Y125" s="12">
        <f t="shared" si="11"/>
        <v>-0.7490142849</v>
      </c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6"/>
    </row>
    <row r="126" ht="12.75" customHeight="1">
      <c r="A126" s="27"/>
      <c r="B126" s="27"/>
      <c r="C126" s="30" t="s">
        <v>143</v>
      </c>
      <c r="D126" s="31">
        <v>337.0</v>
      </c>
      <c r="E126" s="32">
        <v>175.0</v>
      </c>
      <c r="F126" s="5">
        <v>152.0</v>
      </c>
      <c r="G126" s="6">
        <v>230.0</v>
      </c>
      <c r="H126" s="15">
        <f t="shared" si="1"/>
        <v>0.405643739</v>
      </c>
      <c r="I126" s="16">
        <f t="shared" si="2"/>
        <v>0.5351681957</v>
      </c>
      <c r="J126" s="17">
        <f t="shared" si="3"/>
        <v>0.4530201342</v>
      </c>
      <c r="K126" s="18">
        <f t="shared" si="4"/>
        <v>0.4524937274</v>
      </c>
      <c r="L126" s="19">
        <f t="shared" si="5"/>
        <v>0.000526406868</v>
      </c>
      <c r="T126" s="20">
        <f t="shared" si="6"/>
        <v>0.3717286288</v>
      </c>
      <c r="U126" s="21">
        <f t="shared" si="7"/>
        <v>0.6305817074</v>
      </c>
      <c r="V126" s="22">
        <f t="shared" si="8"/>
        <v>-0.000655913132</v>
      </c>
      <c r="W126" s="12">
        <f t="shared" si="9"/>
        <v>0.7424736288</v>
      </c>
      <c r="X126" s="23">
        <f t="shared" si="10"/>
        <v>-0.001297707366</v>
      </c>
      <c r="Y126" s="12">
        <f t="shared" si="11"/>
        <v>-0.7436559488</v>
      </c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6"/>
    </row>
    <row r="127" ht="12.75" customHeight="1">
      <c r="A127" s="27"/>
      <c r="B127" s="27"/>
      <c r="C127" s="30" t="s">
        <v>144</v>
      </c>
      <c r="D127" s="31">
        <v>196.0</v>
      </c>
      <c r="E127" s="32">
        <v>79.0</v>
      </c>
      <c r="F127" s="5">
        <v>107.0</v>
      </c>
      <c r="G127" s="6">
        <v>111.0</v>
      </c>
      <c r="H127" s="15">
        <f t="shared" si="1"/>
        <v>0.3615635179</v>
      </c>
      <c r="I127" s="16">
        <f t="shared" si="2"/>
        <v>0.4247311828</v>
      </c>
      <c r="J127" s="17">
        <f t="shared" si="3"/>
        <v>0.3853955375</v>
      </c>
      <c r="K127" s="18">
        <f t="shared" si="4"/>
        <v>0.3838107792</v>
      </c>
      <c r="L127" s="19">
        <f t="shared" si="5"/>
        <v>0.001584758352</v>
      </c>
      <c r="T127" s="20">
        <f t="shared" si="6"/>
        <v>0.3744762032</v>
      </c>
      <c r="U127" s="21">
        <f t="shared" si="7"/>
        <v>0.6336670704</v>
      </c>
      <c r="V127" s="22">
        <f t="shared" si="8"/>
        <v>0.0004024383519</v>
      </c>
      <c r="W127" s="12">
        <f t="shared" si="9"/>
        <v>0.7452212032</v>
      </c>
      <c r="X127" s="23">
        <f t="shared" si="10"/>
        <v>-0.004383070397</v>
      </c>
      <c r="Y127" s="12">
        <f t="shared" si="11"/>
        <v>-0.7464035232</v>
      </c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6"/>
    </row>
    <row r="128" ht="12.75" customHeight="1">
      <c r="A128" s="27"/>
      <c r="B128" s="27"/>
      <c r="C128" s="30" t="s">
        <v>145</v>
      </c>
      <c r="D128" s="31">
        <v>71.0</v>
      </c>
      <c r="E128" s="32">
        <v>41.0</v>
      </c>
      <c r="F128" s="5">
        <v>30.0</v>
      </c>
      <c r="G128" s="6">
        <v>47.0</v>
      </c>
      <c r="H128" s="15">
        <f t="shared" si="1"/>
        <v>0.3983050847</v>
      </c>
      <c r="I128" s="16">
        <f t="shared" si="2"/>
        <v>0.5774647887</v>
      </c>
      <c r="J128" s="17">
        <f t="shared" si="3"/>
        <v>0.4656084656</v>
      </c>
      <c r="K128" s="18">
        <f t="shared" si="4"/>
        <v>0.46355688</v>
      </c>
      <c r="L128" s="19">
        <f t="shared" si="5"/>
        <v>0.002051585561</v>
      </c>
      <c r="T128" s="20">
        <f t="shared" si="6"/>
        <v>0.3742977457</v>
      </c>
      <c r="U128" s="21">
        <f t="shared" si="7"/>
        <v>0.6344347893</v>
      </c>
      <c r="V128" s="22">
        <f t="shared" si="8"/>
        <v>0.0008692655607</v>
      </c>
      <c r="W128" s="12">
        <f t="shared" si="9"/>
        <v>0.7450427457</v>
      </c>
      <c r="X128" s="23">
        <f t="shared" si="10"/>
        <v>-0.00515078928</v>
      </c>
      <c r="Y128" s="12">
        <f t="shared" si="11"/>
        <v>-0.7462250657</v>
      </c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6"/>
    </row>
    <row r="129" ht="12.75" customHeight="1">
      <c r="A129" s="28"/>
      <c r="B129" s="28"/>
      <c r="C129" s="30" t="s">
        <v>146</v>
      </c>
      <c r="D129" s="31">
        <v>428.0</v>
      </c>
      <c r="E129" s="32">
        <v>99.0</v>
      </c>
      <c r="F129" s="5">
        <v>278.0</v>
      </c>
      <c r="G129" s="6">
        <v>135.0</v>
      </c>
      <c r="H129" s="15">
        <f t="shared" si="1"/>
        <v>0.2397868561</v>
      </c>
      <c r="I129" s="16">
        <f t="shared" si="2"/>
        <v>0.2625994695</v>
      </c>
      <c r="J129" s="17">
        <f t="shared" si="3"/>
        <v>0.2489361702</v>
      </c>
      <c r="K129" s="18">
        <f t="shared" si="4"/>
        <v>0.2470691523</v>
      </c>
      <c r="L129" s="19">
        <f t="shared" si="5"/>
        <v>0.001867017923</v>
      </c>
      <c r="T129" s="20">
        <f t="shared" si="6"/>
        <v>0.3778547551</v>
      </c>
      <c r="U129" s="21">
        <f t="shared" si="7"/>
        <v>0.6370701562</v>
      </c>
      <c r="V129" s="22">
        <f t="shared" si="8"/>
        <v>0.0006846979229</v>
      </c>
      <c r="W129" s="12">
        <f t="shared" si="9"/>
        <v>0.7485997551</v>
      </c>
      <c r="X129" s="23">
        <f t="shared" si="10"/>
        <v>-0.007786156227</v>
      </c>
      <c r="Y129" s="12">
        <f t="shared" si="11"/>
        <v>-0.7497820751</v>
      </c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6"/>
    </row>
    <row r="130" ht="12.75" customHeight="1">
      <c r="A130" s="27"/>
      <c r="B130" s="27"/>
      <c r="C130" s="30" t="s">
        <v>147</v>
      </c>
      <c r="D130" s="31">
        <v>281.0</v>
      </c>
      <c r="E130" s="32">
        <v>54.0</v>
      </c>
      <c r="F130" s="5">
        <v>114.0</v>
      </c>
      <c r="G130" s="6">
        <v>110.0</v>
      </c>
      <c r="H130" s="15">
        <f t="shared" si="1"/>
        <v>0.2813299233</v>
      </c>
      <c r="I130" s="16">
        <f t="shared" si="2"/>
        <v>0.3214285714</v>
      </c>
      <c r="J130" s="17">
        <f t="shared" si="3"/>
        <v>0.2933810376</v>
      </c>
      <c r="K130" s="18">
        <f t="shared" si="4"/>
        <v>0.2950221352</v>
      </c>
      <c r="L130" s="19">
        <f t="shared" si="5"/>
        <v>-0.001641097585</v>
      </c>
      <c r="T130" s="20">
        <f t="shared" si="6"/>
        <v>0.3656393631</v>
      </c>
      <c r="U130" s="21">
        <f t="shared" si="7"/>
        <v>0.623450644</v>
      </c>
      <c r="V130" s="22">
        <f t="shared" si="8"/>
        <v>-0.002823417585</v>
      </c>
      <c r="W130" s="12">
        <f t="shared" si="9"/>
        <v>0.7363843631</v>
      </c>
      <c r="X130" s="23">
        <f t="shared" si="10"/>
        <v>0.00583335596</v>
      </c>
      <c r="Y130" s="12">
        <f t="shared" si="11"/>
        <v>-0.7375666831</v>
      </c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6"/>
    </row>
    <row r="131" ht="12.75" customHeight="1">
      <c r="A131" s="29"/>
      <c r="B131" s="29"/>
      <c r="C131" s="30" t="s">
        <v>148</v>
      </c>
      <c r="D131" s="31">
        <v>253.0</v>
      </c>
      <c r="E131" s="32">
        <v>132.0</v>
      </c>
      <c r="F131" s="5">
        <v>92.0</v>
      </c>
      <c r="G131" s="6">
        <v>109.0</v>
      </c>
      <c r="H131" s="15">
        <f t="shared" si="1"/>
        <v>0.3011049724</v>
      </c>
      <c r="I131" s="16">
        <f t="shared" si="2"/>
        <v>0.5892857143</v>
      </c>
      <c r="J131" s="17">
        <f t="shared" si="3"/>
        <v>0.4112627986</v>
      </c>
      <c r="K131" s="18">
        <f t="shared" si="4"/>
        <v>0.4067729536</v>
      </c>
      <c r="L131" s="19">
        <f t="shared" si="5"/>
        <v>0.004489845055</v>
      </c>
      <c r="T131" s="20">
        <f t="shared" si="6"/>
        <v>0.378364131</v>
      </c>
      <c r="U131" s="21">
        <f t="shared" si="7"/>
        <v>0.6441952285</v>
      </c>
      <c r="V131" s="22">
        <f t="shared" si="8"/>
        <v>0.003307525055</v>
      </c>
      <c r="W131" s="12">
        <f t="shared" si="9"/>
        <v>0.749109131</v>
      </c>
      <c r="X131" s="23">
        <f t="shared" si="10"/>
        <v>-0.01491122853</v>
      </c>
      <c r="Y131" s="12">
        <f t="shared" si="11"/>
        <v>-0.750291451</v>
      </c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6"/>
    </row>
    <row r="132" ht="12.75" customHeight="1">
      <c r="A132" s="29"/>
      <c r="B132" s="29"/>
      <c r="C132" s="30" t="s">
        <v>149</v>
      </c>
      <c r="D132" s="31">
        <v>484.0</v>
      </c>
      <c r="E132" s="32">
        <v>112.0</v>
      </c>
      <c r="F132" s="5">
        <v>236.0</v>
      </c>
      <c r="G132" s="6">
        <v>147.0</v>
      </c>
      <c r="H132" s="15">
        <f t="shared" si="1"/>
        <v>0.2329635499</v>
      </c>
      <c r="I132" s="16">
        <f t="shared" si="2"/>
        <v>0.3218390805</v>
      </c>
      <c r="J132" s="17">
        <f t="shared" si="3"/>
        <v>0.2645556691</v>
      </c>
      <c r="K132" s="18">
        <f t="shared" si="4"/>
        <v>0.2647381444</v>
      </c>
      <c r="L132" s="19">
        <f t="shared" si="5"/>
        <v>-0.0001824753833</v>
      </c>
      <c r="T132" s="20">
        <f t="shared" si="6"/>
        <v>0.3701780229</v>
      </c>
      <c r="U132" s="21">
        <f t="shared" si="7"/>
        <v>0.6285007213</v>
      </c>
      <c r="V132" s="22">
        <f t="shared" si="8"/>
        <v>-0.001364795383</v>
      </c>
      <c r="W132" s="12">
        <f t="shared" si="9"/>
        <v>0.7409230229</v>
      </c>
      <c r="X132" s="23">
        <f t="shared" si="10"/>
        <v>0.0007832786863</v>
      </c>
      <c r="Y132" s="12">
        <f t="shared" si="11"/>
        <v>-0.7421053429</v>
      </c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6"/>
    </row>
    <row r="133" ht="12.75" customHeight="1">
      <c r="A133" s="28"/>
      <c r="B133" s="28"/>
      <c r="C133" s="30" t="s">
        <v>150</v>
      </c>
      <c r="D133" s="31">
        <v>108.0</v>
      </c>
      <c r="E133" s="32">
        <v>39.0</v>
      </c>
      <c r="F133" s="5">
        <v>48.0</v>
      </c>
      <c r="G133" s="6">
        <v>40.0</v>
      </c>
      <c r="H133" s="15">
        <f t="shared" si="1"/>
        <v>0.2702702703</v>
      </c>
      <c r="I133" s="16">
        <f t="shared" si="2"/>
        <v>0.4482758621</v>
      </c>
      <c r="J133" s="17">
        <f t="shared" si="3"/>
        <v>0.3361702128</v>
      </c>
      <c r="K133" s="18">
        <f t="shared" si="4"/>
        <v>0.3350904712</v>
      </c>
      <c r="L133" s="19">
        <f t="shared" si="5"/>
        <v>0.001079741526</v>
      </c>
      <c r="T133" s="20">
        <f t="shared" si="6"/>
        <v>0.3731536542</v>
      </c>
      <c r="U133" s="21">
        <f t="shared" si="7"/>
        <v>0.6332790436</v>
      </c>
      <c r="V133" s="22">
        <f t="shared" si="8"/>
        <v>-0.0001025784736</v>
      </c>
      <c r="W133" s="12">
        <f t="shared" si="9"/>
        <v>0.7438986542</v>
      </c>
      <c r="X133" s="23">
        <f t="shared" si="10"/>
        <v>-0.003995043648</v>
      </c>
      <c r="Y133" s="12">
        <f t="shared" si="11"/>
        <v>-0.7450809742</v>
      </c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6"/>
    </row>
    <row r="134" ht="12.75" customHeight="1">
      <c r="A134" s="27"/>
      <c r="B134" s="27"/>
      <c r="C134" s="30" t="s">
        <v>151</v>
      </c>
      <c r="D134" s="31">
        <v>248.0</v>
      </c>
      <c r="E134" s="32">
        <v>67.0</v>
      </c>
      <c r="F134" s="5">
        <v>93.0</v>
      </c>
      <c r="G134" s="6">
        <v>88.0</v>
      </c>
      <c r="H134" s="15">
        <f t="shared" si="1"/>
        <v>0.2619047619</v>
      </c>
      <c r="I134" s="16">
        <f t="shared" si="2"/>
        <v>0.41875</v>
      </c>
      <c r="J134" s="17">
        <f t="shared" si="3"/>
        <v>0.3125</v>
      </c>
      <c r="K134" s="18">
        <f t="shared" si="4"/>
        <v>0.3188796249</v>
      </c>
      <c r="L134" s="19">
        <f t="shared" si="5"/>
        <v>-0.00637962494</v>
      </c>
      <c r="T134" s="20">
        <f t="shared" si="6"/>
        <v>0.3555100748</v>
      </c>
      <c r="U134" s="21">
        <f t="shared" si="7"/>
        <v>0.604925432</v>
      </c>
      <c r="V134" s="22">
        <f t="shared" si="8"/>
        <v>-0.00756194494</v>
      </c>
      <c r="W134" s="12">
        <f t="shared" si="9"/>
        <v>0.7262550748</v>
      </c>
      <c r="X134" s="23">
        <f t="shared" si="10"/>
        <v>0.02435856795</v>
      </c>
      <c r="Y134" s="12">
        <f t="shared" si="11"/>
        <v>-0.7274373948</v>
      </c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6"/>
    </row>
    <row r="135" ht="12.75" customHeight="1">
      <c r="A135" s="27"/>
      <c r="B135" s="27"/>
      <c r="C135" s="30" t="s">
        <v>152</v>
      </c>
      <c r="D135" s="31">
        <v>258.0</v>
      </c>
      <c r="E135" s="32">
        <v>45.0</v>
      </c>
      <c r="F135" s="5">
        <v>129.0</v>
      </c>
      <c r="G135" s="6">
        <v>67.0</v>
      </c>
      <c r="H135" s="15">
        <f t="shared" si="1"/>
        <v>0.2061538462</v>
      </c>
      <c r="I135" s="16">
        <f t="shared" si="2"/>
        <v>0.2586206897</v>
      </c>
      <c r="J135" s="17">
        <f t="shared" si="3"/>
        <v>0.2244488978</v>
      </c>
      <c r="K135" s="18">
        <f t="shared" si="4"/>
        <v>0.2244293245</v>
      </c>
      <c r="L135" s="19">
        <f t="shared" si="5"/>
        <v>0.00001957328631</v>
      </c>
      <c r="T135" s="20">
        <f t="shared" si="6"/>
        <v>0.3708206834</v>
      </c>
      <c r="U135" s="21">
        <f t="shared" si="7"/>
        <v>0.629378945</v>
      </c>
      <c r="V135" s="22">
        <f t="shared" si="8"/>
        <v>-0.001162746714</v>
      </c>
      <c r="W135" s="12">
        <f t="shared" si="9"/>
        <v>0.7415656834</v>
      </c>
      <c r="X135" s="23">
        <f t="shared" si="10"/>
        <v>-0.00009494504552</v>
      </c>
      <c r="Y135" s="12">
        <f t="shared" si="11"/>
        <v>-0.7427480034</v>
      </c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6"/>
    </row>
    <row r="136" ht="12.75" customHeight="1">
      <c r="A136" s="27"/>
      <c r="B136" s="27"/>
      <c r="C136" s="30" t="s">
        <v>153</v>
      </c>
      <c r="D136" s="31">
        <v>256.0</v>
      </c>
      <c r="E136" s="32">
        <v>44.0</v>
      </c>
      <c r="F136" s="5">
        <v>174.0</v>
      </c>
      <c r="G136" s="6">
        <v>72.0</v>
      </c>
      <c r="H136" s="15">
        <f t="shared" si="1"/>
        <v>0.2195121951</v>
      </c>
      <c r="I136" s="16">
        <f t="shared" si="2"/>
        <v>0.2018348624</v>
      </c>
      <c r="J136" s="17">
        <f t="shared" si="3"/>
        <v>0.2124542125</v>
      </c>
      <c r="K136" s="18">
        <f t="shared" si="4"/>
        <v>0.2117824583</v>
      </c>
      <c r="L136" s="19">
        <f t="shared" si="5"/>
        <v>0.000671754204</v>
      </c>
      <c r="T136" s="20">
        <f t="shared" si="6"/>
        <v>0.3740732367</v>
      </c>
      <c r="U136" s="21">
        <f t="shared" si="7"/>
        <v>0.6323442136</v>
      </c>
      <c r="V136" s="22">
        <f t="shared" si="8"/>
        <v>-0.000510565796</v>
      </c>
      <c r="W136" s="12">
        <f t="shared" si="9"/>
        <v>0.7448182367</v>
      </c>
      <c r="X136" s="23">
        <f t="shared" si="10"/>
        <v>-0.003060213596</v>
      </c>
      <c r="Y136" s="12">
        <f t="shared" si="11"/>
        <v>-0.7460005567</v>
      </c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6"/>
    </row>
    <row r="137" ht="12.75" customHeight="1">
      <c r="A137" s="28"/>
      <c r="B137" s="28"/>
      <c r="C137" s="30" t="s">
        <v>154</v>
      </c>
      <c r="D137" s="31">
        <v>305.0</v>
      </c>
      <c r="E137" s="32">
        <v>89.0</v>
      </c>
      <c r="F137" s="5">
        <v>159.0</v>
      </c>
      <c r="G137" s="6">
        <v>164.0</v>
      </c>
      <c r="H137" s="15">
        <f t="shared" si="1"/>
        <v>0.3496801706</v>
      </c>
      <c r="I137" s="16">
        <f t="shared" si="2"/>
        <v>0.3588709677</v>
      </c>
      <c r="J137" s="17">
        <f t="shared" si="3"/>
        <v>0.3528591353</v>
      </c>
      <c r="K137" s="18">
        <f t="shared" si="4"/>
        <v>0.3519154334</v>
      </c>
      <c r="L137" s="19">
        <f t="shared" si="5"/>
        <v>0.0009437018899</v>
      </c>
      <c r="T137" s="20">
        <f t="shared" si="6"/>
        <v>0.3733746412</v>
      </c>
      <c r="U137" s="21">
        <f t="shared" si="7"/>
        <v>0.6319827572</v>
      </c>
      <c r="V137" s="22">
        <f t="shared" si="8"/>
        <v>-0.0002386181101</v>
      </c>
      <c r="W137" s="12">
        <f t="shared" si="9"/>
        <v>0.7441196412</v>
      </c>
      <c r="X137" s="23">
        <f t="shared" si="10"/>
        <v>-0.002698757234</v>
      </c>
      <c r="Y137" s="12">
        <f t="shared" si="11"/>
        <v>-0.7453019612</v>
      </c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6"/>
    </row>
    <row r="138" ht="12.75" customHeight="1">
      <c r="A138" s="27"/>
      <c r="B138" s="27"/>
      <c r="C138" s="30" t="s">
        <v>155</v>
      </c>
      <c r="D138" s="31">
        <v>160.0</v>
      </c>
      <c r="E138" s="32">
        <v>51.0</v>
      </c>
      <c r="F138" s="5">
        <v>113.0</v>
      </c>
      <c r="G138" s="6">
        <v>84.0</v>
      </c>
      <c r="H138" s="15">
        <f t="shared" si="1"/>
        <v>0.3442622951</v>
      </c>
      <c r="I138" s="16">
        <f t="shared" si="2"/>
        <v>0.3109756098</v>
      </c>
      <c r="J138" s="17">
        <f t="shared" si="3"/>
        <v>0.3308823529</v>
      </c>
      <c r="K138" s="18">
        <f t="shared" si="4"/>
        <v>0.3307490865</v>
      </c>
      <c r="L138" s="19">
        <f t="shared" si="5"/>
        <v>0.0001332664038</v>
      </c>
      <c r="T138" s="20">
        <f t="shared" si="6"/>
        <v>0.3711735429</v>
      </c>
      <c r="U138" s="21">
        <f t="shared" si="7"/>
        <v>0.6296711072</v>
      </c>
      <c r="V138" s="22">
        <f t="shared" si="8"/>
        <v>-0.001049053596</v>
      </c>
      <c r="W138" s="12">
        <f t="shared" si="9"/>
        <v>0.7419185429</v>
      </c>
      <c r="X138" s="23">
        <f t="shared" si="10"/>
        <v>-0.0003871071729</v>
      </c>
      <c r="Y138" s="12">
        <f t="shared" si="11"/>
        <v>-0.7431008629</v>
      </c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6"/>
    </row>
    <row r="139" ht="12.75" customHeight="1">
      <c r="A139" s="28"/>
      <c r="B139" s="28"/>
      <c r="C139" s="30" t="s">
        <v>156</v>
      </c>
      <c r="D139" s="31">
        <v>252.0</v>
      </c>
      <c r="E139" s="32">
        <v>102.0</v>
      </c>
      <c r="F139" s="5">
        <v>126.0</v>
      </c>
      <c r="G139" s="6">
        <v>153.0</v>
      </c>
      <c r="H139" s="15">
        <f t="shared" si="1"/>
        <v>0.3777777778</v>
      </c>
      <c r="I139" s="16">
        <f t="shared" si="2"/>
        <v>0.4473684211</v>
      </c>
      <c r="J139" s="17">
        <f t="shared" si="3"/>
        <v>0.4028436019</v>
      </c>
      <c r="K139" s="18">
        <f t="shared" si="4"/>
        <v>0.4024067964</v>
      </c>
      <c r="L139" s="19">
        <f t="shared" si="5"/>
        <v>0.0004368055215</v>
      </c>
      <c r="T139" s="20">
        <f t="shared" si="6"/>
        <v>0.3717213888</v>
      </c>
      <c r="U139" s="21">
        <f t="shared" si="7"/>
        <v>0.6304402499</v>
      </c>
      <c r="V139" s="22">
        <f t="shared" si="8"/>
        <v>-0.0007455144785</v>
      </c>
      <c r="W139" s="12">
        <f t="shared" si="9"/>
        <v>0.7424663888</v>
      </c>
      <c r="X139" s="23">
        <f t="shared" si="10"/>
        <v>-0.00115624991</v>
      </c>
      <c r="Y139" s="12">
        <f t="shared" si="11"/>
        <v>-0.7436487088</v>
      </c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6"/>
    </row>
    <row r="140" ht="12.75" customHeight="1">
      <c r="A140" s="27"/>
      <c r="B140" s="27"/>
      <c r="C140" s="30" t="s">
        <v>157</v>
      </c>
      <c r="D140" s="31">
        <v>245.0</v>
      </c>
      <c r="E140" s="32">
        <v>106.0</v>
      </c>
      <c r="F140" s="5">
        <v>97.0</v>
      </c>
      <c r="G140" s="6">
        <v>136.0</v>
      </c>
      <c r="H140" s="15">
        <f t="shared" si="1"/>
        <v>0.3569553806</v>
      </c>
      <c r="I140" s="16">
        <f t="shared" si="2"/>
        <v>0.5221674877</v>
      </c>
      <c r="J140" s="17">
        <f t="shared" si="3"/>
        <v>0.4143835616</v>
      </c>
      <c r="K140" s="18">
        <f t="shared" si="4"/>
        <v>0.4170349749</v>
      </c>
      <c r="L140" s="19">
        <f t="shared" si="5"/>
        <v>-0.002651413289</v>
      </c>
      <c r="T140" s="20">
        <f t="shared" si="6"/>
        <v>0.3656672934</v>
      </c>
      <c r="U140" s="21">
        <f t="shared" si="7"/>
        <v>0.6218561437</v>
      </c>
      <c r="V140" s="22">
        <f t="shared" si="8"/>
        <v>-0.003833733289</v>
      </c>
      <c r="W140" s="12">
        <f t="shared" si="9"/>
        <v>0.7364122934</v>
      </c>
      <c r="X140" s="23">
        <f t="shared" si="10"/>
        <v>0.007427856347</v>
      </c>
      <c r="Y140" s="12">
        <f t="shared" si="11"/>
        <v>-0.7375946134</v>
      </c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6"/>
    </row>
    <row r="141" ht="12.75" customHeight="1">
      <c r="A141" s="28"/>
      <c r="B141" s="28"/>
      <c r="C141" s="30" t="s">
        <v>158</v>
      </c>
      <c r="D141" s="31">
        <v>452.0</v>
      </c>
      <c r="E141" s="32">
        <v>153.0</v>
      </c>
      <c r="F141" s="5">
        <v>175.0</v>
      </c>
      <c r="G141" s="6">
        <v>174.0</v>
      </c>
      <c r="H141" s="15">
        <f t="shared" si="1"/>
        <v>0.2779552716</v>
      </c>
      <c r="I141" s="16">
        <f t="shared" si="2"/>
        <v>0.4664634146</v>
      </c>
      <c r="J141" s="17">
        <f t="shared" si="3"/>
        <v>0.3427672956</v>
      </c>
      <c r="K141" s="18">
        <f t="shared" si="4"/>
        <v>0.3466694638</v>
      </c>
      <c r="L141" s="19">
        <f t="shared" si="5"/>
        <v>-0.003902168173</v>
      </c>
      <c r="T141" s="20">
        <f t="shared" si="6"/>
        <v>0.3623795676</v>
      </c>
      <c r="U141" s="21">
        <f t="shared" si="7"/>
        <v>0.6152451651</v>
      </c>
      <c r="V141" s="22">
        <f t="shared" si="8"/>
        <v>-0.005084488173</v>
      </c>
      <c r="W141" s="12">
        <f t="shared" si="9"/>
        <v>0.7331245676</v>
      </c>
      <c r="X141" s="23">
        <f t="shared" si="10"/>
        <v>0.01403883492</v>
      </c>
      <c r="Y141" s="12">
        <f t="shared" si="11"/>
        <v>-0.7343068876</v>
      </c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6"/>
    </row>
    <row r="142" ht="12.75" customHeight="1">
      <c r="A142" s="27"/>
      <c r="B142" s="27"/>
      <c r="C142" s="30" t="s">
        <v>159</v>
      </c>
      <c r="D142" s="31">
        <v>333.0</v>
      </c>
      <c r="E142" s="32">
        <v>125.0</v>
      </c>
      <c r="F142" s="5">
        <v>187.0</v>
      </c>
      <c r="G142" s="6">
        <v>141.0</v>
      </c>
      <c r="H142" s="15">
        <f t="shared" si="1"/>
        <v>0.2974683544</v>
      </c>
      <c r="I142" s="16">
        <f t="shared" si="2"/>
        <v>0.4006410256</v>
      </c>
      <c r="J142" s="17">
        <f t="shared" si="3"/>
        <v>0.3384223919</v>
      </c>
      <c r="K142" s="18">
        <f t="shared" si="4"/>
        <v>0.334545413</v>
      </c>
      <c r="L142" s="19">
        <f t="shared" si="5"/>
        <v>0.003876978857</v>
      </c>
      <c r="T142" s="20">
        <f t="shared" si="6"/>
        <v>0.3804219392</v>
      </c>
      <c r="U142" s="21">
        <f t="shared" si="7"/>
        <v>0.6423172481</v>
      </c>
      <c r="V142" s="22">
        <f t="shared" si="8"/>
        <v>0.002694658857</v>
      </c>
      <c r="W142" s="12">
        <f t="shared" si="9"/>
        <v>0.7511669392</v>
      </c>
      <c r="X142" s="23">
        <f t="shared" si="10"/>
        <v>-0.01303324807</v>
      </c>
      <c r="Y142" s="12">
        <f t="shared" si="11"/>
        <v>-0.7523492592</v>
      </c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6"/>
    </row>
    <row r="143" ht="12.75" customHeight="1">
      <c r="A143" s="27"/>
      <c r="B143" s="27"/>
      <c r="C143" s="30" t="s">
        <v>160</v>
      </c>
      <c r="D143" s="31">
        <v>116.0</v>
      </c>
      <c r="E143" s="32">
        <v>65.0</v>
      </c>
      <c r="F143" s="5">
        <v>46.0</v>
      </c>
      <c r="G143" s="6">
        <v>36.0</v>
      </c>
      <c r="H143" s="15">
        <f t="shared" si="1"/>
        <v>0.2368421053</v>
      </c>
      <c r="I143" s="16">
        <f t="shared" si="2"/>
        <v>0.5855855856</v>
      </c>
      <c r="J143" s="17">
        <f t="shared" si="3"/>
        <v>0.3840304183</v>
      </c>
      <c r="K143" s="18">
        <f t="shared" si="4"/>
        <v>0.3649615553</v>
      </c>
      <c r="L143" s="19">
        <f t="shared" si="5"/>
        <v>0.01906886295</v>
      </c>
      <c r="T143" s="20">
        <f t="shared" si="6"/>
        <v>0.4033087506</v>
      </c>
      <c r="U143" s="21">
        <f t="shared" si="7"/>
        <v>0.7097969769</v>
      </c>
      <c r="V143" s="22">
        <f t="shared" si="8"/>
        <v>0.01788654295</v>
      </c>
      <c r="W143" s="12">
        <f t="shared" si="9"/>
        <v>0.7740537506</v>
      </c>
      <c r="X143" s="23">
        <f t="shared" si="10"/>
        <v>-0.08051297692</v>
      </c>
      <c r="Y143" s="12">
        <f t="shared" si="11"/>
        <v>-0.7752360706</v>
      </c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6"/>
    </row>
    <row r="144" ht="12.75" customHeight="1">
      <c r="A144" s="27"/>
      <c r="B144" s="27"/>
      <c r="C144" s="30" t="s">
        <v>161</v>
      </c>
      <c r="D144" s="31">
        <v>403.0</v>
      </c>
      <c r="E144" s="32">
        <v>123.0</v>
      </c>
      <c r="F144" s="5">
        <v>183.0</v>
      </c>
      <c r="G144" s="6">
        <v>124.0</v>
      </c>
      <c r="H144" s="15">
        <f t="shared" si="1"/>
        <v>0.2352941176</v>
      </c>
      <c r="I144" s="16">
        <f t="shared" si="2"/>
        <v>0.4019607843</v>
      </c>
      <c r="J144" s="17">
        <f t="shared" si="3"/>
        <v>0.2965186074</v>
      </c>
      <c r="K144" s="18">
        <f t="shared" si="4"/>
        <v>0.2959094545</v>
      </c>
      <c r="L144" s="19">
        <f t="shared" si="5"/>
        <v>0.0006091529332</v>
      </c>
      <c r="T144" s="20">
        <f t="shared" si="6"/>
        <v>0.3722604536</v>
      </c>
      <c r="U144" s="21">
        <f t="shared" si="7"/>
        <v>0.6318729</v>
      </c>
      <c r="V144" s="22">
        <f t="shared" si="8"/>
        <v>-0.0005731670668</v>
      </c>
      <c r="W144" s="12">
        <f t="shared" si="9"/>
        <v>0.7430054536</v>
      </c>
      <c r="X144" s="23">
        <f t="shared" si="10"/>
        <v>-0.002588899966</v>
      </c>
      <c r="Y144" s="12">
        <f t="shared" si="11"/>
        <v>-0.7441877736</v>
      </c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6"/>
    </row>
    <row r="145" ht="12.75" customHeight="1">
      <c r="A145" s="27"/>
      <c r="B145" s="27"/>
      <c r="C145" s="30" t="s">
        <v>162</v>
      </c>
      <c r="D145" s="31">
        <v>439.0</v>
      </c>
      <c r="E145" s="32">
        <v>141.0</v>
      </c>
      <c r="F145" s="5">
        <v>155.0</v>
      </c>
      <c r="G145" s="6">
        <v>210.0</v>
      </c>
      <c r="H145" s="15">
        <f t="shared" si="1"/>
        <v>0.3235747304</v>
      </c>
      <c r="I145" s="16">
        <f t="shared" si="2"/>
        <v>0.4763513514</v>
      </c>
      <c r="J145" s="17">
        <f t="shared" si="3"/>
        <v>0.3714285714</v>
      </c>
      <c r="K145" s="18">
        <f t="shared" si="4"/>
        <v>0.3790429624</v>
      </c>
      <c r="L145" s="19">
        <f t="shared" si="5"/>
        <v>-0.007614390945</v>
      </c>
      <c r="T145" s="20">
        <f t="shared" si="6"/>
        <v>0.3547601793</v>
      </c>
      <c r="U145" s="21">
        <f t="shared" si="7"/>
        <v>0.6057519061</v>
      </c>
      <c r="V145" s="22">
        <f t="shared" si="8"/>
        <v>-0.008796710945</v>
      </c>
      <c r="W145" s="12">
        <f t="shared" si="9"/>
        <v>0.7255051793</v>
      </c>
      <c r="X145" s="23">
        <f t="shared" si="10"/>
        <v>0.02353209392</v>
      </c>
      <c r="Y145" s="12">
        <f t="shared" si="11"/>
        <v>-0.7266874993</v>
      </c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6"/>
    </row>
    <row r="146" ht="12.75" customHeight="1">
      <c r="A146" s="27"/>
      <c r="B146" s="27"/>
      <c r="C146" s="30" t="s">
        <v>163</v>
      </c>
      <c r="D146" s="31">
        <v>398.0</v>
      </c>
      <c r="E146" s="32">
        <v>155.0</v>
      </c>
      <c r="F146" s="5">
        <v>146.0</v>
      </c>
      <c r="G146" s="6">
        <v>167.0</v>
      </c>
      <c r="H146" s="15">
        <f t="shared" si="1"/>
        <v>0.2955752212</v>
      </c>
      <c r="I146" s="16">
        <f t="shared" si="2"/>
        <v>0.5149501661</v>
      </c>
      <c r="J146" s="17">
        <f t="shared" si="3"/>
        <v>0.3718244804</v>
      </c>
      <c r="K146" s="18">
        <f t="shared" si="4"/>
        <v>0.3757336369</v>
      </c>
      <c r="L146" s="19">
        <f t="shared" si="5"/>
        <v>-0.003909156488</v>
      </c>
      <c r="T146" s="20">
        <f t="shared" si="6"/>
        <v>0.3631536703</v>
      </c>
      <c r="U146" s="21">
        <f t="shared" si="7"/>
        <v>0.6160584107</v>
      </c>
      <c r="V146" s="22">
        <f t="shared" si="8"/>
        <v>-0.005091476488</v>
      </c>
      <c r="W146" s="12">
        <f t="shared" si="9"/>
        <v>0.7338986703</v>
      </c>
      <c r="X146" s="23">
        <f t="shared" si="10"/>
        <v>0.01322558932</v>
      </c>
      <c r="Y146" s="12">
        <f t="shared" si="11"/>
        <v>-0.7350809903</v>
      </c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6"/>
    </row>
    <row r="147" ht="12.75" customHeight="1">
      <c r="A147" s="27"/>
      <c r="B147" s="27"/>
      <c r="C147" s="30" t="s">
        <v>164</v>
      </c>
      <c r="D147" s="31">
        <v>172.0</v>
      </c>
      <c r="E147" s="32">
        <v>29.0</v>
      </c>
      <c r="F147" s="5">
        <v>224.0</v>
      </c>
      <c r="G147" s="6">
        <v>74.0</v>
      </c>
      <c r="H147" s="15">
        <f t="shared" si="1"/>
        <v>0.3008130081</v>
      </c>
      <c r="I147" s="16">
        <f t="shared" si="2"/>
        <v>0.1146245059</v>
      </c>
      <c r="J147" s="17">
        <f t="shared" si="3"/>
        <v>0.2064128257</v>
      </c>
      <c r="K147" s="18">
        <f t="shared" si="4"/>
        <v>0.2306109555</v>
      </c>
      <c r="L147" s="19">
        <f t="shared" si="5"/>
        <v>-0.02419812981</v>
      </c>
      <c r="T147" s="20">
        <f t="shared" si="6"/>
        <v>0.1596371779</v>
      </c>
      <c r="U147" s="21">
        <f t="shared" si="7"/>
        <v>0.5488415685</v>
      </c>
      <c r="V147" s="22">
        <f t="shared" si="8"/>
        <v>-0.02538044981</v>
      </c>
      <c r="W147" s="12">
        <f t="shared" si="9"/>
        <v>0.5303821779</v>
      </c>
      <c r="X147" s="23">
        <f t="shared" si="10"/>
        <v>0.08044243152</v>
      </c>
      <c r="Y147" s="12">
        <f t="shared" si="11"/>
        <v>-0.5315644979</v>
      </c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6"/>
    </row>
    <row r="148" ht="12.75" customHeight="1">
      <c r="A148" s="27"/>
      <c r="B148" s="27"/>
      <c r="C148" s="30" t="s">
        <v>165</v>
      </c>
      <c r="D148" s="31">
        <v>296.0</v>
      </c>
      <c r="E148" s="32">
        <v>203.0</v>
      </c>
      <c r="F148" s="5">
        <v>113.0</v>
      </c>
      <c r="G148" s="6">
        <v>181.0</v>
      </c>
      <c r="H148" s="15">
        <f t="shared" si="1"/>
        <v>0.3794549266</v>
      </c>
      <c r="I148" s="16">
        <f t="shared" si="2"/>
        <v>0.6424050633</v>
      </c>
      <c r="J148" s="17">
        <f t="shared" si="3"/>
        <v>0.4842370744</v>
      </c>
      <c r="K148" s="18">
        <f t="shared" si="4"/>
        <v>0.4757710592</v>
      </c>
      <c r="L148" s="19">
        <f t="shared" si="5"/>
        <v>0.008466015165</v>
      </c>
      <c r="T148" s="20">
        <f t="shared" si="6"/>
        <v>0.3839236246</v>
      </c>
      <c r="U148" s="21">
        <f t="shared" si="7"/>
        <v>0.6515949902</v>
      </c>
      <c r="V148" s="22">
        <f t="shared" si="8"/>
        <v>0.007283695165</v>
      </c>
      <c r="W148" s="12">
        <f t="shared" si="9"/>
        <v>0.7546686246</v>
      </c>
      <c r="X148" s="23">
        <f t="shared" si="10"/>
        <v>-0.02231099024</v>
      </c>
      <c r="Y148" s="12">
        <f t="shared" si="11"/>
        <v>-0.7558509446</v>
      </c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6"/>
    </row>
    <row r="149" ht="12.75" customHeight="1">
      <c r="A149" s="27"/>
      <c r="B149" s="27"/>
      <c r="C149" s="30" t="s">
        <v>166</v>
      </c>
      <c r="D149" s="31">
        <v>293.0</v>
      </c>
      <c r="E149" s="32">
        <v>228.0</v>
      </c>
      <c r="F149" s="5">
        <v>113.0</v>
      </c>
      <c r="G149" s="6">
        <v>261.0</v>
      </c>
      <c r="H149" s="15">
        <f t="shared" si="1"/>
        <v>0.4711191336</v>
      </c>
      <c r="I149" s="16">
        <f t="shared" si="2"/>
        <v>0.6686217009</v>
      </c>
      <c r="J149" s="17">
        <f t="shared" si="3"/>
        <v>0.5463687151</v>
      </c>
      <c r="K149" s="18">
        <f t="shared" si="4"/>
        <v>0.5431735653</v>
      </c>
      <c r="L149" s="19">
        <f t="shared" si="5"/>
        <v>0.003195149739</v>
      </c>
      <c r="T149" s="20">
        <f t="shared" si="6"/>
        <v>0.3755237108</v>
      </c>
      <c r="U149" s="21">
        <f t="shared" si="7"/>
        <v>0.636066042</v>
      </c>
      <c r="V149" s="22">
        <f t="shared" si="8"/>
        <v>0.002012829739</v>
      </c>
      <c r="W149" s="12">
        <f t="shared" si="9"/>
        <v>0.7462687108</v>
      </c>
      <c r="X149" s="23">
        <f t="shared" si="10"/>
        <v>-0.006782041975</v>
      </c>
      <c r="Y149" s="12">
        <f t="shared" si="11"/>
        <v>-0.7474510308</v>
      </c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6"/>
    </row>
    <row r="150" ht="12.75" customHeight="1">
      <c r="A150" s="27"/>
      <c r="B150" s="27"/>
      <c r="C150" s="30" t="s">
        <v>167</v>
      </c>
      <c r="D150" s="31">
        <v>55.0</v>
      </c>
      <c r="E150" s="32">
        <v>25.0</v>
      </c>
      <c r="F150" s="5">
        <v>19.0</v>
      </c>
      <c r="G150" s="6">
        <v>42.0</v>
      </c>
      <c r="H150" s="15">
        <f t="shared" si="1"/>
        <v>0.4329896907</v>
      </c>
      <c r="I150" s="16">
        <f t="shared" si="2"/>
        <v>0.5681818182</v>
      </c>
      <c r="J150" s="17">
        <f t="shared" si="3"/>
        <v>0.475177305</v>
      </c>
      <c r="K150" s="18">
        <f t="shared" si="4"/>
        <v>0.4819417327</v>
      </c>
      <c r="L150" s="19">
        <f t="shared" si="5"/>
        <v>-0.006764427753</v>
      </c>
      <c r="T150" s="20">
        <f t="shared" si="6"/>
        <v>0.3588396072</v>
      </c>
      <c r="U150" s="21">
        <f t="shared" si="7"/>
        <v>0.613661393</v>
      </c>
      <c r="V150" s="22">
        <f t="shared" si="8"/>
        <v>-0.007946747753</v>
      </c>
      <c r="W150" s="12">
        <f t="shared" si="9"/>
        <v>0.7295846072</v>
      </c>
      <c r="X150" s="23">
        <f t="shared" si="10"/>
        <v>0.01562260695</v>
      </c>
      <c r="Y150" s="12">
        <f t="shared" si="11"/>
        <v>-0.7307669272</v>
      </c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6"/>
    </row>
    <row r="151" ht="12.75" customHeight="1">
      <c r="A151" s="29"/>
      <c r="B151" s="29"/>
      <c r="C151" s="30" t="s">
        <v>168</v>
      </c>
      <c r="D151" s="31">
        <v>305.0</v>
      </c>
      <c r="E151" s="32">
        <v>114.0</v>
      </c>
      <c r="F151" s="5">
        <v>127.0</v>
      </c>
      <c r="G151" s="6">
        <v>123.0</v>
      </c>
      <c r="H151" s="15">
        <f t="shared" si="1"/>
        <v>0.2873831776</v>
      </c>
      <c r="I151" s="16">
        <f t="shared" si="2"/>
        <v>0.4730290456</v>
      </c>
      <c r="J151" s="17">
        <f t="shared" si="3"/>
        <v>0.3542600897</v>
      </c>
      <c r="K151" s="18">
        <f t="shared" si="4"/>
        <v>0.355036469</v>
      </c>
      <c r="L151" s="19">
        <f t="shared" si="5"/>
        <v>-0.0007763793549</v>
      </c>
      <c r="T151" s="20">
        <f t="shared" si="6"/>
        <v>0.3691037068</v>
      </c>
      <c r="U151" s="21">
        <f t="shared" si="7"/>
        <v>0.6265824523</v>
      </c>
      <c r="V151" s="22">
        <f t="shared" si="8"/>
        <v>-0.001958699355</v>
      </c>
      <c r="W151" s="12">
        <f t="shared" si="9"/>
        <v>0.7398487068</v>
      </c>
      <c r="X151" s="23">
        <f t="shared" si="10"/>
        <v>0.002701547674</v>
      </c>
      <c r="Y151" s="12">
        <f t="shared" si="11"/>
        <v>-0.7410310268</v>
      </c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6"/>
    </row>
    <row r="152" ht="12.75" customHeight="1">
      <c r="A152" s="27"/>
      <c r="B152" s="27"/>
      <c r="C152" s="30" t="s">
        <v>169</v>
      </c>
      <c r="D152" s="31">
        <v>283.0</v>
      </c>
      <c r="E152" s="32">
        <v>117.0</v>
      </c>
      <c r="F152" s="5">
        <v>149.0</v>
      </c>
      <c r="G152" s="6">
        <v>157.0</v>
      </c>
      <c r="H152" s="15">
        <f t="shared" si="1"/>
        <v>0.3568181818</v>
      </c>
      <c r="I152" s="16">
        <f t="shared" si="2"/>
        <v>0.4398496241</v>
      </c>
      <c r="J152" s="17">
        <f t="shared" si="3"/>
        <v>0.388101983</v>
      </c>
      <c r="K152" s="18">
        <f t="shared" si="4"/>
        <v>0.3864297016</v>
      </c>
      <c r="L152" s="19">
        <f t="shared" si="5"/>
        <v>0.001672281403</v>
      </c>
      <c r="T152" s="20">
        <f t="shared" si="6"/>
        <v>0.3745469389</v>
      </c>
      <c r="U152" s="21">
        <f t="shared" si="7"/>
        <v>0.6339706485</v>
      </c>
      <c r="V152" s="22">
        <f t="shared" si="8"/>
        <v>0.0004899614034</v>
      </c>
      <c r="W152" s="12">
        <f t="shared" si="9"/>
        <v>0.7452919389</v>
      </c>
      <c r="X152" s="23">
        <f t="shared" si="10"/>
        <v>-0.004686648519</v>
      </c>
      <c r="Y152" s="12">
        <f t="shared" si="11"/>
        <v>-0.7464742589</v>
      </c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6"/>
    </row>
    <row r="153" ht="12.75" customHeight="1">
      <c r="A153" s="27"/>
      <c r="B153" s="27"/>
      <c r="C153" s="30" t="s">
        <v>170</v>
      </c>
      <c r="D153" s="31">
        <v>414.0</v>
      </c>
      <c r="E153" s="32">
        <v>179.0</v>
      </c>
      <c r="F153" s="5">
        <v>226.0</v>
      </c>
      <c r="G153" s="6">
        <v>219.0</v>
      </c>
      <c r="H153" s="15">
        <f t="shared" si="1"/>
        <v>0.345971564</v>
      </c>
      <c r="I153" s="16">
        <f t="shared" si="2"/>
        <v>0.4419753086</v>
      </c>
      <c r="J153" s="17">
        <f t="shared" si="3"/>
        <v>0.3834296724</v>
      </c>
      <c r="K153" s="18">
        <f t="shared" si="4"/>
        <v>0.3803921855</v>
      </c>
      <c r="L153" s="19">
        <f t="shared" si="5"/>
        <v>0.003037486976</v>
      </c>
      <c r="T153" s="20">
        <f t="shared" si="6"/>
        <v>0.3776175264</v>
      </c>
      <c r="U153" s="21">
        <f t="shared" si="7"/>
        <v>0.6380635856</v>
      </c>
      <c r="V153" s="22">
        <f t="shared" si="8"/>
        <v>0.001855166976</v>
      </c>
      <c r="W153" s="12">
        <f t="shared" si="9"/>
        <v>0.7483625264</v>
      </c>
      <c r="X153" s="23">
        <f t="shared" si="10"/>
        <v>-0.008779585644</v>
      </c>
      <c r="Y153" s="12">
        <f t="shared" si="11"/>
        <v>-0.7495448464</v>
      </c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6"/>
    </row>
    <row r="154" ht="12.75" customHeight="1">
      <c r="A154" s="27"/>
      <c r="B154" s="27"/>
      <c r="C154" s="30" t="s">
        <v>171</v>
      </c>
      <c r="D154" s="31">
        <v>481.0</v>
      </c>
      <c r="E154" s="32">
        <v>211.0</v>
      </c>
      <c r="F154" s="5">
        <v>260.0</v>
      </c>
      <c r="G154" s="6">
        <v>293.0</v>
      </c>
      <c r="H154" s="15">
        <f t="shared" si="1"/>
        <v>0.3785529716</v>
      </c>
      <c r="I154" s="16">
        <f t="shared" si="2"/>
        <v>0.4479830149</v>
      </c>
      <c r="J154" s="17">
        <f t="shared" si="3"/>
        <v>0.4048192771</v>
      </c>
      <c r="K154" s="18">
        <f t="shared" si="4"/>
        <v>0.403122471</v>
      </c>
      <c r="L154" s="19">
        <f t="shared" si="5"/>
        <v>0.001696806098</v>
      </c>
      <c r="T154" s="20">
        <f t="shared" si="6"/>
        <v>0.3745326572</v>
      </c>
      <c r="U154" s="21">
        <f t="shared" si="7"/>
        <v>0.6337663478</v>
      </c>
      <c r="V154" s="22">
        <f t="shared" si="8"/>
        <v>0.000514486098</v>
      </c>
      <c r="W154" s="12">
        <f t="shared" si="9"/>
        <v>0.7452776572</v>
      </c>
      <c r="X154" s="23">
        <f t="shared" si="10"/>
        <v>-0.004482347849</v>
      </c>
      <c r="Y154" s="12">
        <f t="shared" si="11"/>
        <v>-0.7464599772</v>
      </c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6"/>
    </row>
    <row r="155" ht="12.75" customHeight="1">
      <c r="A155" s="28"/>
      <c r="B155" s="28"/>
      <c r="C155" s="30" t="s">
        <v>172</v>
      </c>
      <c r="D155" s="31">
        <v>325.0</v>
      </c>
      <c r="E155" s="32">
        <v>131.0</v>
      </c>
      <c r="F155" s="5">
        <v>161.0</v>
      </c>
      <c r="G155" s="6">
        <v>263.0</v>
      </c>
      <c r="H155" s="15">
        <f t="shared" si="1"/>
        <v>0.4472789116</v>
      </c>
      <c r="I155" s="16">
        <f t="shared" si="2"/>
        <v>0.448630137</v>
      </c>
      <c r="J155" s="17">
        <f t="shared" si="3"/>
        <v>0.4477272727</v>
      </c>
      <c r="K155" s="18">
        <f t="shared" si="4"/>
        <v>0.4466105227</v>
      </c>
      <c r="L155" s="19">
        <f t="shared" si="5"/>
        <v>0.001116750005</v>
      </c>
      <c r="T155" s="20">
        <f t="shared" si="6"/>
        <v>0.3732342443</v>
      </c>
      <c r="U155" s="21">
        <f t="shared" si="7"/>
        <v>0.6317807643</v>
      </c>
      <c r="V155" s="22">
        <f t="shared" si="8"/>
        <v>-0.00006556999475</v>
      </c>
      <c r="W155" s="12">
        <f t="shared" si="9"/>
        <v>0.7439792443</v>
      </c>
      <c r="X155" s="23">
        <f t="shared" si="10"/>
        <v>-0.00249676427</v>
      </c>
      <c r="Y155" s="12">
        <f t="shared" si="11"/>
        <v>-0.7451615643</v>
      </c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6"/>
    </row>
    <row r="156" ht="12.75" customHeight="1">
      <c r="A156" s="27"/>
      <c r="B156" s="27"/>
      <c r="C156" s="30" t="s">
        <v>173</v>
      </c>
      <c r="D156" s="31">
        <v>203.0</v>
      </c>
      <c r="E156" s="32">
        <v>107.0</v>
      </c>
      <c r="F156" s="5">
        <v>108.0</v>
      </c>
      <c r="G156" s="6">
        <v>137.0</v>
      </c>
      <c r="H156" s="15">
        <f t="shared" si="1"/>
        <v>0.4029411765</v>
      </c>
      <c r="I156" s="16">
        <f t="shared" si="2"/>
        <v>0.4976744186</v>
      </c>
      <c r="J156" s="17">
        <f t="shared" si="3"/>
        <v>0.4396396396</v>
      </c>
      <c r="K156" s="18">
        <f t="shared" si="4"/>
        <v>0.4368924176</v>
      </c>
      <c r="L156" s="19">
        <f t="shared" si="5"/>
        <v>0.00274722202</v>
      </c>
      <c r="T156" s="20">
        <f t="shared" si="6"/>
        <v>0.376265119</v>
      </c>
      <c r="U156" s="21">
        <f t="shared" si="7"/>
        <v>0.6361019233</v>
      </c>
      <c r="V156" s="22">
        <f t="shared" si="8"/>
        <v>0.00156490202</v>
      </c>
      <c r="W156" s="12">
        <f t="shared" si="9"/>
        <v>0.747010119</v>
      </c>
      <c r="X156" s="23">
        <f t="shared" si="10"/>
        <v>-0.006817923261</v>
      </c>
      <c r="Y156" s="12">
        <f t="shared" si="11"/>
        <v>-0.748192439</v>
      </c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6"/>
    </row>
    <row r="157" ht="12.75" customHeight="1">
      <c r="A157" s="27"/>
      <c r="B157" s="27"/>
      <c r="C157" s="30" t="s">
        <v>174</v>
      </c>
      <c r="D157" s="31">
        <v>579.0</v>
      </c>
      <c r="E157" s="32">
        <v>509.0</v>
      </c>
      <c r="F157" s="5">
        <v>211.0</v>
      </c>
      <c r="G157" s="6">
        <v>459.0</v>
      </c>
      <c r="H157" s="15">
        <f t="shared" si="1"/>
        <v>0.4421965318</v>
      </c>
      <c r="I157" s="16">
        <f t="shared" si="2"/>
        <v>0.7069444444</v>
      </c>
      <c r="J157" s="17">
        <f t="shared" si="3"/>
        <v>0.550625711</v>
      </c>
      <c r="K157" s="18">
        <f t="shared" si="4"/>
        <v>0.5391810004</v>
      </c>
      <c r="L157" s="19">
        <f t="shared" si="5"/>
        <v>0.01144471067</v>
      </c>
      <c r="T157" s="20">
        <f t="shared" si="6"/>
        <v>0.3869339817</v>
      </c>
      <c r="U157" s="21">
        <f t="shared" si="7"/>
        <v>0.6551655026</v>
      </c>
      <c r="V157" s="22">
        <f t="shared" si="8"/>
        <v>0.01026239067</v>
      </c>
      <c r="W157" s="12">
        <f t="shared" si="9"/>
        <v>0.7576789817</v>
      </c>
      <c r="X157" s="23">
        <f t="shared" si="10"/>
        <v>-0.02588150256</v>
      </c>
      <c r="Y157" s="12">
        <f t="shared" si="11"/>
        <v>-0.7588613017</v>
      </c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6"/>
    </row>
    <row r="158" ht="12.75" customHeight="1">
      <c r="A158" s="27"/>
      <c r="B158" s="27"/>
      <c r="C158" s="30" t="s">
        <v>175</v>
      </c>
      <c r="D158" s="31">
        <v>635.0</v>
      </c>
      <c r="E158" s="32">
        <v>615.0</v>
      </c>
      <c r="F158" s="5">
        <v>93.0</v>
      </c>
      <c r="G158" s="6">
        <v>231.0</v>
      </c>
      <c r="H158" s="15">
        <f t="shared" si="1"/>
        <v>0.266743649</v>
      </c>
      <c r="I158" s="16">
        <f t="shared" si="2"/>
        <v>0.8686440678</v>
      </c>
      <c r="J158" s="17">
        <f t="shared" si="3"/>
        <v>0.5374841169</v>
      </c>
      <c r="K158" s="18">
        <f t="shared" si="4"/>
        <v>0.4887206353</v>
      </c>
      <c r="L158" s="19">
        <f t="shared" si="5"/>
        <v>0.04876348159</v>
      </c>
      <c r="T158" s="20">
        <f t="shared" si="6"/>
        <v>0.4268824715</v>
      </c>
      <c r="U158" s="21">
        <f t="shared" si="7"/>
        <v>0.8120942816</v>
      </c>
      <c r="V158" s="22">
        <f t="shared" si="8"/>
        <v>0.04758116159</v>
      </c>
      <c r="W158" s="12">
        <f t="shared" si="9"/>
        <v>0.7976274715</v>
      </c>
      <c r="X158" s="23">
        <f t="shared" si="10"/>
        <v>-0.1828102816</v>
      </c>
      <c r="Y158" s="12">
        <f t="shared" si="11"/>
        <v>-0.7988097915</v>
      </c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6"/>
    </row>
    <row r="159" ht="12.75" customHeight="1">
      <c r="A159" s="27"/>
      <c r="B159" s="27"/>
      <c r="C159" s="30" t="s">
        <v>176</v>
      </c>
      <c r="D159" s="31">
        <v>82.0</v>
      </c>
      <c r="E159" s="32">
        <v>66.0</v>
      </c>
      <c r="F159" s="5">
        <v>26.0</v>
      </c>
      <c r="G159" s="6">
        <v>49.0</v>
      </c>
      <c r="H159" s="15">
        <f t="shared" si="1"/>
        <v>0.3740458015</v>
      </c>
      <c r="I159" s="16">
        <f t="shared" si="2"/>
        <v>0.7173913043</v>
      </c>
      <c r="J159" s="17">
        <f t="shared" si="3"/>
        <v>0.5156950673</v>
      </c>
      <c r="K159" s="18">
        <f t="shared" si="4"/>
        <v>0.5001679573</v>
      </c>
      <c r="L159" s="19">
        <f t="shared" si="5"/>
        <v>0.01552710997</v>
      </c>
      <c r="T159" s="20">
        <f t="shared" si="6"/>
        <v>0.3923888503</v>
      </c>
      <c r="U159" s="21">
        <f t="shared" si="7"/>
        <v>0.6707952532</v>
      </c>
      <c r="V159" s="22">
        <f t="shared" si="8"/>
        <v>0.01434478997</v>
      </c>
      <c r="W159" s="12">
        <f t="shared" si="9"/>
        <v>0.7631338503</v>
      </c>
      <c r="X159" s="23">
        <f t="shared" si="10"/>
        <v>-0.04151125317</v>
      </c>
      <c r="Y159" s="12">
        <f t="shared" si="11"/>
        <v>-0.7643161703</v>
      </c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6"/>
    </row>
    <row r="160" ht="12.75" customHeight="1">
      <c r="A160" s="27"/>
      <c r="B160" s="27"/>
      <c r="C160" s="30" t="s">
        <v>177</v>
      </c>
      <c r="D160" s="31">
        <v>37.0</v>
      </c>
      <c r="E160" s="32">
        <v>39.0</v>
      </c>
      <c r="F160" s="5">
        <v>8.0</v>
      </c>
      <c r="G160" s="6">
        <v>34.0</v>
      </c>
      <c r="H160" s="15">
        <f t="shared" si="1"/>
        <v>0.4788732394</v>
      </c>
      <c r="I160" s="16">
        <f t="shared" si="2"/>
        <v>0.829787234</v>
      </c>
      <c r="J160" s="17">
        <f t="shared" si="3"/>
        <v>0.6186440678</v>
      </c>
      <c r="K160" s="18">
        <f t="shared" si="4"/>
        <v>0.6078044157</v>
      </c>
      <c r="L160" s="19">
        <f t="shared" si="5"/>
        <v>0.01083965211</v>
      </c>
      <c r="T160" s="20">
        <f t="shared" si="6"/>
        <v>0.3838081705</v>
      </c>
      <c r="U160" s="21">
        <f t="shared" si="7"/>
        <v>0.6519197441</v>
      </c>
      <c r="V160" s="22">
        <f t="shared" si="8"/>
        <v>0.009657332106</v>
      </c>
      <c r="W160" s="12">
        <f t="shared" si="9"/>
        <v>0.7545531705</v>
      </c>
      <c r="X160" s="23">
        <f t="shared" si="10"/>
        <v>-0.0226357441</v>
      </c>
      <c r="Y160" s="12">
        <f t="shared" si="11"/>
        <v>-0.7557354905</v>
      </c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6"/>
    </row>
    <row r="161" ht="12.75" customHeight="1">
      <c r="A161" s="27"/>
      <c r="B161" s="27"/>
      <c r="C161" s="30" t="s">
        <v>178</v>
      </c>
      <c r="D161" s="31">
        <v>488.0</v>
      </c>
      <c r="E161" s="32">
        <v>166.0</v>
      </c>
      <c r="F161" s="5">
        <v>189.0</v>
      </c>
      <c r="G161" s="6">
        <v>141.0</v>
      </c>
      <c r="H161" s="15">
        <f t="shared" si="1"/>
        <v>0.2241653418</v>
      </c>
      <c r="I161" s="16">
        <f t="shared" si="2"/>
        <v>0.4676056338</v>
      </c>
      <c r="J161" s="17">
        <f t="shared" si="3"/>
        <v>0.3119918699</v>
      </c>
      <c r="K161" s="18">
        <f t="shared" si="4"/>
        <v>0.3132437937</v>
      </c>
      <c r="L161" s="19">
        <f t="shared" si="5"/>
        <v>-0.001251923743</v>
      </c>
      <c r="T161" s="20">
        <f t="shared" si="6"/>
        <v>0.3680676932</v>
      </c>
      <c r="U161" s="21">
        <f t="shared" si="7"/>
        <v>0.6236991771</v>
      </c>
      <c r="V161" s="22">
        <f t="shared" si="8"/>
        <v>-0.002434243743</v>
      </c>
      <c r="W161" s="12">
        <f t="shared" si="9"/>
        <v>0.7388126932</v>
      </c>
      <c r="X161" s="23">
        <f t="shared" si="10"/>
        <v>0.005584822937</v>
      </c>
      <c r="Y161" s="12">
        <f t="shared" si="11"/>
        <v>-0.7399950132</v>
      </c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6"/>
    </row>
    <row r="162" ht="12.75" customHeight="1">
      <c r="A162" s="27"/>
      <c r="B162" s="27"/>
      <c r="C162" s="30" t="s">
        <v>179</v>
      </c>
      <c r="D162" s="31">
        <v>416.0</v>
      </c>
      <c r="E162" s="32">
        <v>167.0</v>
      </c>
      <c r="F162" s="5">
        <v>236.0</v>
      </c>
      <c r="G162" s="6">
        <v>251.0</v>
      </c>
      <c r="H162" s="15">
        <f t="shared" si="1"/>
        <v>0.3763118441</v>
      </c>
      <c r="I162" s="16">
        <f t="shared" si="2"/>
        <v>0.4143920596</v>
      </c>
      <c r="J162" s="17">
        <f t="shared" si="3"/>
        <v>0.3906542056</v>
      </c>
      <c r="K162" s="18">
        <f t="shared" si="4"/>
        <v>0.3892584866</v>
      </c>
      <c r="L162" s="19">
        <f t="shared" si="5"/>
        <v>0.001395719</v>
      </c>
      <c r="T162" s="20">
        <f t="shared" si="6"/>
        <v>0.3741131123</v>
      </c>
      <c r="U162" s="21">
        <f t="shared" si="7"/>
        <v>0.6329929425</v>
      </c>
      <c r="V162" s="22">
        <f t="shared" si="8"/>
        <v>0.0002133989996</v>
      </c>
      <c r="W162" s="12">
        <f t="shared" si="9"/>
        <v>0.7448581123</v>
      </c>
      <c r="X162" s="23">
        <f t="shared" si="10"/>
        <v>-0.003708942521</v>
      </c>
      <c r="Y162" s="12">
        <f t="shared" si="11"/>
        <v>-0.7460404323</v>
      </c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6"/>
    </row>
    <row r="163" ht="12.75" customHeight="1">
      <c r="A163" s="27"/>
      <c r="B163" s="27"/>
      <c r="C163" s="30" t="s">
        <v>180</v>
      </c>
      <c r="D163" s="31">
        <v>123.0</v>
      </c>
      <c r="E163" s="32">
        <v>65.0</v>
      </c>
      <c r="F163" s="5">
        <v>34.0</v>
      </c>
      <c r="G163" s="6">
        <v>35.0</v>
      </c>
      <c r="H163" s="15">
        <f t="shared" si="1"/>
        <v>0.2215189873</v>
      </c>
      <c r="I163" s="16">
        <f t="shared" si="2"/>
        <v>0.6565656566</v>
      </c>
      <c r="J163" s="17">
        <f t="shared" si="3"/>
        <v>0.3891050584</v>
      </c>
      <c r="K163" s="18">
        <f t="shared" si="4"/>
        <v>0.3816344688</v>
      </c>
      <c r="L163" s="19">
        <f t="shared" si="5"/>
        <v>0.007470589592</v>
      </c>
      <c r="T163" s="20">
        <f t="shared" si="6"/>
        <v>0.3821232826</v>
      </c>
      <c r="U163" s="21">
        <f t="shared" si="7"/>
        <v>0.6630083759</v>
      </c>
      <c r="V163" s="22">
        <f t="shared" si="8"/>
        <v>0.006288269592</v>
      </c>
      <c r="W163" s="12">
        <f t="shared" si="9"/>
        <v>0.7528682826</v>
      </c>
      <c r="X163" s="23">
        <f t="shared" si="10"/>
        <v>-0.03372437587</v>
      </c>
      <c r="Y163" s="12">
        <f t="shared" si="11"/>
        <v>-0.7540506026</v>
      </c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6"/>
    </row>
    <row r="164" ht="12.75" customHeight="1">
      <c r="A164" s="27"/>
      <c r="B164" s="27"/>
      <c r="C164" s="30" t="s">
        <v>181</v>
      </c>
      <c r="D164" s="31">
        <v>215.0</v>
      </c>
      <c r="E164" s="32">
        <v>42.0</v>
      </c>
      <c r="F164" s="5">
        <v>160.0</v>
      </c>
      <c r="G164" s="6">
        <v>63.0</v>
      </c>
      <c r="H164" s="15">
        <f t="shared" si="1"/>
        <v>0.226618705</v>
      </c>
      <c r="I164" s="16">
        <f t="shared" si="2"/>
        <v>0.2079207921</v>
      </c>
      <c r="J164" s="17">
        <f t="shared" si="3"/>
        <v>0.21875</v>
      </c>
      <c r="K164" s="18">
        <f t="shared" si="4"/>
        <v>0.2185107992</v>
      </c>
      <c r="L164" s="19">
        <f t="shared" si="5"/>
        <v>0.0002392007607</v>
      </c>
      <c r="T164" s="20">
        <f t="shared" si="6"/>
        <v>0.3718954418</v>
      </c>
      <c r="U164" s="21">
        <f t="shared" si="7"/>
        <v>0.6303395208</v>
      </c>
      <c r="V164" s="22">
        <f t="shared" si="8"/>
        <v>-0.0009431192393</v>
      </c>
      <c r="W164" s="12">
        <f t="shared" si="9"/>
        <v>0.7426404418</v>
      </c>
      <c r="X164" s="23">
        <f t="shared" si="10"/>
        <v>-0.001055520817</v>
      </c>
      <c r="Y164" s="12">
        <f t="shared" si="11"/>
        <v>-0.7438227618</v>
      </c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6"/>
    </row>
    <row r="165" ht="12.75" customHeight="1">
      <c r="A165" s="27"/>
      <c r="B165" s="27"/>
      <c r="C165" s="30" t="s">
        <v>182</v>
      </c>
      <c r="D165" s="31">
        <v>206.0</v>
      </c>
      <c r="E165" s="32">
        <v>41.0</v>
      </c>
      <c r="F165" s="5">
        <v>161.0</v>
      </c>
      <c r="G165" s="6">
        <v>65.0</v>
      </c>
      <c r="H165" s="15">
        <f t="shared" si="1"/>
        <v>0.2398523985</v>
      </c>
      <c r="I165" s="16">
        <f t="shared" si="2"/>
        <v>0.202970297</v>
      </c>
      <c r="J165" s="17">
        <f t="shared" si="3"/>
        <v>0.2241014799</v>
      </c>
      <c r="K165" s="18">
        <f t="shared" si="4"/>
        <v>0.2250031795</v>
      </c>
      <c r="L165" s="19">
        <f t="shared" si="5"/>
        <v>-0.0009016996096</v>
      </c>
      <c r="T165" s="20">
        <f t="shared" si="6"/>
        <v>0.36630248</v>
      </c>
      <c r="U165" s="21">
        <f t="shared" si="7"/>
        <v>0.6255246062</v>
      </c>
      <c r="V165" s="22">
        <f t="shared" si="8"/>
        <v>-0.00208401961</v>
      </c>
      <c r="W165" s="12">
        <f t="shared" si="9"/>
        <v>0.73704748</v>
      </c>
      <c r="X165" s="23">
        <f t="shared" si="10"/>
        <v>0.003759393757</v>
      </c>
      <c r="Y165" s="12">
        <f t="shared" si="11"/>
        <v>-0.7382298</v>
      </c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6"/>
    </row>
    <row r="166" ht="12.75" customHeight="1">
      <c r="A166" s="27"/>
      <c r="B166" s="27"/>
      <c r="C166" s="30" t="s">
        <v>183</v>
      </c>
      <c r="D166" s="31">
        <v>331.0</v>
      </c>
      <c r="E166" s="32">
        <v>132.0</v>
      </c>
      <c r="F166" s="5">
        <v>129.0</v>
      </c>
      <c r="G166" s="6">
        <v>96.0</v>
      </c>
      <c r="H166" s="15">
        <f t="shared" si="1"/>
        <v>0.224824356</v>
      </c>
      <c r="I166" s="16">
        <f t="shared" si="2"/>
        <v>0.5057471264</v>
      </c>
      <c r="J166" s="17">
        <f t="shared" si="3"/>
        <v>0.3313953488</v>
      </c>
      <c r="K166" s="18">
        <f t="shared" si="4"/>
        <v>0.3277992684</v>
      </c>
      <c r="L166" s="19">
        <f t="shared" si="5"/>
        <v>0.003596080423</v>
      </c>
      <c r="T166" s="20">
        <f t="shared" si="6"/>
        <v>0.3778554317</v>
      </c>
      <c r="U166" s="21">
        <f t="shared" si="7"/>
        <v>0.645279066</v>
      </c>
      <c r="V166" s="22">
        <f t="shared" si="8"/>
        <v>0.002413760423</v>
      </c>
      <c r="W166" s="12">
        <f t="shared" si="9"/>
        <v>0.7486004317</v>
      </c>
      <c r="X166" s="23">
        <f t="shared" si="10"/>
        <v>-0.01599506605</v>
      </c>
      <c r="Y166" s="12">
        <f t="shared" si="11"/>
        <v>-0.7497827517</v>
      </c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6"/>
    </row>
    <row r="167" ht="12.75" customHeight="1">
      <c r="A167" s="27"/>
      <c r="B167" s="27"/>
      <c r="C167" s="30" t="s">
        <v>184</v>
      </c>
      <c r="D167" s="31">
        <v>86.0</v>
      </c>
      <c r="E167" s="32">
        <v>19.0</v>
      </c>
      <c r="F167" s="5">
        <v>30.0</v>
      </c>
      <c r="G167" s="6">
        <v>21.0</v>
      </c>
      <c r="H167" s="15">
        <f t="shared" si="1"/>
        <v>0.1962616822</v>
      </c>
      <c r="I167" s="16">
        <f t="shared" si="2"/>
        <v>0.387755102</v>
      </c>
      <c r="J167" s="17">
        <f t="shared" si="3"/>
        <v>0.2564102564</v>
      </c>
      <c r="K167" s="18">
        <f t="shared" si="4"/>
        <v>0.2660802818</v>
      </c>
      <c r="L167" s="19">
        <f t="shared" si="5"/>
        <v>-0.009670025344</v>
      </c>
      <c r="T167" s="20">
        <f t="shared" si="6"/>
        <v>0.3458065136</v>
      </c>
      <c r="U167" s="21">
        <f t="shared" si="7"/>
        <v>0.5800129185</v>
      </c>
      <c r="V167" s="22">
        <f t="shared" si="8"/>
        <v>-0.01085234534</v>
      </c>
      <c r="W167" s="12">
        <f t="shared" si="9"/>
        <v>0.7165515136</v>
      </c>
      <c r="X167" s="23">
        <f t="shared" si="10"/>
        <v>0.04927108152</v>
      </c>
      <c r="Y167" s="12">
        <f t="shared" si="11"/>
        <v>-0.7177338336</v>
      </c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6"/>
    </row>
    <row r="168" ht="12.75" customHeight="1">
      <c r="A168" s="27"/>
      <c r="B168" s="27"/>
      <c r="C168" s="30" t="s">
        <v>185</v>
      </c>
      <c r="D168" s="31">
        <v>129.0</v>
      </c>
      <c r="E168" s="32">
        <v>41.0</v>
      </c>
      <c r="F168" s="5">
        <v>52.0</v>
      </c>
      <c r="G168" s="6">
        <v>59.0</v>
      </c>
      <c r="H168" s="15">
        <f t="shared" si="1"/>
        <v>0.3138297872</v>
      </c>
      <c r="I168" s="16">
        <f t="shared" si="2"/>
        <v>0.4408602151</v>
      </c>
      <c r="J168" s="17">
        <f t="shared" si="3"/>
        <v>0.3558718861</v>
      </c>
      <c r="K168" s="18">
        <f t="shared" si="4"/>
        <v>0.3597524643</v>
      </c>
      <c r="L168" s="19">
        <f t="shared" si="5"/>
        <v>-0.003880578139</v>
      </c>
      <c r="T168" s="20">
        <f t="shared" si="6"/>
        <v>0.361942713</v>
      </c>
      <c r="U168" s="21">
        <f t="shared" si="7"/>
        <v>0.616918768</v>
      </c>
      <c r="V168" s="22">
        <f t="shared" si="8"/>
        <v>-0.005062898139</v>
      </c>
      <c r="W168" s="12">
        <f t="shared" si="9"/>
        <v>0.732687713</v>
      </c>
      <c r="X168" s="23">
        <f t="shared" si="10"/>
        <v>0.01236523204</v>
      </c>
      <c r="Y168" s="12">
        <f t="shared" si="11"/>
        <v>-0.733870033</v>
      </c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6"/>
    </row>
    <row r="169" ht="12.75" customHeight="1">
      <c r="A169" s="27"/>
      <c r="B169" s="27"/>
      <c r="C169" s="30" t="s">
        <v>186</v>
      </c>
      <c r="D169" s="31">
        <v>174.0</v>
      </c>
      <c r="E169" s="32">
        <v>64.0</v>
      </c>
      <c r="F169" s="5">
        <v>71.0</v>
      </c>
      <c r="G169" s="6">
        <v>77.0</v>
      </c>
      <c r="H169" s="15">
        <f t="shared" si="1"/>
        <v>0.3067729084</v>
      </c>
      <c r="I169" s="16">
        <f t="shared" si="2"/>
        <v>0.4740740741</v>
      </c>
      <c r="J169" s="17">
        <f t="shared" si="3"/>
        <v>0.3652849741</v>
      </c>
      <c r="K169" s="18">
        <f t="shared" si="4"/>
        <v>0.3676255555</v>
      </c>
      <c r="L169" s="19">
        <f t="shared" si="5"/>
        <v>-0.002340581368</v>
      </c>
      <c r="T169" s="20">
        <f t="shared" si="6"/>
        <v>0.3658078362</v>
      </c>
      <c r="U169" s="21">
        <f t="shared" si="7"/>
        <v>0.6216543127</v>
      </c>
      <c r="V169" s="22">
        <f t="shared" si="8"/>
        <v>-0.003522901368</v>
      </c>
      <c r="W169" s="12">
        <f t="shared" si="9"/>
        <v>0.7365528362</v>
      </c>
      <c r="X169" s="23">
        <f t="shared" si="10"/>
        <v>0.007629687316</v>
      </c>
      <c r="Y169" s="12">
        <f t="shared" si="11"/>
        <v>-0.7377351562</v>
      </c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6"/>
    </row>
    <row r="170" ht="12.75" customHeight="1">
      <c r="A170" s="27"/>
      <c r="B170" s="27"/>
      <c r="C170" s="30" t="s">
        <v>187</v>
      </c>
      <c r="D170" s="31">
        <v>57.0</v>
      </c>
      <c r="E170" s="32">
        <v>51.0</v>
      </c>
      <c r="F170" s="5">
        <v>12.0</v>
      </c>
      <c r="G170" s="6">
        <v>42.0</v>
      </c>
      <c r="H170" s="15">
        <f t="shared" si="1"/>
        <v>0.4242424242</v>
      </c>
      <c r="I170" s="16">
        <f t="shared" si="2"/>
        <v>0.8095238095</v>
      </c>
      <c r="J170" s="17">
        <f t="shared" si="3"/>
        <v>0.5740740741</v>
      </c>
      <c r="K170" s="18">
        <f t="shared" si="4"/>
        <v>0.5659135545</v>
      </c>
      <c r="L170" s="19">
        <f t="shared" si="5"/>
        <v>0.008160519615</v>
      </c>
      <c r="T170" s="20">
        <f t="shared" si="6"/>
        <v>0.3808256419</v>
      </c>
      <c r="U170" s="21">
        <f t="shared" si="7"/>
        <v>0.6485195105</v>
      </c>
      <c r="V170" s="22">
        <f t="shared" si="8"/>
        <v>0.006978199615</v>
      </c>
      <c r="W170" s="12">
        <f t="shared" si="9"/>
        <v>0.7515706419</v>
      </c>
      <c r="X170" s="23">
        <f t="shared" si="10"/>
        <v>-0.01923551052</v>
      </c>
      <c r="Y170" s="12">
        <f t="shared" si="11"/>
        <v>-0.7527529619</v>
      </c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6"/>
    </row>
    <row r="171" ht="12.75" customHeight="1">
      <c r="A171" s="29"/>
      <c r="B171" s="29"/>
      <c r="C171" s="30" t="s">
        <v>188</v>
      </c>
      <c r="D171" s="31">
        <v>454.0</v>
      </c>
      <c r="E171" s="32">
        <v>155.0</v>
      </c>
      <c r="F171" s="5">
        <v>195.0</v>
      </c>
      <c r="G171" s="6">
        <v>191.0</v>
      </c>
      <c r="H171" s="15">
        <f t="shared" si="1"/>
        <v>0.296124031</v>
      </c>
      <c r="I171" s="16">
        <f t="shared" si="2"/>
        <v>0.4428571429</v>
      </c>
      <c r="J171" s="17">
        <f t="shared" si="3"/>
        <v>0.3477386935</v>
      </c>
      <c r="K171" s="18">
        <f t="shared" si="4"/>
        <v>0.3493508662</v>
      </c>
      <c r="L171" s="19">
        <f t="shared" si="5"/>
        <v>-0.00161217269</v>
      </c>
      <c r="T171" s="20">
        <f t="shared" si="6"/>
        <v>0.3671046101</v>
      </c>
      <c r="U171" s="21">
        <f t="shared" si="7"/>
        <v>0.6238397519</v>
      </c>
      <c r="V171" s="22">
        <f t="shared" si="8"/>
        <v>-0.00279449269</v>
      </c>
      <c r="W171" s="12">
        <f t="shared" si="9"/>
        <v>0.7378496101</v>
      </c>
      <c r="X171" s="23">
        <f t="shared" si="10"/>
        <v>0.005444248089</v>
      </c>
      <c r="Y171" s="12">
        <f t="shared" si="11"/>
        <v>-0.7390319301</v>
      </c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6"/>
    </row>
    <row r="172" ht="12.75" customHeight="1">
      <c r="A172" s="27"/>
      <c r="B172" s="27"/>
      <c r="C172" s="30" t="s">
        <v>189</v>
      </c>
      <c r="D172" s="31">
        <v>239.0</v>
      </c>
      <c r="E172" s="32">
        <v>88.0</v>
      </c>
      <c r="F172" s="5">
        <v>93.0</v>
      </c>
      <c r="G172" s="6">
        <v>110.0</v>
      </c>
      <c r="H172" s="15">
        <f t="shared" si="1"/>
        <v>0.3151862464</v>
      </c>
      <c r="I172" s="16">
        <f t="shared" si="2"/>
        <v>0.4861878453</v>
      </c>
      <c r="J172" s="17">
        <f t="shared" si="3"/>
        <v>0.3735849057</v>
      </c>
      <c r="K172" s="18">
        <f t="shared" si="4"/>
        <v>0.3774110546</v>
      </c>
      <c r="L172" s="19">
        <f t="shared" si="5"/>
        <v>-0.003826148938</v>
      </c>
      <c r="T172" s="20">
        <f t="shared" si="6"/>
        <v>0.3628753073</v>
      </c>
      <c r="U172" s="21">
        <f t="shared" si="7"/>
        <v>0.6171446729</v>
      </c>
      <c r="V172" s="22">
        <f t="shared" si="8"/>
        <v>-0.005008468938</v>
      </c>
      <c r="W172" s="12">
        <f t="shared" si="9"/>
        <v>0.7336203073</v>
      </c>
      <c r="X172" s="23">
        <f t="shared" si="10"/>
        <v>0.01213932708</v>
      </c>
      <c r="Y172" s="12">
        <f t="shared" si="11"/>
        <v>-0.7348026273</v>
      </c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6"/>
    </row>
    <row r="173" ht="12.75" customHeight="1">
      <c r="A173" s="27"/>
      <c r="B173" s="27"/>
      <c r="C173" s="30" t="s">
        <v>190</v>
      </c>
      <c r="D173" s="31">
        <v>306.0</v>
      </c>
      <c r="E173" s="32">
        <v>107.0</v>
      </c>
      <c r="F173" s="5">
        <v>95.0</v>
      </c>
      <c r="G173" s="6">
        <v>143.0</v>
      </c>
      <c r="H173" s="15">
        <f t="shared" si="1"/>
        <v>0.3184855234</v>
      </c>
      <c r="I173" s="16">
        <f t="shared" si="2"/>
        <v>0.5297029703</v>
      </c>
      <c r="J173" s="17">
        <f t="shared" si="3"/>
        <v>0.3840245776</v>
      </c>
      <c r="K173" s="18">
        <f t="shared" si="4"/>
        <v>0.3956202518</v>
      </c>
      <c r="L173" s="19">
        <f t="shared" si="5"/>
        <v>-0.01159567425</v>
      </c>
      <c r="T173" s="20">
        <f t="shared" si="6"/>
        <v>0.348854101</v>
      </c>
      <c r="U173" s="21">
        <f t="shared" si="7"/>
        <v>0.5928752046</v>
      </c>
      <c r="V173" s="22">
        <f t="shared" si="8"/>
        <v>-0.01277799425</v>
      </c>
      <c r="W173" s="12">
        <f t="shared" si="9"/>
        <v>0.719599101</v>
      </c>
      <c r="X173" s="23">
        <f t="shared" si="10"/>
        <v>0.03640879537</v>
      </c>
      <c r="Y173" s="12">
        <f t="shared" si="11"/>
        <v>-0.720781421</v>
      </c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6"/>
    </row>
    <row r="174" ht="12.75" customHeight="1">
      <c r="A174" s="27"/>
      <c r="B174" s="27"/>
      <c r="C174" s="30" t="s">
        <v>191</v>
      </c>
      <c r="D174" s="31">
        <v>294.0</v>
      </c>
      <c r="E174" s="32">
        <v>120.0</v>
      </c>
      <c r="F174" s="5">
        <v>74.0</v>
      </c>
      <c r="G174" s="6">
        <v>122.0</v>
      </c>
      <c r="H174" s="15">
        <f t="shared" si="1"/>
        <v>0.2932692308</v>
      </c>
      <c r="I174" s="16">
        <f t="shared" si="2"/>
        <v>0.618556701</v>
      </c>
      <c r="J174" s="17">
        <f t="shared" si="3"/>
        <v>0.3967213115</v>
      </c>
      <c r="K174" s="18">
        <f t="shared" si="4"/>
        <v>0.4126941187</v>
      </c>
      <c r="L174" s="19">
        <f t="shared" si="5"/>
        <v>-0.01597280726</v>
      </c>
      <c r="T174" s="20">
        <f t="shared" si="6"/>
        <v>0.3449222949</v>
      </c>
      <c r="U174" s="21">
        <f t="shared" si="7"/>
        <v>0.5748193457</v>
      </c>
      <c r="V174" s="22">
        <f t="shared" si="8"/>
        <v>-0.01715512726</v>
      </c>
      <c r="W174" s="12">
        <f t="shared" si="9"/>
        <v>0.7156672949</v>
      </c>
      <c r="X174" s="23">
        <f t="shared" si="10"/>
        <v>0.05446465428</v>
      </c>
      <c r="Y174" s="12">
        <f t="shared" si="11"/>
        <v>-0.7168496149</v>
      </c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6"/>
    </row>
    <row r="175" ht="12.75" customHeight="1">
      <c r="A175" s="27"/>
      <c r="B175" s="27"/>
      <c r="C175" s="30" t="s">
        <v>192</v>
      </c>
      <c r="D175" s="31">
        <v>199.0</v>
      </c>
      <c r="E175" s="32">
        <v>60.0</v>
      </c>
      <c r="F175" s="5">
        <v>98.0</v>
      </c>
      <c r="G175" s="6">
        <v>68.0</v>
      </c>
      <c r="H175" s="15">
        <f t="shared" si="1"/>
        <v>0.2546816479</v>
      </c>
      <c r="I175" s="16">
        <f t="shared" si="2"/>
        <v>0.3797468354</v>
      </c>
      <c r="J175" s="17">
        <f t="shared" si="3"/>
        <v>0.3011764706</v>
      </c>
      <c r="K175" s="18">
        <f t="shared" si="4"/>
        <v>0.2998740066</v>
      </c>
      <c r="L175" s="19">
        <f t="shared" si="5"/>
        <v>0.00130246394</v>
      </c>
      <c r="T175" s="20">
        <f t="shared" si="6"/>
        <v>0.3741748217</v>
      </c>
      <c r="U175" s="21">
        <f t="shared" si="7"/>
        <v>0.6343980864</v>
      </c>
      <c r="V175" s="22">
        <f t="shared" si="8"/>
        <v>0.0001201439396</v>
      </c>
      <c r="W175" s="12">
        <f t="shared" si="9"/>
        <v>0.7449198217</v>
      </c>
      <c r="X175" s="23">
        <f t="shared" si="10"/>
        <v>-0.005114086351</v>
      </c>
      <c r="Y175" s="12">
        <f t="shared" si="11"/>
        <v>-0.7461021417</v>
      </c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6"/>
    </row>
    <row r="176" ht="12.75" customHeight="1">
      <c r="A176" s="27"/>
      <c r="B176" s="27"/>
      <c r="C176" s="30" t="s">
        <v>193</v>
      </c>
      <c r="D176" s="31">
        <v>375.0</v>
      </c>
      <c r="E176" s="32">
        <v>170.0</v>
      </c>
      <c r="F176" s="5">
        <v>147.0</v>
      </c>
      <c r="G176" s="6">
        <v>143.0</v>
      </c>
      <c r="H176" s="15">
        <f t="shared" si="1"/>
        <v>0.2760617761</v>
      </c>
      <c r="I176" s="16">
        <f t="shared" si="2"/>
        <v>0.5362776025</v>
      </c>
      <c r="J176" s="17">
        <f t="shared" si="3"/>
        <v>0.3748502994</v>
      </c>
      <c r="K176" s="18">
        <f t="shared" si="4"/>
        <v>0.3713611784</v>
      </c>
      <c r="L176" s="19">
        <f t="shared" si="5"/>
        <v>0.003489120966</v>
      </c>
      <c r="T176" s="20">
        <f t="shared" si="6"/>
        <v>0.3772511844</v>
      </c>
      <c r="U176" s="21">
        <f t="shared" si="7"/>
        <v>0.6419229137</v>
      </c>
      <c r="V176" s="22">
        <f t="shared" si="8"/>
        <v>0.002306800966</v>
      </c>
      <c r="W176" s="12">
        <f t="shared" si="9"/>
        <v>0.7479961844</v>
      </c>
      <c r="X176" s="23">
        <f t="shared" si="10"/>
        <v>-0.01263891371</v>
      </c>
      <c r="Y176" s="12">
        <f t="shared" si="11"/>
        <v>-0.7491785044</v>
      </c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6"/>
    </row>
    <row r="177" ht="12.75" customHeight="1">
      <c r="A177" s="29"/>
      <c r="B177" s="29"/>
      <c r="C177" s="30" t="s">
        <v>194</v>
      </c>
      <c r="D177" s="31">
        <v>528.0</v>
      </c>
      <c r="E177" s="32">
        <v>203.0</v>
      </c>
      <c r="F177" s="5">
        <v>227.0</v>
      </c>
      <c r="G177" s="6">
        <v>196.0</v>
      </c>
      <c r="H177" s="15">
        <f t="shared" si="1"/>
        <v>0.270718232</v>
      </c>
      <c r="I177" s="16">
        <f t="shared" si="2"/>
        <v>0.4720930233</v>
      </c>
      <c r="J177" s="17">
        <f t="shared" si="3"/>
        <v>0.3457538995</v>
      </c>
      <c r="K177" s="18">
        <f t="shared" si="4"/>
        <v>0.3442024598</v>
      </c>
      <c r="L177" s="19">
        <f t="shared" si="5"/>
        <v>0.001551439639</v>
      </c>
      <c r="T177" s="20">
        <f t="shared" si="6"/>
        <v>0.3740313007</v>
      </c>
      <c r="U177" s="21">
        <f t="shared" si="7"/>
        <v>0.6350148281</v>
      </c>
      <c r="V177" s="22">
        <f t="shared" si="8"/>
        <v>0.0003691196394</v>
      </c>
      <c r="W177" s="12">
        <f t="shared" si="9"/>
        <v>0.7447763007</v>
      </c>
      <c r="X177" s="23">
        <f t="shared" si="10"/>
        <v>-0.005730828056</v>
      </c>
      <c r="Y177" s="12">
        <f t="shared" si="11"/>
        <v>-0.7459586207</v>
      </c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6"/>
    </row>
    <row r="178" ht="12.75" customHeight="1">
      <c r="A178" s="29"/>
      <c r="B178" s="29"/>
      <c r="C178" s="30" t="s">
        <v>195</v>
      </c>
      <c r="D178" s="31">
        <v>180.0</v>
      </c>
      <c r="E178" s="32">
        <v>51.0</v>
      </c>
      <c r="F178" s="5">
        <v>72.0</v>
      </c>
      <c r="G178" s="6">
        <v>46.0</v>
      </c>
      <c r="H178" s="15">
        <f t="shared" si="1"/>
        <v>0.203539823</v>
      </c>
      <c r="I178" s="16">
        <f t="shared" si="2"/>
        <v>0.4146341463</v>
      </c>
      <c r="J178" s="17">
        <f t="shared" si="3"/>
        <v>0.2779369628</v>
      </c>
      <c r="K178" s="18">
        <f t="shared" si="4"/>
        <v>0.2806255706</v>
      </c>
      <c r="L178" s="19">
        <f t="shared" si="5"/>
        <v>-0.002688607817</v>
      </c>
      <c r="T178" s="20">
        <f t="shared" si="6"/>
        <v>0.3642607106</v>
      </c>
      <c r="U178" s="21">
        <f t="shared" si="7"/>
        <v>0.6160747529</v>
      </c>
      <c r="V178" s="22">
        <f t="shared" si="8"/>
        <v>-0.003870927817</v>
      </c>
      <c r="W178" s="12">
        <f t="shared" si="9"/>
        <v>0.7350057106</v>
      </c>
      <c r="X178" s="23">
        <f t="shared" si="10"/>
        <v>0.0132092471</v>
      </c>
      <c r="Y178" s="12">
        <f t="shared" si="11"/>
        <v>-0.7361880306</v>
      </c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6"/>
    </row>
    <row r="179" ht="12.75" customHeight="1">
      <c r="A179" s="27"/>
      <c r="B179" s="27"/>
      <c r="C179" s="30" t="s">
        <v>196</v>
      </c>
      <c r="D179" s="31">
        <v>314.0</v>
      </c>
      <c r="E179" s="32">
        <v>122.0</v>
      </c>
      <c r="F179" s="5">
        <v>179.0</v>
      </c>
      <c r="G179" s="6">
        <v>125.0</v>
      </c>
      <c r="H179" s="15">
        <f t="shared" si="1"/>
        <v>0.284738041</v>
      </c>
      <c r="I179" s="16">
        <f t="shared" si="2"/>
        <v>0.4053156146</v>
      </c>
      <c r="J179" s="17">
        <f t="shared" si="3"/>
        <v>0.3337837838</v>
      </c>
      <c r="K179" s="18">
        <f t="shared" si="4"/>
        <v>0.3282675109</v>
      </c>
      <c r="L179" s="19">
        <f t="shared" si="5"/>
        <v>0.005516272848</v>
      </c>
      <c r="T179" s="20">
        <f t="shared" si="6"/>
        <v>0.3843548207</v>
      </c>
      <c r="U179" s="21">
        <f t="shared" si="7"/>
        <v>0.6486571502</v>
      </c>
      <c r="V179" s="22">
        <f t="shared" si="8"/>
        <v>0.004333952848</v>
      </c>
      <c r="W179" s="12">
        <f t="shared" si="9"/>
        <v>0.7550998207</v>
      </c>
      <c r="X179" s="23">
        <f t="shared" si="10"/>
        <v>-0.01937315024</v>
      </c>
      <c r="Y179" s="12">
        <f t="shared" si="11"/>
        <v>-0.7562821407</v>
      </c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6"/>
    </row>
    <row r="180" ht="12.75" customHeight="1">
      <c r="A180" s="27"/>
      <c r="B180" s="27"/>
      <c r="C180" s="30" t="s">
        <v>197</v>
      </c>
      <c r="D180" s="31">
        <v>75.0</v>
      </c>
      <c r="E180" s="32">
        <v>9.0</v>
      </c>
      <c r="F180" s="5">
        <v>31.0</v>
      </c>
      <c r="G180" s="6">
        <v>10.0</v>
      </c>
      <c r="H180" s="15">
        <f t="shared" si="1"/>
        <v>0.1176470588</v>
      </c>
      <c r="I180" s="16">
        <f t="shared" si="2"/>
        <v>0.225</v>
      </c>
      <c r="J180" s="17">
        <f t="shared" si="3"/>
        <v>0.152</v>
      </c>
      <c r="K180" s="18">
        <f t="shared" si="4"/>
        <v>0.1562687168</v>
      </c>
      <c r="L180" s="19">
        <f t="shared" si="5"/>
        <v>-0.004268716765</v>
      </c>
      <c r="T180" s="20">
        <f t="shared" si="6"/>
        <v>0.3517729255</v>
      </c>
      <c r="U180" s="21">
        <f t="shared" si="7"/>
        <v>0.5929999075</v>
      </c>
      <c r="V180" s="22">
        <f t="shared" si="8"/>
        <v>-0.005451036765</v>
      </c>
      <c r="W180" s="12">
        <f t="shared" si="9"/>
        <v>0.7225179255</v>
      </c>
      <c r="X180" s="23">
        <f t="shared" si="10"/>
        <v>0.0362840925</v>
      </c>
      <c r="Y180" s="12">
        <f t="shared" si="11"/>
        <v>-0.7237002455</v>
      </c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6"/>
    </row>
    <row r="181" ht="12.75" customHeight="1">
      <c r="A181" s="27"/>
      <c r="B181" s="27"/>
      <c r="C181" s="30" t="s">
        <v>198</v>
      </c>
      <c r="D181" s="31">
        <v>217.0</v>
      </c>
      <c r="E181" s="32">
        <v>77.0</v>
      </c>
      <c r="F181" s="5">
        <v>86.0</v>
      </c>
      <c r="G181" s="6">
        <v>99.0</v>
      </c>
      <c r="H181" s="15">
        <f t="shared" si="1"/>
        <v>0.3132911392</v>
      </c>
      <c r="I181" s="16">
        <f t="shared" si="2"/>
        <v>0.472392638</v>
      </c>
      <c r="J181" s="17">
        <f t="shared" si="3"/>
        <v>0.3674321503</v>
      </c>
      <c r="K181" s="18">
        <f t="shared" si="4"/>
        <v>0.3711039899</v>
      </c>
      <c r="L181" s="19">
        <f t="shared" si="5"/>
        <v>-0.003671839542</v>
      </c>
      <c r="T181" s="20">
        <f t="shared" si="6"/>
        <v>0.3629721449</v>
      </c>
      <c r="U181" s="21">
        <f t="shared" si="7"/>
        <v>0.6175637849</v>
      </c>
      <c r="V181" s="22">
        <f t="shared" si="8"/>
        <v>-0.004854159542</v>
      </c>
      <c r="W181" s="12">
        <f t="shared" si="9"/>
        <v>0.7337171449</v>
      </c>
      <c r="X181" s="23">
        <f t="shared" si="10"/>
        <v>0.0117202151</v>
      </c>
      <c r="Y181" s="12">
        <f t="shared" si="11"/>
        <v>-0.7348994649</v>
      </c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6"/>
    </row>
    <row r="182" ht="12.75" customHeight="1">
      <c r="A182" s="27"/>
      <c r="B182" s="27"/>
      <c r="C182" s="30" t="s">
        <v>199</v>
      </c>
      <c r="D182" s="31">
        <v>146.0</v>
      </c>
      <c r="E182" s="32">
        <v>53.0</v>
      </c>
      <c r="F182" s="5">
        <v>63.0</v>
      </c>
      <c r="G182" s="6">
        <v>44.0</v>
      </c>
      <c r="H182" s="15">
        <f t="shared" si="1"/>
        <v>0.2315789474</v>
      </c>
      <c r="I182" s="16">
        <f t="shared" si="2"/>
        <v>0.4568965517</v>
      </c>
      <c r="J182" s="17">
        <f t="shared" si="3"/>
        <v>0.3169934641</v>
      </c>
      <c r="K182" s="18">
        <f t="shared" si="4"/>
        <v>0.3139387184</v>
      </c>
      <c r="L182" s="19">
        <f t="shared" si="5"/>
        <v>0.003054745668</v>
      </c>
      <c r="T182" s="20">
        <f t="shared" si="6"/>
        <v>0.3774308584</v>
      </c>
      <c r="U182" s="21">
        <f t="shared" si="7"/>
        <v>0.6424749472</v>
      </c>
      <c r="V182" s="22">
        <f t="shared" si="8"/>
        <v>0.001872425668</v>
      </c>
      <c r="W182" s="12">
        <f t="shared" si="9"/>
        <v>0.7481758584</v>
      </c>
      <c r="X182" s="23">
        <f t="shared" si="10"/>
        <v>-0.0131909472</v>
      </c>
      <c r="Y182" s="12">
        <f t="shared" si="11"/>
        <v>-0.7493581784</v>
      </c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6"/>
    </row>
    <row r="183" ht="12.75" customHeight="1">
      <c r="A183" s="27"/>
      <c r="B183" s="27"/>
      <c r="C183" s="30" t="s">
        <v>200</v>
      </c>
      <c r="D183" s="31">
        <v>300.0</v>
      </c>
      <c r="E183" s="32">
        <v>113.0</v>
      </c>
      <c r="F183" s="5">
        <v>144.0</v>
      </c>
      <c r="G183" s="6">
        <v>148.0</v>
      </c>
      <c r="H183" s="15">
        <f t="shared" si="1"/>
        <v>0.3303571429</v>
      </c>
      <c r="I183" s="16">
        <f t="shared" si="2"/>
        <v>0.439688716</v>
      </c>
      <c r="J183" s="17">
        <f t="shared" si="3"/>
        <v>0.370212766</v>
      </c>
      <c r="K183" s="18">
        <f t="shared" si="4"/>
        <v>0.3697185373</v>
      </c>
      <c r="L183" s="19">
        <f t="shared" si="5"/>
        <v>0.0004942286756</v>
      </c>
      <c r="T183" s="20">
        <f t="shared" si="6"/>
        <v>0.3718690422</v>
      </c>
      <c r="U183" s="21">
        <f t="shared" si="7"/>
        <v>0.6307800436</v>
      </c>
      <c r="V183" s="22">
        <f t="shared" si="8"/>
        <v>-0.0006880913244</v>
      </c>
      <c r="W183" s="12">
        <f t="shared" si="9"/>
        <v>0.7426140422</v>
      </c>
      <c r="X183" s="23">
        <f t="shared" si="10"/>
        <v>-0.001496043559</v>
      </c>
      <c r="Y183" s="12">
        <f t="shared" si="11"/>
        <v>-0.7437963622</v>
      </c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6"/>
    </row>
    <row r="184" ht="12.75" customHeight="1">
      <c r="A184" s="27"/>
      <c r="B184" s="27"/>
      <c r="C184" s="30" t="s">
        <v>201</v>
      </c>
      <c r="D184" s="31">
        <v>383.0</v>
      </c>
      <c r="E184" s="32">
        <v>152.0</v>
      </c>
      <c r="F184" s="5">
        <v>167.0</v>
      </c>
      <c r="G184" s="6">
        <v>176.0</v>
      </c>
      <c r="H184" s="15">
        <f t="shared" si="1"/>
        <v>0.3148479428</v>
      </c>
      <c r="I184" s="16">
        <f t="shared" si="2"/>
        <v>0.4764890282</v>
      </c>
      <c r="J184" s="17">
        <f t="shared" si="3"/>
        <v>0.3735763098</v>
      </c>
      <c r="K184" s="18">
        <f t="shared" si="4"/>
        <v>0.3736023776</v>
      </c>
      <c r="L184" s="19">
        <f t="shared" si="5"/>
        <v>-0.00002606777849</v>
      </c>
      <c r="T184" s="20">
        <f t="shared" si="6"/>
        <v>0.370690292</v>
      </c>
      <c r="U184" s="21">
        <f t="shared" si="7"/>
        <v>0.6292012052</v>
      </c>
      <c r="V184" s="22">
        <f t="shared" si="8"/>
        <v>-0.001208387778</v>
      </c>
      <c r="W184" s="12">
        <f t="shared" si="9"/>
        <v>0.741435292</v>
      </c>
      <c r="X184" s="23">
        <f t="shared" si="10"/>
        <v>0.00008279481918</v>
      </c>
      <c r="Y184" s="12">
        <f t="shared" si="11"/>
        <v>-0.742617612</v>
      </c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6"/>
    </row>
    <row r="185" ht="12.75" customHeight="1">
      <c r="A185" s="27"/>
      <c r="B185" s="27"/>
      <c r="C185" s="30" t="s">
        <v>202</v>
      </c>
      <c r="D185" s="31">
        <v>115.0</v>
      </c>
      <c r="E185" s="32">
        <v>41.0</v>
      </c>
      <c r="F185" s="5">
        <v>46.0</v>
      </c>
      <c r="G185" s="6">
        <v>74.0</v>
      </c>
      <c r="H185" s="15">
        <f t="shared" si="1"/>
        <v>0.3915343915</v>
      </c>
      <c r="I185" s="16">
        <f t="shared" si="2"/>
        <v>0.4712643678</v>
      </c>
      <c r="J185" s="17">
        <f t="shared" si="3"/>
        <v>0.4166666667</v>
      </c>
      <c r="K185" s="18">
        <f t="shared" si="4"/>
        <v>0.4199229161</v>
      </c>
      <c r="L185" s="19">
        <f t="shared" si="5"/>
        <v>-0.003256249422</v>
      </c>
      <c r="T185" s="20">
        <f t="shared" si="6"/>
        <v>0.3638353976</v>
      </c>
      <c r="U185" s="21">
        <f t="shared" si="7"/>
        <v>0.620967363</v>
      </c>
      <c r="V185" s="22">
        <f t="shared" si="8"/>
        <v>-0.004438569422</v>
      </c>
      <c r="W185" s="12">
        <f t="shared" si="9"/>
        <v>0.7345803976</v>
      </c>
      <c r="X185" s="23">
        <f t="shared" si="10"/>
        <v>0.008316637036</v>
      </c>
      <c r="Y185" s="12">
        <f t="shared" si="11"/>
        <v>-0.7357627176</v>
      </c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6"/>
    </row>
    <row r="186" ht="12.75" customHeight="1">
      <c r="A186" s="29"/>
      <c r="B186" s="29"/>
      <c r="C186" s="30" t="s">
        <v>203</v>
      </c>
      <c r="D186" s="31">
        <v>245.0</v>
      </c>
      <c r="E186" s="32">
        <v>75.0</v>
      </c>
      <c r="F186" s="5">
        <v>79.0</v>
      </c>
      <c r="G186" s="6">
        <v>96.0</v>
      </c>
      <c r="H186" s="15">
        <f t="shared" si="1"/>
        <v>0.2815249267</v>
      </c>
      <c r="I186" s="16">
        <f t="shared" si="2"/>
        <v>0.487012987</v>
      </c>
      <c r="J186" s="17">
        <f t="shared" si="3"/>
        <v>0.3454545455</v>
      </c>
      <c r="K186" s="18">
        <f t="shared" si="4"/>
        <v>0.3565344418</v>
      </c>
      <c r="L186" s="19">
        <f t="shared" si="5"/>
        <v>-0.01107989638</v>
      </c>
      <c r="T186" s="20">
        <f t="shared" si="6"/>
        <v>0.3479942794</v>
      </c>
      <c r="U186" s="21">
        <f t="shared" si="7"/>
        <v>0.5899272847</v>
      </c>
      <c r="V186" s="22">
        <f t="shared" si="8"/>
        <v>-0.01226221638</v>
      </c>
      <c r="W186" s="12">
        <f t="shared" si="9"/>
        <v>0.7187392794</v>
      </c>
      <c r="X186" s="23">
        <f t="shared" si="10"/>
        <v>0.03935671527</v>
      </c>
      <c r="Y186" s="12">
        <f t="shared" si="11"/>
        <v>-0.7199215994</v>
      </c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6"/>
    </row>
    <row r="187" ht="12.75" customHeight="1">
      <c r="A187" s="27"/>
      <c r="B187" s="27"/>
      <c r="C187" s="30" t="s">
        <v>204</v>
      </c>
      <c r="D187" s="31">
        <v>205.0</v>
      </c>
      <c r="E187" s="32">
        <v>114.0</v>
      </c>
      <c r="F187" s="5">
        <v>74.0</v>
      </c>
      <c r="G187" s="6">
        <v>133.0</v>
      </c>
      <c r="H187" s="15">
        <f t="shared" si="1"/>
        <v>0.3934911243</v>
      </c>
      <c r="I187" s="16">
        <f t="shared" si="2"/>
        <v>0.6063829787</v>
      </c>
      <c r="J187" s="17">
        <f t="shared" si="3"/>
        <v>0.469581749</v>
      </c>
      <c r="K187" s="18">
        <f t="shared" si="4"/>
        <v>0.4712488061</v>
      </c>
      <c r="L187" s="19">
        <f t="shared" si="5"/>
        <v>-0.001667057036</v>
      </c>
      <c r="T187" s="20">
        <f t="shared" si="6"/>
        <v>0.3679958182</v>
      </c>
      <c r="U187" s="21">
        <f t="shared" si="7"/>
        <v>0.625047419</v>
      </c>
      <c r="V187" s="22">
        <f t="shared" si="8"/>
        <v>-0.002849377036</v>
      </c>
      <c r="W187" s="12">
        <f t="shared" si="9"/>
        <v>0.7387408182</v>
      </c>
      <c r="X187" s="23">
        <f t="shared" si="10"/>
        <v>0.00423658104</v>
      </c>
      <c r="Y187" s="12">
        <f t="shared" si="11"/>
        <v>-0.7399231382</v>
      </c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6"/>
    </row>
    <row r="188" ht="12.75" customHeight="1">
      <c r="A188" s="27"/>
      <c r="B188" s="27"/>
      <c r="C188" s="30" t="s">
        <v>205</v>
      </c>
      <c r="D188" s="31">
        <v>248.0</v>
      </c>
      <c r="E188" s="32">
        <v>97.0</v>
      </c>
      <c r="F188" s="5">
        <v>108.0</v>
      </c>
      <c r="G188" s="6">
        <v>155.0</v>
      </c>
      <c r="H188" s="15">
        <f t="shared" si="1"/>
        <v>0.3846153846</v>
      </c>
      <c r="I188" s="16">
        <f t="shared" si="2"/>
        <v>0.4731707317</v>
      </c>
      <c r="J188" s="17">
        <f t="shared" si="3"/>
        <v>0.4144736842</v>
      </c>
      <c r="K188" s="18">
        <f t="shared" si="4"/>
        <v>0.4162756706</v>
      </c>
      <c r="L188" s="19">
        <f t="shared" si="5"/>
        <v>-0.001801986409</v>
      </c>
      <c r="T188" s="20">
        <f t="shared" si="6"/>
        <v>0.3669366782</v>
      </c>
      <c r="U188" s="21">
        <f t="shared" si="7"/>
        <v>0.6245988353</v>
      </c>
      <c r="V188" s="22">
        <f t="shared" si="8"/>
        <v>-0.002984306409</v>
      </c>
      <c r="W188" s="12">
        <f t="shared" si="9"/>
        <v>0.7376816782</v>
      </c>
      <c r="X188" s="23">
        <f t="shared" si="10"/>
        <v>0.004685164662</v>
      </c>
      <c r="Y188" s="12">
        <f t="shared" si="11"/>
        <v>-0.7388639982</v>
      </c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6"/>
    </row>
    <row r="189" ht="12.75" customHeight="1">
      <c r="A189" s="27"/>
      <c r="B189" s="27"/>
      <c r="C189" s="30" t="s">
        <v>206</v>
      </c>
      <c r="D189" s="31">
        <v>277.0</v>
      </c>
      <c r="E189" s="32">
        <v>129.0</v>
      </c>
      <c r="F189" s="5">
        <v>90.0</v>
      </c>
      <c r="G189" s="6">
        <v>202.0</v>
      </c>
      <c r="H189" s="15">
        <f t="shared" si="1"/>
        <v>0.4217118998</v>
      </c>
      <c r="I189" s="16">
        <f t="shared" si="2"/>
        <v>0.5890410959</v>
      </c>
      <c r="J189" s="17">
        <f t="shared" si="3"/>
        <v>0.4742120344</v>
      </c>
      <c r="K189" s="18">
        <f t="shared" si="4"/>
        <v>0.4825782722</v>
      </c>
      <c r="L189" s="19">
        <f t="shared" si="5"/>
        <v>-0.00836623786</v>
      </c>
      <c r="T189" s="20">
        <f t="shared" si="6"/>
        <v>0.356541852</v>
      </c>
      <c r="U189" s="21">
        <f t="shared" si="7"/>
        <v>0.6094452478</v>
      </c>
      <c r="V189" s="22">
        <f t="shared" si="8"/>
        <v>-0.00954855786</v>
      </c>
      <c r="W189" s="12">
        <f t="shared" si="9"/>
        <v>0.727286852</v>
      </c>
      <c r="X189" s="23">
        <f t="shared" si="10"/>
        <v>0.01983875215</v>
      </c>
      <c r="Y189" s="12">
        <f t="shared" si="11"/>
        <v>-0.728469172</v>
      </c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6"/>
    </row>
    <row r="190" ht="12.75" customHeight="1">
      <c r="A190" s="27"/>
      <c r="B190" s="27"/>
      <c r="C190" s="30" t="s">
        <v>207</v>
      </c>
      <c r="D190" s="31">
        <v>138.0</v>
      </c>
      <c r="E190" s="32">
        <v>122.0</v>
      </c>
      <c r="F190" s="5">
        <v>64.0</v>
      </c>
      <c r="G190" s="6">
        <v>118.0</v>
      </c>
      <c r="H190" s="15">
        <f t="shared" si="1"/>
        <v>0.4609375</v>
      </c>
      <c r="I190" s="16">
        <f t="shared" si="2"/>
        <v>0.6559139785</v>
      </c>
      <c r="J190" s="17">
        <f t="shared" si="3"/>
        <v>0.5429864253</v>
      </c>
      <c r="K190" s="18">
        <f t="shared" si="4"/>
        <v>0.5320551017</v>
      </c>
      <c r="L190" s="19">
        <f t="shared" si="5"/>
        <v>0.01093132363</v>
      </c>
      <c r="T190" s="20">
        <f t="shared" si="6"/>
        <v>0.3874107885</v>
      </c>
      <c r="U190" s="21">
        <f t="shared" si="7"/>
        <v>0.652999414</v>
      </c>
      <c r="V190" s="22">
        <f t="shared" si="8"/>
        <v>0.009749003632</v>
      </c>
      <c r="W190" s="12">
        <f t="shared" si="9"/>
        <v>0.7581557885</v>
      </c>
      <c r="X190" s="23">
        <f t="shared" si="10"/>
        <v>-0.02371541398</v>
      </c>
      <c r="Y190" s="12">
        <f t="shared" si="11"/>
        <v>-0.7593381085</v>
      </c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6"/>
    </row>
    <row r="191" ht="12.75" customHeight="1">
      <c r="A191" s="27"/>
      <c r="B191" s="27"/>
      <c r="C191" s="30" t="s">
        <v>208</v>
      </c>
      <c r="D191" s="31">
        <v>255.0</v>
      </c>
      <c r="E191" s="32">
        <v>110.0</v>
      </c>
      <c r="F191" s="5">
        <v>114.0</v>
      </c>
      <c r="G191" s="6">
        <v>115.0</v>
      </c>
      <c r="H191" s="15">
        <f t="shared" si="1"/>
        <v>0.3108108108</v>
      </c>
      <c r="I191" s="16">
        <f t="shared" si="2"/>
        <v>0.4910714286</v>
      </c>
      <c r="J191" s="17">
        <f t="shared" si="3"/>
        <v>0.3787878788</v>
      </c>
      <c r="K191" s="18">
        <f t="shared" si="4"/>
        <v>0.3764682271</v>
      </c>
      <c r="L191" s="19">
        <f t="shared" si="5"/>
        <v>0.002319651732</v>
      </c>
      <c r="T191" s="20">
        <f t="shared" si="6"/>
        <v>0.3754686544</v>
      </c>
      <c r="U191" s="21">
        <f t="shared" si="7"/>
        <v>0.6367472273</v>
      </c>
      <c r="V191" s="22">
        <f t="shared" si="8"/>
        <v>0.001137331732</v>
      </c>
      <c r="W191" s="12">
        <f t="shared" si="9"/>
        <v>0.7462136544</v>
      </c>
      <c r="X191" s="23">
        <f t="shared" si="10"/>
        <v>-0.007463227311</v>
      </c>
      <c r="Y191" s="12">
        <f t="shared" si="11"/>
        <v>-0.7473959744</v>
      </c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6"/>
    </row>
    <row r="192" ht="12.75" customHeight="1">
      <c r="A192" s="28"/>
      <c r="B192" s="28"/>
      <c r="C192" s="30" t="s">
        <v>209</v>
      </c>
      <c r="D192" s="31">
        <v>320.0</v>
      </c>
      <c r="E192" s="32">
        <v>160.0</v>
      </c>
      <c r="F192" s="5">
        <v>159.0</v>
      </c>
      <c r="G192" s="6">
        <v>160.0</v>
      </c>
      <c r="H192" s="15">
        <f t="shared" si="1"/>
        <v>0.3333333333</v>
      </c>
      <c r="I192" s="16">
        <f t="shared" si="2"/>
        <v>0.5015673981</v>
      </c>
      <c r="J192" s="17">
        <f t="shared" si="3"/>
        <v>0.4005006258</v>
      </c>
      <c r="K192" s="18">
        <f t="shared" si="4"/>
        <v>0.3945326183</v>
      </c>
      <c r="L192" s="19">
        <f t="shared" si="5"/>
        <v>0.005968007433</v>
      </c>
      <c r="T192" s="20">
        <f t="shared" si="6"/>
        <v>0.3826437148</v>
      </c>
      <c r="U192" s="21">
        <f t="shared" si="7"/>
        <v>0.6471880223</v>
      </c>
      <c r="V192" s="22">
        <f t="shared" si="8"/>
        <v>0.004785687433</v>
      </c>
      <c r="W192" s="12">
        <f t="shared" si="9"/>
        <v>0.7533887148</v>
      </c>
      <c r="X192" s="23">
        <f t="shared" si="10"/>
        <v>-0.0179040223</v>
      </c>
      <c r="Y192" s="12">
        <f t="shared" si="11"/>
        <v>-0.7545710348</v>
      </c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6"/>
    </row>
    <row r="193" ht="12.75" customHeight="1">
      <c r="A193" s="27"/>
      <c r="B193" s="27"/>
      <c r="C193" s="30" t="s">
        <v>210</v>
      </c>
      <c r="D193" s="31">
        <v>465.0</v>
      </c>
      <c r="E193" s="32">
        <v>196.0</v>
      </c>
      <c r="F193" s="5">
        <v>166.0</v>
      </c>
      <c r="G193" s="6">
        <v>230.0</v>
      </c>
      <c r="H193" s="15">
        <f t="shared" si="1"/>
        <v>0.3309352518</v>
      </c>
      <c r="I193" s="16">
        <f t="shared" si="2"/>
        <v>0.5414364641</v>
      </c>
      <c r="J193" s="17">
        <f t="shared" si="3"/>
        <v>0.4030274361</v>
      </c>
      <c r="K193" s="18">
        <f t="shared" si="4"/>
        <v>0.4078048009</v>
      </c>
      <c r="L193" s="19">
        <f t="shared" si="5"/>
        <v>-0.004777364731</v>
      </c>
      <c r="T193" s="20">
        <f t="shared" si="6"/>
        <v>0.3619214998</v>
      </c>
      <c r="U193" s="21">
        <f t="shared" si="7"/>
        <v>0.6148480501</v>
      </c>
      <c r="V193" s="22">
        <f t="shared" si="8"/>
        <v>-0.005959684731</v>
      </c>
      <c r="W193" s="12">
        <f t="shared" si="9"/>
        <v>0.7326664998</v>
      </c>
      <c r="X193" s="23">
        <f t="shared" si="10"/>
        <v>0.01443594995</v>
      </c>
      <c r="Y193" s="12">
        <f t="shared" si="11"/>
        <v>-0.7338488198</v>
      </c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6"/>
    </row>
    <row r="194" ht="12.75" customHeight="1">
      <c r="A194" s="29"/>
      <c r="B194" s="29"/>
      <c r="C194" s="30" t="s">
        <v>211</v>
      </c>
      <c r="D194" s="31">
        <v>395.0</v>
      </c>
      <c r="E194" s="32">
        <v>288.0</v>
      </c>
      <c r="F194" s="5">
        <v>80.0</v>
      </c>
      <c r="G194" s="6">
        <v>211.0</v>
      </c>
      <c r="H194" s="15">
        <f t="shared" si="1"/>
        <v>0.3481848185</v>
      </c>
      <c r="I194" s="16">
        <f t="shared" si="2"/>
        <v>0.7826086957</v>
      </c>
      <c r="J194" s="17">
        <f t="shared" si="3"/>
        <v>0.5123203285</v>
      </c>
      <c r="K194" s="18">
        <f t="shared" si="4"/>
        <v>0.5080730762</v>
      </c>
      <c r="L194" s="19">
        <f t="shared" si="5"/>
        <v>0.004247252359</v>
      </c>
      <c r="T194" s="20">
        <f t="shared" si="6"/>
        <v>0.3761720447</v>
      </c>
      <c r="U194" s="21">
        <f t="shared" si="7"/>
        <v>0.6414822698</v>
      </c>
      <c r="V194" s="22">
        <f t="shared" si="8"/>
        <v>0.003064932359</v>
      </c>
      <c r="W194" s="12">
        <f t="shared" si="9"/>
        <v>0.7469170447</v>
      </c>
      <c r="X194" s="23">
        <f t="shared" si="10"/>
        <v>-0.01219826981</v>
      </c>
      <c r="Y194" s="12">
        <f t="shared" si="11"/>
        <v>-0.7480993647</v>
      </c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6"/>
    </row>
    <row r="195" ht="12.75" customHeight="1">
      <c r="A195" s="27"/>
      <c r="B195" s="27"/>
      <c r="C195" s="30" t="s">
        <v>212</v>
      </c>
      <c r="D195" s="31">
        <v>231.0</v>
      </c>
      <c r="E195" s="32">
        <v>125.0</v>
      </c>
      <c r="F195" s="5">
        <v>90.0</v>
      </c>
      <c r="G195" s="6">
        <v>155.0</v>
      </c>
      <c r="H195" s="15">
        <f t="shared" si="1"/>
        <v>0.4015544041</v>
      </c>
      <c r="I195" s="16">
        <f t="shared" si="2"/>
        <v>0.5813953488</v>
      </c>
      <c r="J195" s="17">
        <f t="shared" si="3"/>
        <v>0.465890183</v>
      </c>
      <c r="K195" s="18">
        <f t="shared" si="4"/>
        <v>0.4670588603</v>
      </c>
      <c r="L195" s="19">
        <f t="shared" si="5"/>
        <v>-0.001168677234</v>
      </c>
      <c r="T195" s="20">
        <f t="shared" si="6"/>
        <v>0.3687348752</v>
      </c>
      <c r="U195" s="21">
        <f t="shared" si="7"/>
        <v>0.6263736167</v>
      </c>
      <c r="V195" s="22">
        <f t="shared" si="8"/>
        <v>-0.002350997234</v>
      </c>
      <c r="W195" s="12">
        <f t="shared" si="9"/>
        <v>0.7394798752</v>
      </c>
      <c r="X195" s="23">
        <f t="shared" si="10"/>
        <v>0.002910383306</v>
      </c>
      <c r="Y195" s="12">
        <f t="shared" si="11"/>
        <v>-0.7406621952</v>
      </c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6"/>
    </row>
    <row r="196" ht="12.75" customHeight="1">
      <c r="A196" s="29"/>
      <c r="B196" s="29"/>
      <c r="C196" s="30" t="s">
        <v>213</v>
      </c>
      <c r="D196" s="31">
        <v>257.0</v>
      </c>
      <c r="E196" s="32">
        <v>127.0</v>
      </c>
      <c r="F196" s="5">
        <v>115.0</v>
      </c>
      <c r="G196" s="6">
        <v>146.0</v>
      </c>
      <c r="H196" s="15">
        <f t="shared" si="1"/>
        <v>0.3622828784</v>
      </c>
      <c r="I196" s="16">
        <f t="shared" si="2"/>
        <v>0.5247933884</v>
      </c>
      <c r="J196" s="17">
        <f t="shared" si="3"/>
        <v>0.423255814</v>
      </c>
      <c r="K196" s="18">
        <f t="shared" si="4"/>
        <v>0.4213610237</v>
      </c>
      <c r="L196" s="19">
        <f t="shared" si="5"/>
        <v>0.001894790302</v>
      </c>
      <c r="T196" s="20">
        <f t="shared" si="6"/>
        <v>0.3743555453</v>
      </c>
      <c r="U196" s="21">
        <f t="shared" si="7"/>
        <v>0.6345141404</v>
      </c>
      <c r="V196" s="22">
        <f t="shared" si="8"/>
        <v>0.0007124703015</v>
      </c>
      <c r="W196" s="12">
        <f t="shared" si="9"/>
        <v>0.7451005453</v>
      </c>
      <c r="X196" s="23">
        <f t="shared" si="10"/>
        <v>-0.005230140353</v>
      </c>
      <c r="Y196" s="12">
        <f t="shared" si="11"/>
        <v>-0.7462828653</v>
      </c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6"/>
    </row>
    <row r="197" ht="12.75" customHeight="1">
      <c r="A197" s="28"/>
      <c r="B197" s="28"/>
      <c r="C197" s="30" t="s">
        <v>214</v>
      </c>
      <c r="D197" s="31">
        <v>337.0</v>
      </c>
      <c r="E197" s="32">
        <v>217.0</v>
      </c>
      <c r="F197" s="5">
        <v>160.0</v>
      </c>
      <c r="G197" s="6">
        <v>254.0</v>
      </c>
      <c r="H197" s="15">
        <f t="shared" si="1"/>
        <v>0.4297800338</v>
      </c>
      <c r="I197" s="16">
        <f t="shared" si="2"/>
        <v>0.575596817</v>
      </c>
      <c r="J197" s="17">
        <f t="shared" si="3"/>
        <v>0.4865702479</v>
      </c>
      <c r="K197" s="18">
        <f t="shared" si="4"/>
        <v>0.4826710207</v>
      </c>
      <c r="L197" s="19">
        <f t="shared" si="5"/>
        <v>0.003899227209</v>
      </c>
      <c r="T197" s="20">
        <f t="shared" si="6"/>
        <v>0.3775192334</v>
      </c>
      <c r="U197" s="21">
        <f t="shared" si="7"/>
        <v>0.6383566113</v>
      </c>
      <c r="V197" s="22">
        <f t="shared" si="8"/>
        <v>0.002716907209</v>
      </c>
      <c r="W197" s="12">
        <f t="shared" si="9"/>
        <v>0.7482642334</v>
      </c>
      <c r="X197" s="23">
        <f t="shared" si="10"/>
        <v>-0.009072611339</v>
      </c>
      <c r="Y197" s="12">
        <f t="shared" si="11"/>
        <v>-0.7494465534</v>
      </c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6"/>
    </row>
    <row r="198" ht="12.75" customHeight="1">
      <c r="A198" s="27"/>
      <c r="B198" s="27"/>
      <c r="C198" s="30" t="s">
        <v>215</v>
      </c>
      <c r="D198" s="31">
        <v>202.0</v>
      </c>
      <c r="E198" s="32">
        <v>101.0</v>
      </c>
      <c r="F198" s="5">
        <v>55.0</v>
      </c>
      <c r="G198" s="6">
        <v>145.0</v>
      </c>
      <c r="H198" s="15">
        <f t="shared" si="1"/>
        <v>0.4178674352</v>
      </c>
      <c r="I198" s="16">
        <f t="shared" si="2"/>
        <v>0.6474358974</v>
      </c>
      <c r="J198" s="17">
        <f t="shared" si="3"/>
        <v>0.4890656064</v>
      </c>
      <c r="K198" s="18">
        <f t="shared" si="4"/>
        <v>0.5018085929</v>
      </c>
      <c r="L198" s="19">
        <f t="shared" si="5"/>
        <v>-0.0127429865</v>
      </c>
      <c r="T198" s="20">
        <f t="shared" si="6"/>
        <v>0.3510627634</v>
      </c>
      <c r="U198" s="21">
        <f t="shared" si="7"/>
        <v>0.5987887151</v>
      </c>
      <c r="V198" s="22">
        <f t="shared" si="8"/>
        <v>-0.0139253065</v>
      </c>
      <c r="W198" s="12">
        <f t="shared" si="9"/>
        <v>0.7218077634</v>
      </c>
      <c r="X198" s="23">
        <f t="shared" si="10"/>
        <v>0.03049528493</v>
      </c>
      <c r="Y198" s="12">
        <f t="shared" si="11"/>
        <v>-0.7229900834</v>
      </c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6"/>
    </row>
    <row r="199" ht="12.75" customHeight="1">
      <c r="A199" s="27"/>
      <c r="B199" s="27"/>
      <c r="C199" s="30" t="s">
        <v>216</v>
      </c>
      <c r="D199" s="31">
        <v>68.0</v>
      </c>
      <c r="E199" s="32">
        <v>28.0</v>
      </c>
      <c r="F199" s="5">
        <v>28.0</v>
      </c>
      <c r="G199" s="6">
        <v>44.0</v>
      </c>
      <c r="H199" s="15">
        <f t="shared" si="1"/>
        <v>0.3928571429</v>
      </c>
      <c r="I199" s="16">
        <f t="shared" si="2"/>
        <v>0.5</v>
      </c>
      <c r="J199" s="17">
        <f t="shared" si="3"/>
        <v>0.4285714286</v>
      </c>
      <c r="K199" s="18">
        <f t="shared" si="4"/>
        <v>0.4314088943</v>
      </c>
      <c r="L199" s="19">
        <f t="shared" si="5"/>
        <v>-0.002837465714</v>
      </c>
      <c r="T199" s="20">
        <f t="shared" si="6"/>
        <v>0.3650700686</v>
      </c>
      <c r="U199" s="21">
        <f t="shared" si="7"/>
        <v>0.62206136</v>
      </c>
      <c r="V199" s="22">
        <f t="shared" si="8"/>
        <v>-0.004019785714</v>
      </c>
      <c r="W199" s="12">
        <f t="shared" si="9"/>
        <v>0.7358150686</v>
      </c>
      <c r="X199" s="23">
        <f t="shared" si="10"/>
        <v>0.00722264</v>
      </c>
      <c r="Y199" s="12">
        <f t="shared" si="11"/>
        <v>-0.7369973886</v>
      </c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6"/>
    </row>
    <row r="200" ht="12.75" customHeight="1">
      <c r="A200" s="27"/>
      <c r="B200" s="27"/>
      <c r="C200" s="30" t="s">
        <v>217</v>
      </c>
      <c r="D200" s="31">
        <v>306.0</v>
      </c>
      <c r="E200" s="32">
        <v>189.0</v>
      </c>
      <c r="F200" s="5">
        <v>125.0</v>
      </c>
      <c r="G200" s="6">
        <v>267.0</v>
      </c>
      <c r="H200" s="15">
        <f t="shared" si="1"/>
        <v>0.4659685864</v>
      </c>
      <c r="I200" s="16">
        <f t="shared" si="2"/>
        <v>0.601910828</v>
      </c>
      <c r="J200" s="17">
        <f t="shared" si="3"/>
        <v>0.5140924464</v>
      </c>
      <c r="K200" s="18">
        <f t="shared" si="4"/>
        <v>0.5151996859</v>
      </c>
      <c r="L200" s="19">
        <f t="shared" si="5"/>
        <v>-0.001107239404</v>
      </c>
      <c r="T200" s="20">
        <f t="shared" si="6"/>
        <v>0.3689054594</v>
      </c>
      <c r="U200" s="21">
        <f t="shared" si="7"/>
        <v>0.6269077896</v>
      </c>
      <c r="V200" s="22">
        <f t="shared" si="8"/>
        <v>-0.002289559404</v>
      </c>
      <c r="W200" s="12">
        <f t="shared" si="9"/>
        <v>0.7396504594</v>
      </c>
      <c r="X200" s="23">
        <f t="shared" si="10"/>
        <v>0.002376210406</v>
      </c>
      <c r="Y200" s="12">
        <f t="shared" si="11"/>
        <v>-0.7408327794</v>
      </c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6"/>
    </row>
    <row r="201" ht="12.75" customHeight="1">
      <c r="A201" s="27"/>
      <c r="B201" s="27"/>
      <c r="C201" s="30" t="s">
        <v>218</v>
      </c>
      <c r="D201" s="31">
        <v>333.0</v>
      </c>
      <c r="E201" s="32">
        <v>230.0</v>
      </c>
      <c r="F201" s="5">
        <v>134.0</v>
      </c>
      <c r="G201" s="6">
        <v>237.0</v>
      </c>
      <c r="H201" s="15">
        <f t="shared" si="1"/>
        <v>0.4157894737</v>
      </c>
      <c r="I201" s="16">
        <f t="shared" si="2"/>
        <v>0.6318681319</v>
      </c>
      <c r="J201" s="17">
        <f t="shared" si="3"/>
        <v>0.5</v>
      </c>
      <c r="K201" s="18">
        <f t="shared" si="4"/>
        <v>0.4947292937</v>
      </c>
      <c r="L201" s="19">
        <f t="shared" si="5"/>
        <v>0.005270706293</v>
      </c>
      <c r="T201" s="20">
        <f t="shared" si="6"/>
        <v>0.3790864656</v>
      </c>
      <c r="U201" s="21">
        <f t="shared" si="7"/>
        <v>0.6419603822</v>
      </c>
      <c r="V201" s="22">
        <f t="shared" si="8"/>
        <v>0.004088386293</v>
      </c>
      <c r="W201" s="12">
        <f t="shared" si="9"/>
        <v>0.7498314656</v>
      </c>
      <c r="X201" s="23">
        <f t="shared" si="10"/>
        <v>-0.01267638222</v>
      </c>
      <c r="Y201" s="12">
        <f t="shared" si="11"/>
        <v>-0.7510137856</v>
      </c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6"/>
    </row>
    <row r="202" ht="12.75" customHeight="1">
      <c r="A202" s="29"/>
      <c r="B202" s="29"/>
      <c r="C202" s="30" t="s">
        <v>219</v>
      </c>
      <c r="D202" s="31">
        <v>230.0</v>
      </c>
      <c r="E202" s="32">
        <v>160.0</v>
      </c>
      <c r="F202" s="5">
        <v>96.0</v>
      </c>
      <c r="G202" s="6">
        <v>187.0</v>
      </c>
      <c r="H202" s="15">
        <f t="shared" si="1"/>
        <v>0.448441247</v>
      </c>
      <c r="I202" s="16">
        <f t="shared" si="2"/>
        <v>0.625</v>
      </c>
      <c r="J202" s="17">
        <f t="shared" si="3"/>
        <v>0.5156017831</v>
      </c>
      <c r="K202" s="18">
        <f t="shared" si="4"/>
        <v>0.5127302067</v>
      </c>
      <c r="L202" s="19">
        <f t="shared" si="5"/>
        <v>0.002871576382</v>
      </c>
      <c r="T202" s="20">
        <f t="shared" si="6"/>
        <v>0.3753395222</v>
      </c>
      <c r="U202" s="21">
        <f t="shared" si="7"/>
        <v>0.6356874618</v>
      </c>
      <c r="V202" s="22">
        <f t="shared" si="8"/>
        <v>0.001689256382</v>
      </c>
      <c r="W202" s="12">
        <f t="shared" si="9"/>
        <v>0.7460845222</v>
      </c>
      <c r="X202" s="23">
        <f t="shared" si="10"/>
        <v>-0.006403461772</v>
      </c>
      <c r="Y202" s="12">
        <f t="shared" si="11"/>
        <v>-0.7472668422</v>
      </c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6"/>
    </row>
    <row r="203" ht="12.75" customHeight="1">
      <c r="A203" s="27"/>
      <c r="B203" s="27"/>
      <c r="C203" s="30" t="s">
        <v>220</v>
      </c>
      <c r="D203" s="31">
        <v>431.0</v>
      </c>
      <c r="E203" s="32">
        <v>263.0</v>
      </c>
      <c r="F203" s="5">
        <v>177.0</v>
      </c>
      <c r="G203" s="6">
        <v>323.0</v>
      </c>
      <c r="H203" s="15">
        <f t="shared" si="1"/>
        <v>0.4283819629</v>
      </c>
      <c r="I203" s="16">
        <f t="shared" si="2"/>
        <v>0.5977272727</v>
      </c>
      <c r="J203" s="17">
        <f t="shared" si="3"/>
        <v>0.4907872697</v>
      </c>
      <c r="K203" s="18">
        <f t="shared" si="4"/>
        <v>0.4899959928</v>
      </c>
      <c r="L203" s="19">
        <f t="shared" si="5"/>
        <v>0.0007912768351</v>
      </c>
      <c r="T203" s="20">
        <f t="shared" si="6"/>
        <v>0.3720688092</v>
      </c>
      <c r="U203" s="21">
        <f t="shared" si="7"/>
        <v>0.6311311292</v>
      </c>
      <c r="V203" s="22">
        <f t="shared" si="8"/>
        <v>-0.0003910431649</v>
      </c>
      <c r="W203" s="12">
        <f t="shared" si="9"/>
        <v>0.7428138092</v>
      </c>
      <c r="X203" s="23">
        <f t="shared" si="10"/>
        <v>-0.001847129206</v>
      </c>
      <c r="Y203" s="12">
        <f t="shared" si="11"/>
        <v>-0.7439961292</v>
      </c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6"/>
    </row>
    <row r="204" ht="12.75" customHeight="1">
      <c r="A204" s="27"/>
      <c r="B204" s="27"/>
      <c r="C204" s="30" t="s">
        <v>221</v>
      </c>
      <c r="D204" s="31">
        <v>242.0</v>
      </c>
      <c r="E204" s="32">
        <v>162.0</v>
      </c>
      <c r="F204" s="5">
        <v>82.0</v>
      </c>
      <c r="G204" s="6">
        <v>240.0</v>
      </c>
      <c r="H204" s="15">
        <f t="shared" si="1"/>
        <v>0.4979253112</v>
      </c>
      <c r="I204" s="16">
        <f t="shared" si="2"/>
        <v>0.6639344262</v>
      </c>
      <c r="J204" s="17">
        <f t="shared" si="3"/>
        <v>0.5537190083</v>
      </c>
      <c r="K204" s="18">
        <f t="shared" si="4"/>
        <v>0.5583044804</v>
      </c>
      <c r="L204" s="19">
        <f t="shared" si="5"/>
        <v>-0.004585472123</v>
      </c>
      <c r="T204" s="20">
        <f t="shared" si="6"/>
        <v>0.3638384864</v>
      </c>
      <c r="U204" s="21">
        <f t="shared" si="7"/>
        <v>0.6200748435</v>
      </c>
      <c r="V204" s="22">
        <f t="shared" si="8"/>
        <v>-0.005767792123</v>
      </c>
      <c r="W204" s="12">
        <f t="shared" si="9"/>
        <v>0.7345834864</v>
      </c>
      <c r="X204" s="23">
        <f t="shared" si="10"/>
        <v>0.009209156514</v>
      </c>
      <c r="Y204" s="12">
        <f t="shared" si="11"/>
        <v>-0.7357658064</v>
      </c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6"/>
    </row>
    <row r="205" ht="12.75" customHeight="1">
      <c r="A205" s="27"/>
      <c r="B205" s="27"/>
      <c r="C205" s="30" t="s">
        <v>222</v>
      </c>
      <c r="D205" s="31">
        <v>344.0</v>
      </c>
      <c r="E205" s="32">
        <v>250.0</v>
      </c>
      <c r="F205" s="5">
        <v>114.0</v>
      </c>
      <c r="G205" s="6">
        <v>318.0</v>
      </c>
      <c r="H205" s="15">
        <f t="shared" si="1"/>
        <v>0.4803625378</v>
      </c>
      <c r="I205" s="16">
        <f t="shared" si="2"/>
        <v>0.6868131868</v>
      </c>
      <c r="J205" s="17">
        <f t="shared" si="3"/>
        <v>0.5536062378</v>
      </c>
      <c r="K205" s="18">
        <f t="shared" si="4"/>
        <v>0.5557346942</v>
      </c>
      <c r="L205" s="19">
        <f t="shared" si="5"/>
        <v>-0.002128456343</v>
      </c>
      <c r="T205" s="20">
        <f t="shared" si="6"/>
        <v>0.3676459676</v>
      </c>
      <c r="U205" s="21">
        <f t="shared" si="7"/>
        <v>0.6248530626</v>
      </c>
      <c r="V205" s="22">
        <f t="shared" si="8"/>
        <v>-0.003310776343</v>
      </c>
      <c r="W205" s="12">
        <f t="shared" si="9"/>
        <v>0.7383909676</v>
      </c>
      <c r="X205" s="23">
        <f t="shared" si="10"/>
        <v>0.004430937418</v>
      </c>
      <c r="Y205" s="12">
        <f t="shared" si="11"/>
        <v>-0.7395732876</v>
      </c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6"/>
    </row>
    <row r="206" ht="12.75" customHeight="1">
      <c r="A206" s="29"/>
      <c r="B206" s="29"/>
      <c r="C206" s="30" t="s">
        <v>223</v>
      </c>
      <c r="D206" s="31">
        <v>357.0</v>
      </c>
      <c r="E206" s="32">
        <v>283.0</v>
      </c>
      <c r="F206" s="5">
        <v>147.0</v>
      </c>
      <c r="G206" s="6">
        <v>423.0</v>
      </c>
      <c r="H206" s="15">
        <f t="shared" si="1"/>
        <v>0.5423076923</v>
      </c>
      <c r="I206" s="16">
        <f t="shared" si="2"/>
        <v>0.6581395349</v>
      </c>
      <c r="J206" s="17">
        <f t="shared" si="3"/>
        <v>0.5834710744</v>
      </c>
      <c r="K206" s="18">
        <f t="shared" si="4"/>
        <v>0.5840851757</v>
      </c>
      <c r="L206" s="19">
        <f t="shared" si="5"/>
        <v>-0.0006141013265</v>
      </c>
      <c r="T206" s="20">
        <f t="shared" si="6"/>
        <v>0.3698119132</v>
      </c>
      <c r="U206" s="21">
        <f t="shared" si="7"/>
        <v>0.6281516146</v>
      </c>
      <c r="V206" s="22">
        <f t="shared" si="8"/>
        <v>-0.001796421326</v>
      </c>
      <c r="W206" s="12">
        <f t="shared" si="9"/>
        <v>0.7405569132</v>
      </c>
      <c r="X206" s="23">
        <f t="shared" si="10"/>
        <v>0.001132385425</v>
      </c>
      <c r="Y206" s="12">
        <f t="shared" si="11"/>
        <v>-0.7417392332</v>
      </c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6"/>
    </row>
    <row r="207" ht="12.75" customHeight="1">
      <c r="A207" s="27"/>
      <c r="B207" s="27"/>
      <c r="C207" s="30" t="s">
        <v>224</v>
      </c>
      <c r="D207" s="31">
        <v>246.0</v>
      </c>
      <c r="E207" s="32">
        <v>277.0</v>
      </c>
      <c r="F207" s="5">
        <v>71.0</v>
      </c>
      <c r="G207" s="6">
        <v>293.0</v>
      </c>
      <c r="H207" s="15">
        <f t="shared" si="1"/>
        <v>0.5435992579</v>
      </c>
      <c r="I207" s="16">
        <f t="shared" si="2"/>
        <v>0.7959770115</v>
      </c>
      <c r="J207" s="17">
        <f t="shared" si="3"/>
        <v>0.6426155581</v>
      </c>
      <c r="K207" s="18">
        <f t="shared" si="4"/>
        <v>0.6360004925</v>
      </c>
      <c r="L207" s="19">
        <f t="shared" si="5"/>
        <v>0.006615065536</v>
      </c>
      <c r="T207" s="20">
        <f t="shared" si="6"/>
        <v>0.3790556238</v>
      </c>
      <c r="U207" s="21">
        <f t="shared" si="7"/>
        <v>0.6414530113</v>
      </c>
      <c r="V207" s="22">
        <f t="shared" si="8"/>
        <v>0.005432745536</v>
      </c>
      <c r="W207" s="12">
        <f t="shared" si="9"/>
        <v>0.7498006238</v>
      </c>
      <c r="X207" s="23">
        <f t="shared" si="10"/>
        <v>-0.01216901134</v>
      </c>
      <c r="Y207" s="12">
        <f t="shared" si="11"/>
        <v>-0.7509829438</v>
      </c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6"/>
    </row>
    <row r="208" ht="12.75" customHeight="1">
      <c r="A208" s="27"/>
      <c r="B208" s="27"/>
      <c r="C208" s="30" t="s">
        <v>225</v>
      </c>
      <c r="D208" s="31">
        <v>466.0</v>
      </c>
      <c r="E208" s="32">
        <v>343.0</v>
      </c>
      <c r="F208" s="5">
        <v>120.0</v>
      </c>
      <c r="G208" s="6">
        <v>333.0</v>
      </c>
      <c r="H208" s="15">
        <f t="shared" si="1"/>
        <v>0.4167709637</v>
      </c>
      <c r="I208" s="16">
        <f t="shared" si="2"/>
        <v>0.7408207343</v>
      </c>
      <c r="J208" s="17">
        <f t="shared" si="3"/>
        <v>0.5356576862</v>
      </c>
      <c r="K208" s="18">
        <f t="shared" si="4"/>
        <v>0.5357405623</v>
      </c>
      <c r="L208" s="19">
        <f t="shared" si="5"/>
        <v>-0.00008287606489</v>
      </c>
      <c r="T208" s="20">
        <f t="shared" si="6"/>
        <v>0.3706331294</v>
      </c>
      <c r="U208" s="21">
        <f t="shared" si="7"/>
        <v>0.6290851472</v>
      </c>
      <c r="V208" s="22">
        <f t="shared" si="8"/>
        <v>-0.001265196065</v>
      </c>
      <c r="W208" s="12">
        <f t="shared" si="9"/>
        <v>0.7413781294</v>
      </c>
      <c r="X208" s="23">
        <f t="shared" si="10"/>
        <v>0.0001988527803</v>
      </c>
      <c r="Y208" s="12">
        <f t="shared" si="11"/>
        <v>-0.7425604494</v>
      </c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6"/>
    </row>
    <row r="209" ht="12.75" customHeight="1">
      <c r="A209" s="27"/>
      <c r="B209" s="27"/>
      <c r="C209" s="30" t="s">
        <v>226</v>
      </c>
      <c r="D209" s="31">
        <v>396.0</v>
      </c>
      <c r="E209" s="32">
        <v>337.0</v>
      </c>
      <c r="F209" s="5">
        <v>155.0</v>
      </c>
      <c r="G209" s="6">
        <v>410.0</v>
      </c>
      <c r="H209" s="15">
        <f t="shared" si="1"/>
        <v>0.5086848635</v>
      </c>
      <c r="I209" s="16">
        <f t="shared" si="2"/>
        <v>0.6849593496</v>
      </c>
      <c r="J209" s="17">
        <f t="shared" si="3"/>
        <v>0.5755007704</v>
      </c>
      <c r="K209" s="18">
        <f t="shared" si="4"/>
        <v>0.5728701797</v>
      </c>
      <c r="L209" s="19">
        <f t="shared" si="5"/>
        <v>0.002630590693</v>
      </c>
      <c r="T209" s="20">
        <f t="shared" si="6"/>
        <v>0.3745855063</v>
      </c>
      <c r="U209" s="21">
        <f t="shared" si="7"/>
        <v>0.6344553563</v>
      </c>
      <c r="V209" s="22">
        <f t="shared" si="8"/>
        <v>0.001448270693</v>
      </c>
      <c r="W209" s="12">
        <f t="shared" si="9"/>
        <v>0.7453305063</v>
      </c>
      <c r="X209" s="23">
        <f t="shared" si="10"/>
        <v>-0.005171356339</v>
      </c>
      <c r="Y209" s="12">
        <f t="shared" si="11"/>
        <v>-0.7465128263</v>
      </c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6"/>
    </row>
    <row r="210" ht="12.75" customHeight="1">
      <c r="A210" s="27"/>
      <c r="B210" s="27"/>
      <c r="C210" s="30" t="s">
        <v>227</v>
      </c>
      <c r="D210" s="31">
        <v>418.0</v>
      </c>
      <c r="E210" s="32">
        <v>328.0</v>
      </c>
      <c r="F210" s="5">
        <v>123.0</v>
      </c>
      <c r="G210" s="6">
        <v>354.0</v>
      </c>
      <c r="H210" s="15">
        <f t="shared" si="1"/>
        <v>0.4585492228</v>
      </c>
      <c r="I210" s="16">
        <f t="shared" si="2"/>
        <v>0.7272727273</v>
      </c>
      <c r="J210" s="17">
        <f t="shared" si="3"/>
        <v>0.5576451349</v>
      </c>
      <c r="K210" s="18">
        <f t="shared" si="4"/>
        <v>0.5570080964</v>
      </c>
      <c r="L210" s="19">
        <f t="shared" si="5"/>
        <v>0.0006370385222</v>
      </c>
      <c r="T210" s="20">
        <f t="shared" si="6"/>
        <v>0.371620928</v>
      </c>
      <c r="U210" s="21">
        <f t="shared" si="7"/>
        <v>0.6306732479</v>
      </c>
      <c r="V210" s="22">
        <f t="shared" si="8"/>
        <v>-0.0005452814778</v>
      </c>
      <c r="W210" s="12">
        <f t="shared" si="9"/>
        <v>0.742365928</v>
      </c>
      <c r="X210" s="23">
        <f t="shared" si="10"/>
        <v>-0.001389247851</v>
      </c>
      <c r="Y210" s="12">
        <f t="shared" si="11"/>
        <v>-0.743548248</v>
      </c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6"/>
    </row>
    <row r="211" ht="12.75" customHeight="1">
      <c r="A211" s="27"/>
      <c r="B211" s="27"/>
      <c r="C211" s="30" t="s">
        <v>228</v>
      </c>
      <c r="D211" s="31">
        <v>347.0</v>
      </c>
      <c r="E211" s="32">
        <v>292.0</v>
      </c>
      <c r="F211" s="5">
        <v>109.0</v>
      </c>
      <c r="G211" s="6">
        <v>346.0</v>
      </c>
      <c r="H211" s="15">
        <f t="shared" si="1"/>
        <v>0.4992784993</v>
      </c>
      <c r="I211" s="16">
        <f t="shared" si="2"/>
        <v>0.7281795511</v>
      </c>
      <c r="J211" s="17">
        <f t="shared" si="3"/>
        <v>0.5831809872</v>
      </c>
      <c r="K211" s="18">
        <f t="shared" si="4"/>
        <v>0.5829745788</v>
      </c>
      <c r="L211" s="19">
        <f t="shared" si="5"/>
        <v>0.0002064083822</v>
      </c>
      <c r="T211" s="20">
        <f t="shared" si="6"/>
        <v>0.3710284581</v>
      </c>
      <c r="U211" s="21">
        <f t="shared" si="7"/>
        <v>0.6296974133</v>
      </c>
      <c r="V211" s="22">
        <f t="shared" si="8"/>
        <v>-0.0009759116178</v>
      </c>
      <c r="W211" s="12">
        <f t="shared" si="9"/>
        <v>0.7417734581</v>
      </c>
      <c r="X211" s="23">
        <f t="shared" si="10"/>
        <v>-0.0004134133203</v>
      </c>
      <c r="Y211" s="12">
        <f t="shared" si="11"/>
        <v>-0.7429557781</v>
      </c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6"/>
    </row>
    <row r="212" ht="12.75" customHeight="1">
      <c r="A212" s="28"/>
      <c r="B212" s="28"/>
      <c r="C212" s="30" t="s">
        <v>229</v>
      </c>
      <c r="D212" s="31">
        <v>545.0</v>
      </c>
      <c r="E212" s="32">
        <v>439.0</v>
      </c>
      <c r="F212" s="5">
        <v>211.0</v>
      </c>
      <c r="G212" s="6">
        <v>507.0</v>
      </c>
      <c r="H212" s="15">
        <f t="shared" si="1"/>
        <v>0.4819391635</v>
      </c>
      <c r="I212" s="16">
        <f t="shared" si="2"/>
        <v>0.6753846154</v>
      </c>
      <c r="J212" s="17">
        <f t="shared" si="3"/>
        <v>0.5558166863</v>
      </c>
      <c r="K212" s="18">
        <f t="shared" si="4"/>
        <v>0.5524897538</v>
      </c>
      <c r="L212" s="19">
        <f t="shared" si="5"/>
        <v>0.003326932458</v>
      </c>
      <c r="T212" s="20">
        <f t="shared" si="6"/>
        <v>0.375670982</v>
      </c>
      <c r="U212" s="21">
        <f t="shared" si="7"/>
        <v>0.6361872208</v>
      </c>
      <c r="V212" s="22">
        <f t="shared" si="8"/>
        <v>0.002144612458</v>
      </c>
      <c r="W212" s="12">
        <f t="shared" si="9"/>
        <v>0.746415982</v>
      </c>
      <c r="X212" s="23">
        <f t="shared" si="10"/>
        <v>-0.0069032208</v>
      </c>
      <c r="Y212" s="12">
        <f t="shared" si="11"/>
        <v>-0.747598302</v>
      </c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6"/>
    </row>
    <row r="213" ht="12.75" customHeight="1">
      <c r="A213" s="27"/>
      <c r="B213" s="27"/>
      <c r="C213" s="30" t="s">
        <v>230</v>
      </c>
      <c r="D213" s="31">
        <v>500.0</v>
      </c>
      <c r="E213" s="32">
        <v>314.0</v>
      </c>
      <c r="F213" s="5">
        <v>199.0</v>
      </c>
      <c r="G213" s="6">
        <v>423.0</v>
      </c>
      <c r="H213" s="15">
        <f t="shared" si="1"/>
        <v>0.4582881907</v>
      </c>
      <c r="I213" s="16">
        <f t="shared" si="2"/>
        <v>0.61208577</v>
      </c>
      <c r="J213" s="17">
        <f t="shared" si="3"/>
        <v>0.5132311978</v>
      </c>
      <c r="K213" s="18">
        <f t="shared" si="4"/>
        <v>0.5141388446</v>
      </c>
      <c r="L213" s="19">
        <f t="shared" si="5"/>
        <v>-0.0009076468053</v>
      </c>
      <c r="T213" s="20">
        <f t="shared" si="6"/>
        <v>0.3692621248</v>
      </c>
      <c r="U213" s="21">
        <f t="shared" si="7"/>
        <v>0.6273034846</v>
      </c>
      <c r="V213" s="22">
        <f t="shared" si="8"/>
        <v>-0.002089966805</v>
      </c>
      <c r="W213" s="12">
        <f t="shared" si="9"/>
        <v>0.7400071248</v>
      </c>
      <c r="X213" s="23">
        <f t="shared" si="10"/>
        <v>0.00198051537</v>
      </c>
      <c r="Y213" s="12">
        <f t="shared" si="11"/>
        <v>-0.7411894448</v>
      </c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6"/>
    </row>
    <row r="214" ht="12.75" customHeight="1">
      <c r="A214" s="29"/>
      <c r="B214" s="29"/>
      <c r="C214" s="30" t="s">
        <v>231</v>
      </c>
      <c r="D214" s="31">
        <v>496.0</v>
      </c>
      <c r="E214" s="32">
        <v>208.0</v>
      </c>
      <c r="F214" s="5">
        <v>158.0</v>
      </c>
      <c r="G214" s="6">
        <v>324.0</v>
      </c>
      <c r="H214" s="15">
        <f t="shared" si="1"/>
        <v>0.3951219512</v>
      </c>
      <c r="I214" s="16">
        <f t="shared" si="2"/>
        <v>0.5683060109</v>
      </c>
      <c r="J214" s="17">
        <f t="shared" si="3"/>
        <v>0.4485666105</v>
      </c>
      <c r="K214" s="18">
        <f t="shared" si="4"/>
        <v>0.458158214</v>
      </c>
      <c r="L214" s="19">
        <f t="shared" si="5"/>
        <v>-0.009591603518</v>
      </c>
      <c r="T214" s="20">
        <f t="shared" si="6"/>
        <v>0.3538674669</v>
      </c>
      <c r="U214" s="21">
        <f t="shared" si="7"/>
        <v>0.6050089541</v>
      </c>
      <c r="V214" s="22">
        <f t="shared" si="8"/>
        <v>-0.01077392352</v>
      </c>
      <c r="W214" s="12">
        <f t="shared" si="9"/>
        <v>0.7246124669</v>
      </c>
      <c r="X214" s="23">
        <f t="shared" si="10"/>
        <v>0.02427504594</v>
      </c>
      <c r="Y214" s="12">
        <f t="shared" si="11"/>
        <v>-0.7257947869</v>
      </c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6"/>
    </row>
    <row r="215" ht="12.75" customHeight="1">
      <c r="A215" s="28"/>
      <c r="B215" s="28"/>
      <c r="C215" s="30" t="s">
        <v>232</v>
      </c>
      <c r="D215" s="31">
        <v>214.0</v>
      </c>
      <c r="E215" s="32">
        <v>110.0</v>
      </c>
      <c r="F215" s="5">
        <v>76.0</v>
      </c>
      <c r="G215" s="6">
        <v>159.0</v>
      </c>
      <c r="H215" s="15">
        <f t="shared" si="1"/>
        <v>0.4262734584</v>
      </c>
      <c r="I215" s="16">
        <f t="shared" si="2"/>
        <v>0.5913978495</v>
      </c>
      <c r="J215" s="17">
        <f t="shared" si="3"/>
        <v>0.481216458</v>
      </c>
      <c r="K215" s="18">
        <f t="shared" si="4"/>
        <v>0.4863225427</v>
      </c>
      <c r="L215" s="19">
        <f t="shared" si="5"/>
        <v>-0.005106084762</v>
      </c>
      <c r="T215" s="20">
        <f t="shared" si="6"/>
        <v>0.3621110749</v>
      </c>
      <c r="U215" s="21">
        <f t="shared" si="7"/>
        <v>0.6173055747</v>
      </c>
      <c r="V215" s="22">
        <f t="shared" si="8"/>
        <v>-0.006288404762</v>
      </c>
      <c r="W215" s="12">
        <f t="shared" si="9"/>
        <v>0.7328560749</v>
      </c>
      <c r="X215" s="23">
        <f t="shared" si="10"/>
        <v>0.01197842526</v>
      </c>
      <c r="Y215" s="12">
        <f t="shared" si="11"/>
        <v>-0.7340383949</v>
      </c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6"/>
    </row>
    <row r="216" ht="12.75" customHeight="1">
      <c r="A216" s="27"/>
      <c r="B216" s="27"/>
      <c r="C216" s="30" t="s">
        <v>233</v>
      </c>
      <c r="D216" s="31">
        <v>243.0</v>
      </c>
      <c r="E216" s="32">
        <v>107.0</v>
      </c>
      <c r="F216" s="5">
        <v>119.0</v>
      </c>
      <c r="G216" s="6">
        <v>123.0</v>
      </c>
      <c r="H216" s="15">
        <f t="shared" si="1"/>
        <v>0.3360655738</v>
      </c>
      <c r="I216" s="16">
        <f t="shared" si="2"/>
        <v>0.4734513274</v>
      </c>
      <c r="J216" s="17">
        <f t="shared" si="3"/>
        <v>0.3885135135</v>
      </c>
      <c r="K216" s="18">
        <f t="shared" si="4"/>
        <v>0.3858280809</v>
      </c>
      <c r="L216" s="19">
        <f t="shared" si="5"/>
        <v>0.0026854326</v>
      </c>
      <c r="T216" s="20">
        <f t="shared" si="6"/>
        <v>0.3764170352</v>
      </c>
      <c r="U216" s="21">
        <f t="shared" si="7"/>
        <v>0.6372747994</v>
      </c>
      <c r="V216" s="22">
        <f t="shared" si="8"/>
        <v>0.0015031126</v>
      </c>
      <c r="W216" s="12">
        <f t="shared" si="9"/>
        <v>0.7471620352</v>
      </c>
      <c r="X216" s="23">
        <f t="shared" si="10"/>
        <v>-0.007990799443</v>
      </c>
      <c r="Y216" s="12">
        <f t="shared" si="11"/>
        <v>-0.7483443552</v>
      </c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6"/>
    </row>
    <row r="217" ht="12.75" customHeight="1">
      <c r="A217" s="27"/>
      <c r="B217" s="27"/>
      <c r="C217" s="30" t="s">
        <v>234</v>
      </c>
      <c r="D217" s="31">
        <v>249.0</v>
      </c>
      <c r="E217" s="32">
        <v>101.0</v>
      </c>
      <c r="F217" s="5">
        <v>105.0</v>
      </c>
      <c r="G217" s="6">
        <v>141.0</v>
      </c>
      <c r="H217" s="15">
        <f t="shared" si="1"/>
        <v>0.3615384615</v>
      </c>
      <c r="I217" s="16">
        <f t="shared" si="2"/>
        <v>0.4902912621</v>
      </c>
      <c r="J217" s="17">
        <f t="shared" si="3"/>
        <v>0.4060402685</v>
      </c>
      <c r="K217" s="18">
        <f t="shared" si="4"/>
        <v>0.4081010832</v>
      </c>
      <c r="L217" s="19">
        <f t="shared" si="5"/>
        <v>-0.002060814755</v>
      </c>
      <c r="T217" s="20">
        <f t="shared" si="6"/>
        <v>0.3665417541</v>
      </c>
      <c r="U217" s="21">
        <f t="shared" si="7"/>
        <v>0.6235838741</v>
      </c>
      <c r="V217" s="22">
        <f t="shared" si="8"/>
        <v>-0.003243134755</v>
      </c>
      <c r="W217" s="12">
        <f t="shared" si="9"/>
        <v>0.7372867541</v>
      </c>
      <c r="X217" s="23">
        <f t="shared" si="10"/>
        <v>0.005700125918</v>
      </c>
      <c r="Y217" s="12">
        <f t="shared" si="11"/>
        <v>-0.7384690741</v>
      </c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6"/>
    </row>
    <row r="218" ht="12.75" customHeight="1">
      <c r="A218" s="27"/>
      <c r="B218" s="27"/>
      <c r="C218" s="30" t="s">
        <v>235</v>
      </c>
      <c r="D218" s="31">
        <v>344.0</v>
      </c>
      <c r="E218" s="32">
        <v>128.0</v>
      </c>
      <c r="F218" s="5">
        <v>158.0</v>
      </c>
      <c r="G218" s="6">
        <v>198.0</v>
      </c>
      <c r="H218" s="15">
        <f t="shared" si="1"/>
        <v>0.3653136531</v>
      </c>
      <c r="I218" s="16">
        <f t="shared" si="2"/>
        <v>0.4475524476</v>
      </c>
      <c r="J218" s="17">
        <f t="shared" si="3"/>
        <v>0.3937198068</v>
      </c>
      <c r="K218" s="18">
        <f t="shared" si="4"/>
        <v>0.3946315491</v>
      </c>
      <c r="L218" s="19">
        <f t="shared" si="5"/>
        <v>-0.0009117423049</v>
      </c>
      <c r="T218" s="20">
        <f t="shared" si="6"/>
        <v>0.3687078258</v>
      </c>
      <c r="U218" s="21">
        <f t="shared" si="7"/>
        <v>0.6267882206</v>
      </c>
      <c r="V218" s="22">
        <f t="shared" si="8"/>
        <v>-0.002094062305</v>
      </c>
      <c r="W218" s="12">
        <f t="shared" si="9"/>
        <v>0.7394528258</v>
      </c>
      <c r="X218" s="23">
        <f t="shared" si="10"/>
        <v>0.002495779441</v>
      </c>
      <c r="Y218" s="12">
        <f t="shared" si="11"/>
        <v>-0.7406351458</v>
      </c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6"/>
    </row>
    <row r="219" ht="12.75" customHeight="1">
      <c r="A219" s="27"/>
      <c r="B219" s="27"/>
      <c r="C219" s="30" t="s">
        <v>236</v>
      </c>
      <c r="D219" s="31">
        <v>501.0</v>
      </c>
      <c r="E219" s="32">
        <v>293.0</v>
      </c>
      <c r="F219" s="5">
        <v>194.0</v>
      </c>
      <c r="G219" s="6">
        <v>372.0</v>
      </c>
      <c r="H219" s="15">
        <f t="shared" si="1"/>
        <v>0.4261168385</v>
      </c>
      <c r="I219" s="16">
        <f t="shared" si="2"/>
        <v>0.6016427105</v>
      </c>
      <c r="J219" s="17">
        <f t="shared" si="3"/>
        <v>0.4889705882</v>
      </c>
      <c r="K219" s="18">
        <f t="shared" si="4"/>
        <v>0.4900222153</v>
      </c>
      <c r="L219" s="19">
        <f t="shared" si="5"/>
        <v>-0.00105162705</v>
      </c>
      <c r="T219" s="20">
        <f t="shared" si="6"/>
        <v>0.3689970738</v>
      </c>
      <c r="U219" s="21">
        <f t="shared" si="7"/>
        <v>0.6268160688</v>
      </c>
      <c r="V219" s="22">
        <f t="shared" si="8"/>
        <v>-0.00223394705</v>
      </c>
      <c r="W219" s="12">
        <f t="shared" si="9"/>
        <v>0.7397420738</v>
      </c>
      <c r="X219" s="23">
        <f t="shared" si="10"/>
        <v>0.002467931222</v>
      </c>
      <c r="Y219" s="12">
        <f t="shared" si="11"/>
        <v>-0.7409243938</v>
      </c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6"/>
    </row>
    <row r="220" ht="12.75" customHeight="1">
      <c r="A220" s="27"/>
      <c r="B220" s="27"/>
      <c r="C220" s="30" t="s">
        <v>237</v>
      </c>
      <c r="D220" s="31">
        <v>398.0</v>
      </c>
      <c r="E220" s="32">
        <v>214.0</v>
      </c>
      <c r="F220" s="5">
        <v>173.0</v>
      </c>
      <c r="G220" s="6">
        <v>339.0</v>
      </c>
      <c r="H220" s="15">
        <f t="shared" si="1"/>
        <v>0.459972863</v>
      </c>
      <c r="I220" s="16">
        <f t="shared" si="2"/>
        <v>0.5529715762</v>
      </c>
      <c r="J220" s="17">
        <f t="shared" si="3"/>
        <v>0.4919928826</v>
      </c>
      <c r="K220" s="18">
        <f t="shared" si="4"/>
        <v>0.4932826901</v>
      </c>
      <c r="L220" s="19">
        <f t="shared" si="5"/>
        <v>-0.00128980756</v>
      </c>
      <c r="T220" s="20">
        <f t="shared" si="6"/>
        <v>0.3684124975</v>
      </c>
      <c r="U220" s="21">
        <f t="shared" si="7"/>
        <v>0.6264799051</v>
      </c>
      <c r="V220" s="22">
        <f t="shared" si="8"/>
        <v>-0.00247212756</v>
      </c>
      <c r="W220" s="12">
        <f t="shared" si="9"/>
        <v>0.7391574975</v>
      </c>
      <c r="X220" s="23">
        <f t="shared" si="10"/>
        <v>0.002804094901</v>
      </c>
      <c r="Y220" s="12">
        <f t="shared" si="11"/>
        <v>-0.7403398175</v>
      </c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6"/>
    </row>
    <row r="221" ht="12.75" customHeight="1">
      <c r="A221" s="27"/>
      <c r="B221" s="27"/>
      <c r="C221" s="30" t="s">
        <v>238</v>
      </c>
      <c r="D221" s="31">
        <v>164.0</v>
      </c>
      <c r="E221" s="32">
        <v>73.0</v>
      </c>
      <c r="F221" s="5">
        <v>69.0</v>
      </c>
      <c r="G221" s="6">
        <v>105.0</v>
      </c>
      <c r="H221" s="15">
        <f t="shared" si="1"/>
        <v>0.3903345725</v>
      </c>
      <c r="I221" s="16">
        <f t="shared" si="2"/>
        <v>0.514084507</v>
      </c>
      <c r="J221" s="17">
        <f t="shared" si="3"/>
        <v>0.4330900243</v>
      </c>
      <c r="K221" s="18">
        <f t="shared" si="4"/>
        <v>0.4350432417</v>
      </c>
      <c r="L221" s="19">
        <f t="shared" si="5"/>
        <v>-0.001953217348</v>
      </c>
      <c r="T221" s="20">
        <f t="shared" si="6"/>
        <v>0.3669455909</v>
      </c>
      <c r="U221" s="21">
        <f t="shared" si="7"/>
        <v>0.6242800432</v>
      </c>
      <c r="V221" s="22">
        <f t="shared" si="8"/>
        <v>-0.003135537348</v>
      </c>
      <c r="W221" s="12">
        <f t="shared" si="9"/>
        <v>0.7376905909</v>
      </c>
      <c r="X221" s="23">
        <f t="shared" si="10"/>
        <v>0.005003956824</v>
      </c>
      <c r="Y221" s="12">
        <f t="shared" si="11"/>
        <v>-0.7388729109</v>
      </c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6"/>
    </row>
    <row r="222" ht="12.75" customHeight="1">
      <c r="A222" s="27"/>
      <c r="B222" s="27"/>
      <c r="C222" s="30" t="s">
        <v>239</v>
      </c>
      <c r="D222" s="31">
        <v>104.0</v>
      </c>
      <c r="E222" s="32">
        <v>65.0</v>
      </c>
      <c r="F222" s="5">
        <v>52.0</v>
      </c>
      <c r="G222" s="6">
        <v>88.0</v>
      </c>
      <c r="H222" s="15">
        <f t="shared" si="1"/>
        <v>0.4583333333</v>
      </c>
      <c r="I222" s="16">
        <f t="shared" si="2"/>
        <v>0.5555555556</v>
      </c>
      <c r="J222" s="17">
        <f t="shared" si="3"/>
        <v>0.4951456311</v>
      </c>
      <c r="K222" s="18">
        <f t="shared" si="4"/>
        <v>0.4932089578</v>
      </c>
      <c r="L222" s="19">
        <f t="shared" si="5"/>
        <v>0.00193667329</v>
      </c>
      <c r="T222" s="20">
        <f t="shared" si="6"/>
        <v>0.3742310119</v>
      </c>
      <c r="U222" s="21">
        <f t="shared" si="7"/>
        <v>0.633509469</v>
      </c>
      <c r="V222" s="22">
        <f t="shared" si="8"/>
        <v>0.0007543532902</v>
      </c>
      <c r="W222" s="12">
        <f t="shared" si="9"/>
        <v>0.7449760119</v>
      </c>
      <c r="X222" s="23">
        <f t="shared" si="10"/>
        <v>-0.004225468997</v>
      </c>
      <c r="Y222" s="12">
        <f t="shared" si="11"/>
        <v>-0.7461583319</v>
      </c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6"/>
    </row>
    <row r="223" ht="12.75" customHeight="1">
      <c r="A223" s="27"/>
      <c r="B223" s="27"/>
      <c r="C223" s="30" t="s">
        <v>240</v>
      </c>
      <c r="D223" s="31">
        <v>176.0</v>
      </c>
      <c r="E223" s="32">
        <v>109.0</v>
      </c>
      <c r="F223" s="5">
        <v>51.0</v>
      </c>
      <c r="G223" s="6">
        <v>175.0</v>
      </c>
      <c r="H223" s="15">
        <f t="shared" si="1"/>
        <v>0.4985754986</v>
      </c>
      <c r="I223" s="16">
        <f t="shared" si="2"/>
        <v>0.68125</v>
      </c>
      <c r="J223" s="17">
        <f t="shared" si="3"/>
        <v>0.5557729941</v>
      </c>
      <c r="K223" s="18">
        <f t="shared" si="4"/>
        <v>0.5651332953</v>
      </c>
      <c r="L223" s="19">
        <f t="shared" si="5"/>
        <v>-0.009360301166</v>
      </c>
      <c r="T223" s="20">
        <f t="shared" si="6"/>
        <v>0.3570051084</v>
      </c>
      <c r="U223" s="21">
        <f t="shared" si="7"/>
        <v>0.6105099102</v>
      </c>
      <c r="V223" s="22">
        <f t="shared" si="8"/>
        <v>-0.01054262117</v>
      </c>
      <c r="W223" s="12">
        <f t="shared" si="9"/>
        <v>0.7277501084</v>
      </c>
      <c r="X223" s="23">
        <f t="shared" si="10"/>
        <v>0.01877408977</v>
      </c>
      <c r="Y223" s="12">
        <f t="shared" si="11"/>
        <v>-0.7289324284</v>
      </c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6"/>
    </row>
    <row r="224" ht="12.75" customHeight="1">
      <c r="A224" s="29"/>
      <c r="B224" s="29"/>
      <c r="C224" s="30" t="s">
        <v>241</v>
      </c>
      <c r="D224" s="31">
        <v>65.0</v>
      </c>
      <c r="E224" s="32">
        <v>52.0</v>
      </c>
      <c r="F224" s="5">
        <v>39.0</v>
      </c>
      <c r="G224" s="6">
        <v>61.0</v>
      </c>
      <c r="H224" s="15">
        <f t="shared" si="1"/>
        <v>0.4841269841</v>
      </c>
      <c r="I224" s="16">
        <f t="shared" si="2"/>
        <v>0.5714285714</v>
      </c>
      <c r="J224" s="17">
        <f t="shared" si="3"/>
        <v>0.5207373272</v>
      </c>
      <c r="K224" s="18">
        <f t="shared" si="4"/>
        <v>0.5153253308</v>
      </c>
      <c r="L224" s="19">
        <f t="shared" si="5"/>
        <v>0.005411996395</v>
      </c>
      <c r="T224" s="20">
        <f t="shared" si="6"/>
        <v>0.3802159937</v>
      </c>
      <c r="U224" s="21">
        <f t="shared" si="7"/>
        <v>0.6404628778</v>
      </c>
      <c r="V224" s="22">
        <f t="shared" si="8"/>
        <v>0.004229676395</v>
      </c>
      <c r="W224" s="12">
        <f t="shared" si="9"/>
        <v>0.7509609937</v>
      </c>
      <c r="X224" s="23">
        <f t="shared" si="10"/>
        <v>-0.0111788778</v>
      </c>
      <c r="Y224" s="12">
        <f t="shared" si="11"/>
        <v>-0.7521433137</v>
      </c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6"/>
    </row>
    <row r="225" ht="12.75" customHeight="1">
      <c r="A225" s="27"/>
      <c r="B225" s="27"/>
      <c r="C225" s="30" t="s">
        <v>242</v>
      </c>
      <c r="D225" s="31">
        <v>612.0</v>
      </c>
      <c r="E225" s="32">
        <v>372.0</v>
      </c>
      <c r="F225" s="5">
        <v>225.0</v>
      </c>
      <c r="G225" s="6">
        <v>461.0</v>
      </c>
      <c r="H225" s="15">
        <f t="shared" si="1"/>
        <v>0.4296365331</v>
      </c>
      <c r="I225" s="16">
        <f t="shared" si="2"/>
        <v>0.6231155779</v>
      </c>
      <c r="J225" s="17">
        <f t="shared" si="3"/>
        <v>0.4988023952</v>
      </c>
      <c r="K225" s="18">
        <f t="shared" si="4"/>
        <v>0.500198061</v>
      </c>
      <c r="L225" s="19">
        <f t="shared" si="5"/>
        <v>-0.001395665801</v>
      </c>
      <c r="T225" s="20">
        <f t="shared" si="6"/>
        <v>0.3685051815</v>
      </c>
      <c r="U225" s="21">
        <f t="shared" si="7"/>
        <v>0.6260355197</v>
      </c>
      <c r="V225" s="22">
        <f t="shared" si="8"/>
        <v>-0.002577985801</v>
      </c>
      <c r="W225" s="12">
        <f t="shared" si="9"/>
        <v>0.7392501815</v>
      </c>
      <c r="X225" s="23">
        <f t="shared" si="10"/>
        <v>0.00324848027</v>
      </c>
      <c r="Y225" s="12">
        <f t="shared" si="11"/>
        <v>-0.7404325015</v>
      </c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6"/>
    </row>
    <row r="226" ht="12.75" customHeight="1">
      <c r="A226" s="27"/>
      <c r="B226" s="27"/>
      <c r="C226" s="30" t="s">
        <v>243</v>
      </c>
      <c r="D226" s="31">
        <v>36.0</v>
      </c>
      <c r="E226" s="32">
        <v>28.0</v>
      </c>
      <c r="F226" s="5">
        <v>17.0</v>
      </c>
      <c r="G226" s="6">
        <v>30.0</v>
      </c>
      <c r="H226" s="15">
        <f t="shared" si="1"/>
        <v>0.4545454545</v>
      </c>
      <c r="I226" s="16">
        <f t="shared" si="2"/>
        <v>0.6222222222</v>
      </c>
      <c r="J226" s="17">
        <f t="shared" si="3"/>
        <v>0.5225225225</v>
      </c>
      <c r="K226" s="18">
        <f t="shared" si="4"/>
        <v>0.5155416396</v>
      </c>
      <c r="L226" s="19">
        <f t="shared" si="5"/>
        <v>0.006980882927</v>
      </c>
      <c r="T226" s="20">
        <f t="shared" si="6"/>
        <v>0.3819642761</v>
      </c>
      <c r="U226" s="21">
        <f t="shared" si="7"/>
        <v>0.6446419424</v>
      </c>
      <c r="V226" s="22">
        <f t="shared" si="8"/>
        <v>0.005798562927</v>
      </c>
      <c r="W226" s="12">
        <f t="shared" si="9"/>
        <v>0.7527092761</v>
      </c>
      <c r="X226" s="23">
        <f t="shared" si="10"/>
        <v>-0.01535794244</v>
      </c>
      <c r="Y226" s="12">
        <f t="shared" si="11"/>
        <v>-0.7538915961</v>
      </c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6"/>
    </row>
    <row r="227" ht="12.75" customHeight="1">
      <c r="A227" s="29"/>
      <c r="B227" s="29"/>
      <c r="C227" s="30" t="s">
        <v>244</v>
      </c>
      <c r="D227" s="31">
        <v>175.0</v>
      </c>
      <c r="E227" s="32">
        <v>74.0</v>
      </c>
      <c r="F227" s="5">
        <v>69.0</v>
      </c>
      <c r="G227" s="6">
        <v>104.0</v>
      </c>
      <c r="H227" s="15">
        <f t="shared" si="1"/>
        <v>0.3727598566</v>
      </c>
      <c r="I227" s="16">
        <f t="shared" si="2"/>
        <v>0.5174825175</v>
      </c>
      <c r="J227" s="17">
        <f t="shared" si="3"/>
        <v>0.4218009479</v>
      </c>
      <c r="K227" s="18">
        <f t="shared" si="4"/>
        <v>0.4252435496</v>
      </c>
      <c r="L227" s="19">
        <f t="shared" si="5"/>
        <v>-0.003442601697</v>
      </c>
      <c r="T227" s="20">
        <f t="shared" si="6"/>
        <v>0.3640924048</v>
      </c>
      <c r="U227" s="21">
        <f t="shared" si="7"/>
        <v>0.6200485589</v>
      </c>
      <c r="V227" s="22">
        <f t="shared" si="8"/>
        <v>-0.004624921697</v>
      </c>
      <c r="W227" s="12">
        <f t="shared" si="9"/>
        <v>0.7348374048</v>
      </c>
      <c r="X227" s="23">
        <f t="shared" si="10"/>
        <v>0.009235441091</v>
      </c>
      <c r="Y227" s="12">
        <f t="shared" si="11"/>
        <v>-0.7360197248</v>
      </c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6"/>
    </row>
    <row r="228" ht="12.75" customHeight="1">
      <c r="A228" s="27"/>
      <c r="B228" s="27"/>
      <c r="C228" s="30" t="s">
        <v>245</v>
      </c>
      <c r="D228" s="31">
        <v>67.0</v>
      </c>
      <c r="E228" s="32">
        <v>3.0</v>
      </c>
      <c r="F228" s="5">
        <v>64.0</v>
      </c>
      <c r="G228" s="6">
        <v>6.0</v>
      </c>
      <c r="H228" s="15">
        <f t="shared" si="1"/>
        <v>0.08219178082</v>
      </c>
      <c r="I228" s="16">
        <f t="shared" si="2"/>
        <v>0.0447761194</v>
      </c>
      <c r="J228" s="17">
        <f t="shared" si="3"/>
        <v>0.06428571429</v>
      </c>
      <c r="K228" s="18">
        <f t="shared" si="4"/>
        <v>0.06714017499</v>
      </c>
      <c r="L228" s="19">
        <f t="shared" si="5"/>
        <v>-0.002854460705</v>
      </c>
      <c r="T228" s="20">
        <f t="shared" si="6"/>
        <v>0.3069953776</v>
      </c>
      <c r="U228" s="21">
        <f t="shared" si="7"/>
        <v>0.5945547281</v>
      </c>
      <c r="V228" s="22">
        <f t="shared" si="8"/>
        <v>-0.004036780705</v>
      </c>
      <c r="W228" s="12">
        <f t="shared" si="9"/>
        <v>0.6777403776</v>
      </c>
      <c r="X228" s="23">
        <f t="shared" si="10"/>
        <v>0.03472927191</v>
      </c>
      <c r="Y228" s="12">
        <f t="shared" si="11"/>
        <v>-0.6789226976</v>
      </c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6"/>
    </row>
    <row r="229" ht="12.75" customHeight="1">
      <c r="A229" s="29"/>
      <c r="B229" s="29"/>
      <c r="C229" s="30" t="s">
        <v>246</v>
      </c>
      <c r="D229" s="31">
        <v>132.0</v>
      </c>
      <c r="E229" s="32">
        <v>54.0</v>
      </c>
      <c r="F229" s="5">
        <v>62.0</v>
      </c>
      <c r="G229" s="6">
        <v>79.0</v>
      </c>
      <c r="H229" s="15">
        <f t="shared" si="1"/>
        <v>0.3744075829</v>
      </c>
      <c r="I229" s="16">
        <f t="shared" si="2"/>
        <v>0.4655172414</v>
      </c>
      <c r="J229" s="17">
        <f t="shared" si="3"/>
        <v>0.4067278287</v>
      </c>
      <c r="K229" s="18">
        <f t="shared" si="4"/>
        <v>0.4070145711</v>
      </c>
      <c r="L229" s="19">
        <f t="shared" si="5"/>
        <v>-0.0002867423308</v>
      </c>
      <c r="T229" s="20">
        <f t="shared" si="6"/>
        <v>0.370129035</v>
      </c>
      <c r="U229" s="21">
        <f t="shared" si="7"/>
        <v>0.6285181439</v>
      </c>
      <c r="V229" s="22">
        <f t="shared" si="8"/>
        <v>-0.001469062331</v>
      </c>
      <c r="W229" s="12">
        <f t="shared" si="9"/>
        <v>0.740874035</v>
      </c>
      <c r="X229" s="23">
        <f t="shared" si="10"/>
        <v>0.0007658560987</v>
      </c>
      <c r="Y229" s="12">
        <f t="shared" si="11"/>
        <v>-0.742056355</v>
      </c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6"/>
    </row>
    <row r="230" ht="12.75" customHeight="1">
      <c r="A230" s="27"/>
      <c r="B230" s="27"/>
      <c r="C230" s="30" t="s">
        <v>247</v>
      </c>
      <c r="D230" s="31">
        <v>27.0</v>
      </c>
      <c r="E230" s="32">
        <v>11.0</v>
      </c>
      <c r="F230" s="5">
        <v>19.0</v>
      </c>
      <c r="G230" s="6">
        <v>11.0</v>
      </c>
      <c r="H230" s="15">
        <f t="shared" si="1"/>
        <v>0.2894736842</v>
      </c>
      <c r="I230" s="16">
        <f t="shared" si="2"/>
        <v>0.3666666667</v>
      </c>
      <c r="J230" s="17">
        <f t="shared" si="3"/>
        <v>0.3235294118</v>
      </c>
      <c r="K230" s="18">
        <f t="shared" si="4"/>
        <v>0.3169186712</v>
      </c>
      <c r="L230" s="19">
        <f t="shared" si="5"/>
        <v>0.006610740537</v>
      </c>
      <c r="T230" s="20">
        <f t="shared" si="6"/>
        <v>0.3887742924</v>
      </c>
      <c r="U230" s="21">
        <f t="shared" si="7"/>
        <v>0.6521211037</v>
      </c>
      <c r="V230" s="22">
        <f t="shared" si="8"/>
        <v>0.005428420537</v>
      </c>
      <c r="W230" s="12">
        <f t="shared" si="9"/>
        <v>0.7595192924</v>
      </c>
      <c r="X230" s="23">
        <f t="shared" si="10"/>
        <v>-0.02283710367</v>
      </c>
      <c r="Y230" s="12">
        <f t="shared" si="11"/>
        <v>-0.7607016124</v>
      </c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6"/>
    </row>
    <row r="231" ht="12.75" customHeight="1">
      <c r="A231" s="27"/>
      <c r="B231" s="27"/>
      <c r="C231" s="30" t="s">
        <v>248</v>
      </c>
      <c r="D231" s="31">
        <v>198.0</v>
      </c>
      <c r="E231" s="32">
        <v>92.0</v>
      </c>
      <c r="F231" s="5">
        <v>90.0</v>
      </c>
      <c r="G231" s="6">
        <v>133.0</v>
      </c>
      <c r="H231" s="15">
        <f t="shared" si="1"/>
        <v>0.4018126888</v>
      </c>
      <c r="I231" s="16">
        <f t="shared" si="2"/>
        <v>0.5054945055</v>
      </c>
      <c r="J231" s="17">
        <f t="shared" si="3"/>
        <v>0.4385964912</v>
      </c>
      <c r="K231" s="18">
        <f t="shared" si="4"/>
        <v>0.4390815365</v>
      </c>
      <c r="L231" s="19">
        <f t="shared" si="5"/>
        <v>-0.000485045284</v>
      </c>
      <c r="T231" s="20">
        <f t="shared" si="6"/>
        <v>0.3697854539</v>
      </c>
      <c r="U231" s="21">
        <f t="shared" si="7"/>
        <v>0.6280768572</v>
      </c>
      <c r="V231" s="22">
        <f t="shared" si="8"/>
        <v>-0.001667365284</v>
      </c>
      <c r="W231" s="12">
        <f t="shared" si="9"/>
        <v>0.7405304539</v>
      </c>
      <c r="X231" s="23">
        <f t="shared" si="10"/>
        <v>0.001207142774</v>
      </c>
      <c r="Y231" s="12">
        <f t="shared" si="11"/>
        <v>-0.7417127739</v>
      </c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6"/>
    </row>
    <row r="232" ht="12.75" customHeight="1">
      <c r="A232" s="27"/>
      <c r="B232" s="27"/>
      <c r="C232" s="30" t="s">
        <v>249</v>
      </c>
      <c r="D232" s="31">
        <v>55.0</v>
      </c>
      <c r="E232" s="32">
        <v>18.0</v>
      </c>
      <c r="F232" s="5">
        <v>29.0</v>
      </c>
      <c r="G232" s="6">
        <v>39.0</v>
      </c>
      <c r="H232" s="15">
        <f t="shared" si="1"/>
        <v>0.414893617</v>
      </c>
      <c r="I232" s="16">
        <f t="shared" si="2"/>
        <v>0.3829787234</v>
      </c>
      <c r="J232" s="17">
        <f t="shared" si="3"/>
        <v>0.4042553191</v>
      </c>
      <c r="K232" s="18">
        <f t="shared" si="4"/>
        <v>0.4018910417</v>
      </c>
      <c r="L232" s="19">
        <f t="shared" si="5"/>
        <v>0.002364277447</v>
      </c>
      <c r="T232" s="20">
        <f t="shared" si="6"/>
        <v>0.3769183911</v>
      </c>
      <c r="U232" s="21">
        <f t="shared" si="7"/>
        <v>0.6349825149</v>
      </c>
      <c r="V232" s="22">
        <f t="shared" si="8"/>
        <v>0.001181957447</v>
      </c>
      <c r="W232" s="12">
        <f t="shared" si="9"/>
        <v>0.7476633911</v>
      </c>
      <c r="X232" s="23">
        <f t="shared" si="10"/>
        <v>-0.005698514872</v>
      </c>
      <c r="Y232" s="12">
        <f t="shared" si="11"/>
        <v>-0.7488457111</v>
      </c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6"/>
    </row>
    <row r="233" ht="12.75" customHeight="1">
      <c r="A233" s="28"/>
      <c r="B233" s="28"/>
      <c r="C233" s="30" t="s">
        <v>250</v>
      </c>
      <c r="D233" s="31">
        <v>177.0</v>
      </c>
      <c r="E233" s="32">
        <v>87.0</v>
      </c>
      <c r="F233" s="5">
        <v>103.0</v>
      </c>
      <c r="G233" s="6">
        <v>161.0</v>
      </c>
      <c r="H233" s="15">
        <f t="shared" si="1"/>
        <v>0.4763313609</v>
      </c>
      <c r="I233" s="16">
        <f t="shared" si="2"/>
        <v>0.4578947368</v>
      </c>
      <c r="J233" s="17">
        <f t="shared" si="3"/>
        <v>0.4696969697</v>
      </c>
      <c r="K233" s="18">
        <f t="shared" si="4"/>
        <v>0.4683275684</v>
      </c>
      <c r="L233" s="19">
        <f t="shared" si="5"/>
        <v>0.001369401344</v>
      </c>
      <c r="T233" s="20">
        <f t="shared" si="6"/>
        <v>0.3737356466</v>
      </c>
      <c r="U233" s="21">
        <f t="shared" si="7"/>
        <v>0.6321588923</v>
      </c>
      <c r="V233" s="22">
        <f t="shared" si="8"/>
        <v>0.0001870813444</v>
      </c>
      <c r="W233" s="12">
        <f t="shared" si="9"/>
        <v>0.7444806466</v>
      </c>
      <c r="X233" s="23">
        <f t="shared" si="10"/>
        <v>-0.002874892263</v>
      </c>
      <c r="Y233" s="12">
        <f t="shared" si="11"/>
        <v>-0.7456629666</v>
      </c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6"/>
    </row>
    <row r="234" ht="12.75" customHeight="1">
      <c r="A234" s="28"/>
      <c r="B234" s="28"/>
      <c r="C234" s="30" t="s">
        <v>251</v>
      </c>
      <c r="D234" s="31">
        <v>244.0</v>
      </c>
      <c r="E234" s="32">
        <v>117.0</v>
      </c>
      <c r="F234" s="5">
        <v>125.0</v>
      </c>
      <c r="G234" s="6">
        <v>165.0</v>
      </c>
      <c r="H234" s="15">
        <f t="shared" si="1"/>
        <v>0.4034229829</v>
      </c>
      <c r="I234" s="16">
        <f t="shared" si="2"/>
        <v>0.4834710744</v>
      </c>
      <c r="J234" s="17">
        <f t="shared" si="3"/>
        <v>0.4331797235</v>
      </c>
      <c r="K234" s="18">
        <f t="shared" si="4"/>
        <v>0.4319297918</v>
      </c>
      <c r="L234" s="19">
        <f t="shared" si="5"/>
        <v>0.001249931669</v>
      </c>
      <c r="T234" s="20">
        <f t="shared" si="6"/>
        <v>0.3733303288</v>
      </c>
      <c r="U234" s="21">
        <f t="shared" si="7"/>
        <v>0.6323823155</v>
      </c>
      <c r="V234" s="22">
        <f t="shared" si="8"/>
        <v>0.00006761166937</v>
      </c>
      <c r="W234" s="12">
        <f t="shared" si="9"/>
        <v>0.7440753288</v>
      </c>
      <c r="X234" s="23">
        <f t="shared" si="10"/>
        <v>-0.003098315471</v>
      </c>
      <c r="Y234" s="12">
        <f t="shared" si="11"/>
        <v>-0.7452576488</v>
      </c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6"/>
    </row>
    <row r="235" ht="12.75" customHeight="1">
      <c r="A235" s="27"/>
      <c r="B235" s="27"/>
      <c r="C235" s="30" t="s">
        <v>252</v>
      </c>
      <c r="D235" s="31">
        <v>42.0</v>
      </c>
      <c r="E235" s="32">
        <v>23.0</v>
      </c>
      <c r="F235" s="5">
        <v>9.0</v>
      </c>
      <c r="G235" s="6">
        <v>11.0</v>
      </c>
      <c r="H235" s="15">
        <f t="shared" si="1"/>
        <v>0.2075471698</v>
      </c>
      <c r="I235" s="16">
        <f t="shared" si="2"/>
        <v>0.71875</v>
      </c>
      <c r="J235" s="17">
        <f t="shared" si="3"/>
        <v>0.4</v>
      </c>
      <c r="K235" s="18">
        <f t="shared" si="4"/>
        <v>0.395896762</v>
      </c>
      <c r="L235" s="19">
        <f t="shared" si="5"/>
        <v>0.004103238042</v>
      </c>
      <c r="T235" s="20">
        <f t="shared" si="6"/>
        <v>0.3764538529</v>
      </c>
      <c r="U235" s="21">
        <f t="shared" si="7"/>
        <v>0.6490541469</v>
      </c>
      <c r="V235" s="22">
        <f t="shared" si="8"/>
        <v>0.002920918042</v>
      </c>
      <c r="W235" s="12">
        <f t="shared" si="9"/>
        <v>0.7471988529</v>
      </c>
      <c r="X235" s="23">
        <f t="shared" si="10"/>
        <v>-0.01977014693</v>
      </c>
      <c r="Y235" s="12">
        <f t="shared" si="11"/>
        <v>-0.7483811729</v>
      </c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6"/>
    </row>
    <row r="236" ht="12.75" customHeight="1">
      <c r="A236" s="27"/>
      <c r="B236" s="27"/>
      <c r="C236" s="30" t="s">
        <v>253</v>
      </c>
      <c r="D236" s="31">
        <v>251.0</v>
      </c>
      <c r="E236" s="32">
        <v>171.0</v>
      </c>
      <c r="F236" s="5">
        <v>118.0</v>
      </c>
      <c r="G236" s="6">
        <v>233.0</v>
      </c>
      <c r="H236" s="15">
        <f t="shared" si="1"/>
        <v>0.4814049587</v>
      </c>
      <c r="I236" s="16">
        <f t="shared" si="2"/>
        <v>0.5916955017</v>
      </c>
      <c r="J236" s="17">
        <f t="shared" si="3"/>
        <v>0.5226390686</v>
      </c>
      <c r="K236" s="18">
        <f t="shared" si="4"/>
        <v>0.5211262668</v>
      </c>
      <c r="L236" s="19">
        <f t="shared" si="5"/>
        <v>0.001512801759</v>
      </c>
      <c r="T236" s="20">
        <f t="shared" si="6"/>
        <v>0.3733017234</v>
      </c>
      <c r="U236" s="21">
        <f t="shared" si="7"/>
        <v>0.6324264723</v>
      </c>
      <c r="V236" s="22">
        <f t="shared" si="8"/>
        <v>0.0003304817586</v>
      </c>
      <c r="W236" s="12">
        <f t="shared" si="9"/>
        <v>0.7440467234</v>
      </c>
      <c r="X236" s="23">
        <f t="shared" si="10"/>
        <v>-0.003142472323</v>
      </c>
      <c r="Y236" s="12">
        <f t="shared" si="11"/>
        <v>-0.7452290434</v>
      </c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6"/>
    </row>
    <row r="237" ht="12.75" customHeight="1">
      <c r="A237" s="27"/>
      <c r="B237" s="27"/>
      <c r="C237" s="30" t="s">
        <v>254</v>
      </c>
      <c r="D237" s="31">
        <v>192.0</v>
      </c>
      <c r="E237" s="32">
        <v>220.0</v>
      </c>
      <c r="F237" s="5">
        <v>80.0</v>
      </c>
      <c r="G237" s="6">
        <v>476.0</v>
      </c>
      <c r="H237" s="15">
        <f t="shared" si="1"/>
        <v>0.7125748503</v>
      </c>
      <c r="I237" s="16">
        <f t="shared" si="2"/>
        <v>0.7333333333</v>
      </c>
      <c r="J237" s="17">
        <f t="shared" si="3"/>
        <v>0.7190082645</v>
      </c>
      <c r="K237" s="18">
        <f t="shared" si="4"/>
        <v>0.7191092988</v>
      </c>
      <c r="L237" s="19">
        <f t="shared" si="5"/>
        <v>-0.0001010342997</v>
      </c>
      <c r="T237" s="20">
        <f t="shared" si="6"/>
        <v>0.370607226</v>
      </c>
      <c r="U237" s="21">
        <f t="shared" si="7"/>
        <v>0.6291422124</v>
      </c>
      <c r="V237" s="22">
        <f t="shared" si="8"/>
        <v>-0.0012833543</v>
      </c>
      <c r="W237" s="12">
        <f t="shared" si="9"/>
        <v>0.741352226</v>
      </c>
      <c r="X237" s="23">
        <f t="shared" si="10"/>
        <v>0.0001417876306</v>
      </c>
      <c r="Y237" s="12">
        <f t="shared" si="11"/>
        <v>-0.742534546</v>
      </c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6"/>
    </row>
    <row r="238" ht="12.75" customHeight="1">
      <c r="A238" s="27"/>
      <c r="B238" s="27"/>
      <c r="C238" s="30" t="s">
        <v>255</v>
      </c>
      <c r="D238" s="31">
        <v>130.0</v>
      </c>
      <c r="E238" s="32">
        <v>197.0</v>
      </c>
      <c r="F238" s="5">
        <v>37.0</v>
      </c>
      <c r="G238" s="6">
        <v>293.0</v>
      </c>
      <c r="H238" s="15">
        <f t="shared" si="1"/>
        <v>0.6926713948</v>
      </c>
      <c r="I238" s="16">
        <f t="shared" si="2"/>
        <v>0.8418803419</v>
      </c>
      <c r="J238" s="17">
        <f t="shared" si="3"/>
        <v>0.7458143075</v>
      </c>
      <c r="K238" s="18">
        <f t="shared" si="4"/>
        <v>0.7468276334</v>
      </c>
      <c r="L238" s="19">
        <f t="shared" si="5"/>
        <v>-0.001013325897</v>
      </c>
      <c r="T238" s="20">
        <f t="shared" si="6"/>
        <v>0.369541354</v>
      </c>
      <c r="U238" s="21">
        <f t="shared" si="7"/>
        <v>0.6278210756</v>
      </c>
      <c r="V238" s="22">
        <f t="shared" si="8"/>
        <v>-0.002195645897</v>
      </c>
      <c r="W238" s="12">
        <f t="shared" si="9"/>
        <v>0.740286354</v>
      </c>
      <c r="X238" s="23">
        <f t="shared" si="10"/>
        <v>0.001462924418</v>
      </c>
      <c r="Y238" s="12">
        <f t="shared" si="11"/>
        <v>-0.741468674</v>
      </c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6"/>
    </row>
    <row r="239" ht="12.75" customHeight="1">
      <c r="A239" s="27"/>
      <c r="B239" s="27"/>
      <c r="C239" s="30" t="s">
        <v>256</v>
      </c>
      <c r="D239" s="31">
        <v>234.0</v>
      </c>
      <c r="E239" s="32">
        <v>176.0</v>
      </c>
      <c r="F239" s="5">
        <v>99.0</v>
      </c>
      <c r="G239" s="6">
        <v>360.0</v>
      </c>
      <c r="H239" s="15">
        <f t="shared" si="1"/>
        <v>0.6060606061</v>
      </c>
      <c r="I239" s="16">
        <f t="shared" si="2"/>
        <v>0.64</v>
      </c>
      <c r="J239" s="17">
        <f t="shared" si="3"/>
        <v>0.6168009206</v>
      </c>
      <c r="K239" s="18">
        <f t="shared" si="4"/>
        <v>0.6174787224</v>
      </c>
      <c r="L239" s="19">
        <f t="shared" si="5"/>
        <v>-0.0006778018259</v>
      </c>
      <c r="T239" s="20">
        <f t="shared" si="6"/>
        <v>0.3696859346</v>
      </c>
      <c r="U239" s="21">
        <f t="shared" si="7"/>
        <v>0.628165627</v>
      </c>
      <c r="V239" s="22">
        <f t="shared" si="8"/>
        <v>-0.001860121826</v>
      </c>
      <c r="W239" s="12">
        <f t="shared" si="9"/>
        <v>0.7404309346</v>
      </c>
      <c r="X239" s="23">
        <f t="shared" si="10"/>
        <v>0.001118373013</v>
      </c>
      <c r="Y239" s="12">
        <f t="shared" si="11"/>
        <v>-0.7416132546</v>
      </c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6"/>
    </row>
    <row r="240" ht="12.75" customHeight="1">
      <c r="A240" s="27"/>
      <c r="B240" s="27"/>
      <c r="C240" s="30" t="s">
        <v>257</v>
      </c>
      <c r="D240" s="31">
        <v>127.0</v>
      </c>
      <c r="E240" s="32">
        <v>59.0</v>
      </c>
      <c r="F240" s="5">
        <v>115.0</v>
      </c>
      <c r="G240" s="6">
        <v>55.0</v>
      </c>
      <c r="H240" s="15">
        <f t="shared" si="1"/>
        <v>0.3021978022</v>
      </c>
      <c r="I240" s="16">
        <f t="shared" si="2"/>
        <v>0.3390804598</v>
      </c>
      <c r="J240" s="17">
        <f t="shared" si="3"/>
        <v>0.3202247191</v>
      </c>
      <c r="K240" s="18">
        <f t="shared" si="4"/>
        <v>0.3146983068</v>
      </c>
      <c r="L240" s="19">
        <f t="shared" si="5"/>
        <v>0.005526412285</v>
      </c>
      <c r="T240" s="20">
        <f t="shared" si="6"/>
        <v>0.3870432328</v>
      </c>
      <c r="U240" s="21">
        <f t="shared" si="7"/>
        <v>0.6475714007</v>
      </c>
      <c r="V240" s="22">
        <f t="shared" si="8"/>
        <v>0.004344092285</v>
      </c>
      <c r="W240" s="12">
        <f t="shared" si="9"/>
        <v>0.7577882328</v>
      </c>
      <c r="X240" s="23">
        <f t="shared" si="10"/>
        <v>-0.01828740065</v>
      </c>
      <c r="Y240" s="12">
        <f t="shared" si="11"/>
        <v>-0.7589705528</v>
      </c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6"/>
    </row>
    <row r="241" ht="12.75" customHeight="1">
      <c r="A241" s="27"/>
      <c r="B241" s="27"/>
      <c r="C241" s="30" t="s">
        <v>258</v>
      </c>
      <c r="D241" s="31">
        <v>319.0</v>
      </c>
      <c r="E241" s="32">
        <v>316.0</v>
      </c>
      <c r="F241" s="5">
        <v>128.0</v>
      </c>
      <c r="G241" s="6">
        <v>476.0</v>
      </c>
      <c r="H241" s="15">
        <f t="shared" si="1"/>
        <v>0.5987421384</v>
      </c>
      <c r="I241" s="16">
        <f t="shared" si="2"/>
        <v>0.7117117117</v>
      </c>
      <c r="J241" s="17">
        <f t="shared" si="3"/>
        <v>0.6392251816</v>
      </c>
      <c r="K241" s="18">
        <f t="shared" si="4"/>
        <v>0.6394600864</v>
      </c>
      <c r="L241" s="19">
        <f t="shared" si="5"/>
        <v>-0.0002349047592</v>
      </c>
      <c r="T241" s="20">
        <f t="shared" si="6"/>
        <v>0.3704149439</v>
      </c>
      <c r="U241" s="21">
        <f t="shared" si="7"/>
        <v>0.6288916696</v>
      </c>
      <c r="V241" s="22">
        <f t="shared" si="8"/>
        <v>-0.001417224759</v>
      </c>
      <c r="W241" s="12">
        <f t="shared" si="9"/>
        <v>0.7411599439</v>
      </c>
      <c r="X241" s="23">
        <f t="shared" si="10"/>
        <v>0.0003923304277</v>
      </c>
      <c r="Y241" s="12">
        <f t="shared" si="11"/>
        <v>-0.7423422639</v>
      </c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6"/>
    </row>
    <row r="242" ht="12.75" customHeight="1">
      <c r="A242" s="28"/>
      <c r="B242" s="28"/>
      <c r="C242" s="30" t="s">
        <v>259</v>
      </c>
      <c r="D242" s="31">
        <v>338.0</v>
      </c>
      <c r="E242" s="32">
        <v>325.0</v>
      </c>
      <c r="F242" s="5">
        <v>108.0</v>
      </c>
      <c r="G242" s="6">
        <v>506.0</v>
      </c>
      <c r="H242" s="15">
        <f t="shared" si="1"/>
        <v>0.5995260664</v>
      </c>
      <c r="I242" s="16">
        <f t="shared" si="2"/>
        <v>0.7505773672</v>
      </c>
      <c r="J242" s="17">
        <f t="shared" si="3"/>
        <v>0.6507439311</v>
      </c>
      <c r="K242" s="18">
        <f t="shared" si="4"/>
        <v>0.6543626471</v>
      </c>
      <c r="L242" s="19">
        <f t="shared" si="5"/>
        <v>-0.003618716054</v>
      </c>
      <c r="T242" s="20">
        <f t="shared" si="6"/>
        <v>0.3659237568</v>
      </c>
      <c r="U242" s="21">
        <f t="shared" si="7"/>
        <v>0.6232480388</v>
      </c>
      <c r="V242" s="22">
        <f t="shared" si="8"/>
        <v>-0.004801036054</v>
      </c>
      <c r="W242" s="12">
        <f t="shared" si="9"/>
        <v>0.7366687568</v>
      </c>
      <c r="X242" s="23">
        <f t="shared" si="10"/>
        <v>0.006035961164</v>
      </c>
      <c r="Y242" s="12">
        <f t="shared" si="11"/>
        <v>-0.7378510768</v>
      </c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6"/>
    </row>
    <row r="243" ht="12.75" customHeight="1">
      <c r="A243" s="27"/>
      <c r="B243" s="27"/>
      <c r="C243" s="30" t="s">
        <v>260</v>
      </c>
      <c r="D243" s="31">
        <v>214.0</v>
      </c>
      <c r="E243" s="32">
        <v>168.0</v>
      </c>
      <c r="F243" s="5">
        <v>72.0</v>
      </c>
      <c r="G243" s="6">
        <v>417.0</v>
      </c>
      <c r="H243" s="15">
        <f t="shared" si="1"/>
        <v>0.6608557845</v>
      </c>
      <c r="I243" s="16">
        <f t="shared" si="2"/>
        <v>0.7</v>
      </c>
      <c r="J243" s="17">
        <f t="shared" si="3"/>
        <v>0.671641791</v>
      </c>
      <c r="K243" s="18">
        <f t="shared" si="4"/>
        <v>0.6742051515</v>
      </c>
      <c r="L243" s="19">
        <f t="shared" si="5"/>
        <v>-0.002563360429</v>
      </c>
      <c r="T243" s="20">
        <f t="shared" si="6"/>
        <v>0.3670830565</v>
      </c>
      <c r="U243" s="21">
        <f t="shared" si="7"/>
        <v>0.62540515</v>
      </c>
      <c r="V243" s="22">
        <f t="shared" si="8"/>
        <v>-0.003745680429</v>
      </c>
      <c r="W243" s="12">
        <f t="shared" si="9"/>
        <v>0.7378280565</v>
      </c>
      <c r="X243" s="23">
        <f t="shared" si="10"/>
        <v>0.003878849954</v>
      </c>
      <c r="Y243" s="12">
        <f t="shared" si="11"/>
        <v>-0.7390103765</v>
      </c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6"/>
    </row>
    <row r="244" ht="12.75" customHeight="1">
      <c r="A244" s="27"/>
      <c r="B244" s="27"/>
      <c r="C244" s="30" t="s">
        <v>261</v>
      </c>
      <c r="D244" s="31">
        <v>206.0</v>
      </c>
      <c r="E244" s="32">
        <v>241.0</v>
      </c>
      <c r="F244" s="5">
        <v>74.0</v>
      </c>
      <c r="G244" s="6">
        <v>427.0</v>
      </c>
      <c r="H244" s="15">
        <f t="shared" si="1"/>
        <v>0.6745655608</v>
      </c>
      <c r="I244" s="16">
        <f t="shared" si="2"/>
        <v>0.7650793651</v>
      </c>
      <c r="J244" s="17">
        <f t="shared" si="3"/>
        <v>0.7046413502</v>
      </c>
      <c r="K244" s="18">
        <f t="shared" si="4"/>
        <v>0.7069603436</v>
      </c>
      <c r="L244" s="19">
        <f t="shared" si="5"/>
        <v>-0.002318993371</v>
      </c>
      <c r="T244" s="20">
        <f t="shared" si="6"/>
        <v>0.3677139506</v>
      </c>
      <c r="U244" s="21">
        <f t="shared" si="7"/>
        <v>0.6258462417</v>
      </c>
      <c r="V244" s="22">
        <f t="shared" si="8"/>
        <v>-0.003501313371</v>
      </c>
      <c r="W244" s="12">
        <f t="shared" si="9"/>
        <v>0.7384589506</v>
      </c>
      <c r="X244" s="23">
        <f t="shared" si="10"/>
        <v>0.003437758323</v>
      </c>
      <c r="Y244" s="12">
        <f t="shared" si="11"/>
        <v>-0.7396412706</v>
      </c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6"/>
    </row>
    <row r="245" ht="12.75" customHeight="1">
      <c r="A245" s="29"/>
      <c r="B245" s="29"/>
      <c r="C245" s="30" t="s">
        <v>262</v>
      </c>
      <c r="D245" s="31">
        <v>291.0</v>
      </c>
      <c r="E245" s="32">
        <v>290.0</v>
      </c>
      <c r="F245" s="5">
        <v>97.0</v>
      </c>
      <c r="G245" s="6">
        <v>570.0</v>
      </c>
      <c r="H245" s="15">
        <f t="shared" si="1"/>
        <v>0.6620209059</v>
      </c>
      <c r="I245" s="16">
        <f t="shared" si="2"/>
        <v>0.7493540052</v>
      </c>
      <c r="J245" s="17">
        <f t="shared" si="3"/>
        <v>0.6891025641</v>
      </c>
      <c r="K245" s="18">
        <f t="shared" si="4"/>
        <v>0.6932360944</v>
      </c>
      <c r="L245" s="19">
        <f t="shared" si="5"/>
        <v>-0.004133530306</v>
      </c>
      <c r="T245" s="20">
        <f t="shared" si="6"/>
        <v>0.3652288751</v>
      </c>
      <c r="U245" s="21">
        <f t="shared" si="7"/>
        <v>0.6230401937</v>
      </c>
      <c r="V245" s="22">
        <f t="shared" si="8"/>
        <v>-0.005315850306</v>
      </c>
      <c r="W245" s="12">
        <f t="shared" si="9"/>
        <v>0.7359738751</v>
      </c>
      <c r="X245" s="23">
        <f t="shared" si="10"/>
        <v>0.006243806305</v>
      </c>
      <c r="Y245" s="12">
        <f t="shared" si="11"/>
        <v>-0.7371561951</v>
      </c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6"/>
    </row>
    <row r="246" ht="12.75" customHeight="1">
      <c r="A246" s="27"/>
      <c r="B246" s="27"/>
      <c r="C246" s="30" t="s">
        <v>263</v>
      </c>
      <c r="D246" s="31">
        <v>244.0</v>
      </c>
      <c r="E246" s="32">
        <v>281.0</v>
      </c>
      <c r="F246" s="5">
        <v>111.0</v>
      </c>
      <c r="G246" s="6">
        <v>472.0</v>
      </c>
      <c r="H246" s="15">
        <f t="shared" si="1"/>
        <v>0.6592178771</v>
      </c>
      <c r="I246" s="16">
        <f t="shared" si="2"/>
        <v>0.7168367347</v>
      </c>
      <c r="J246" s="17">
        <f t="shared" si="3"/>
        <v>0.6796028881</v>
      </c>
      <c r="K246" s="18">
        <f t="shared" si="4"/>
        <v>0.6794165778</v>
      </c>
      <c r="L246" s="19">
        <f t="shared" si="5"/>
        <v>0.0001863103127</v>
      </c>
      <c r="T246" s="20">
        <f t="shared" si="6"/>
        <v>0.3710049062</v>
      </c>
      <c r="U246" s="21">
        <f t="shared" si="7"/>
        <v>0.6295666233</v>
      </c>
      <c r="V246" s="22">
        <f t="shared" si="8"/>
        <v>-0.0009960096873</v>
      </c>
      <c r="W246" s="12">
        <f t="shared" si="9"/>
        <v>0.7417499062</v>
      </c>
      <c r="X246" s="23">
        <f t="shared" si="10"/>
        <v>-0.000282623271</v>
      </c>
      <c r="Y246" s="12">
        <f t="shared" si="11"/>
        <v>-0.7429322262</v>
      </c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6"/>
    </row>
    <row r="247" ht="12.75" customHeight="1">
      <c r="A247" s="29"/>
      <c r="B247" s="29"/>
      <c r="C247" s="30" t="s">
        <v>264</v>
      </c>
      <c r="D247" s="31">
        <v>213.0</v>
      </c>
      <c r="E247" s="32">
        <v>196.0</v>
      </c>
      <c r="F247" s="5">
        <v>78.0</v>
      </c>
      <c r="G247" s="6">
        <v>449.0</v>
      </c>
      <c r="H247" s="15">
        <f t="shared" si="1"/>
        <v>0.6782477341</v>
      </c>
      <c r="I247" s="16">
        <f t="shared" si="2"/>
        <v>0.7153284672</v>
      </c>
      <c r="J247" s="17">
        <f t="shared" si="3"/>
        <v>0.6891025641</v>
      </c>
      <c r="K247" s="18">
        <f t="shared" si="4"/>
        <v>0.6908325797</v>
      </c>
      <c r="L247" s="19">
        <f t="shared" si="5"/>
        <v>-0.001730015582</v>
      </c>
      <c r="T247" s="20">
        <f t="shared" si="6"/>
        <v>0.3683265088</v>
      </c>
      <c r="U247" s="21">
        <f t="shared" si="7"/>
        <v>0.6267332866</v>
      </c>
      <c r="V247" s="22">
        <f t="shared" si="8"/>
        <v>-0.002912335582</v>
      </c>
      <c r="W247" s="12">
        <f t="shared" si="9"/>
        <v>0.7390715088</v>
      </c>
      <c r="X247" s="23">
        <f t="shared" si="10"/>
        <v>0.002550713397</v>
      </c>
      <c r="Y247" s="12">
        <f t="shared" si="11"/>
        <v>-0.7402538288</v>
      </c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6"/>
    </row>
    <row r="248" ht="12.75" customHeight="1">
      <c r="A248" s="27"/>
      <c r="B248" s="27"/>
      <c r="C248" s="30" t="s">
        <v>265</v>
      </c>
      <c r="D248" s="31">
        <v>28.0</v>
      </c>
      <c r="E248" s="32">
        <v>52.0</v>
      </c>
      <c r="F248" s="5">
        <v>6.0</v>
      </c>
      <c r="G248" s="6">
        <v>33.0</v>
      </c>
      <c r="H248" s="15">
        <f t="shared" si="1"/>
        <v>0.5409836066</v>
      </c>
      <c r="I248" s="16">
        <f t="shared" si="2"/>
        <v>0.8965517241</v>
      </c>
      <c r="J248" s="17">
        <f t="shared" si="3"/>
        <v>0.7142857143</v>
      </c>
      <c r="K248" s="18">
        <f t="shared" si="4"/>
        <v>0.6716420768</v>
      </c>
      <c r="L248" s="19">
        <f t="shared" si="5"/>
        <v>0.04264363745</v>
      </c>
      <c r="T248" s="20">
        <f t="shared" si="6"/>
        <v>0.4183090572</v>
      </c>
      <c r="U248" s="21">
        <f t="shared" si="7"/>
        <v>0.7081101177</v>
      </c>
      <c r="V248" s="22">
        <f t="shared" si="8"/>
        <v>0.04146131745</v>
      </c>
      <c r="W248" s="12">
        <f t="shared" si="9"/>
        <v>0.7890540572</v>
      </c>
      <c r="X248" s="23">
        <f t="shared" si="10"/>
        <v>-0.07882611771</v>
      </c>
      <c r="Y248" s="12">
        <f t="shared" si="11"/>
        <v>-0.7902363772</v>
      </c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6"/>
    </row>
    <row r="249" ht="12.75" customHeight="1">
      <c r="A249" s="27"/>
      <c r="B249" s="27"/>
      <c r="C249" s="30" t="s">
        <v>266</v>
      </c>
      <c r="D249" s="31">
        <v>57.0</v>
      </c>
      <c r="E249" s="32">
        <v>55.0</v>
      </c>
      <c r="F249" s="5">
        <v>8.0</v>
      </c>
      <c r="G249" s="6">
        <v>47.0</v>
      </c>
      <c r="H249" s="15">
        <f t="shared" si="1"/>
        <v>0.4519230769</v>
      </c>
      <c r="I249" s="16">
        <f t="shared" si="2"/>
        <v>0.873015873</v>
      </c>
      <c r="J249" s="17">
        <f t="shared" si="3"/>
        <v>0.6107784431</v>
      </c>
      <c r="K249" s="18">
        <f t="shared" si="4"/>
        <v>0.6068719114</v>
      </c>
      <c r="L249" s="19">
        <f t="shared" si="5"/>
        <v>0.003906531734</v>
      </c>
      <c r="T249" s="20">
        <f t="shared" si="6"/>
        <v>0.3752197545</v>
      </c>
      <c r="U249" s="21">
        <f t="shared" si="7"/>
        <v>0.6379282404</v>
      </c>
      <c r="V249" s="22">
        <f t="shared" si="8"/>
        <v>0.002724211734</v>
      </c>
      <c r="W249" s="12">
        <f t="shared" si="9"/>
        <v>0.7459647545</v>
      </c>
      <c r="X249" s="23">
        <f t="shared" si="10"/>
        <v>-0.008644240433</v>
      </c>
      <c r="Y249" s="12">
        <f t="shared" si="11"/>
        <v>-0.7471470745</v>
      </c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6"/>
    </row>
    <row r="250" ht="12.75" customHeight="1">
      <c r="A250" s="27"/>
      <c r="B250" s="27"/>
      <c r="C250" s="30" t="s">
        <v>267</v>
      </c>
      <c r="D250" s="31">
        <v>89.0</v>
      </c>
      <c r="E250" s="32">
        <v>38.0</v>
      </c>
      <c r="F250" s="5">
        <v>60.0</v>
      </c>
      <c r="G250" s="6">
        <v>72.0</v>
      </c>
      <c r="H250" s="15">
        <f t="shared" si="1"/>
        <v>0.4472049689</v>
      </c>
      <c r="I250" s="16">
        <f t="shared" si="2"/>
        <v>0.387755102</v>
      </c>
      <c r="J250" s="17">
        <f t="shared" si="3"/>
        <v>0.4247104247</v>
      </c>
      <c r="K250" s="18">
        <f t="shared" si="4"/>
        <v>0.423994877</v>
      </c>
      <c r="L250" s="19">
        <f t="shared" si="5"/>
        <v>0.0007155477273</v>
      </c>
      <c r="T250" s="20">
        <f t="shared" si="6"/>
        <v>0.3725903599</v>
      </c>
      <c r="U250" s="21">
        <f t="shared" si="7"/>
        <v>0.6308840442</v>
      </c>
      <c r="V250" s="22">
        <f t="shared" si="8"/>
        <v>-0.0004667722727</v>
      </c>
      <c r="W250" s="12">
        <f t="shared" si="9"/>
        <v>0.7433353599</v>
      </c>
      <c r="X250" s="23">
        <f t="shared" si="10"/>
        <v>-0.001600044224</v>
      </c>
      <c r="Y250" s="12">
        <f t="shared" si="11"/>
        <v>-0.7445176799</v>
      </c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6"/>
    </row>
    <row r="251" ht="12.75" customHeight="1">
      <c r="A251" s="27"/>
      <c r="B251" s="27"/>
      <c r="C251" s="30" t="s">
        <v>268</v>
      </c>
      <c r="D251" s="31">
        <v>320.0</v>
      </c>
      <c r="E251" s="32">
        <v>146.0</v>
      </c>
      <c r="F251" s="5">
        <v>185.0</v>
      </c>
      <c r="G251" s="6">
        <v>252.0</v>
      </c>
      <c r="H251" s="15">
        <f t="shared" si="1"/>
        <v>0.4405594406</v>
      </c>
      <c r="I251" s="16">
        <f t="shared" si="2"/>
        <v>0.4410876133</v>
      </c>
      <c r="J251" s="17">
        <f t="shared" si="3"/>
        <v>0.4407530454</v>
      </c>
      <c r="K251" s="18">
        <f t="shared" si="4"/>
        <v>0.4395857142</v>
      </c>
      <c r="L251" s="19">
        <f t="shared" si="5"/>
        <v>0.001167331221</v>
      </c>
      <c r="T251" s="20">
        <f t="shared" si="6"/>
        <v>0.3733914838</v>
      </c>
      <c r="U251" s="21">
        <f t="shared" si="7"/>
        <v>0.6319336566</v>
      </c>
      <c r="V251" s="22">
        <f t="shared" si="8"/>
        <v>-0.00001498877913</v>
      </c>
      <c r="W251" s="12">
        <f t="shared" si="9"/>
        <v>0.7441364838</v>
      </c>
      <c r="X251" s="23">
        <f t="shared" si="10"/>
        <v>-0.002649656581</v>
      </c>
      <c r="Y251" s="12">
        <f t="shared" si="11"/>
        <v>-0.7453188038</v>
      </c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6"/>
    </row>
    <row r="252" ht="12.75" customHeight="1">
      <c r="A252" s="29"/>
      <c r="B252" s="29"/>
      <c r="C252" s="30" t="s">
        <v>269</v>
      </c>
      <c r="D252" s="31">
        <v>314.0</v>
      </c>
      <c r="E252" s="32">
        <v>134.0</v>
      </c>
      <c r="F252" s="5">
        <v>170.0</v>
      </c>
      <c r="G252" s="6">
        <v>272.0</v>
      </c>
      <c r="H252" s="15">
        <f t="shared" si="1"/>
        <v>0.4641638225</v>
      </c>
      <c r="I252" s="16">
        <f t="shared" si="2"/>
        <v>0.4407894737</v>
      </c>
      <c r="J252" s="17">
        <f t="shared" si="3"/>
        <v>0.4561797753</v>
      </c>
      <c r="K252" s="18">
        <f t="shared" si="4"/>
        <v>0.4543290403</v>
      </c>
      <c r="L252" s="19">
        <f t="shared" si="5"/>
        <v>0.001850734966</v>
      </c>
      <c r="T252" s="20">
        <f t="shared" si="6"/>
        <v>0.3749436823</v>
      </c>
      <c r="U252" s="21">
        <f t="shared" si="7"/>
        <v>0.6332712452</v>
      </c>
      <c r="V252" s="22">
        <f t="shared" si="8"/>
        <v>0.0006684149656</v>
      </c>
      <c r="W252" s="12">
        <f t="shared" si="9"/>
        <v>0.7456886823</v>
      </c>
      <c r="X252" s="23">
        <f t="shared" si="10"/>
        <v>-0.003987245183</v>
      </c>
      <c r="Y252" s="12">
        <f t="shared" si="11"/>
        <v>-0.7468710023</v>
      </c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6"/>
    </row>
    <row r="253" ht="12.75" customHeight="1">
      <c r="A253" s="27"/>
      <c r="B253" s="27"/>
      <c r="C253" s="30" t="s">
        <v>270</v>
      </c>
      <c r="D253" s="31">
        <v>116.0</v>
      </c>
      <c r="E253" s="32">
        <v>50.0</v>
      </c>
      <c r="F253" s="5">
        <v>38.0</v>
      </c>
      <c r="G253" s="6">
        <v>55.0</v>
      </c>
      <c r="H253" s="15">
        <f t="shared" si="1"/>
        <v>0.3216374269</v>
      </c>
      <c r="I253" s="16">
        <f t="shared" si="2"/>
        <v>0.5681818182</v>
      </c>
      <c r="J253" s="17">
        <f t="shared" si="3"/>
        <v>0.4054054054</v>
      </c>
      <c r="K253" s="18">
        <f t="shared" si="4"/>
        <v>0.4118695347</v>
      </c>
      <c r="L253" s="19">
        <f t="shared" si="5"/>
        <v>-0.006464129326</v>
      </c>
      <c r="T253" s="20">
        <f t="shared" si="6"/>
        <v>0.3593681324</v>
      </c>
      <c r="U253" s="21">
        <f t="shared" si="7"/>
        <v>0.6091864343</v>
      </c>
      <c r="V253" s="22">
        <f t="shared" si="8"/>
        <v>-0.007646449326</v>
      </c>
      <c r="W253" s="12">
        <f t="shared" si="9"/>
        <v>0.7301131324</v>
      </c>
      <c r="X253" s="23">
        <f t="shared" si="10"/>
        <v>0.02009756572</v>
      </c>
      <c r="Y253" s="12">
        <f t="shared" si="11"/>
        <v>-0.7312954524</v>
      </c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6"/>
    </row>
    <row r="254" ht="12.75" customHeight="1">
      <c r="A254" s="28"/>
      <c r="B254" s="28"/>
      <c r="C254" s="30" t="s">
        <v>271</v>
      </c>
      <c r="D254" s="31">
        <v>87.0</v>
      </c>
      <c r="E254" s="32">
        <v>114.0</v>
      </c>
      <c r="F254" s="5">
        <v>40.0</v>
      </c>
      <c r="G254" s="6">
        <v>191.0</v>
      </c>
      <c r="H254" s="15">
        <f t="shared" si="1"/>
        <v>0.6870503597</v>
      </c>
      <c r="I254" s="16">
        <f t="shared" si="2"/>
        <v>0.7402597403</v>
      </c>
      <c r="J254" s="17">
        <f t="shared" si="3"/>
        <v>0.7060185185</v>
      </c>
      <c r="K254" s="18">
        <f t="shared" si="4"/>
        <v>0.705615076</v>
      </c>
      <c r="L254" s="19">
        <f t="shared" si="5"/>
        <v>0.0004034425548</v>
      </c>
      <c r="T254" s="20">
        <f t="shared" si="6"/>
        <v>0.3712900013</v>
      </c>
      <c r="U254" s="21">
        <f t="shared" si="7"/>
        <v>0.6298712096</v>
      </c>
      <c r="V254" s="22">
        <f t="shared" si="8"/>
        <v>-0.0007788774452</v>
      </c>
      <c r="W254" s="12">
        <f t="shared" si="9"/>
        <v>0.7420350013</v>
      </c>
      <c r="X254" s="23">
        <f t="shared" si="10"/>
        <v>-0.0005872095823</v>
      </c>
      <c r="Y254" s="12">
        <f t="shared" si="11"/>
        <v>-0.7432173213</v>
      </c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6"/>
    </row>
    <row r="255" ht="12.75" customHeight="1">
      <c r="A255" s="27"/>
      <c r="B255" s="27"/>
      <c r="C255" s="30" t="s">
        <v>272</v>
      </c>
      <c r="D255" s="31">
        <v>70.0</v>
      </c>
      <c r="E255" s="32">
        <v>41.0</v>
      </c>
      <c r="F255" s="5">
        <v>22.0</v>
      </c>
      <c r="G255" s="6">
        <v>76.0</v>
      </c>
      <c r="H255" s="15">
        <f t="shared" si="1"/>
        <v>0.5205479452</v>
      </c>
      <c r="I255" s="16">
        <f t="shared" si="2"/>
        <v>0.6507936508</v>
      </c>
      <c r="J255" s="17">
        <f t="shared" si="3"/>
        <v>0.5598086124</v>
      </c>
      <c r="K255" s="18">
        <f t="shared" si="4"/>
        <v>0.5676686652</v>
      </c>
      <c r="L255" s="19">
        <f t="shared" si="5"/>
        <v>-0.007860052774</v>
      </c>
      <c r="T255" s="20">
        <f t="shared" si="6"/>
        <v>0.3586673579</v>
      </c>
      <c r="U255" s="21">
        <f t="shared" si="7"/>
        <v>0.6141844249</v>
      </c>
      <c r="V255" s="22">
        <f t="shared" si="8"/>
        <v>-0.009042372774</v>
      </c>
      <c r="W255" s="12">
        <f t="shared" si="9"/>
        <v>0.7294123579</v>
      </c>
      <c r="X255" s="23">
        <f t="shared" si="10"/>
        <v>0.01509957507</v>
      </c>
      <c r="Y255" s="12">
        <f t="shared" si="11"/>
        <v>-0.7305946779</v>
      </c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6"/>
    </row>
    <row r="256" ht="12.75" customHeight="1">
      <c r="A256" s="27"/>
      <c r="B256" s="27"/>
      <c r="C256" s="30" t="s">
        <v>273</v>
      </c>
      <c r="D256" s="31">
        <v>32.0</v>
      </c>
      <c r="E256" s="32">
        <v>8.0</v>
      </c>
      <c r="F256" s="5">
        <v>7.0</v>
      </c>
      <c r="G256" s="6">
        <v>5.0</v>
      </c>
      <c r="H256" s="15">
        <f t="shared" si="1"/>
        <v>0.1351351351</v>
      </c>
      <c r="I256" s="16">
        <f t="shared" si="2"/>
        <v>0.5333333333</v>
      </c>
      <c r="J256" s="17">
        <f t="shared" si="3"/>
        <v>0.25</v>
      </c>
      <c r="K256" s="18">
        <f t="shared" si="4"/>
        <v>0.281586725</v>
      </c>
      <c r="L256" s="19">
        <f t="shared" si="5"/>
        <v>-0.03158672505</v>
      </c>
      <c r="T256" s="20">
        <f t="shared" si="6"/>
        <v>0.3115198905</v>
      </c>
      <c r="U256" s="21">
        <f t="shared" si="7"/>
        <v>0.3955422347</v>
      </c>
      <c r="V256" s="22">
        <f t="shared" si="8"/>
        <v>-0.03276904505</v>
      </c>
      <c r="W256" s="12">
        <f t="shared" si="9"/>
        <v>0.6822648905</v>
      </c>
      <c r="X256" s="23">
        <f t="shared" si="10"/>
        <v>0.2337417653</v>
      </c>
      <c r="Y256" s="12">
        <f t="shared" si="11"/>
        <v>-0.6834472105</v>
      </c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6"/>
    </row>
    <row r="257" ht="12.75" customHeight="1">
      <c r="A257" s="27"/>
      <c r="B257" s="27"/>
      <c r="C257" s="30" t="s">
        <v>274</v>
      </c>
      <c r="D257" s="31">
        <v>169.0</v>
      </c>
      <c r="E257" s="32">
        <v>84.0</v>
      </c>
      <c r="F257" s="5">
        <v>93.0</v>
      </c>
      <c r="G257" s="6">
        <v>138.0</v>
      </c>
      <c r="H257" s="15">
        <f t="shared" si="1"/>
        <v>0.4495114007</v>
      </c>
      <c r="I257" s="16">
        <f t="shared" si="2"/>
        <v>0.4745762712</v>
      </c>
      <c r="J257" s="17">
        <f t="shared" si="3"/>
        <v>0.458677686</v>
      </c>
      <c r="K257" s="18">
        <f t="shared" si="4"/>
        <v>0.4576347919</v>
      </c>
      <c r="L257" s="19">
        <f t="shared" si="5"/>
        <v>0.001042894042</v>
      </c>
      <c r="T257" s="20">
        <f t="shared" si="6"/>
        <v>0.3729425267</v>
      </c>
      <c r="U257" s="21">
        <f t="shared" si="7"/>
        <v>0.6316040614</v>
      </c>
      <c r="V257" s="22">
        <f t="shared" si="8"/>
        <v>-0.0001394259582</v>
      </c>
      <c r="W257" s="12">
        <f t="shared" si="9"/>
        <v>0.7436875267</v>
      </c>
      <c r="X257" s="23">
        <f t="shared" si="10"/>
        <v>-0.002320061383</v>
      </c>
      <c r="Y257" s="12">
        <f t="shared" si="11"/>
        <v>-0.7448698467</v>
      </c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6"/>
    </row>
    <row r="258" ht="12.75" customHeight="1">
      <c r="A258" s="29"/>
      <c r="B258" s="29"/>
      <c r="C258" s="30" t="s">
        <v>275</v>
      </c>
      <c r="D258" s="31">
        <v>132.0</v>
      </c>
      <c r="E258" s="32">
        <v>60.0</v>
      </c>
      <c r="F258" s="5">
        <v>66.0</v>
      </c>
      <c r="G258" s="6">
        <v>102.0</v>
      </c>
      <c r="H258" s="15">
        <f t="shared" si="1"/>
        <v>0.4358974359</v>
      </c>
      <c r="I258" s="16">
        <f t="shared" si="2"/>
        <v>0.4761904762</v>
      </c>
      <c r="J258" s="17">
        <f t="shared" si="3"/>
        <v>0.45</v>
      </c>
      <c r="K258" s="18">
        <f t="shared" si="4"/>
        <v>0.4496662001</v>
      </c>
      <c r="L258" s="19">
        <f t="shared" si="5"/>
        <v>0.0003337998535</v>
      </c>
      <c r="T258" s="20">
        <f t="shared" si="6"/>
        <v>0.3714459797</v>
      </c>
      <c r="U258" s="21">
        <f t="shared" si="7"/>
        <v>0.6300497761</v>
      </c>
      <c r="V258" s="22">
        <f t="shared" si="8"/>
        <v>-0.0008485201465</v>
      </c>
      <c r="W258" s="12">
        <f t="shared" si="9"/>
        <v>0.7421909797</v>
      </c>
      <c r="X258" s="23">
        <f t="shared" si="10"/>
        <v>-0.0007657761345</v>
      </c>
      <c r="Y258" s="12">
        <f t="shared" si="11"/>
        <v>-0.7433732997</v>
      </c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6"/>
    </row>
    <row r="259" ht="12.75" customHeight="1">
      <c r="A259" s="27"/>
      <c r="B259" s="27"/>
      <c r="C259" s="30" t="s">
        <v>276</v>
      </c>
      <c r="D259" s="31">
        <v>98.0</v>
      </c>
      <c r="E259" s="32">
        <v>49.0</v>
      </c>
      <c r="F259" s="5">
        <v>66.0</v>
      </c>
      <c r="G259" s="6">
        <v>71.0</v>
      </c>
      <c r="H259" s="15">
        <f t="shared" si="1"/>
        <v>0.4201183432</v>
      </c>
      <c r="I259" s="16">
        <f t="shared" si="2"/>
        <v>0.4260869565</v>
      </c>
      <c r="J259" s="17">
        <f t="shared" si="3"/>
        <v>0.4225352113</v>
      </c>
      <c r="K259" s="18">
        <f t="shared" si="4"/>
        <v>0.4211610402</v>
      </c>
      <c r="L259" s="19">
        <f t="shared" si="5"/>
        <v>0.001374171093</v>
      </c>
      <c r="T259" s="20">
        <f t="shared" si="6"/>
        <v>0.3739700954</v>
      </c>
      <c r="U259" s="21">
        <f t="shared" si="7"/>
        <v>0.6325549143</v>
      </c>
      <c r="V259" s="22">
        <f t="shared" si="8"/>
        <v>0.0001918510927</v>
      </c>
      <c r="W259" s="12">
        <f t="shared" si="9"/>
        <v>0.7447150954</v>
      </c>
      <c r="X259" s="23">
        <f t="shared" si="10"/>
        <v>-0.003270914291</v>
      </c>
      <c r="Y259" s="12">
        <f t="shared" si="11"/>
        <v>-0.7458974154</v>
      </c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6"/>
    </row>
    <row r="260" ht="12.75" customHeight="1">
      <c r="A260" s="27"/>
      <c r="B260" s="27"/>
      <c r="C260" s="30" t="s">
        <v>277</v>
      </c>
      <c r="D260" s="31">
        <v>121.0</v>
      </c>
      <c r="E260" s="32">
        <v>158.0</v>
      </c>
      <c r="F260" s="5">
        <v>43.0</v>
      </c>
      <c r="G260" s="6">
        <v>265.0</v>
      </c>
      <c r="H260" s="15">
        <f t="shared" si="1"/>
        <v>0.6865284974</v>
      </c>
      <c r="I260" s="16">
        <f t="shared" si="2"/>
        <v>0.7860696517</v>
      </c>
      <c r="J260" s="17">
        <f t="shared" si="3"/>
        <v>0.7206132879</v>
      </c>
      <c r="K260" s="18">
        <f t="shared" si="4"/>
        <v>0.722270472</v>
      </c>
      <c r="L260" s="19">
        <f t="shared" si="5"/>
        <v>-0.001657184094</v>
      </c>
      <c r="T260" s="20">
        <f t="shared" si="6"/>
        <v>0.3686368101</v>
      </c>
      <c r="U260" s="21">
        <f t="shared" si="7"/>
        <v>0.6268701394</v>
      </c>
      <c r="V260" s="22">
        <f t="shared" si="8"/>
        <v>-0.002839504094</v>
      </c>
      <c r="W260" s="12">
        <f t="shared" si="9"/>
        <v>0.7393818101</v>
      </c>
      <c r="X260" s="23">
        <f t="shared" si="10"/>
        <v>0.002413860605</v>
      </c>
      <c r="Y260" s="12">
        <f t="shared" si="11"/>
        <v>-0.7405641301</v>
      </c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6"/>
    </row>
    <row r="261" ht="12.75" customHeight="1">
      <c r="A261" s="27"/>
      <c r="B261" s="27"/>
      <c r="C261" s="30" t="s">
        <v>278</v>
      </c>
      <c r="D261" s="31">
        <v>213.0</v>
      </c>
      <c r="E261" s="32">
        <v>138.0</v>
      </c>
      <c r="F261" s="5">
        <v>89.0</v>
      </c>
      <c r="G261" s="6">
        <v>274.0</v>
      </c>
      <c r="H261" s="15">
        <f t="shared" si="1"/>
        <v>0.5626283368</v>
      </c>
      <c r="I261" s="16">
        <f t="shared" si="2"/>
        <v>0.6079295154</v>
      </c>
      <c r="J261" s="17">
        <f t="shared" si="3"/>
        <v>0.5770308123</v>
      </c>
      <c r="K261" s="18">
        <f t="shared" si="4"/>
        <v>0.5782575185</v>
      </c>
      <c r="L261" s="19">
        <f t="shared" si="5"/>
        <v>-0.001226706136</v>
      </c>
      <c r="T261" s="20">
        <f t="shared" si="6"/>
        <v>0.3687271573</v>
      </c>
      <c r="U261" s="21">
        <f t="shared" si="7"/>
        <v>0.6271036865</v>
      </c>
      <c r="V261" s="22">
        <f t="shared" si="8"/>
        <v>-0.002409026136</v>
      </c>
      <c r="W261" s="12">
        <f t="shared" si="9"/>
        <v>0.7394721573</v>
      </c>
      <c r="X261" s="23">
        <f t="shared" si="10"/>
        <v>0.00218031346</v>
      </c>
      <c r="Y261" s="12">
        <f t="shared" si="11"/>
        <v>-0.7406544773</v>
      </c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6"/>
    </row>
    <row r="262" ht="12.75" customHeight="1">
      <c r="A262" s="27"/>
      <c r="B262" s="27"/>
      <c r="C262" s="30" t="s">
        <v>279</v>
      </c>
      <c r="D262" s="31">
        <v>410.0</v>
      </c>
      <c r="E262" s="32">
        <v>387.0</v>
      </c>
      <c r="F262" s="5">
        <v>150.0</v>
      </c>
      <c r="G262" s="6">
        <v>539.0</v>
      </c>
      <c r="H262" s="15">
        <f t="shared" si="1"/>
        <v>0.5679662803</v>
      </c>
      <c r="I262" s="16">
        <f t="shared" si="2"/>
        <v>0.7206703911</v>
      </c>
      <c r="J262" s="17">
        <f t="shared" si="3"/>
        <v>0.6231493943</v>
      </c>
      <c r="K262" s="18">
        <f t="shared" si="4"/>
        <v>0.6234147169</v>
      </c>
      <c r="L262" s="19">
        <f t="shared" si="5"/>
        <v>-0.000265322516</v>
      </c>
      <c r="T262" s="20">
        <f t="shared" si="6"/>
        <v>0.3703768393</v>
      </c>
      <c r="U262" s="21">
        <f t="shared" si="7"/>
        <v>0.6288168552</v>
      </c>
      <c r="V262" s="22">
        <f t="shared" si="8"/>
        <v>-0.001447642516</v>
      </c>
      <c r="W262" s="12">
        <f t="shared" si="9"/>
        <v>0.7411218393</v>
      </c>
      <c r="X262" s="23">
        <f t="shared" si="10"/>
        <v>0.000467144838</v>
      </c>
      <c r="Y262" s="12">
        <f t="shared" si="11"/>
        <v>-0.7423041593</v>
      </c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6"/>
    </row>
    <row r="263" ht="12.75" customHeight="1">
      <c r="A263" s="29"/>
      <c r="B263" s="29"/>
      <c r="C263" s="30" t="s">
        <v>280</v>
      </c>
      <c r="D263" s="31">
        <v>152.0</v>
      </c>
      <c r="E263" s="32">
        <v>151.0</v>
      </c>
      <c r="F263" s="5">
        <v>60.0</v>
      </c>
      <c r="G263" s="6">
        <v>243.0</v>
      </c>
      <c r="H263" s="15">
        <f t="shared" si="1"/>
        <v>0.6151898734</v>
      </c>
      <c r="I263" s="16">
        <f t="shared" si="2"/>
        <v>0.7156398104</v>
      </c>
      <c r="J263" s="17">
        <f t="shared" si="3"/>
        <v>0.6501650165</v>
      </c>
      <c r="K263" s="18">
        <f t="shared" si="4"/>
        <v>0.6512667058</v>
      </c>
      <c r="L263" s="19">
        <f t="shared" si="5"/>
        <v>-0.001101689319</v>
      </c>
      <c r="T263" s="20">
        <f t="shared" si="6"/>
        <v>0.3692055533</v>
      </c>
      <c r="U263" s="21">
        <f t="shared" si="7"/>
        <v>0.6274931881</v>
      </c>
      <c r="V263" s="22">
        <f t="shared" si="8"/>
        <v>-0.002284009319</v>
      </c>
      <c r="W263" s="12">
        <f t="shared" si="9"/>
        <v>0.7399505533</v>
      </c>
      <c r="X263" s="23">
        <f t="shared" si="10"/>
        <v>0.001790811856</v>
      </c>
      <c r="Y263" s="12">
        <f t="shared" si="11"/>
        <v>-0.7411328733</v>
      </c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6"/>
    </row>
    <row r="264" ht="12.75" customHeight="1">
      <c r="A264" s="27"/>
      <c r="B264" s="27"/>
      <c r="C264" s="30" t="s">
        <v>281</v>
      </c>
      <c r="D264" s="31">
        <v>336.0</v>
      </c>
      <c r="E264" s="32">
        <v>279.0</v>
      </c>
      <c r="F264" s="5">
        <v>117.0</v>
      </c>
      <c r="G264" s="6">
        <v>592.0</v>
      </c>
      <c r="H264" s="15">
        <f t="shared" si="1"/>
        <v>0.6379310345</v>
      </c>
      <c r="I264" s="16">
        <f t="shared" si="2"/>
        <v>0.7045454545</v>
      </c>
      <c r="J264" s="17">
        <f t="shared" si="3"/>
        <v>0.6578549849</v>
      </c>
      <c r="K264" s="18">
        <f t="shared" si="4"/>
        <v>0.6614641776</v>
      </c>
      <c r="L264" s="19">
        <f t="shared" si="5"/>
        <v>-0.003609192755</v>
      </c>
      <c r="T264" s="20">
        <f t="shared" si="6"/>
        <v>0.3656222748</v>
      </c>
      <c r="U264" s="21">
        <f t="shared" si="7"/>
        <v>0.6236263465</v>
      </c>
      <c r="V264" s="22">
        <f t="shared" si="8"/>
        <v>-0.004791512755</v>
      </c>
      <c r="W264" s="12">
        <f t="shared" si="9"/>
        <v>0.7363672748</v>
      </c>
      <c r="X264" s="23">
        <f t="shared" si="10"/>
        <v>0.005657653507</v>
      </c>
      <c r="Y264" s="12">
        <f t="shared" si="11"/>
        <v>-0.7375495948</v>
      </c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6"/>
    </row>
    <row r="265" ht="12.75" customHeight="1">
      <c r="A265" s="27"/>
      <c r="B265" s="27"/>
      <c r="C265" s="30" t="s">
        <v>282</v>
      </c>
      <c r="D265" s="31">
        <v>305.0</v>
      </c>
      <c r="E265" s="32">
        <v>230.0</v>
      </c>
      <c r="F265" s="5">
        <v>86.0</v>
      </c>
      <c r="G265" s="6">
        <v>224.0</v>
      </c>
      <c r="H265" s="15">
        <f t="shared" si="1"/>
        <v>0.4234404537</v>
      </c>
      <c r="I265" s="16">
        <f t="shared" si="2"/>
        <v>0.7278481013</v>
      </c>
      <c r="J265" s="17">
        <f t="shared" si="3"/>
        <v>0.5372781065</v>
      </c>
      <c r="K265" s="18">
        <f t="shared" si="4"/>
        <v>0.5351280268</v>
      </c>
      <c r="L265" s="19">
        <f t="shared" si="5"/>
        <v>0.002150079748</v>
      </c>
      <c r="T265" s="20">
        <f t="shared" si="6"/>
        <v>0.3736990226</v>
      </c>
      <c r="U265" s="21">
        <f t="shared" si="7"/>
        <v>0.6343616437</v>
      </c>
      <c r="V265" s="22">
        <f t="shared" si="8"/>
        <v>0.0009677597476</v>
      </c>
      <c r="W265" s="12">
        <f t="shared" si="9"/>
        <v>0.7444440226</v>
      </c>
      <c r="X265" s="23">
        <f t="shared" si="10"/>
        <v>-0.00507764369</v>
      </c>
      <c r="Y265" s="12">
        <f t="shared" si="11"/>
        <v>-0.7456263426</v>
      </c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6"/>
    </row>
    <row r="266" ht="12.75" customHeight="1">
      <c r="A266" s="29"/>
      <c r="B266" s="29"/>
      <c r="C266" s="30" t="s">
        <v>283</v>
      </c>
      <c r="D266" s="31">
        <v>137.0</v>
      </c>
      <c r="E266" s="32">
        <v>81.0</v>
      </c>
      <c r="F266" s="5">
        <v>45.0</v>
      </c>
      <c r="G266" s="6">
        <v>134.0</v>
      </c>
      <c r="H266" s="15">
        <f t="shared" si="1"/>
        <v>0.4944649446</v>
      </c>
      <c r="I266" s="16">
        <f t="shared" si="2"/>
        <v>0.6428571429</v>
      </c>
      <c r="J266" s="17">
        <f t="shared" si="3"/>
        <v>0.5415617128</v>
      </c>
      <c r="K266" s="18">
        <f t="shared" si="4"/>
        <v>0.5483126297</v>
      </c>
      <c r="L266" s="19">
        <f t="shared" si="5"/>
        <v>-0.006750916811</v>
      </c>
      <c r="T266" s="20">
        <f t="shared" si="6"/>
        <v>0.3602435738</v>
      </c>
      <c r="U266" s="21">
        <f t="shared" si="7"/>
        <v>0.6156310264</v>
      </c>
      <c r="V266" s="22">
        <f t="shared" si="8"/>
        <v>-0.007933236811</v>
      </c>
      <c r="W266" s="12">
        <f t="shared" si="9"/>
        <v>0.7309885738</v>
      </c>
      <c r="X266" s="23">
        <f t="shared" si="10"/>
        <v>0.01365297355</v>
      </c>
      <c r="Y266" s="12">
        <f t="shared" si="11"/>
        <v>-0.7321708938</v>
      </c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6"/>
    </row>
    <row r="267" ht="12.75" customHeight="1">
      <c r="A267" s="27"/>
      <c r="B267" s="27"/>
      <c r="C267" s="30" t="s">
        <v>284</v>
      </c>
      <c r="D267" s="31">
        <v>71.0</v>
      </c>
      <c r="E267" s="32">
        <v>152.0</v>
      </c>
      <c r="F267" s="5">
        <v>3.0</v>
      </c>
      <c r="G267" s="6">
        <v>70.0</v>
      </c>
      <c r="H267" s="15">
        <f t="shared" si="1"/>
        <v>0.4964539007</v>
      </c>
      <c r="I267" s="16">
        <f t="shared" si="2"/>
        <v>0.9806451613</v>
      </c>
      <c r="J267" s="17">
        <f t="shared" si="3"/>
        <v>0.75</v>
      </c>
      <c r="K267" s="18">
        <f t="shared" si="4"/>
        <v>0.6747974668</v>
      </c>
      <c r="L267" s="19">
        <f t="shared" si="5"/>
        <v>0.07520253322</v>
      </c>
      <c r="T267" s="20">
        <f t="shared" si="6"/>
        <v>0.4474317937</v>
      </c>
      <c r="U267" s="21">
        <f t="shared" si="7"/>
        <v>0.7807633884</v>
      </c>
      <c r="V267" s="22">
        <f t="shared" si="8"/>
        <v>0.07402021322</v>
      </c>
      <c r="W267" s="12">
        <f t="shared" si="9"/>
        <v>0.8181767937</v>
      </c>
      <c r="X267" s="23">
        <f t="shared" si="10"/>
        <v>-0.1514793884</v>
      </c>
      <c r="Y267" s="12">
        <f t="shared" si="11"/>
        <v>-0.8193591137</v>
      </c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6"/>
    </row>
    <row r="268" ht="12.75" customHeight="1">
      <c r="A268" s="27"/>
      <c r="B268" s="27"/>
      <c r="C268" s="30" t="s">
        <v>285</v>
      </c>
      <c r="D268" s="31">
        <v>261.0</v>
      </c>
      <c r="E268" s="32">
        <v>131.0</v>
      </c>
      <c r="F268" s="5">
        <v>123.0</v>
      </c>
      <c r="G268" s="6">
        <v>263.0</v>
      </c>
      <c r="H268" s="15">
        <f t="shared" si="1"/>
        <v>0.5019083969</v>
      </c>
      <c r="I268" s="16">
        <f t="shared" si="2"/>
        <v>0.5157480315</v>
      </c>
      <c r="J268" s="17">
        <f t="shared" si="3"/>
        <v>0.5064267352</v>
      </c>
      <c r="K268" s="18">
        <f t="shared" si="4"/>
        <v>0.5058716076</v>
      </c>
      <c r="L268" s="19">
        <f t="shared" si="5"/>
        <v>0.0005551276174</v>
      </c>
      <c r="T268" s="20">
        <f t="shared" si="6"/>
        <v>0.3718213543</v>
      </c>
      <c r="U268" s="21">
        <f t="shared" si="7"/>
        <v>0.6303900337</v>
      </c>
      <c r="V268" s="22">
        <f t="shared" si="8"/>
        <v>-0.0006271923826</v>
      </c>
      <c r="W268" s="12">
        <f t="shared" si="9"/>
        <v>0.7425663543</v>
      </c>
      <c r="X268" s="23">
        <f t="shared" si="10"/>
        <v>-0.001106033732</v>
      </c>
      <c r="Y268" s="12">
        <f t="shared" si="11"/>
        <v>-0.7437486743</v>
      </c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6"/>
    </row>
    <row r="269" ht="12.75" customHeight="1">
      <c r="A269" s="27"/>
      <c r="B269" s="27"/>
      <c r="C269" s="30" t="s">
        <v>286</v>
      </c>
      <c r="D269" s="31">
        <v>75.0</v>
      </c>
      <c r="E269" s="32">
        <v>27.0</v>
      </c>
      <c r="F269" s="5">
        <v>35.0</v>
      </c>
      <c r="G269" s="6">
        <v>50.0</v>
      </c>
      <c r="H269" s="15">
        <f t="shared" si="1"/>
        <v>0.4</v>
      </c>
      <c r="I269" s="16">
        <f t="shared" si="2"/>
        <v>0.435483871</v>
      </c>
      <c r="J269" s="17">
        <f t="shared" si="3"/>
        <v>0.4117647059</v>
      </c>
      <c r="K269" s="18">
        <f t="shared" si="4"/>
        <v>0.4119847477</v>
      </c>
      <c r="L269" s="19">
        <f t="shared" si="5"/>
        <v>-0.0002200418596</v>
      </c>
      <c r="T269" s="20">
        <f t="shared" si="6"/>
        <v>0.3702397187</v>
      </c>
      <c r="U269" s="21">
        <f t="shared" si="7"/>
        <v>0.6287338954</v>
      </c>
      <c r="V269" s="22">
        <f t="shared" si="8"/>
        <v>-0.00140236186</v>
      </c>
      <c r="W269" s="12">
        <f t="shared" si="9"/>
        <v>0.7409847187</v>
      </c>
      <c r="X269" s="23">
        <f t="shared" si="10"/>
        <v>0.000550104649</v>
      </c>
      <c r="Y269" s="12">
        <f t="shared" si="11"/>
        <v>-0.7421670387</v>
      </c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6"/>
    </row>
    <row r="270" ht="12.75" customHeight="1">
      <c r="A270" s="29"/>
      <c r="B270" s="29"/>
      <c r="C270" s="30" t="s">
        <v>287</v>
      </c>
      <c r="D270" s="31">
        <v>29.0</v>
      </c>
      <c r="E270" s="32">
        <v>13.0</v>
      </c>
      <c r="F270" s="5">
        <v>20.0</v>
      </c>
      <c r="G270" s="6">
        <v>23.0</v>
      </c>
      <c r="H270" s="15">
        <f t="shared" si="1"/>
        <v>0.4423076923</v>
      </c>
      <c r="I270" s="16">
        <f t="shared" si="2"/>
        <v>0.3939393939</v>
      </c>
      <c r="J270" s="17">
        <f t="shared" si="3"/>
        <v>0.4235294118</v>
      </c>
      <c r="K270" s="18">
        <f t="shared" si="4"/>
        <v>0.4232058945</v>
      </c>
      <c r="L270" s="19">
        <f t="shared" si="5"/>
        <v>0.0003235173125</v>
      </c>
      <c r="T270" s="20">
        <f t="shared" si="6"/>
        <v>0.3715662363</v>
      </c>
      <c r="U270" s="21">
        <f t="shared" si="7"/>
        <v>0.6300154304</v>
      </c>
      <c r="V270" s="22">
        <f t="shared" si="8"/>
        <v>-0.0008588026875</v>
      </c>
      <c r="W270" s="12">
        <f t="shared" si="9"/>
        <v>0.7423112363</v>
      </c>
      <c r="X270" s="23">
        <f t="shared" si="10"/>
        <v>-0.0007314304456</v>
      </c>
      <c r="Y270" s="12">
        <f t="shared" si="11"/>
        <v>-0.7434935563</v>
      </c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6"/>
    </row>
    <row r="271" ht="12.75" customHeight="1">
      <c r="A271" s="27"/>
      <c r="B271" s="27"/>
      <c r="C271" s="30" t="s">
        <v>288</v>
      </c>
      <c r="D271" s="31">
        <v>317.0</v>
      </c>
      <c r="E271" s="32">
        <v>296.0</v>
      </c>
      <c r="F271" s="5">
        <v>107.0</v>
      </c>
      <c r="G271" s="6">
        <v>405.0</v>
      </c>
      <c r="H271" s="15">
        <f t="shared" si="1"/>
        <v>0.5609418283</v>
      </c>
      <c r="I271" s="16">
        <f t="shared" si="2"/>
        <v>0.7344913151</v>
      </c>
      <c r="J271" s="17">
        <f t="shared" si="3"/>
        <v>0.6231111111</v>
      </c>
      <c r="K271" s="18">
        <f t="shared" si="4"/>
        <v>0.6241183801</v>
      </c>
      <c r="L271" s="19">
        <f t="shared" si="5"/>
        <v>-0.001007268971</v>
      </c>
      <c r="T271" s="20">
        <f t="shared" si="6"/>
        <v>0.3693736169</v>
      </c>
      <c r="U271" s="21">
        <f t="shared" si="7"/>
        <v>0.6274883254</v>
      </c>
      <c r="V271" s="22">
        <f t="shared" si="8"/>
        <v>-0.002189588971</v>
      </c>
      <c r="W271" s="12">
        <f t="shared" si="9"/>
        <v>0.7401186169</v>
      </c>
      <c r="X271" s="23">
        <f t="shared" si="10"/>
        <v>0.00179567456</v>
      </c>
      <c r="Y271" s="12">
        <f t="shared" si="11"/>
        <v>-0.7413009369</v>
      </c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6"/>
    </row>
    <row r="272" ht="12.75" customHeight="1">
      <c r="A272" s="27"/>
      <c r="B272" s="27"/>
      <c r="C272" s="30" t="s">
        <v>289</v>
      </c>
      <c r="D272" s="31">
        <v>36.0</v>
      </c>
      <c r="E272" s="32">
        <v>27.0</v>
      </c>
      <c r="F272" s="5">
        <v>9.0</v>
      </c>
      <c r="G272" s="6">
        <v>31.0</v>
      </c>
      <c r="H272" s="15">
        <f t="shared" si="1"/>
        <v>0.4626865672</v>
      </c>
      <c r="I272" s="16">
        <f t="shared" si="2"/>
        <v>0.75</v>
      </c>
      <c r="J272" s="17">
        <f t="shared" si="3"/>
        <v>0.5631067961</v>
      </c>
      <c r="K272" s="18">
        <f t="shared" si="4"/>
        <v>0.5680376837</v>
      </c>
      <c r="L272" s="19">
        <f t="shared" si="5"/>
        <v>-0.004930887615</v>
      </c>
      <c r="T272" s="20">
        <f t="shared" si="6"/>
        <v>0.3641704832</v>
      </c>
      <c r="U272" s="21">
        <f t="shared" si="7"/>
        <v>0.6186269203</v>
      </c>
      <c r="V272" s="22">
        <f t="shared" si="8"/>
        <v>-0.006113207615</v>
      </c>
      <c r="W272" s="12">
        <f t="shared" si="9"/>
        <v>0.7349154832</v>
      </c>
      <c r="X272" s="23">
        <f t="shared" si="10"/>
        <v>0.01065707968</v>
      </c>
      <c r="Y272" s="12">
        <f t="shared" si="11"/>
        <v>-0.7360978032</v>
      </c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6"/>
    </row>
    <row r="273" ht="12.75" customHeight="1">
      <c r="A273" s="27"/>
      <c r="B273" s="27"/>
      <c r="C273" s="30" t="s">
        <v>290</v>
      </c>
      <c r="D273" s="31">
        <v>80.0</v>
      </c>
      <c r="E273" s="32">
        <v>72.0</v>
      </c>
      <c r="F273" s="5">
        <v>27.0</v>
      </c>
      <c r="G273" s="6">
        <v>121.0</v>
      </c>
      <c r="H273" s="15">
        <f t="shared" si="1"/>
        <v>0.6019900498</v>
      </c>
      <c r="I273" s="16">
        <f t="shared" si="2"/>
        <v>0.7272727273</v>
      </c>
      <c r="J273" s="17">
        <f t="shared" si="3"/>
        <v>0.6433333333</v>
      </c>
      <c r="K273" s="18">
        <f t="shared" si="4"/>
        <v>0.6472731137</v>
      </c>
      <c r="L273" s="19">
        <f t="shared" si="5"/>
        <v>-0.003939780407</v>
      </c>
      <c r="T273" s="20">
        <f t="shared" si="6"/>
        <v>0.3653278019</v>
      </c>
      <c r="U273" s="21">
        <f t="shared" si="7"/>
        <v>0.6227394061</v>
      </c>
      <c r="V273" s="22">
        <f t="shared" si="8"/>
        <v>-0.005122100407</v>
      </c>
      <c r="W273" s="12">
        <f t="shared" si="9"/>
        <v>0.7360728019</v>
      </c>
      <c r="X273" s="23">
        <f t="shared" si="10"/>
        <v>0.006544593899</v>
      </c>
      <c r="Y273" s="12">
        <f t="shared" si="11"/>
        <v>-0.7372551219</v>
      </c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6"/>
    </row>
    <row r="274" ht="12.75" customHeight="1">
      <c r="A274" s="27"/>
      <c r="B274" s="27"/>
      <c r="C274" s="30" t="s">
        <v>291</v>
      </c>
      <c r="D274" s="31">
        <v>289.0</v>
      </c>
      <c r="E274" s="32">
        <v>211.0</v>
      </c>
      <c r="F274" s="5">
        <v>114.0</v>
      </c>
      <c r="G274" s="6">
        <v>376.0</v>
      </c>
      <c r="H274" s="15">
        <f t="shared" si="1"/>
        <v>0.5654135338</v>
      </c>
      <c r="I274" s="16">
        <f t="shared" si="2"/>
        <v>0.6492307692</v>
      </c>
      <c r="J274" s="17">
        <f t="shared" si="3"/>
        <v>0.5929292929</v>
      </c>
      <c r="K274" s="18">
        <f t="shared" si="4"/>
        <v>0.5953224318</v>
      </c>
      <c r="L274" s="19">
        <f t="shared" si="5"/>
        <v>-0.002393138835</v>
      </c>
      <c r="T274" s="20">
        <f t="shared" si="6"/>
        <v>0.3670588857</v>
      </c>
      <c r="U274" s="21">
        <f t="shared" si="7"/>
        <v>0.6250514539</v>
      </c>
      <c r="V274" s="22">
        <f t="shared" si="8"/>
        <v>-0.003575458835</v>
      </c>
      <c r="W274" s="12">
        <f t="shared" si="9"/>
        <v>0.7378038857</v>
      </c>
      <c r="X274" s="23">
        <f t="shared" si="10"/>
        <v>0.004232546077</v>
      </c>
      <c r="Y274" s="12">
        <f t="shared" si="11"/>
        <v>-0.7389862057</v>
      </c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6"/>
    </row>
    <row r="275" ht="12.75" customHeight="1">
      <c r="A275" s="29"/>
      <c r="B275" s="29"/>
      <c r="C275" s="30" t="s">
        <v>292</v>
      </c>
      <c r="D275" s="31">
        <v>153.0</v>
      </c>
      <c r="E275" s="32">
        <v>126.0</v>
      </c>
      <c r="F275" s="5">
        <v>52.0</v>
      </c>
      <c r="G275" s="6">
        <v>166.0</v>
      </c>
      <c r="H275" s="15">
        <f t="shared" si="1"/>
        <v>0.5203761755</v>
      </c>
      <c r="I275" s="16">
        <f t="shared" si="2"/>
        <v>0.7078651685</v>
      </c>
      <c r="J275" s="17">
        <f t="shared" si="3"/>
        <v>0.5875251509</v>
      </c>
      <c r="K275" s="18">
        <f t="shared" si="4"/>
        <v>0.5887195532</v>
      </c>
      <c r="L275" s="19">
        <f t="shared" si="5"/>
        <v>-0.001194402259</v>
      </c>
      <c r="T275" s="20">
        <f t="shared" si="6"/>
        <v>0.3690576698</v>
      </c>
      <c r="U275" s="21">
        <f t="shared" si="7"/>
        <v>0.626988733</v>
      </c>
      <c r="V275" s="22">
        <f t="shared" si="8"/>
        <v>-0.002376722259</v>
      </c>
      <c r="W275" s="12">
        <f t="shared" si="9"/>
        <v>0.7398026698</v>
      </c>
      <c r="X275" s="23">
        <f t="shared" si="10"/>
        <v>0.002295266991</v>
      </c>
      <c r="Y275" s="12">
        <f t="shared" si="11"/>
        <v>-0.7409849898</v>
      </c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6"/>
    </row>
    <row r="276" ht="12.75" customHeight="1">
      <c r="A276" s="27"/>
      <c r="B276" s="27"/>
      <c r="C276" s="30" t="s">
        <v>293</v>
      </c>
      <c r="D276" s="31">
        <v>43.0</v>
      </c>
      <c r="E276" s="32">
        <v>51.0</v>
      </c>
      <c r="F276" s="5">
        <v>14.0</v>
      </c>
      <c r="G276" s="6">
        <v>94.0</v>
      </c>
      <c r="H276" s="15">
        <f t="shared" si="1"/>
        <v>0.6861313869</v>
      </c>
      <c r="I276" s="16">
        <f t="shared" si="2"/>
        <v>0.7846153846</v>
      </c>
      <c r="J276" s="17">
        <f t="shared" si="3"/>
        <v>0.7178217822</v>
      </c>
      <c r="K276" s="18">
        <f t="shared" si="4"/>
        <v>0.7214814144</v>
      </c>
      <c r="L276" s="19">
        <f t="shared" si="5"/>
        <v>-0.003659632241</v>
      </c>
      <c r="T276" s="20">
        <f t="shared" si="6"/>
        <v>0.3660807628</v>
      </c>
      <c r="U276" s="21">
        <f t="shared" si="7"/>
        <v>0.6239502807</v>
      </c>
      <c r="V276" s="22">
        <f t="shared" si="8"/>
        <v>-0.004841952241</v>
      </c>
      <c r="W276" s="12">
        <f t="shared" si="9"/>
        <v>0.7368257628</v>
      </c>
      <c r="X276" s="23">
        <f t="shared" si="10"/>
        <v>0.005333719329</v>
      </c>
      <c r="Y276" s="12">
        <f t="shared" si="11"/>
        <v>-0.7380080828</v>
      </c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6"/>
    </row>
    <row r="277" ht="12.75" customHeight="1">
      <c r="A277" s="27"/>
      <c r="B277" s="27"/>
      <c r="C277" s="30" t="s">
        <v>294</v>
      </c>
      <c r="D277" s="31">
        <v>204.0</v>
      </c>
      <c r="E277" s="32">
        <v>192.0</v>
      </c>
      <c r="F277" s="5">
        <v>77.0</v>
      </c>
      <c r="G277" s="6">
        <v>236.0</v>
      </c>
      <c r="H277" s="15">
        <f t="shared" si="1"/>
        <v>0.5363636364</v>
      </c>
      <c r="I277" s="16">
        <f t="shared" si="2"/>
        <v>0.7137546468</v>
      </c>
      <c r="J277" s="17">
        <f t="shared" si="3"/>
        <v>0.6036671368</v>
      </c>
      <c r="K277" s="18">
        <f t="shared" si="4"/>
        <v>0.6009637011</v>
      </c>
      <c r="L277" s="19">
        <f t="shared" si="5"/>
        <v>0.002703435724</v>
      </c>
      <c r="T277" s="20">
        <f t="shared" si="6"/>
        <v>0.3745326261</v>
      </c>
      <c r="U277" s="21">
        <f t="shared" si="7"/>
        <v>0.6343243039</v>
      </c>
      <c r="V277" s="22">
        <f t="shared" si="8"/>
        <v>0.001521115724</v>
      </c>
      <c r="W277" s="12">
        <f t="shared" si="9"/>
        <v>0.7452776261</v>
      </c>
      <c r="X277" s="23">
        <f t="shared" si="10"/>
        <v>-0.005040303893</v>
      </c>
      <c r="Y277" s="12">
        <f t="shared" si="11"/>
        <v>-0.7464599461</v>
      </c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6"/>
    </row>
    <row r="278" ht="12.75" customHeight="1">
      <c r="A278" s="27"/>
      <c r="B278" s="27"/>
      <c r="C278" s="30" t="s">
        <v>295</v>
      </c>
      <c r="D278" s="31">
        <v>28.0</v>
      </c>
      <c r="E278" s="32">
        <v>26.0</v>
      </c>
      <c r="F278" s="5">
        <v>4.0</v>
      </c>
      <c r="G278" s="6">
        <v>36.0</v>
      </c>
      <c r="H278" s="15">
        <f t="shared" si="1"/>
        <v>0.5625</v>
      </c>
      <c r="I278" s="16">
        <f t="shared" si="2"/>
        <v>0.8666666667</v>
      </c>
      <c r="J278" s="17">
        <f t="shared" si="3"/>
        <v>0.6595744681</v>
      </c>
      <c r="K278" s="18">
        <f t="shared" si="4"/>
        <v>0.6741022633</v>
      </c>
      <c r="L278" s="19">
        <f t="shared" si="5"/>
        <v>-0.01452779525</v>
      </c>
      <c r="T278" s="20">
        <f t="shared" si="6"/>
        <v>0.3539821593</v>
      </c>
      <c r="U278" s="21">
        <f t="shared" si="7"/>
        <v>0.6034568084</v>
      </c>
      <c r="V278" s="22">
        <f t="shared" si="8"/>
        <v>-0.01571011525</v>
      </c>
      <c r="W278" s="12">
        <f t="shared" si="9"/>
        <v>0.7247271593</v>
      </c>
      <c r="X278" s="23">
        <f t="shared" si="10"/>
        <v>0.02582719155</v>
      </c>
      <c r="Y278" s="12">
        <f t="shared" si="11"/>
        <v>-0.7259094793</v>
      </c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6"/>
    </row>
    <row r="279" ht="12.75" customHeight="1">
      <c r="A279" s="27"/>
      <c r="B279" s="27"/>
      <c r="C279" s="30" t="s">
        <v>296</v>
      </c>
      <c r="D279" s="31">
        <v>84.0</v>
      </c>
      <c r="E279" s="32">
        <v>8.0</v>
      </c>
      <c r="F279" s="5">
        <v>88.0</v>
      </c>
      <c r="G279" s="6">
        <v>13.0</v>
      </c>
      <c r="H279" s="15">
        <f t="shared" si="1"/>
        <v>0.1340206186</v>
      </c>
      <c r="I279" s="16">
        <f t="shared" si="2"/>
        <v>0.08333333333</v>
      </c>
      <c r="J279" s="17">
        <f t="shared" si="3"/>
        <v>0.1088082902</v>
      </c>
      <c r="K279" s="18">
        <f t="shared" si="4"/>
        <v>0.1140501276</v>
      </c>
      <c r="L279" s="19">
        <f t="shared" si="5"/>
        <v>-0.005241837439</v>
      </c>
      <c r="T279" s="20">
        <f t="shared" si="6"/>
        <v>0.3078429507</v>
      </c>
      <c r="U279" s="21">
        <f t="shared" si="7"/>
        <v>0.5901718283</v>
      </c>
      <c r="V279" s="22">
        <f t="shared" si="8"/>
        <v>-0.006424157439</v>
      </c>
      <c r="W279" s="12">
        <f t="shared" si="9"/>
        <v>0.6785879507</v>
      </c>
      <c r="X279" s="23">
        <f t="shared" si="10"/>
        <v>0.03911217166</v>
      </c>
      <c r="Y279" s="12">
        <f t="shared" si="11"/>
        <v>-0.6797702707</v>
      </c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6"/>
    </row>
    <row r="280" ht="12.75" customHeight="1">
      <c r="A280" s="29"/>
      <c r="B280" s="29"/>
      <c r="C280" s="30" t="s">
        <v>297</v>
      </c>
      <c r="D280" s="31">
        <v>141.0</v>
      </c>
      <c r="E280" s="32">
        <v>205.0</v>
      </c>
      <c r="F280" s="5">
        <v>32.0</v>
      </c>
      <c r="G280" s="6">
        <v>299.0</v>
      </c>
      <c r="H280" s="15">
        <f t="shared" si="1"/>
        <v>0.6795454545</v>
      </c>
      <c r="I280" s="16">
        <f t="shared" si="2"/>
        <v>0.864978903</v>
      </c>
      <c r="J280" s="17">
        <f t="shared" si="3"/>
        <v>0.7444608567</v>
      </c>
      <c r="K280" s="18">
        <f t="shared" si="4"/>
        <v>0.7471313652</v>
      </c>
      <c r="L280" s="19">
        <f t="shared" si="5"/>
        <v>-0.002670508473</v>
      </c>
      <c r="T280" s="20">
        <f t="shared" si="6"/>
        <v>0.3676576317</v>
      </c>
      <c r="U280" s="21">
        <f t="shared" si="7"/>
        <v>0.6253541548</v>
      </c>
      <c r="V280" s="22">
        <f t="shared" si="8"/>
        <v>-0.003852828473</v>
      </c>
      <c r="W280" s="12">
        <f t="shared" si="9"/>
        <v>0.7384026317</v>
      </c>
      <c r="X280" s="23">
        <f t="shared" si="10"/>
        <v>0.003929845244</v>
      </c>
      <c r="Y280" s="12">
        <f t="shared" si="11"/>
        <v>-0.7395849517</v>
      </c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6"/>
    </row>
    <row r="281" ht="12.75" customHeight="1">
      <c r="A281" s="27"/>
      <c r="B281" s="27"/>
      <c r="C281" s="30" t="s">
        <v>298</v>
      </c>
      <c r="D281" s="31">
        <v>78.0</v>
      </c>
      <c r="E281" s="32">
        <v>51.0</v>
      </c>
      <c r="F281" s="5">
        <v>26.0</v>
      </c>
      <c r="G281" s="6">
        <v>79.0</v>
      </c>
      <c r="H281" s="15">
        <f t="shared" si="1"/>
        <v>0.5031847134</v>
      </c>
      <c r="I281" s="16">
        <f t="shared" si="2"/>
        <v>0.6623376623</v>
      </c>
      <c r="J281" s="17">
        <f t="shared" si="3"/>
        <v>0.5555555556</v>
      </c>
      <c r="K281" s="18">
        <f t="shared" si="4"/>
        <v>0.5610221458</v>
      </c>
      <c r="L281" s="19">
        <f t="shared" si="5"/>
        <v>-0.00546659024</v>
      </c>
      <c r="T281" s="20">
        <f t="shared" si="6"/>
        <v>0.3624915206</v>
      </c>
      <c r="U281" s="21">
        <f t="shared" si="7"/>
        <v>0.6184200169</v>
      </c>
      <c r="V281" s="22">
        <f t="shared" si="8"/>
        <v>-0.00664891024</v>
      </c>
      <c r="W281" s="12">
        <f t="shared" si="9"/>
        <v>0.7332365206</v>
      </c>
      <c r="X281" s="23">
        <f t="shared" si="10"/>
        <v>0.01086398313</v>
      </c>
      <c r="Y281" s="12">
        <f t="shared" si="11"/>
        <v>-0.7344188406</v>
      </c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6"/>
    </row>
    <row r="282" ht="12.75" customHeight="1">
      <c r="A282" s="29"/>
      <c r="B282" s="29"/>
      <c r="C282" s="30" t="s">
        <v>299</v>
      </c>
      <c r="D282" s="31">
        <v>22.0</v>
      </c>
      <c r="E282" s="32">
        <v>24.0</v>
      </c>
      <c r="F282" s="5">
        <v>1.0</v>
      </c>
      <c r="G282" s="6">
        <v>39.0</v>
      </c>
      <c r="H282" s="15">
        <f t="shared" si="1"/>
        <v>0.6393442623</v>
      </c>
      <c r="I282" s="16">
        <f t="shared" si="2"/>
        <v>0.96</v>
      </c>
      <c r="J282" s="17">
        <f t="shared" si="3"/>
        <v>0.7325581395</v>
      </c>
      <c r="K282" s="18">
        <f t="shared" si="4"/>
        <v>0.7570619948</v>
      </c>
      <c r="L282" s="19">
        <f t="shared" si="5"/>
        <v>-0.02450385522</v>
      </c>
      <c r="T282" s="20">
        <f t="shared" si="6"/>
        <v>0.3452201508</v>
      </c>
      <c r="U282" s="21">
        <f t="shared" si="7"/>
        <v>0.5909574572</v>
      </c>
      <c r="V282" s="22">
        <f t="shared" si="8"/>
        <v>-0.02568617522</v>
      </c>
      <c r="W282" s="12">
        <f t="shared" si="9"/>
        <v>0.7159651508</v>
      </c>
      <c r="X282" s="23">
        <f t="shared" si="10"/>
        <v>0.03832654278</v>
      </c>
      <c r="Y282" s="12">
        <f t="shared" si="11"/>
        <v>-0.7171474708</v>
      </c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6"/>
    </row>
    <row r="283" ht="12.75" customHeight="1">
      <c r="A283" s="29"/>
      <c r="B283" s="29"/>
      <c r="C283" s="30" t="s">
        <v>300</v>
      </c>
      <c r="D283" s="31">
        <v>56.0</v>
      </c>
      <c r="E283" s="32">
        <v>48.0</v>
      </c>
      <c r="F283" s="5">
        <v>18.0</v>
      </c>
      <c r="G283" s="6">
        <v>8.0</v>
      </c>
      <c r="H283" s="15">
        <f t="shared" si="1"/>
        <v>0.125</v>
      </c>
      <c r="I283" s="16">
        <f t="shared" si="2"/>
        <v>0.7272727273</v>
      </c>
      <c r="J283" s="17">
        <f t="shared" si="3"/>
        <v>0.4307692308</v>
      </c>
      <c r="K283" s="18">
        <f t="shared" si="4"/>
        <v>0.3471109073</v>
      </c>
      <c r="L283" s="19">
        <f t="shared" si="5"/>
        <v>0.0836583235</v>
      </c>
      <c r="T283" s="20">
        <f t="shared" si="6"/>
        <v>0.4857751948</v>
      </c>
      <c r="U283" s="21">
        <f t="shared" si="7"/>
        <v>1.298550588</v>
      </c>
      <c r="V283" s="22">
        <f t="shared" si="8"/>
        <v>0.0824760035</v>
      </c>
      <c r="W283" s="12">
        <f t="shared" si="9"/>
        <v>0.8565201948</v>
      </c>
      <c r="X283" s="23">
        <f t="shared" si="10"/>
        <v>-0.669266588</v>
      </c>
      <c r="Y283" s="12">
        <f t="shared" si="11"/>
        <v>-0.8577025148</v>
      </c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6"/>
    </row>
    <row r="284" ht="12.75" customHeight="1">
      <c r="A284" s="27"/>
      <c r="B284" s="27"/>
      <c r="C284" s="30" t="s">
        <v>301</v>
      </c>
      <c r="D284" s="31">
        <v>82.0</v>
      </c>
      <c r="E284" s="32">
        <v>6.0</v>
      </c>
      <c r="F284" s="5">
        <v>61.0</v>
      </c>
      <c r="G284" s="6">
        <v>6.0</v>
      </c>
      <c r="H284" s="15">
        <f t="shared" si="1"/>
        <v>0.06818181818</v>
      </c>
      <c r="I284" s="16">
        <f t="shared" si="2"/>
        <v>0.08955223881</v>
      </c>
      <c r="J284" s="17">
        <f t="shared" si="3"/>
        <v>0.07741935484</v>
      </c>
      <c r="K284" s="18">
        <f t="shared" si="4"/>
        <v>0.07492445205</v>
      </c>
      <c r="L284" s="19">
        <f t="shared" si="5"/>
        <v>0.00249490279</v>
      </c>
      <c r="T284" s="20">
        <f t="shared" si="6"/>
        <v>0.3986047478</v>
      </c>
      <c r="U284" s="21">
        <f t="shared" si="7"/>
        <v>0.6658759076</v>
      </c>
      <c r="V284" s="22">
        <f t="shared" si="8"/>
        <v>0.00131258279</v>
      </c>
      <c r="W284" s="12">
        <f t="shared" si="9"/>
        <v>0.7693497478</v>
      </c>
      <c r="X284" s="23">
        <f t="shared" si="10"/>
        <v>-0.03659190758</v>
      </c>
      <c r="Y284" s="12">
        <f t="shared" si="11"/>
        <v>-0.7705320678</v>
      </c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6"/>
    </row>
    <row r="285" ht="12.75" customHeight="1">
      <c r="A285" s="27"/>
      <c r="B285" s="27"/>
      <c r="C285" s="30" t="s">
        <v>302</v>
      </c>
      <c r="D285" s="31">
        <v>52.0</v>
      </c>
      <c r="E285" s="32">
        <v>44.0</v>
      </c>
      <c r="F285" s="5">
        <v>20.0</v>
      </c>
      <c r="G285" s="6">
        <v>85.0</v>
      </c>
      <c r="H285" s="15">
        <f t="shared" si="1"/>
        <v>0.6204379562</v>
      </c>
      <c r="I285" s="16">
        <f t="shared" si="2"/>
        <v>0.6875</v>
      </c>
      <c r="J285" s="17">
        <f t="shared" si="3"/>
        <v>0.6417910448</v>
      </c>
      <c r="K285" s="18">
        <f t="shared" si="4"/>
        <v>0.6441365463</v>
      </c>
      <c r="L285" s="19">
        <f t="shared" si="5"/>
        <v>-0.002345501556</v>
      </c>
      <c r="T285" s="20">
        <f t="shared" si="6"/>
        <v>0.3673333614</v>
      </c>
      <c r="U285" s="21">
        <f t="shared" si="7"/>
        <v>0.6255036034</v>
      </c>
      <c r="V285" s="22">
        <f t="shared" si="8"/>
        <v>-0.003527821556</v>
      </c>
      <c r="W285" s="12">
        <f t="shared" si="9"/>
        <v>0.7380783614</v>
      </c>
      <c r="X285" s="23">
        <f t="shared" si="10"/>
        <v>0.003780396626</v>
      </c>
      <c r="Y285" s="12">
        <f t="shared" si="11"/>
        <v>-0.7392606814</v>
      </c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6"/>
    </row>
    <row r="286" ht="12.75" customHeight="1">
      <c r="A286" s="29"/>
      <c r="B286" s="29"/>
      <c r="C286" s="30" t="s">
        <v>303</v>
      </c>
      <c r="D286" s="31">
        <v>265.0</v>
      </c>
      <c r="E286" s="32">
        <v>161.0</v>
      </c>
      <c r="F286" s="5">
        <v>139.0</v>
      </c>
      <c r="G286" s="6">
        <v>196.0</v>
      </c>
      <c r="H286" s="15">
        <f t="shared" si="1"/>
        <v>0.4251626898</v>
      </c>
      <c r="I286" s="16">
        <f t="shared" si="2"/>
        <v>0.5366666667</v>
      </c>
      <c r="J286" s="17">
        <f t="shared" si="3"/>
        <v>0.4691195795</v>
      </c>
      <c r="K286" s="18">
        <f t="shared" si="4"/>
        <v>0.4653322414</v>
      </c>
      <c r="L286" s="19">
        <f t="shared" si="5"/>
        <v>0.003787338076</v>
      </c>
      <c r="T286" s="20">
        <f t="shared" si="6"/>
        <v>0.3778021517</v>
      </c>
      <c r="U286" s="21">
        <f t="shared" si="7"/>
        <v>0.6381919737</v>
      </c>
      <c r="V286" s="22">
        <f t="shared" si="8"/>
        <v>0.002605018076</v>
      </c>
      <c r="W286" s="12">
        <f t="shared" si="9"/>
        <v>0.7485471517</v>
      </c>
      <c r="X286" s="23">
        <f t="shared" si="10"/>
        <v>-0.00890797374</v>
      </c>
      <c r="Y286" s="12">
        <f t="shared" si="11"/>
        <v>-0.7497294717</v>
      </c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6"/>
    </row>
    <row r="287" ht="12.75" customHeight="1">
      <c r="A287" s="27"/>
      <c r="B287" s="27"/>
      <c r="C287" s="30" t="s">
        <v>304</v>
      </c>
      <c r="D287" s="31">
        <v>227.0</v>
      </c>
      <c r="E287" s="32">
        <v>133.0</v>
      </c>
      <c r="F287" s="5">
        <v>88.0</v>
      </c>
      <c r="G287" s="6">
        <v>140.0</v>
      </c>
      <c r="H287" s="15">
        <f t="shared" si="1"/>
        <v>0.3814713896</v>
      </c>
      <c r="I287" s="16">
        <f t="shared" si="2"/>
        <v>0.6018099548</v>
      </c>
      <c r="J287" s="17">
        <f t="shared" si="3"/>
        <v>0.4642857143</v>
      </c>
      <c r="K287" s="18">
        <f t="shared" si="4"/>
        <v>0.4619895536</v>
      </c>
      <c r="L287" s="19">
        <f t="shared" si="5"/>
        <v>0.00229616065</v>
      </c>
      <c r="T287" s="20">
        <f t="shared" si="6"/>
        <v>0.3745604248</v>
      </c>
      <c r="U287" s="21">
        <f t="shared" si="7"/>
        <v>0.6353032211</v>
      </c>
      <c r="V287" s="22">
        <f t="shared" si="8"/>
        <v>0.00111384065</v>
      </c>
      <c r="W287" s="12">
        <f t="shared" si="9"/>
        <v>0.7453054248</v>
      </c>
      <c r="X287" s="23">
        <f t="shared" si="10"/>
        <v>-0.006019221132</v>
      </c>
      <c r="Y287" s="12">
        <f t="shared" si="11"/>
        <v>-0.7464877448</v>
      </c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6"/>
    </row>
    <row r="288" ht="12.75" customHeight="1">
      <c r="A288" s="27"/>
      <c r="B288" s="27"/>
      <c r="C288" s="30" t="s">
        <v>305</v>
      </c>
      <c r="D288" s="31">
        <v>184.0</v>
      </c>
      <c r="E288" s="32">
        <v>120.0</v>
      </c>
      <c r="F288" s="5">
        <v>107.0</v>
      </c>
      <c r="G288" s="6">
        <v>133.0</v>
      </c>
      <c r="H288" s="15">
        <f t="shared" si="1"/>
        <v>0.4195583596</v>
      </c>
      <c r="I288" s="16">
        <f t="shared" si="2"/>
        <v>0.5286343612</v>
      </c>
      <c r="J288" s="17">
        <f t="shared" si="3"/>
        <v>0.4650735294</v>
      </c>
      <c r="K288" s="18">
        <f t="shared" si="4"/>
        <v>0.458827589</v>
      </c>
      <c r="L288" s="19">
        <f t="shared" si="5"/>
        <v>0.00624594038</v>
      </c>
      <c r="T288" s="20">
        <f t="shared" si="6"/>
        <v>0.3825602372</v>
      </c>
      <c r="U288" s="21">
        <f t="shared" si="7"/>
        <v>0.6441709406</v>
      </c>
      <c r="V288" s="22">
        <f t="shared" si="8"/>
        <v>0.00506362038</v>
      </c>
      <c r="W288" s="12">
        <f t="shared" si="9"/>
        <v>0.7533052372</v>
      </c>
      <c r="X288" s="23">
        <f t="shared" si="10"/>
        <v>-0.01488694061</v>
      </c>
      <c r="Y288" s="12">
        <f t="shared" si="11"/>
        <v>-0.7544875572</v>
      </c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6"/>
    </row>
    <row r="289" ht="12.75" customHeight="1">
      <c r="A289" s="27"/>
      <c r="B289" s="27"/>
      <c r="C289" s="30" t="s">
        <v>306</v>
      </c>
      <c r="D289" s="31">
        <v>214.0</v>
      </c>
      <c r="E289" s="32">
        <v>148.0</v>
      </c>
      <c r="F289" s="5">
        <v>141.0</v>
      </c>
      <c r="G289" s="6">
        <v>142.0</v>
      </c>
      <c r="H289" s="15">
        <f t="shared" si="1"/>
        <v>0.3988764045</v>
      </c>
      <c r="I289" s="16">
        <f t="shared" si="2"/>
        <v>0.5121107266</v>
      </c>
      <c r="J289" s="17">
        <f t="shared" si="3"/>
        <v>0.4496124031</v>
      </c>
      <c r="K289" s="18">
        <f t="shared" si="4"/>
        <v>0.4396867107</v>
      </c>
      <c r="L289" s="19">
        <f t="shared" si="5"/>
        <v>0.009925692425</v>
      </c>
      <c r="T289" s="20">
        <f t="shared" si="6"/>
        <v>0.3901269264</v>
      </c>
      <c r="U289" s="21">
        <f t="shared" si="7"/>
        <v>0.6541681303</v>
      </c>
      <c r="V289" s="22">
        <f t="shared" si="8"/>
        <v>0.008743372425</v>
      </c>
      <c r="W289" s="12">
        <f t="shared" si="9"/>
        <v>0.7608719264</v>
      </c>
      <c r="X289" s="23">
        <f t="shared" si="10"/>
        <v>-0.02488413031</v>
      </c>
      <c r="Y289" s="12">
        <f t="shared" si="11"/>
        <v>-0.7620542464</v>
      </c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6"/>
    </row>
    <row r="290" ht="12.75" customHeight="1">
      <c r="A290" s="27"/>
      <c r="B290" s="27"/>
      <c r="C290" s="30" t="s">
        <v>307</v>
      </c>
      <c r="D290" s="31">
        <v>257.0</v>
      </c>
      <c r="E290" s="32">
        <v>143.0</v>
      </c>
      <c r="F290" s="5">
        <v>174.0</v>
      </c>
      <c r="G290" s="6">
        <v>206.0</v>
      </c>
      <c r="H290" s="15">
        <f t="shared" si="1"/>
        <v>0.444924406</v>
      </c>
      <c r="I290" s="16">
        <f t="shared" si="2"/>
        <v>0.4511041009</v>
      </c>
      <c r="J290" s="17">
        <f t="shared" si="3"/>
        <v>0.4474358974</v>
      </c>
      <c r="K290" s="18">
        <f t="shared" si="4"/>
        <v>0.4460460798</v>
      </c>
      <c r="L290" s="19">
        <f t="shared" si="5"/>
        <v>0.001389817595</v>
      </c>
      <c r="T290" s="20">
        <f t="shared" si="6"/>
        <v>0.3738259243</v>
      </c>
      <c r="U290" s="21">
        <f t="shared" si="7"/>
        <v>0.6324077162</v>
      </c>
      <c r="V290" s="22">
        <f t="shared" si="8"/>
        <v>0.0002074975953</v>
      </c>
      <c r="W290" s="12">
        <f t="shared" si="9"/>
        <v>0.7445709243</v>
      </c>
      <c r="X290" s="23">
        <f t="shared" si="10"/>
        <v>-0.003123716246</v>
      </c>
      <c r="Y290" s="12">
        <f t="shared" si="11"/>
        <v>-0.7457532443</v>
      </c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6"/>
    </row>
    <row r="291" ht="12.75" customHeight="1">
      <c r="A291" s="27"/>
      <c r="B291" s="27"/>
      <c r="C291" s="30" t="s">
        <v>308</v>
      </c>
      <c r="D291" s="31">
        <v>280.0</v>
      </c>
      <c r="E291" s="32">
        <v>228.0</v>
      </c>
      <c r="F291" s="5">
        <v>146.0</v>
      </c>
      <c r="G291" s="6">
        <v>173.0</v>
      </c>
      <c r="H291" s="15">
        <f t="shared" si="1"/>
        <v>0.3818984547</v>
      </c>
      <c r="I291" s="16">
        <f t="shared" si="2"/>
        <v>0.6096256684</v>
      </c>
      <c r="J291" s="17">
        <f t="shared" si="3"/>
        <v>0.484885127</v>
      </c>
      <c r="K291" s="18">
        <f t="shared" si="4"/>
        <v>0.4651559356</v>
      </c>
      <c r="L291" s="19">
        <f t="shared" si="5"/>
        <v>0.01972919132</v>
      </c>
      <c r="T291" s="20">
        <f t="shared" si="6"/>
        <v>0.4031077963</v>
      </c>
      <c r="U291" s="21">
        <f t="shared" si="7"/>
        <v>0.6809448304</v>
      </c>
      <c r="V291" s="22">
        <f t="shared" si="8"/>
        <v>0.01854687132</v>
      </c>
      <c r="W291" s="12">
        <f t="shared" si="9"/>
        <v>0.7738527963</v>
      </c>
      <c r="X291" s="23">
        <f t="shared" si="10"/>
        <v>-0.05166083045</v>
      </c>
      <c r="Y291" s="12">
        <f t="shared" si="11"/>
        <v>-0.7750351163</v>
      </c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6"/>
    </row>
    <row r="292" ht="12.75" customHeight="1">
      <c r="A292" s="27"/>
      <c r="B292" s="27"/>
      <c r="C292" s="30" t="s">
        <v>309</v>
      </c>
      <c r="D292" s="31">
        <v>263.0</v>
      </c>
      <c r="E292" s="32">
        <v>158.0</v>
      </c>
      <c r="F292" s="5">
        <v>150.0</v>
      </c>
      <c r="G292" s="6">
        <v>189.0</v>
      </c>
      <c r="H292" s="15">
        <f t="shared" si="1"/>
        <v>0.4181415929</v>
      </c>
      <c r="I292" s="16">
        <f t="shared" si="2"/>
        <v>0.512987013</v>
      </c>
      <c r="J292" s="17">
        <f t="shared" si="3"/>
        <v>0.4565789474</v>
      </c>
      <c r="K292" s="18">
        <f t="shared" si="4"/>
        <v>0.4521348643</v>
      </c>
      <c r="L292" s="19">
        <f t="shared" si="5"/>
        <v>0.004444083079</v>
      </c>
      <c r="T292" s="20">
        <f t="shared" si="6"/>
        <v>0.3794081493</v>
      </c>
      <c r="U292" s="21">
        <f t="shared" si="7"/>
        <v>0.6399121775</v>
      </c>
      <c r="V292" s="22">
        <f t="shared" si="8"/>
        <v>0.003261763079</v>
      </c>
      <c r="W292" s="12">
        <f t="shared" si="9"/>
        <v>0.7501531493</v>
      </c>
      <c r="X292" s="23">
        <f t="shared" si="10"/>
        <v>-0.01062817752</v>
      </c>
      <c r="Y292" s="12">
        <f t="shared" si="11"/>
        <v>-0.7513354693</v>
      </c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6"/>
    </row>
    <row r="293" ht="12.75" customHeight="1">
      <c r="A293" s="27"/>
      <c r="B293" s="27"/>
      <c r="C293" s="30" t="s">
        <v>310</v>
      </c>
      <c r="D293" s="31">
        <v>279.0</v>
      </c>
      <c r="E293" s="32">
        <v>238.0</v>
      </c>
      <c r="F293" s="5">
        <v>200.0</v>
      </c>
      <c r="G293" s="6">
        <v>261.0</v>
      </c>
      <c r="H293" s="15">
        <f t="shared" si="1"/>
        <v>0.4833333333</v>
      </c>
      <c r="I293" s="16">
        <f t="shared" si="2"/>
        <v>0.5433789954</v>
      </c>
      <c r="J293" s="17">
        <f t="shared" si="3"/>
        <v>0.5102249489</v>
      </c>
      <c r="K293" s="18">
        <f t="shared" si="4"/>
        <v>0.504426659</v>
      </c>
      <c r="L293" s="19">
        <f t="shared" si="5"/>
        <v>0.00579828988</v>
      </c>
      <c r="T293" s="20">
        <f t="shared" si="6"/>
        <v>0.3814158024</v>
      </c>
      <c r="U293" s="21">
        <f t="shared" si="7"/>
        <v>0.6412804618</v>
      </c>
      <c r="V293" s="22">
        <f t="shared" si="8"/>
        <v>0.00461596988</v>
      </c>
      <c r="W293" s="12">
        <f t="shared" si="9"/>
        <v>0.7521608024</v>
      </c>
      <c r="X293" s="23">
        <f t="shared" si="10"/>
        <v>-0.01199646182</v>
      </c>
      <c r="Y293" s="12">
        <f t="shared" si="11"/>
        <v>-0.7533431224</v>
      </c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6"/>
    </row>
    <row r="294" ht="12.75" customHeight="1">
      <c r="A294" s="27"/>
      <c r="B294" s="27"/>
      <c r="C294" s="30" t="s">
        <v>311</v>
      </c>
      <c r="D294" s="31">
        <v>107.0</v>
      </c>
      <c r="E294" s="32">
        <v>82.0</v>
      </c>
      <c r="F294" s="5">
        <v>45.0</v>
      </c>
      <c r="G294" s="6">
        <v>45.0</v>
      </c>
      <c r="H294" s="15">
        <f t="shared" si="1"/>
        <v>0.2960526316</v>
      </c>
      <c r="I294" s="16">
        <f t="shared" si="2"/>
        <v>0.6456692913</v>
      </c>
      <c r="J294" s="17">
        <f t="shared" si="3"/>
        <v>0.4551971326</v>
      </c>
      <c r="K294" s="18">
        <f t="shared" si="4"/>
        <v>0.4244975256</v>
      </c>
      <c r="L294" s="19">
        <f t="shared" si="5"/>
        <v>0.03069960699</v>
      </c>
      <c r="T294" s="20">
        <f t="shared" si="6"/>
        <v>0.4182919523</v>
      </c>
      <c r="U294" s="21">
        <f t="shared" si="7"/>
        <v>0.7329804503</v>
      </c>
      <c r="V294" s="22">
        <f t="shared" si="8"/>
        <v>0.02951728699</v>
      </c>
      <c r="W294" s="12">
        <f t="shared" si="9"/>
        <v>0.7890369523</v>
      </c>
      <c r="X294" s="23">
        <f t="shared" si="10"/>
        <v>-0.1036964503</v>
      </c>
      <c r="Y294" s="12">
        <f t="shared" si="11"/>
        <v>-0.7902192723</v>
      </c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6"/>
    </row>
    <row r="295" ht="12.75" customHeight="1">
      <c r="A295" s="27"/>
      <c r="B295" s="27"/>
      <c r="C295" s="30" t="s">
        <v>312</v>
      </c>
      <c r="D295" s="31">
        <v>326.0</v>
      </c>
      <c r="E295" s="32">
        <v>171.0</v>
      </c>
      <c r="F295" s="5">
        <v>192.0</v>
      </c>
      <c r="G295" s="6">
        <v>186.0</v>
      </c>
      <c r="H295" s="15">
        <f t="shared" si="1"/>
        <v>0.36328125</v>
      </c>
      <c r="I295" s="16">
        <f t="shared" si="2"/>
        <v>0.4710743802</v>
      </c>
      <c r="J295" s="17">
        <f t="shared" si="3"/>
        <v>0.408</v>
      </c>
      <c r="K295" s="18">
        <f t="shared" si="4"/>
        <v>0.4020732292</v>
      </c>
      <c r="L295" s="19">
        <f t="shared" si="5"/>
        <v>0.005926770801</v>
      </c>
      <c r="T295" s="20">
        <f t="shared" si="6"/>
        <v>0.3833263906</v>
      </c>
      <c r="U295" s="21">
        <f t="shared" si="7"/>
        <v>0.6455985519</v>
      </c>
      <c r="V295" s="22">
        <f t="shared" si="8"/>
        <v>0.004744450801</v>
      </c>
      <c r="W295" s="12">
        <f t="shared" si="9"/>
        <v>0.7540713906</v>
      </c>
      <c r="X295" s="23">
        <f t="shared" si="10"/>
        <v>-0.01631455188</v>
      </c>
      <c r="Y295" s="12">
        <f t="shared" si="11"/>
        <v>-0.7552537106</v>
      </c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6"/>
    </row>
    <row r="296" ht="12.75" customHeight="1">
      <c r="A296" s="29"/>
      <c r="B296" s="29"/>
      <c r="C296" s="30" t="s">
        <v>313</v>
      </c>
      <c r="D296" s="31">
        <v>251.0</v>
      </c>
      <c r="E296" s="32">
        <v>183.0</v>
      </c>
      <c r="F296" s="5">
        <v>150.0</v>
      </c>
      <c r="G296" s="6">
        <v>166.0</v>
      </c>
      <c r="H296" s="15">
        <f t="shared" si="1"/>
        <v>0.3980815348</v>
      </c>
      <c r="I296" s="16">
        <f t="shared" si="2"/>
        <v>0.5495495495</v>
      </c>
      <c r="J296" s="17">
        <f t="shared" si="3"/>
        <v>0.4653333333</v>
      </c>
      <c r="K296" s="18">
        <f t="shared" si="4"/>
        <v>0.4530667683</v>
      </c>
      <c r="L296" s="19">
        <f t="shared" si="5"/>
        <v>0.01226656506</v>
      </c>
      <c r="T296" s="20">
        <f t="shared" si="6"/>
        <v>0.3930661266</v>
      </c>
      <c r="U296" s="21">
        <f t="shared" si="7"/>
        <v>0.6600982026</v>
      </c>
      <c r="V296" s="22">
        <f t="shared" si="8"/>
        <v>0.01108424506</v>
      </c>
      <c r="W296" s="12">
        <f t="shared" si="9"/>
        <v>0.7638111266</v>
      </c>
      <c r="X296" s="23">
        <f t="shared" si="10"/>
        <v>-0.03081420259</v>
      </c>
      <c r="Y296" s="12">
        <f t="shared" si="11"/>
        <v>-0.7649934466</v>
      </c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6"/>
    </row>
    <row r="297" ht="12.75" customHeight="1">
      <c r="A297" s="27"/>
      <c r="B297" s="27"/>
      <c r="C297" s="30" t="s">
        <v>314</v>
      </c>
      <c r="D297" s="31">
        <v>168.0</v>
      </c>
      <c r="E297" s="32">
        <v>166.0</v>
      </c>
      <c r="F297" s="5">
        <v>98.0</v>
      </c>
      <c r="G297" s="6">
        <v>292.0</v>
      </c>
      <c r="H297" s="15">
        <f t="shared" si="1"/>
        <v>0.6347826087</v>
      </c>
      <c r="I297" s="16">
        <f t="shared" si="2"/>
        <v>0.6287878788</v>
      </c>
      <c r="J297" s="17">
        <f t="shared" si="3"/>
        <v>0.6325966851</v>
      </c>
      <c r="K297" s="18">
        <f t="shared" si="4"/>
        <v>0.6313961813</v>
      </c>
      <c r="L297" s="19">
        <f t="shared" si="5"/>
        <v>0.001200503831</v>
      </c>
      <c r="T297" s="20">
        <f t="shared" si="6"/>
        <v>0.372654235</v>
      </c>
      <c r="U297" s="21">
        <f t="shared" si="7"/>
        <v>0.6311752047</v>
      </c>
      <c r="V297" s="22">
        <f t="shared" si="8"/>
        <v>0.00001818383123</v>
      </c>
      <c r="W297" s="12">
        <f t="shared" si="9"/>
        <v>0.743399235</v>
      </c>
      <c r="X297" s="23">
        <f t="shared" si="10"/>
        <v>-0.001891204666</v>
      </c>
      <c r="Y297" s="12">
        <f t="shared" si="11"/>
        <v>-0.744581555</v>
      </c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6"/>
    </row>
    <row r="298" ht="12.75" customHeight="1">
      <c r="A298" s="27"/>
      <c r="B298" s="27"/>
      <c r="C298" s="30" t="s">
        <v>315</v>
      </c>
      <c r="D298" s="31">
        <v>80.0</v>
      </c>
      <c r="E298" s="32">
        <v>75.0</v>
      </c>
      <c r="F298" s="5">
        <v>32.0</v>
      </c>
      <c r="G298" s="6">
        <v>109.0</v>
      </c>
      <c r="H298" s="15">
        <f t="shared" si="1"/>
        <v>0.5767195767</v>
      </c>
      <c r="I298" s="16">
        <f t="shared" si="2"/>
        <v>0.7009345794</v>
      </c>
      <c r="J298" s="17">
        <f t="shared" si="3"/>
        <v>0.6216216216</v>
      </c>
      <c r="K298" s="18">
        <f t="shared" si="4"/>
        <v>0.6216060728</v>
      </c>
      <c r="L298" s="19">
        <f t="shared" si="5"/>
        <v>0.00001554885101</v>
      </c>
      <c r="T298" s="20">
        <f t="shared" si="6"/>
        <v>0.370767183</v>
      </c>
      <c r="U298" s="21">
        <f t="shared" si="7"/>
        <v>0.6293109609</v>
      </c>
      <c r="V298" s="22">
        <f t="shared" si="8"/>
        <v>-0.001166771149</v>
      </c>
      <c r="W298" s="12">
        <f t="shared" si="9"/>
        <v>0.741512183</v>
      </c>
      <c r="X298" s="23">
        <f t="shared" si="10"/>
        <v>-0.00002696085176</v>
      </c>
      <c r="Y298" s="12">
        <f t="shared" si="11"/>
        <v>-0.742694503</v>
      </c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6"/>
    </row>
    <row r="299" ht="12.75" customHeight="1">
      <c r="A299" s="29"/>
      <c r="B299" s="29"/>
      <c r="C299" s="30" t="s">
        <v>316</v>
      </c>
      <c r="D299" s="31">
        <v>387.0</v>
      </c>
      <c r="E299" s="32">
        <v>295.0</v>
      </c>
      <c r="F299" s="5">
        <v>123.0</v>
      </c>
      <c r="G299" s="6">
        <v>359.0</v>
      </c>
      <c r="H299" s="15">
        <f t="shared" si="1"/>
        <v>0.481233244</v>
      </c>
      <c r="I299" s="16">
        <f t="shared" si="2"/>
        <v>0.7057416268</v>
      </c>
      <c r="J299" s="17">
        <f t="shared" si="3"/>
        <v>0.5618556701</v>
      </c>
      <c r="K299" s="18">
        <f t="shared" si="4"/>
        <v>0.5633002401</v>
      </c>
      <c r="L299" s="19">
        <f t="shared" si="5"/>
        <v>-0.00144457002</v>
      </c>
      <c r="T299" s="20">
        <f t="shared" si="6"/>
        <v>0.3686981177</v>
      </c>
      <c r="U299" s="21">
        <f t="shared" si="7"/>
        <v>0.6262821915</v>
      </c>
      <c r="V299" s="22">
        <f t="shared" si="8"/>
        <v>-0.00262689002</v>
      </c>
      <c r="W299" s="12">
        <f t="shared" si="9"/>
        <v>0.7394431177</v>
      </c>
      <c r="X299" s="23">
        <f t="shared" si="10"/>
        <v>0.003001808453</v>
      </c>
      <c r="Y299" s="12">
        <f t="shared" si="11"/>
        <v>-0.7406254377</v>
      </c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6"/>
    </row>
    <row r="300" ht="12.75" customHeight="1">
      <c r="A300" s="27"/>
      <c r="B300" s="27"/>
      <c r="C300" s="30" t="s">
        <v>317</v>
      </c>
      <c r="D300" s="31">
        <v>263.0</v>
      </c>
      <c r="E300" s="32">
        <v>235.0</v>
      </c>
      <c r="F300" s="5">
        <v>120.0</v>
      </c>
      <c r="G300" s="6">
        <v>258.0</v>
      </c>
      <c r="H300" s="15">
        <f t="shared" si="1"/>
        <v>0.4952015355</v>
      </c>
      <c r="I300" s="16">
        <f t="shared" si="2"/>
        <v>0.661971831</v>
      </c>
      <c r="J300" s="17">
        <f t="shared" si="3"/>
        <v>0.5627853881</v>
      </c>
      <c r="K300" s="18">
        <f t="shared" si="4"/>
        <v>0.5558628295</v>
      </c>
      <c r="L300" s="19">
        <f t="shared" si="5"/>
        <v>0.006922558578</v>
      </c>
      <c r="T300" s="20">
        <f t="shared" si="6"/>
        <v>0.3812024821</v>
      </c>
      <c r="U300" s="21">
        <f t="shared" si="7"/>
        <v>0.6432632753</v>
      </c>
      <c r="V300" s="22">
        <f t="shared" si="8"/>
        <v>0.005740238578</v>
      </c>
      <c r="W300" s="12">
        <f t="shared" si="9"/>
        <v>0.7519474821</v>
      </c>
      <c r="X300" s="23">
        <f t="shared" si="10"/>
        <v>-0.01397927527</v>
      </c>
      <c r="Y300" s="12">
        <f t="shared" si="11"/>
        <v>-0.7531298021</v>
      </c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6"/>
    </row>
    <row r="301" ht="12.75" customHeight="1">
      <c r="A301" s="27"/>
      <c r="B301" s="27"/>
      <c r="C301" s="30" t="s">
        <v>318</v>
      </c>
      <c r="D301" s="31">
        <v>24.0</v>
      </c>
      <c r="E301" s="32">
        <v>21.0</v>
      </c>
      <c r="F301" s="5">
        <v>14.0</v>
      </c>
      <c r="G301" s="6">
        <v>56.0</v>
      </c>
      <c r="H301" s="15">
        <f t="shared" si="1"/>
        <v>0.7</v>
      </c>
      <c r="I301" s="16">
        <f t="shared" si="2"/>
        <v>0.6</v>
      </c>
      <c r="J301" s="17">
        <f t="shared" si="3"/>
        <v>0.6695652174</v>
      </c>
      <c r="K301" s="18">
        <f t="shared" si="4"/>
        <v>0.66176348</v>
      </c>
      <c r="L301" s="19">
        <f t="shared" si="5"/>
        <v>0.007801737391</v>
      </c>
      <c r="T301" s="20">
        <f t="shared" si="6"/>
        <v>0.3837478957</v>
      </c>
      <c r="U301" s="21">
        <f t="shared" si="7"/>
        <v>0.6404293391</v>
      </c>
      <c r="V301" s="22">
        <f t="shared" si="8"/>
        <v>0.006619417391</v>
      </c>
      <c r="W301" s="12">
        <f t="shared" si="9"/>
        <v>0.7544928957</v>
      </c>
      <c r="X301" s="23">
        <f t="shared" si="10"/>
        <v>-0.01114533913</v>
      </c>
      <c r="Y301" s="12">
        <f t="shared" si="11"/>
        <v>-0.7556752157</v>
      </c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6"/>
    </row>
    <row r="302" ht="12.75" customHeight="1">
      <c r="A302" s="27"/>
      <c r="B302" s="27"/>
      <c r="C302" s="30" t="s">
        <v>319</v>
      </c>
      <c r="D302" s="31">
        <v>287.0</v>
      </c>
      <c r="E302" s="32">
        <v>215.0</v>
      </c>
      <c r="F302" s="5">
        <v>138.0</v>
      </c>
      <c r="G302" s="6">
        <v>318.0</v>
      </c>
      <c r="H302" s="15">
        <f t="shared" si="1"/>
        <v>0.5256198347</v>
      </c>
      <c r="I302" s="16">
        <f t="shared" si="2"/>
        <v>0.6090651558</v>
      </c>
      <c r="J302" s="17">
        <f t="shared" si="3"/>
        <v>0.5563674322</v>
      </c>
      <c r="K302" s="18">
        <f t="shared" si="4"/>
        <v>0.5553896933</v>
      </c>
      <c r="L302" s="19">
        <f t="shared" si="5"/>
        <v>0.0009777388944</v>
      </c>
      <c r="T302" s="20">
        <f t="shared" si="6"/>
        <v>0.3723503108</v>
      </c>
      <c r="U302" s="21">
        <f t="shared" si="7"/>
        <v>0.6311441636</v>
      </c>
      <c r="V302" s="22">
        <f t="shared" si="8"/>
        <v>-0.0002045811056</v>
      </c>
      <c r="W302" s="12">
        <f t="shared" si="9"/>
        <v>0.7430953108</v>
      </c>
      <c r="X302" s="23">
        <f t="shared" si="10"/>
        <v>-0.00186016362</v>
      </c>
      <c r="Y302" s="12">
        <f t="shared" si="11"/>
        <v>-0.7442776308</v>
      </c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6"/>
    </row>
    <row r="303" ht="12.75" customHeight="1">
      <c r="A303" s="27"/>
      <c r="B303" s="27"/>
      <c r="C303" s="30" t="s">
        <v>320</v>
      </c>
      <c r="D303" s="31">
        <v>23.0</v>
      </c>
      <c r="E303" s="32">
        <v>53.0</v>
      </c>
      <c r="F303" s="5">
        <v>25.0</v>
      </c>
      <c r="G303" s="6">
        <v>50.0</v>
      </c>
      <c r="H303" s="15">
        <f t="shared" si="1"/>
        <v>0.6849315068</v>
      </c>
      <c r="I303" s="16">
        <f t="shared" si="2"/>
        <v>0.6794871795</v>
      </c>
      <c r="J303" s="17">
        <f t="shared" si="3"/>
        <v>0.6821192053</v>
      </c>
      <c r="K303" s="18">
        <f t="shared" si="4"/>
        <v>0.6817505927</v>
      </c>
      <c r="L303" s="19">
        <f t="shared" si="5"/>
        <v>0.0003686125829</v>
      </c>
      <c r="T303" s="20">
        <f t="shared" si="6"/>
        <v>0.3712874864</v>
      </c>
      <c r="U303" s="21">
        <f t="shared" si="7"/>
        <v>0.6298221744</v>
      </c>
      <c r="V303" s="22">
        <f t="shared" si="8"/>
        <v>-0.0008137074171</v>
      </c>
      <c r="W303" s="12">
        <f t="shared" si="9"/>
        <v>0.7420324864</v>
      </c>
      <c r="X303" s="23">
        <f t="shared" si="10"/>
        <v>-0.000538174371</v>
      </c>
      <c r="Y303" s="12">
        <f t="shared" si="11"/>
        <v>-0.7432148064</v>
      </c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6"/>
    </row>
    <row r="304" ht="12.75" customHeight="1">
      <c r="A304" s="27"/>
      <c r="B304" s="27"/>
      <c r="C304" s="30" t="s">
        <v>321</v>
      </c>
      <c r="D304" s="31">
        <v>161.0</v>
      </c>
      <c r="E304" s="32">
        <v>172.0</v>
      </c>
      <c r="F304" s="5">
        <v>62.0</v>
      </c>
      <c r="G304" s="6">
        <v>201.0</v>
      </c>
      <c r="H304" s="15">
        <f t="shared" si="1"/>
        <v>0.5552486188</v>
      </c>
      <c r="I304" s="16">
        <f t="shared" si="2"/>
        <v>0.735042735</v>
      </c>
      <c r="J304" s="17">
        <f t="shared" si="3"/>
        <v>0.6258389262</v>
      </c>
      <c r="K304" s="18">
        <f t="shared" si="4"/>
        <v>0.6207401706</v>
      </c>
      <c r="L304" s="19">
        <f t="shared" si="5"/>
        <v>0.005098755548</v>
      </c>
      <c r="T304" s="20">
        <f t="shared" si="6"/>
        <v>0.3776816791</v>
      </c>
      <c r="U304" s="21">
        <f t="shared" si="7"/>
        <v>0.6384668334</v>
      </c>
      <c r="V304" s="22">
        <f t="shared" si="8"/>
        <v>0.003916435548</v>
      </c>
      <c r="W304" s="12">
        <f t="shared" si="9"/>
        <v>0.7484266791</v>
      </c>
      <c r="X304" s="23">
        <f t="shared" si="10"/>
        <v>-0.009182833375</v>
      </c>
      <c r="Y304" s="12">
        <f t="shared" si="11"/>
        <v>-0.7496089991</v>
      </c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6"/>
    </row>
    <row r="305" ht="12.75" customHeight="1">
      <c r="A305" s="27"/>
      <c r="B305" s="27"/>
      <c r="C305" s="30" t="s">
        <v>322</v>
      </c>
      <c r="D305" s="31">
        <v>66.0</v>
      </c>
      <c r="E305" s="32">
        <v>76.0</v>
      </c>
      <c r="F305" s="5">
        <v>52.0</v>
      </c>
      <c r="G305" s="6">
        <v>119.0</v>
      </c>
      <c r="H305" s="15">
        <f t="shared" si="1"/>
        <v>0.6432432432</v>
      </c>
      <c r="I305" s="16">
        <f t="shared" si="2"/>
        <v>0.59375</v>
      </c>
      <c r="J305" s="17">
        <f t="shared" si="3"/>
        <v>0.6230031949</v>
      </c>
      <c r="K305" s="18">
        <f t="shared" si="4"/>
        <v>0.6237302048</v>
      </c>
      <c r="L305" s="19">
        <f t="shared" si="5"/>
        <v>-0.0007270099429</v>
      </c>
      <c r="T305" s="20">
        <f t="shared" si="6"/>
        <v>0.3695205622</v>
      </c>
      <c r="U305" s="21">
        <f t="shared" si="7"/>
        <v>0.6281537745</v>
      </c>
      <c r="V305" s="22">
        <f t="shared" si="8"/>
        <v>-0.001909329943</v>
      </c>
      <c r="W305" s="12">
        <f t="shared" si="9"/>
        <v>0.7402655622</v>
      </c>
      <c r="X305" s="23">
        <f t="shared" si="10"/>
        <v>0.001130225541</v>
      </c>
      <c r="Y305" s="12">
        <f t="shared" si="11"/>
        <v>-0.7414478822</v>
      </c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6"/>
    </row>
    <row r="306" ht="12.75" customHeight="1">
      <c r="A306" s="27"/>
      <c r="B306" s="27"/>
      <c r="C306" s="30" t="s">
        <v>323</v>
      </c>
      <c r="D306" s="31">
        <v>234.0</v>
      </c>
      <c r="E306" s="32">
        <v>175.0</v>
      </c>
      <c r="F306" s="5">
        <v>152.0</v>
      </c>
      <c r="G306" s="6">
        <v>266.0</v>
      </c>
      <c r="H306" s="15">
        <f t="shared" si="1"/>
        <v>0.532</v>
      </c>
      <c r="I306" s="16">
        <f t="shared" si="2"/>
        <v>0.5351681957</v>
      </c>
      <c r="J306" s="17">
        <f t="shared" si="3"/>
        <v>0.5332527207</v>
      </c>
      <c r="K306" s="18">
        <f t="shared" si="4"/>
        <v>0.5320077007</v>
      </c>
      <c r="L306" s="19">
        <f t="shared" si="5"/>
        <v>0.001245019955</v>
      </c>
      <c r="T306" s="20">
        <f t="shared" si="6"/>
        <v>0.3730714087</v>
      </c>
      <c r="U306" s="21">
        <f t="shared" si="7"/>
        <v>0.6316242631</v>
      </c>
      <c r="V306" s="22">
        <f t="shared" si="8"/>
        <v>0.00006269995543</v>
      </c>
      <c r="W306" s="12">
        <f t="shared" si="9"/>
        <v>0.7438164087</v>
      </c>
      <c r="X306" s="23">
        <f t="shared" si="10"/>
        <v>-0.002340263074</v>
      </c>
      <c r="Y306" s="12">
        <f t="shared" si="11"/>
        <v>-0.7449987287</v>
      </c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6"/>
    </row>
    <row r="307" ht="12.75" customHeight="1">
      <c r="A307" s="27"/>
      <c r="B307" s="27"/>
      <c r="C307" s="30" t="s">
        <v>324</v>
      </c>
      <c r="D307" s="31">
        <v>121.0</v>
      </c>
      <c r="E307" s="32">
        <v>115.0</v>
      </c>
      <c r="F307" s="5">
        <v>55.0</v>
      </c>
      <c r="G307" s="6">
        <v>190.0</v>
      </c>
      <c r="H307" s="15">
        <f t="shared" si="1"/>
        <v>0.6109324759</v>
      </c>
      <c r="I307" s="16">
        <f t="shared" si="2"/>
        <v>0.6764705882</v>
      </c>
      <c r="J307" s="17">
        <f t="shared" si="3"/>
        <v>0.6340956341</v>
      </c>
      <c r="K307" s="18">
        <f t="shared" si="4"/>
        <v>0.6340658004</v>
      </c>
      <c r="L307" s="19">
        <f t="shared" si="5"/>
        <v>0.000029833706</v>
      </c>
      <c r="T307" s="20">
        <f t="shared" si="6"/>
        <v>0.370789102</v>
      </c>
      <c r="U307" s="21">
        <f t="shared" si="7"/>
        <v>0.6293328331</v>
      </c>
      <c r="V307" s="22">
        <f t="shared" si="8"/>
        <v>-0.001152486294</v>
      </c>
      <c r="W307" s="12">
        <f t="shared" si="9"/>
        <v>0.741534102</v>
      </c>
      <c r="X307" s="23">
        <f t="shared" si="10"/>
        <v>-0.00004883306614</v>
      </c>
      <c r="Y307" s="12">
        <f t="shared" si="11"/>
        <v>-0.742716422</v>
      </c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6"/>
    </row>
    <row r="308" ht="12.75" customHeight="1">
      <c r="A308" s="27"/>
      <c r="B308" s="27"/>
      <c r="C308" s="30" t="s">
        <v>325</v>
      </c>
      <c r="D308" s="31">
        <v>57.0</v>
      </c>
      <c r="E308" s="32">
        <v>48.0</v>
      </c>
      <c r="F308" s="5">
        <v>20.0</v>
      </c>
      <c r="G308" s="6">
        <v>84.0</v>
      </c>
      <c r="H308" s="15">
        <f t="shared" si="1"/>
        <v>0.5957446809</v>
      </c>
      <c r="I308" s="16">
        <f t="shared" si="2"/>
        <v>0.7058823529</v>
      </c>
      <c r="J308" s="17">
        <f t="shared" si="3"/>
        <v>0.6315789474</v>
      </c>
      <c r="K308" s="18">
        <f t="shared" si="4"/>
        <v>0.6354126287</v>
      </c>
      <c r="L308" s="19">
        <f t="shared" si="5"/>
        <v>-0.003833681317</v>
      </c>
      <c r="T308" s="20">
        <f t="shared" si="6"/>
        <v>0.3653139515</v>
      </c>
      <c r="U308" s="21">
        <f t="shared" si="7"/>
        <v>0.6228488921</v>
      </c>
      <c r="V308" s="22">
        <f t="shared" si="8"/>
        <v>-0.005016001317</v>
      </c>
      <c r="W308" s="12">
        <f t="shared" si="9"/>
        <v>0.7360589515</v>
      </c>
      <c r="X308" s="23">
        <f t="shared" si="10"/>
        <v>0.006435107926</v>
      </c>
      <c r="Y308" s="12">
        <f t="shared" si="11"/>
        <v>-0.7372412715</v>
      </c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6"/>
    </row>
    <row r="309" ht="12.75" customHeight="1">
      <c r="A309" s="27"/>
      <c r="B309" s="27"/>
      <c r="C309" s="30" t="s">
        <v>326</v>
      </c>
      <c r="D309" s="31">
        <v>29.0</v>
      </c>
      <c r="E309" s="32">
        <v>48.0</v>
      </c>
      <c r="F309" s="5">
        <v>12.0</v>
      </c>
      <c r="G309" s="6">
        <v>47.0</v>
      </c>
      <c r="H309" s="15">
        <f t="shared" si="1"/>
        <v>0.6184210526</v>
      </c>
      <c r="I309" s="16">
        <f t="shared" si="2"/>
        <v>0.8</v>
      </c>
      <c r="J309" s="17">
        <f t="shared" si="3"/>
        <v>0.6985294118</v>
      </c>
      <c r="K309" s="18">
        <f t="shared" si="4"/>
        <v>0.6845761537</v>
      </c>
      <c r="L309" s="19">
        <f t="shared" si="5"/>
        <v>0.01395325808</v>
      </c>
      <c r="T309" s="20">
        <f t="shared" si="6"/>
        <v>0.3881865726</v>
      </c>
      <c r="U309" s="21">
        <f t="shared" si="7"/>
        <v>0.6518467152</v>
      </c>
      <c r="V309" s="22">
        <f t="shared" si="8"/>
        <v>0.01277093808</v>
      </c>
      <c r="W309" s="12">
        <f t="shared" si="9"/>
        <v>0.7589315726</v>
      </c>
      <c r="X309" s="23">
        <f t="shared" si="10"/>
        <v>-0.02256271519</v>
      </c>
      <c r="Y309" s="12">
        <f t="shared" si="11"/>
        <v>-0.7601138926</v>
      </c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6"/>
    </row>
    <row r="310" ht="12.75" customHeight="1">
      <c r="A310" s="27"/>
      <c r="B310" s="27"/>
      <c r="C310" s="30" t="s">
        <v>327</v>
      </c>
      <c r="D310" s="31">
        <v>107.0</v>
      </c>
      <c r="E310" s="32">
        <v>86.0</v>
      </c>
      <c r="F310" s="5">
        <v>43.0</v>
      </c>
      <c r="G310" s="6">
        <v>119.0</v>
      </c>
      <c r="H310" s="15">
        <f t="shared" si="1"/>
        <v>0.5265486726</v>
      </c>
      <c r="I310" s="16">
        <f t="shared" si="2"/>
        <v>0.6666666667</v>
      </c>
      <c r="J310" s="17">
        <f t="shared" si="3"/>
        <v>0.5774647887</v>
      </c>
      <c r="K310" s="18">
        <f t="shared" si="4"/>
        <v>0.5773296682</v>
      </c>
      <c r="L310" s="19">
        <f t="shared" si="5"/>
        <v>0.0001351205318</v>
      </c>
      <c r="T310" s="20">
        <f t="shared" si="6"/>
        <v>0.3709476808</v>
      </c>
      <c r="U310" s="21">
        <f t="shared" si="7"/>
        <v>0.6295406155</v>
      </c>
      <c r="V310" s="22">
        <f t="shared" si="8"/>
        <v>-0.001047199468</v>
      </c>
      <c r="W310" s="12">
        <f t="shared" si="9"/>
        <v>0.7416926808</v>
      </c>
      <c r="X310" s="23">
        <f t="shared" si="10"/>
        <v>-0.0002566154638</v>
      </c>
      <c r="Y310" s="12">
        <f t="shared" si="11"/>
        <v>-0.7428750008</v>
      </c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6"/>
    </row>
    <row r="311" ht="12.75" customHeight="1">
      <c r="A311" s="27"/>
      <c r="B311" s="27"/>
      <c r="C311" s="30" t="s">
        <v>328</v>
      </c>
      <c r="D311" s="31">
        <v>289.0</v>
      </c>
      <c r="E311" s="32">
        <v>208.0</v>
      </c>
      <c r="F311" s="5">
        <v>86.0</v>
      </c>
      <c r="G311" s="6">
        <v>250.0</v>
      </c>
      <c r="H311" s="15">
        <f t="shared" si="1"/>
        <v>0.4638218924</v>
      </c>
      <c r="I311" s="16">
        <f t="shared" si="2"/>
        <v>0.7074829932</v>
      </c>
      <c r="J311" s="17">
        <f t="shared" si="3"/>
        <v>0.549819928</v>
      </c>
      <c r="K311" s="18">
        <f t="shared" si="4"/>
        <v>0.552989158</v>
      </c>
      <c r="L311" s="19">
        <f t="shared" si="5"/>
        <v>-0.003169230075</v>
      </c>
      <c r="T311" s="20">
        <f t="shared" si="6"/>
        <v>0.3662654152</v>
      </c>
      <c r="U311" s="21">
        <f t="shared" si="7"/>
        <v>0.62245114</v>
      </c>
      <c r="V311" s="22">
        <f t="shared" si="8"/>
        <v>-0.004351550075</v>
      </c>
      <c r="W311" s="12">
        <f t="shared" si="9"/>
        <v>0.7370104152</v>
      </c>
      <c r="X311" s="23">
        <f t="shared" si="10"/>
        <v>0.006832860041</v>
      </c>
      <c r="Y311" s="12">
        <f t="shared" si="11"/>
        <v>-0.7381927352</v>
      </c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6"/>
    </row>
    <row r="312" ht="12.75" customHeight="1">
      <c r="A312" s="27"/>
      <c r="B312" s="27"/>
      <c r="C312" s="30" t="s">
        <v>329</v>
      </c>
      <c r="D312" s="31">
        <v>70.0</v>
      </c>
      <c r="E312" s="32">
        <v>97.0</v>
      </c>
      <c r="F312" s="5">
        <v>27.0</v>
      </c>
      <c r="G312" s="6">
        <v>134.0</v>
      </c>
      <c r="H312" s="15">
        <f t="shared" si="1"/>
        <v>0.6568627451</v>
      </c>
      <c r="I312" s="16">
        <f t="shared" si="2"/>
        <v>0.7822580645</v>
      </c>
      <c r="J312" s="17">
        <f t="shared" si="3"/>
        <v>0.7042682927</v>
      </c>
      <c r="K312" s="18">
        <f t="shared" si="4"/>
        <v>0.7021891618</v>
      </c>
      <c r="L312" s="19">
        <f t="shared" si="5"/>
        <v>0.002079130868</v>
      </c>
      <c r="T312" s="20">
        <f t="shared" si="6"/>
        <v>0.373402858</v>
      </c>
      <c r="U312" s="21">
        <f t="shared" si="7"/>
        <v>0.632449244</v>
      </c>
      <c r="V312" s="22">
        <f t="shared" si="8"/>
        <v>0.0008968108676</v>
      </c>
      <c r="W312" s="12">
        <f t="shared" si="9"/>
        <v>0.744147858</v>
      </c>
      <c r="X312" s="23">
        <f t="shared" si="10"/>
        <v>-0.003165244007</v>
      </c>
      <c r="Y312" s="12">
        <f t="shared" si="11"/>
        <v>-0.745330178</v>
      </c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6"/>
    </row>
    <row r="313" ht="12.75" customHeight="1">
      <c r="A313" s="27"/>
      <c r="B313" s="27"/>
      <c r="C313" s="30" t="s">
        <v>330</v>
      </c>
      <c r="D313" s="31">
        <v>189.0</v>
      </c>
      <c r="E313" s="32">
        <v>136.0</v>
      </c>
      <c r="F313" s="5">
        <v>84.0</v>
      </c>
      <c r="G313" s="6">
        <v>253.0</v>
      </c>
      <c r="H313" s="15">
        <f t="shared" si="1"/>
        <v>0.57239819</v>
      </c>
      <c r="I313" s="16">
        <f t="shared" si="2"/>
        <v>0.6181818182</v>
      </c>
      <c r="J313" s="17">
        <f t="shared" si="3"/>
        <v>0.5876132931</v>
      </c>
      <c r="K313" s="18">
        <f t="shared" si="4"/>
        <v>0.5882065208</v>
      </c>
      <c r="L313" s="19">
        <f t="shared" si="5"/>
        <v>-0.0005932277549</v>
      </c>
      <c r="T313" s="20">
        <f t="shared" si="6"/>
        <v>0.3697853669</v>
      </c>
      <c r="U313" s="21">
        <f t="shared" si="7"/>
        <v>0.62824761</v>
      </c>
      <c r="V313" s="22">
        <f t="shared" si="8"/>
        <v>-0.001775547755</v>
      </c>
      <c r="W313" s="12">
        <f t="shared" si="9"/>
        <v>0.7405303669</v>
      </c>
      <c r="X313" s="23">
        <f t="shared" si="10"/>
        <v>0.001036389991</v>
      </c>
      <c r="Y313" s="12">
        <f t="shared" si="11"/>
        <v>-0.7417126869</v>
      </c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6"/>
    </row>
    <row r="314" ht="12.75" customHeight="1">
      <c r="A314" s="27"/>
      <c r="B314" s="27"/>
      <c r="C314" s="30" t="s">
        <v>331</v>
      </c>
      <c r="D314" s="31">
        <v>170.0</v>
      </c>
      <c r="E314" s="32">
        <v>133.0</v>
      </c>
      <c r="F314" s="5">
        <v>64.0</v>
      </c>
      <c r="G314" s="6">
        <v>148.0</v>
      </c>
      <c r="H314" s="15">
        <f t="shared" si="1"/>
        <v>0.465408805</v>
      </c>
      <c r="I314" s="16">
        <f t="shared" si="2"/>
        <v>0.6751269036</v>
      </c>
      <c r="J314" s="17">
        <f t="shared" si="3"/>
        <v>0.545631068</v>
      </c>
      <c r="K314" s="18">
        <f t="shared" si="4"/>
        <v>0.5419919183</v>
      </c>
      <c r="L314" s="19">
        <f t="shared" si="5"/>
        <v>0.003639149638</v>
      </c>
      <c r="T314" s="20">
        <f t="shared" si="6"/>
        <v>0.3761353194</v>
      </c>
      <c r="U314" s="21">
        <f t="shared" si="7"/>
        <v>0.637103254</v>
      </c>
      <c r="V314" s="22">
        <f t="shared" si="8"/>
        <v>0.002456829638</v>
      </c>
      <c r="W314" s="12">
        <f t="shared" si="9"/>
        <v>0.7468803194</v>
      </c>
      <c r="X314" s="23">
        <f t="shared" si="10"/>
        <v>-0.007819253952</v>
      </c>
      <c r="Y314" s="12">
        <f t="shared" si="11"/>
        <v>-0.7480626394</v>
      </c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6"/>
    </row>
    <row r="315" ht="12.75" customHeight="1">
      <c r="A315" s="28"/>
      <c r="B315" s="28"/>
      <c r="C315" s="30" t="s">
        <v>332</v>
      </c>
      <c r="D315" s="31">
        <v>231.0</v>
      </c>
      <c r="E315" s="32">
        <v>179.0</v>
      </c>
      <c r="F315" s="5">
        <v>61.0</v>
      </c>
      <c r="G315" s="6">
        <v>288.0</v>
      </c>
      <c r="H315" s="15">
        <f t="shared" si="1"/>
        <v>0.5549132948</v>
      </c>
      <c r="I315" s="16">
        <f t="shared" si="2"/>
        <v>0.7458333333</v>
      </c>
      <c r="J315" s="17">
        <f t="shared" si="3"/>
        <v>0.6152832675</v>
      </c>
      <c r="K315" s="18">
        <f t="shared" si="4"/>
        <v>0.624529717</v>
      </c>
      <c r="L315" s="19">
        <f t="shared" si="5"/>
        <v>-0.009246449513</v>
      </c>
      <c r="T315" s="20">
        <f t="shared" si="6"/>
        <v>0.3583475258</v>
      </c>
      <c r="U315" s="21">
        <f t="shared" si="7"/>
        <v>0.6126211274</v>
      </c>
      <c r="V315" s="22">
        <f t="shared" si="8"/>
        <v>-0.01042876951</v>
      </c>
      <c r="W315" s="12">
        <f t="shared" si="9"/>
        <v>0.7290925258</v>
      </c>
      <c r="X315" s="23">
        <f t="shared" si="10"/>
        <v>0.01666287256</v>
      </c>
      <c r="Y315" s="12">
        <f t="shared" si="11"/>
        <v>-0.7302748458</v>
      </c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6"/>
    </row>
    <row r="316" ht="12.75" customHeight="1">
      <c r="A316" s="27"/>
      <c r="B316" s="27"/>
      <c r="C316" s="30" t="s">
        <v>333</v>
      </c>
      <c r="D316" s="31">
        <v>226.0</v>
      </c>
      <c r="E316" s="32">
        <v>125.0</v>
      </c>
      <c r="F316" s="5">
        <v>125.0</v>
      </c>
      <c r="G316" s="6">
        <v>225.0</v>
      </c>
      <c r="H316" s="15">
        <f t="shared" si="1"/>
        <v>0.4988913525</v>
      </c>
      <c r="I316" s="16">
        <f t="shared" si="2"/>
        <v>0.5</v>
      </c>
      <c r="J316" s="17">
        <f t="shared" si="3"/>
        <v>0.4992867332</v>
      </c>
      <c r="K316" s="18">
        <f t="shared" si="4"/>
        <v>0.4981345259</v>
      </c>
      <c r="L316" s="19">
        <f t="shared" si="5"/>
        <v>0.00115220734</v>
      </c>
      <c r="T316" s="20">
        <f t="shared" si="6"/>
        <v>0.3730494147</v>
      </c>
      <c r="U316" s="21">
        <f t="shared" si="7"/>
        <v>0.6315935356</v>
      </c>
      <c r="V316" s="22">
        <f t="shared" si="8"/>
        <v>-0.00003011265977</v>
      </c>
      <c r="W316" s="12">
        <f t="shared" si="9"/>
        <v>0.7437944147</v>
      </c>
      <c r="X316" s="23">
        <f t="shared" si="10"/>
        <v>-0.002309535602</v>
      </c>
      <c r="Y316" s="12">
        <f t="shared" si="11"/>
        <v>-0.7449767347</v>
      </c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6"/>
    </row>
    <row r="317" ht="12.75" customHeight="1">
      <c r="A317" s="27"/>
      <c r="B317" s="27"/>
      <c r="C317" s="30" t="s">
        <v>334</v>
      </c>
      <c r="D317" s="31">
        <v>33.0</v>
      </c>
      <c r="E317" s="32">
        <v>28.0</v>
      </c>
      <c r="F317" s="5">
        <v>5.0</v>
      </c>
      <c r="G317" s="6">
        <v>39.0</v>
      </c>
      <c r="H317" s="15">
        <f t="shared" si="1"/>
        <v>0.5416666667</v>
      </c>
      <c r="I317" s="16">
        <f t="shared" si="2"/>
        <v>0.8484848485</v>
      </c>
      <c r="J317" s="17">
        <f t="shared" si="3"/>
        <v>0.6380952381</v>
      </c>
      <c r="K317" s="18">
        <f t="shared" si="4"/>
        <v>0.6542513618</v>
      </c>
      <c r="L317" s="19">
        <f t="shared" si="5"/>
        <v>-0.01615612372</v>
      </c>
      <c r="T317" s="20">
        <f t="shared" si="6"/>
        <v>0.3517038542</v>
      </c>
      <c r="U317" s="21">
        <f t="shared" si="7"/>
        <v>0.59945731</v>
      </c>
      <c r="V317" s="22">
        <f t="shared" si="8"/>
        <v>-0.01733844372</v>
      </c>
      <c r="W317" s="12">
        <f t="shared" si="9"/>
        <v>0.7224488542</v>
      </c>
      <c r="X317" s="23">
        <f t="shared" si="10"/>
        <v>0.02982668995</v>
      </c>
      <c r="Y317" s="12">
        <f t="shared" si="11"/>
        <v>-0.7236311742</v>
      </c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6"/>
    </row>
    <row r="318" ht="12.75" customHeight="1">
      <c r="A318" s="27"/>
      <c r="B318" s="27"/>
      <c r="C318" s="30" t="s">
        <v>335</v>
      </c>
      <c r="D318" s="31">
        <v>47.0</v>
      </c>
      <c r="E318" s="32">
        <v>45.0</v>
      </c>
      <c r="F318" s="5">
        <v>17.0</v>
      </c>
      <c r="G318" s="6">
        <v>45.0</v>
      </c>
      <c r="H318" s="15">
        <f t="shared" si="1"/>
        <v>0.4891304348</v>
      </c>
      <c r="I318" s="16">
        <f t="shared" si="2"/>
        <v>0.7258064516</v>
      </c>
      <c r="J318" s="17">
        <f t="shared" si="3"/>
        <v>0.5844155844</v>
      </c>
      <c r="K318" s="18">
        <f t="shared" si="4"/>
        <v>0.5757087494</v>
      </c>
      <c r="L318" s="19">
        <f t="shared" si="5"/>
        <v>0.008706834991</v>
      </c>
      <c r="T318" s="20">
        <f t="shared" si="6"/>
        <v>0.3827410838</v>
      </c>
      <c r="U318" s="21">
        <f t="shared" si="7"/>
        <v>0.6470846404</v>
      </c>
      <c r="V318" s="22">
        <f t="shared" si="8"/>
        <v>0.007524514991</v>
      </c>
      <c r="W318" s="12">
        <f t="shared" si="9"/>
        <v>0.7534860838</v>
      </c>
      <c r="X318" s="23">
        <f t="shared" si="10"/>
        <v>-0.01780064043</v>
      </c>
      <c r="Y318" s="12">
        <f t="shared" si="11"/>
        <v>-0.7546684038</v>
      </c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6"/>
    </row>
    <row r="319" ht="12.75" customHeight="1">
      <c r="A319" s="27"/>
      <c r="B319" s="27"/>
      <c r="C319" s="30" t="s">
        <v>336</v>
      </c>
      <c r="D319" s="31">
        <v>457.0</v>
      </c>
      <c r="E319" s="32">
        <v>359.0</v>
      </c>
      <c r="F319" s="5">
        <v>121.0</v>
      </c>
      <c r="G319" s="6">
        <v>295.0</v>
      </c>
      <c r="H319" s="15">
        <f t="shared" si="1"/>
        <v>0.392287234</v>
      </c>
      <c r="I319" s="16">
        <f t="shared" si="2"/>
        <v>0.7479166667</v>
      </c>
      <c r="J319" s="17">
        <f t="shared" si="3"/>
        <v>0.5308441558</v>
      </c>
      <c r="K319" s="18">
        <f t="shared" si="4"/>
        <v>0.5229641244</v>
      </c>
      <c r="L319" s="19">
        <f t="shared" si="5"/>
        <v>0.007880031474</v>
      </c>
      <c r="T319" s="20">
        <f t="shared" si="6"/>
        <v>0.3812809752</v>
      </c>
      <c r="U319" s="21">
        <f t="shared" si="7"/>
        <v>0.6493714023</v>
      </c>
      <c r="V319" s="22">
        <f t="shared" si="8"/>
        <v>0.006697711474</v>
      </c>
      <c r="W319" s="12">
        <f t="shared" si="9"/>
        <v>0.7520259752</v>
      </c>
      <c r="X319" s="23">
        <f t="shared" si="10"/>
        <v>-0.02008740226</v>
      </c>
      <c r="Y319" s="12">
        <f t="shared" si="11"/>
        <v>-0.7532082952</v>
      </c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6"/>
    </row>
    <row r="320" ht="12.75" customHeight="1">
      <c r="A320" s="27"/>
      <c r="B320" s="27"/>
      <c r="C320" s="30" t="s">
        <v>337</v>
      </c>
      <c r="D320" s="31">
        <v>124.0</v>
      </c>
      <c r="E320" s="32">
        <v>80.0</v>
      </c>
      <c r="F320" s="5">
        <v>40.0</v>
      </c>
      <c r="G320" s="6">
        <v>110.0</v>
      </c>
      <c r="H320" s="15">
        <f t="shared" si="1"/>
        <v>0.4700854701</v>
      </c>
      <c r="I320" s="16">
        <f t="shared" si="2"/>
        <v>0.6666666667</v>
      </c>
      <c r="J320" s="17">
        <f t="shared" si="3"/>
        <v>0.5367231638</v>
      </c>
      <c r="K320" s="18">
        <f t="shared" si="4"/>
        <v>0.5417982783</v>
      </c>
      <c r="L320" s="19">
        <f t="shared" si="5"/>
        <v>-0.005075114449</v>
      </c>
      <c r="T320" s="20">
        <f t="shared" si="6"/>
        <v>0.3631323283</v>
      </c>
      <c r="U320" s="21">
        <f t="shared" si="7"/>
        <v>0.6184878474</v>
      </c>
      <c r="V320" s="22">
        <f t="shared" si="8"/>
        <v>-0.006257434449</v>
      </c>
      <c r="W320" s="12">
        <f t="shared" si="9"/>
        <v>0.7338773283</v>
      </c>
      <c r="X320" s="23">
        <f t="shared" si="10"/>
        <v>0.01079615255</v>
      </c>
      <c r="Y320" s="12">
        <f t="shared" si="11"/>
        <v>-0.7350596483</v>
      </c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6"/>
    </row>
    <row r="321" ht="12.75" customHeight="1">
      <c r="A321" s="27"/>
      <c r="B321" s="27"/>
      <c r="C321" s="30" t="s">
        <v>338</v>
      </c>
      <c r="D321" s="31">
        <v>292.0</v>
      </c>
      <c r="E321" s="32">
        <v>329.0</v>
      </c>
      <c r="F321" s="5">
        <v>103.0</v>
      </c>
      <c r="G321" s="6">
        <v>338.0</v>
      </c>
      <c r="H321" s="15">
        <f t="shared" si="1"/>
        <v>0.5365079365</v>
      </c>
      <c r="I321" s="16">
        <f t="shared" si="2"/>
        <v>0.7615740741</v>
      </c>
      <c r="J321" s="17">
        <f t="shared" si="3"/>
        <v>0.6280602637</v>
      </c>
      <c r="K321" s="18">
        <f t="shared" si="4"/>
        <v>0.6187833204</v>
      </c>
      <c r="L321" s="19">
        <f t="shared" si="5"/>
        <v>0.009276943243</v>
      </c>
      <c r="T321" s="20">
        <f t="shared" si="6"/>
        <v>0.382926275</v>
      </c>
      <c r="U321" s="21">
        <f t="shared" si="7"/>
        <v>0.6465753439</v>
      </c>
      <c r="V321" s="22">
        <f t="shared" si="8"/>
        <v>0.008094623243</v>
      </c>
      <c r="W321" s="12">
        <f t="shared" si="9"/>
        <v>0.753671275</v>
      </c>
      <c r="X321" s="23">
        <f t="shared" si="10"/>
        <v>-0.01729134392</v>
      </c>
      <c r="Y321" s="12">
        <f t="shared" si="11"/>
        <v>-0.754853595</v>
      </c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6"/>
    </row>
    <row r="322" ht="12.75" customHeight="1">
      <c r="A322" s="27"/>
      <c r="B322" s="27"/>
      <c r="C322" s="30" t="s">
        <v>339</v>
      </c>
      <c r="D322" s="31">
        <v>208.0</v>
      </c>
      <c r="E322" s="32">
        <v>145.0</v>
      </c>
      <c r="F322" s="5">
        <v>103.0</v>
      </c>
      <c r="G322" s="6">
        <v>316.0</v>
      </c>
      <c r="H322" s="15">
        <f t="shared" si="1"/>
        <v>0.6030534351</v>
      </c>
      <c r="I322" s="16">
        <f t="shared" si="2"/>
        <v>0.5846774194</v>
      </c>
      <c r="J322" s="17">
        <f t="shared" si="3"/>
        <v>0.5971502591</v>
      </c>
      <c r="K322" s="18">
        <f t="shared" si="4"/>
        <v>0.5950757877</v>
      </c>
      <c r="L322" s="19">
        <f t="shared" si="5"/>
        <v>0.002074471366</v>
      </c>
      <c r="T322" s="20">
        <f t="shared" si="6"/>
        <v>0.3742930614</v>
      </c>
      <c r="U322" s="21">
        <f t="shared" si="7"/>
        <v>0.6327239462</v>
      </c>
      <c r="V322" s="22">
        <f t="shared" si="8"/>
        <v>0.0008921513661</v>
      </c>
      <c r="W322" s="12">
        <f t="shared" si="9"/>
        <v>0.7450380614</v>
      </c>
      <c r="X322" s="23">
        <f t="shared" si="10"/>
        <v>-0.003439946189</v>
      </c>
      <c r="Y322" s="12">
        <f t="shared" si="11"/>
        <v>-0.7462203814</v>
      </c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6"/>
    </row>
    <row r="323" ht="12.75" customHeight="1">
      <c r="A323" s="27"/>
      <c r="B323" s="27"/>
      <c r="C323" s="30" t="s">
        <v>340</v>
      </c>
      <c r="D323" s="31">
        <v>90.0</v>
      </c>
      <c r="E323" s="32">
        <v>76.0</v>
      </c>
      <c r="F323" s="5">
        <v>44.0</v>
      </c>
      <c r="G323" s="6">
        <v>101.0</v>
      </c>
      <c r="H323" s="15">
        <f t="shared" si="1"/>
        <v>0.5287958115</v>
      </c>
      <c r="I323" s="16">
        <f t="shared" si="2"/>
        <v>0.6333333333</v>
      </c>
      <c r="J323" s="17">
        <f t="shared" si="3"/>
        <v>0.5691318328</v>
      </c>
      <c r="K323" s="18">
        <f t="shared" si="4"/>
        <v>0.5663855901</v>
      </c>
      <c r="L323" s="19">
        <f t="shared" si="5"/>
        <v>0.002746242675</v>
      </c>
      <c r="T323" s="20">
        <f t="shared" si="6"/>
        <v>0.3750811726</v>
      </c>
      <c r="U323" s="21">
        <f t="shared" si="7"/>
        <v>0.6344773896</v>
      </c>
      <c r="V323" s="22">
        <f t="shared" si="8"/>
        <v>0.001563922675</v>
      </c>
      <c r="W323" s="12">
        <f t="shared" si="9"/>
        <v>0.7458261726</v>
      </c>
      <c r="X323" s="23">
        <f t="shared" si="10"/>
        <v>-0.005193389614</v>
      </c>
      <c r="Y323" s="12">
        <f t="shared" si="11"/>
        <v>-0.7470084926</v>
      </c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6"/>
    </row>
    <row r="324" ht="12.75" customHeight="1">
      <c r="A324" s="27"/>
      <c r="B324" s="27"/>
      <c r="C324" s="30" t="s">
        <v>341</v>
      </c>
      <c r="D324" s="31">
        <v>53.0</v>
      </c>
      <c r="E324" s="32">
        <v>58.0</v>
      </c>
      <c r="F324" s="5">
        <v>28.0</v>
      </c>
      <c r="G324" s="6">
        <v>73.0</v>
      </c>
      <c r="H324" s="15">
        <f t="shared" si="1"/>
        <v>0.5793650794</v>
      </c>
      <c r="I324" s="16">
        <f t="shared" si="2"/>
        <v>0.6744186047</v>
      </c>
      <c r="J324" s="17">
        <f t="shared" si="3"/>
        <v>0.6179245283</v>
      </c>
      <c r="K324" s="18">
        <f t="shared" si="4"/>
        <v>0.6134401802</v>
      </c>
      <c r="L324" s="19">
        <f t="shared" si="5"/>
        <v>0.004484348117</v>
      </c>
      <c r="T324" s="20">
        <f t="shared" si="6"/>
        <v>0.3773942058</v>
      </c>
      <c r="U324" s="21">
        <f t="shared" si="7"/>
        <v>0.6370241077</v>
      </c>
      <c r="V324" s="22">
        <f t="shared" si="8"/>
        <v>0.003302028117</v>
      </c>
      <c r="W324" s="12">
        <f t="shared" si="9"/>
        <v>0.7481392058</v>
      </c>
      <c r="X324" s="23">
        <f t="shared" si="10"/>
        <v>-0.007740107709</v>
      </c>
      <c r="Y324" s="12">
        <f t="shared" si="11"/>
        <v>-0.7493215258</v>
      </c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6"/>
    </row>
    <row r="325" ht="12.75" customHeight="1">
      <c r="A325" s="27"/>
      <c r="B325" s="27"/>
      <c r="C325" s="30" t="s">
        <v>342</v>
      </c>
      <c r="D325" s="31">
        <v>231.0</v>
      </c>
      <c r="E325" s="32">
        <v>147.0</v>
      </c>
      <c r="F325" s="5">
        <v>131.0</v>
      </c>
      <c r="G325" s="6">
        <v>260.0</v>
      </c>
      <c r="H325" s="15">
        <f t="shared" si="1"/>
        <v>0.5295315682</v>
      </c>
      <c r="I325" s="16">
        <f t="shared" si="2"/>
        <v>0.5287769784</v>
      </c>
      <c r="J325" s="17">
        <f t="shared" si="3"/>
        <v>0.5292587776</v>
      </c>
      <c r="K325" s="18">
        <f t="shared" si="4"/>
        <v>0.5280848442</v>
      </c>
      <c r="L325" s="19">
        <f t="shared" si="5"/>
        <v>0.001173933389</v>
      </c>
      <c r="T325" s="20">
        <f t="shared" si="6"/>
        <v>0.3729650917</v>
      </c>
      <c r="U325" s="21">
        <f t="shared" si="7"/>
        <v>0.6315009281</v>
      </c>
      <c r="V325" s="22">
        <f t="shared" si="8"/>
        <v>-0.000008386610875</v>
      </c>
      <c r="W325" s="12">
        <f t="shared" si="9"/>
        <v>0.7437100917</v>
      </c>
      <c r="X325" s="23">
        <f t="shared" si="10"/>
        <v>-0.002216928054</v>
      </c>
      <c r="Y325" s="12">
        <f t="shared" si="11"/>
        <v>-0.7448924117</v>
      </c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6"/>
    </row>
    <row r="326" ht="12.75" customHeight="1">
      <c r="A326" s="27"/>
      <c r="B326" s="27"/>
      <c r="C326" s="30" t="s">
        <v>343</v>
      </c>
      <c r="D326" s="31">
        <v>130.0</v>
      </c>
      <c r="E326" s="32">
        <v>98.0</v>
      </c>
      <c r="F326" s="5">
        <v>36.0</v>
      </c>
      <c r="G326" s="6">
        <v>132.0</v>
      </c>
      <c r="H326" s="15">
        <f t="shared" si="1"/>
        <v>0.5038167939</v>
      </c>
      <c r="I326" s="16">
        <f t="shared" si="2"/>
        <v>0.7313432836</v>
      </c>
      <c r="J326" s="17">
        <f t="shared" si="3"/>
        <v>0.5808080808</v>
      </c>
      <c r="K326" s="18">
        <f t="shared" si="4"/>
        <v>0.587003393</v>
      </c>
      <c r="L326" s="19">
        <f t="shared" si="5"/>
        <v>-0.006195312192</v>
      </c>
      <c r="T326" s="20">
        <f t="shared" si="6"/>
        <v>0.3622738588</v>
      </c>
      <c r="U326" s="21">
        <f t="shared" si="7"/>
        <v>0.616987244</v>
      </c>
      <c r="V326" s="22">
        <f t="shared" si="8"/>
        <v>-0.007377632192</v>
      </c>
      <c r="W326" s="12">
        <f t="shared" si="9"/>
        <v>0.7330188588</v>
      </c>
      <c r="X326" s="23">
        <f t="shared" si="10"/>
        <v>0.01229675602</v>
      </c>
      <c r="Y326" s="12">
        <f t="shared" si="11"/>
        <v>-0.7342011788</v>
      </c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6"/>
    </row>
    <row r="327" ht="12.75" customHeight="1">
      <c r="A327" s="27"/>
      <c r="B327" s="27"/>
      <c r="C327" s="30" t="s">
        <v>344</v>
      </c>
      <c r="D327" s="31">
        <v>350.0</v>
      </c>
      <c r="E327" s="32">
        <v>223.0</v>
      </c>
      <c r="F327" s="5">
        <v>144.0</v>
      </c>
      <c r="G327" s="6">
        <v>350.0</v>
      </c>
      <c r="H327" s="15">
        <f t="shared" si="1"/>
        <v>0.5</v>
      </c>
      <c r="I327" s="16">
        <f t="shared" si="2"/>
        <v>0.6076294278</v>
      </c>
      <c r="J327" s="17">
        <f t="shared" si="3"/>
        <v>0.5370196813</v>
      </c>
      <c r="K327" s="18">
        <f t="shared" si="4"/>
        <v>0.5387352522</v>
      </c>
      <c r="L327" s="19">
        <f t="shared" si="5"/>
        <v>-0.001715570858</v>
      </c>
      <c r="T327" s="20">
        <f t="shared" si="6"/>
        <v>0.3679216166</v>
      </c>
      <c r="U327" s="21">
        <f t="shared" si="7"/>
        <v>0.6258528583</v>
      </c>
      <c r="V327" s="22">
        <f t="shared" si="8"/>
        <v>-0.002897890858</v>
      </c>
      <c r="W327" s="12">
        <f t="shared" si="9"/>
        <v>0.7386666166</v>
      </c>
      <c r="X327" s="23">
        <f t="shared" si="10"/>
        <v>0.003431141715</v>
      </c>
      <c r="Y327" s="12">
        <f t="shared" si="11"/>
        <v>-0.7398489366</v>
      </c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6"/>
    </row>
    <row r="328" ht="12.75" customHeight="1">
      <c r="A328" s="27"/>
      <c r="B328" s="27"/>
      <c r="C328" s="30" t="s">
        <v>345</v>
      </c>
      <c r="D328" s="31">
        <v>148.0</v>
      </c>
      <c r="E328" s="32">
        <v>115.0</v>
      </c>
      <c r="F328" s="5">
        <v>75.0</v>
      </c>
      <c r="G328" s="6">
        <v>198.0</v>
      </c>
      <c r="H328" s="15">
        <f t="shared" si="1"/>
        <v>0.5722543353</v>
      </c>
      <c r="I328" s="16">
        <f t="shared" si="2"/>
        <v>0.6052631579</v>
      </c>
      <c r="J328" s="17">
        <f t="shared" si="3"/>
        <v>0.5839552239</v>
      </c>
      <c r="K328" s="18">
        <f t="shared" si="4"/>
        <v>0.5833264666</v>
      </c>
      <c r="L328" s="19">
        <f t="shared" si="5"/>
        <v>0.0006287572971</v>
      </c>
      <c r="T328" s="20">
        <f t="shared" si="6"/>
        <v>0.3717838164</v>
      </c>
      <c r="U328" s="21">
        <f t="shared" si="7"/>
        <v>0.6303827375</v>
      </c>
      <c r="V328" s="22">
        <f t="shared" si="8"/>
        <v>-0.0005535627029</v>
      </c>
      <c r="W328" s="12">
        <f t="shared" si="9"/>
        <v>0.7425288164</v>
      </c>
      <c r="X328" s="23">
        <f t="shared" si="10"/>
        <v>-0.001098737499</v>
      </c>
      <c r="Y328" s="12">
        <f t="shared" si="11"/>
        <v>-0.7437111364</v>
      </c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6"/>
    </row>
    <row r="329" ht="12.75" customHeight="1">
      <c r="A329" s="28"/>
      <c r="B329" s="28"/>
      <c r="C329" s="30" t="s">
        <v>346</v>
      </c>
      <c r="D329" s="31">
        <v>134.0</v>
      </c>
      <c r="E329" s="32">
        <v>104.0</v>
      </c>
      <c r="F329" s="5">
        <v>74.0</v>
      </c>
      <c r="G329" s="6">
        <v>207.0</v>
      </c>
      <c r="H329" s="15">
        <f t="shared" si="1"/>
        <v>0.6070381232</v>
      </c>
      <c r="I329" s="16">
        <f t="shared" si="2"/>
        <v>0.5842696629</v>
      </c>
      <c r="J329" s="17">
        <f t="shared" si="3"/>
        <v>0.5992292871</v>
      </c>
      <c r="K329" s="18">
        <f t="shared" si="4"/>
        <v>0.5974321145</v>
      </c>
      <c r="L329" s="19">
        <f t="shared" si="5"/>
        <v>0.001797172612</v>
      </c>
      <c r="T329" s="20">
        <f t="shared" si="6"/>
        <v>0.37382093</v>
      </c>
      <c r="U329" s="21">
        <f t="shared" si="7"/>
        <v>0.6322445597</v>
      </c>
      <c r="V329" s="22">
        <f t="shared" si="8"/>
        <v>0.0006148526117</v>
      </c>
      <c r="W329" s="12">
        <f t="shared" si="9"/>
        <v>0.74456593</v>
      </c>
      <c r="X329" s="23">
        <f t="shared" si="10"/>
        <v>-0.002960559713</v>
      </c>
      <c r="Y329" s="12">
        <f t="shared" si="11"/>
        <v>-0.74574825</v>
      </c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6"/>
    </row>
    <row r="330" ht="12.75" customHeight="1">
      <c r="A330" s="28"/>
      <c r="B330" s="28"/>
      <c r="C330" s="30" t="s">
        <v>347</v>
      </c>
      <c r="D330" s="31">
        <v>70.0</v>
      </c>
      <c r="E330" s="32">
        <v>59.0</v>
      </c>
      <c r="F330" s="5">
        <v>22.0</v>
      </c>
      <c r="G330" s="6">
        <v>97.0</v>
      </c>
      <c r="H330" s="15">
        <f t="shared" si="1"/>
        <v>0.5808383234</v>
      </c>
      <c r="I330" s="16">
        <f t="shared" si="2"/>
        <v>0.7283950617</v>
      </c>
      <c r="J330" s="17">
        <f t="shared" si="3"/>
        <v>0.6290322581</v>
      </c>
      <c r="K330" s="18">
        <f t="shared" si="4"/>
        <v>0.6343787706</v>
      </c>
      <c r="L330" s="19">
        <f t="shared" si="5"/>
        <v>-0.005346512569</v>
      </c>
      <c r="T330" s="20">
        <f t="shared" si="6"/>
        <v>0.3634048726</v>
      </c>
      <c r="U330" s="21">
        <f t="shared" si="7"/>
        <v>0.6200791794</v>
      </c>
      <c r="V330" s="22">
        <f t="shared" si="8"/>
        <v>-0.006528832569</v>
      </c>
      <c r="W330" s="12">
        <f t="shared" si="9"/>
        <v>0.7341498726</v>
      </c>
      <c r="X330" s="23">
        <f t="shared" si="10"/>
        <v>0.009204820609</v>
      </c>
      <c r="Y330" s="12">
        <f t="shared" si="11"/>
        <v>-0.7353321926</v>
      </c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6"/>
    </row>
    <row r="331" ht="12.75" customHeight="1">
      <c r="A331" s="27"/>
      <c r="B331" s="27"/>
      <c r="C331" s="30" t="s">
        <v>348</v>
      </c>
      <c r="D331" s="31">
        <v>243.0</v>
      </c>
      <c r="E331" s="32">
        <v>166.0</v>
      </c>
      <c r="F331" s="5">
        <v>103.0</v>
      </c>
      <c r="G331" s="6">
        <v>270.0</v>
      </c>
      <c r="H331" s="15">
        <f t="shared" si="1"/>
        <v>0.5263157895</v>
      </c>
      <c r="I331" s="16">
        <f t="shared" si="2"/>
        <v>0.6171003717</v>
      </c>
      <c r="J331" s="17">
        <f t="shared" si="3"/>
        <v>0.557544757</v>
      </c>
      <c r="K331" s="18">
        <f t="shared" si="4"/>
        <v>0.5588066626</v>
      </c>
      <c r="L331" s="19">
        <f t="shared" si="5"/>
        <v>-0.001261905553</v>
      </c>
      <c r="T331" s="20">
        <f t="shared" si="6"/>
        <v>0.3687001049</v>
      </c>
      <c r="U331" s="21">
        <f t="shared" si="7"/>
        <v>0.6268863794</v>
      </c>
      <c r="V331" s="22">
        <f t="shared" si="8"/>
        <v>-0.002444225553</v>
      </c>
      <c r="W331" s="12">
        <f t="shared" si="9"/>
        <v>0.7394451049</v>
      </c>
      <c r="X331" s="23">
        <f t="shared" si="10"/>
        <v>0.002397620551</v>
      </c>
      <c r="Y331" s="12">
        <f t="shared" si="11"/>
        <v>-0.7406274249</v>
      </c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6"/>
    </row>
    <row r="332" ht="12.75" customHeight="1">
      <c r="A332" s="27"/>
      <c r="B332" s="27"/>
      <c r="C332" s="30" t="s">
        <v>349</v>
      </c>
      <c r="D332" s="31">
        <v>58.0</v>
      </c>
      <c r="E332" s="32">
        <v>80.0</v>
      </c>
      <c r="F332" s="5">
        <v>22.0</v>
      </c>
      <c r="G332" s="6">
        <v>110.0</v>
      </c>
      <c r="H332" s="15">
        <f t="shared" si="1"/>
        <v>0.6547619048</v>
      </c>
      <c r="I332" s="16">
        <f t="shared" si="2"/>
        <v>0.7843137255</v>
      </c>
      <c r="J332" s="17">
        <f t="shared" si="3"/>
        <v>0.7037037037</v>
      </c>
      <c r="K332" s="18">
        <f t="shared" si="4"/>
        <v>0.7016292626</v>
      </c>
      <c r="L332" s="19">
        <f t="shared" si="5"/>
        <v>0.002074441071</v>
      </c>
      <c r="T332" s="20">
        <f t="shared" si="6"/>
        <v>0.3733899124</v>
      </c>
      <c r="U332" s="21">
        <f t="shared" si="7"/>
        <v>0.6324522373</v>
      </c>
      <c r="V332" s="22">
        <f t="shared" si="8"/>
        <v>0.0008921210707</v>
      </c>
      <c r="W332" s="12">
        <f t="shared" si="9"/>
        <v>0.7441349124</v>
      </c>
      <c r="X332" s="23">
        <f t="shared" si="10"/>
        <v>-0.003168237272</v>
      </c>
      <c r="Y332" s="12">
        <f t="shared" si="11"/>
        <v>-0.7453172324</v>
      </c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6"/>
    </row>
    <row r="333" ht="12.75" customHeight="1">
      <c r="A333" s="28"/>
      <c r="B333" s="28"/>
      <c r="C333" s="30" t="s">
        <v>350</v>
      </c>
      <c r="D333" s="31">
        <v>138.0</v>
      </c>
      <c r="E333" s="32">
        <v>79.0</v>
      </c>
      <c r="F333" s="5">
        <v>57.0</v>
      </c>
      <c r="G333" s="6">
        <v>161.0</v>
      </c>
      <c r="H333" s="15">
        <f t="shared" si="1"/>
        <v>0.5384615385</v>
      </c>
      <c r="I333" s="16">
        <f t="shared" si="2"/>
        <v>0.5808823529</v>
      </c>
      <c r="J333" s="17">
        <f t="shared" si="3"/>
        <v>0.5517241379</v>
      </c>
      <c r="K333" s="18">
        <f t="shared" si="4"/>
        <v>0.5530221387</v>
      </c>
      <c r="L333" s="19">
        <f t="shared" si="5"/>
        <v>-0.001298000779</v>
      </c>
      <c r="T333" s="20">
        <f t="shared" si="6"/>
        <v>0.368510467</v>
      </c>
      <c r="U333" s="21">
        <f t="shared" si="7"/>
        <v>0.6268734271</v>
      </c>
      <c r="V333" s="22">
        <f t="shared" si="8"/>
        <v>-0.002480320779</v>
      </c>
      <c r="W333" s="12">
        <f t="shared" si="9"/>
        <v>0.739255467</v>
      </c>
      <c r="X333" s="23">
        <f t="shared" si="10"/>
        <v>0.002410572876</v>
      </c>
      <c r="Y333" s="12">
        <f t="shared" si="11"/>
        <v>-0.740437787</v>
      </c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6"/>
    </row>
    <row r="334" ht="12.75" customHeight="1">
      <c r="A334" s="29"/>
      <c r="B334" s="29"/>
      <c r="C334" s="30" t="s">
        <v>351</v>
      </c>
      <c r="D334" s="31">
        <v>205.0</v>
      </c>
      <c r="E334" s="32">
        <v>125.0</v>
      </c>
      <c r="F334" s="5">
        <v>76.0</v>
      </c>
      <c r="G334" s="6">
        <v>248.0</v>
      </c>
      <c r="H334" s="15">
        <f t="shared" si="1"/>
        <v>0.5474613687</v>
      </c>
      <c r="I334" s="16">
        <f t="shared" si="2"/>
        <v>0.6218905473</v>
      </c>
      <c r="J334" s="17">
        <f t="shared" si="3"/>
        <v>0.5703363914</v>
      </c>
      <c r="K334" s="18">
        <f t="shared" si="4"/>
        <v>0.5738891709</v>
      </c>
      <c r="L334" s="19">
        <f t="shared" si="5"/>
        <v>-0.00355277942</v>
      </c>
      <c r="T334" s="20">
        <f t="shared" si="6"/>
        <v>0.3650321307</v>
      </c>
      <c r="U334" s="21">
        <f t="shared" si="7"/>
        <v>0.6227944473</v>
      </c>
      <c r="V334" s="22">
        <f t="shared" si="8"/>
        <v>-0.00473509942</v>
      </c>
      <c r="W334" s="12">
        <f t="shared" si="9"/>
        <v>0.7357771307</v>
      </c>
      <c r="X334" s="23">
        <f t="shared" si="10"/>
        <v>0.00648955273</v>
      </c>
      <c r="Y334" s="12">
        <f t="shared" si="11"/>
        <v>-0.7369594507</v>
      </c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6"/>
    </row>
    <row r="335" ht="12.75" customHeight="1">
      <c r="A335" s="27"/>
      <c r="B335" s="27"/>
      <c r="C335" s="30" t="s">
        <v>352</v>
      </c>
      <c r="D335" s="31">
        <v>35.0</v>
      </c>
      <c r="E335" s="32">
        <v>48.0</v>
      </c>
      <c r="F335" s="5">
        <v>15.0</v>
      </c>
      <c r="G335" s="6">
        <v>76.0</v>
      </c>
      <c r="H335" s="15">
        <f t="shared" si="1"/>
        <v>0.6846846847</v>
      </c>
      <c r="I335" s="16">
        <f t="shared" si="2"/>
        <v>0.7619047619</v>
      </c>
      <c r="J335" s="17">
        <f t="shared" si="3"/>
        <v>0.7126436782</v>
      </c>
      <c r="K335" s="18">
        <f t="shared" si="4"/>
        <v>0.7121511781</v>
      </c>
      <c r="L335" s="19">
        <f t="shared" si="5"/>
        <v>0.0004925000914</v>
      </c>
      <c r="T335" s="20">
        <f t="shared" si="6"/>
        <v>0.3713914064</v>
      </c>
      <c r="U335" s="21">
        <f t="shared" si="7"/>
        <v>0.6300033093</v>
      </c>
      <c r="V335" s="22">
        <f t="shared" si="8"/>
        <v>-0.0006898199086</v>
      </c>
      <c r="W335" s="12">
        <f t="shared" si="9"/>
        <v>0.7421364064</v>
      </c>
      <c r="X335" s="23">
        <f t="shared" si="10"/>
        <v>-0.000719309344</v>
      </c>
      <c r="Y335" s="12">
        <f t="shared" si="11"/>
        <v>-0.7433187264</v>
      </c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6"/>
    </row>
    <row r="336" ht="12.75" customHeight="1">
      <c r="A336" s="33" t="s">
        <v>353</v>
      </c>
      <c r="B336" s="33" t="s">
        <v>353</v>
      </c>
      <c r="C336" s="33" t="s">
        <v>353</v>
      </c>
      <c r="D336" s="34">
        <f t="shared" ref="D336:G336" si="12">SUM(D2:D335)</f>
        <v>82377</v>
      </c>
      <c r="E336" s="34">
        <f t="shared" si="12"/>
        <v>43535</v>
      </c>
      <c r="F336" s="34">
        <f t="shared" si="12"/>
        <v>35865</v>
      </c>
      <c r="G336" s="34">
        <f t="shared" si="12"/>
        <v>57136</v>
      </c>
      <c r="H336" s="15">
        <f t="shared" si="1"/>
        <v>0.409538896</v>
      </c>
      <c r="I336" s="16">
        <f t="shared" si="2"/>
        <v>0.5482997481</v>
      </c>
      <c r="J336" s="17">
        <f t="shared" si="3"/>
        <v>0.4598676186</v>
      </c>
      <c r="K336" s="18">
        <f t="shared" si="4"/>
        <v>0.4598133448</v>
      </c>
      <c r="L336" s="19">
        <f t="shared" si="5"/>
        <v>0.0000542738886</v>
      </c>
      <c r="T336" s="20"/>
      <c r="U336" s="23"/>
      <c r="V336" s="35"/>
      <c r="W336" s="1"/>
      <c r="X336" s="1"/>
      <c r="Y336" s="1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1.57"/>
    <col customWidth="1" min="5" max="5" width="10.71"/>
    <col customWidth="1" min="6" max="51" width="11.57"/>
  </cols>
  <sheetData>
    <row r="1" ht="12.75" customHeight="1">
      <c r="A1" s="1" t="s">
        <v>0</v>
      </c>
      <c r="B1" s="1">
        <v>-0.00118232</v>
      </c>
      <c r="C1" s="2" t="s">
        <v>1</v>
      </c>
      <c r="D1" s="4" t="s">
        <v>3</v>
      </c>
      <c r="E1" s="5" t="s">
        <v>4</v>
      </c>
      <c r="F1" s="6" t="s">
        <v>5</v>
      </c>
      <c r="G1" s="3" t="s">
        <v>2</v>
      </c>
      <c r="H1" s="36" t="s">
        <v>7</v>
      </c>
      <c r="I1" s="37" t="s">
        <v>354</v>
      </c>
      <c r="J1" s="38" t="s">
        <v>355</v>
      </c>
      <c r="K1" s="39" t="s">
        <v>6</v>
      </c>
      <c r="L1" s="38" t="s">
        <v>356</v>
      </c>
      <c r="M1" s="40" t="s">
        <v>357</v>
      </c>
      <c r="N1" s="41" t="s">
        <v>358</v>
      </c>
      <c r="P1" s="42"/>
      <c r="Q1" s="42"/>
      <c r="R1" s="42"/>
      <c r="T1" s="43"/>
      <c r="U1" s="43"/>
      <c r="V1" s="43"/>
      <c r="W1" s="43"/>
      <c r="X1" s="43"/>
      <c r="Y1" s="43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</row>
    <row r="2" ht="12.75" customHeight="1">
      <c r="A2" s="1" t="s">
        <v>17</v>
      </c>
      <c r="B2" s="1">
        <v>0.629284</v>
      </c>
      <c r="C2" s="2" t="s">
        <v>18</v>
      </c>
      <c r="D2" s="4">
        <v>51.0</v>
      </c>
      <c r="E2" s="5">
        <v>145.0</v>
      </c>
      <c r="F2" s="6">
        <v>95.0</v>
      </c>
      <c r="G2" s="3">
        <v>236.0</v>
      </c>
      <c r="H2" s="45">
        <f t="shared" ref="H2:H335" si="1">D2/(D2+E2)</f>
        <v>0.2602040816</v>
      </c>
      <c r="I2" s="37">
        <f t="shared" ref="I2:I335" si="2">(D2+F2)/(G2+D2+E2+F2)</f>
        <v>0.2770398482</v>
      </c>
      <c r="J2" s="38">
        <f t="shared" ref="J2:J335" si="3">(I2+$B$1+$B$3*H2)/($B$2)</f>
        <v>0.2850671016</v>
      </c>
      <c r="K2" s="39">
        <f t="shared" ref="K2:K335" si="4">F2/(F2+G2)</f>
        <v>0.2870090634</v>
      </c>
      <c r="L2" s="38">
        <f t="shared" ref="L2:L335" si="5">J2*(F2+G2)</f>
        <v>94.35721062</v>
      </c>
      <c r="M2" s="40">
        <f t="shared" ref="M2:M335" si="6">IF(L2-F2&gt;0,Floor(L2-F2,1), CEILING(L2-F2,1))</f>
        <v>0</v>
      </c>
      <c r="N2" s="41">
        <f t="shared" ref="N2:N335" si="7">IF(M2=0,0,FLOOR((ABS(M2)-1)/2,1))</f>
        <v>0</v>
      </c>
      <c r="P2" s="42"/>
      <c r="Q2" s="42"/>
      <c r="R2" s="42"/>
      <c r="T2" s="46"/>
      <c r="U2" s="47"/>
      <c r="V2" s="48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</row>
    <row r="3" ht="12.75" customHeight="1">
      <c r="A3" s="1" t="s">
        <v>19</v>
      </c>
      <c r="B3" s="1">
        <v>-0.370745</v>
      </c>
      <c r="C3" s="2" t="s">
        <v>20</v>
      </c>
      <c r="D3" s="4">
        <v>132.0</v>
      </c>
      <c r="E3" s="5">
        <v>117.0</v>
      </c>
      <c r="F3" s="6">
        <v>114.0</v>
      </c>
      <c r="G3" s="3">
        <v>337.0</v>
      </c>
      <c r="H3" s="45">
        <f t="shared" si="1"/>
        <v>0.5301204819</v>
      </c>
      <c r="I3" s="37">
        <f t="shared" si="2"/>
        <v>0.3514285714</v>
      </c>
      <c r="J3" s="38">
        <f t="shared" si="3"/>
        <v>0.2442565413</v>
      </c>
      <c r="K3" s="39">
        <f t="shared" si="4"/>
        <v>0.2527716186</v>
      </c>
      <c r="L3" s="38">
        <f t="shared" si="5"/>
        <v>110.1597001</v>
      </c>
      <c r="M3" s="40">
        <f t="shared" si="6"/>
        <v>-3</v>
      </c>
      <c r="N3" s="41">
        <f t="shared" si="7"/>
        <v>1</v>
      </c>
      <c r="P3" s="42"/>
      <c r="Q3" s="42"/>
      <c r="R3" s="42"/>
      <c r="T3" s="46"/>
      <c r="U3" s="47"/>
      <c r="V3" s="48"/>
      <c r="W3" s="49"/>
      <c r="X3" s="49"/>
      <c r="Y3" s="49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</row>
    <row r="4" ht="12.75" customHeight="1">
      <c r="A4" s="27"/>
      <c r="B4" s="27"/>
      <c r="C4" s="2" t="s">
        <v>21</v>
      </c>
      <c r="D4" s="4">
        <v>149.0</v>
      </c>
      <c r="E4" s="5">
        <v>249.0</v>
      </c>
      <c r="F4" s="6">
        <v>172.0</v>
      </c>
      <c r="G4" s="3">
        <v>576.0</v>
      </c>
      <c r="H4" s="45">
        <f t="shared" si="1"/>
        <v>0.3743718593</v>
      </c>
      <c r="I4" s="37">
        <f t="shared" si="2"/>
        <v>0.280104712</v>
      </c>
      <c r="J4" s="38">
        <f t="shared" si="3"/>
        <v>0.2226751309</v>
      </c>
      <c r="K4" s="39">
        <f t="shared" si="4"/>
        <v>0.2299465241</v>
      </c>
      <c r="L4" s="38">
        <f t="shared" si="5"/>
        <v>166.5609979</v>
      </c>
      <c r="M4" s="40">
        <f t="shared" si="6"/>
        <v>-5</v>
      </c>
      <c r="N4" s="41">
        <f t="shared" si="7"/>
        <v>2</v>
      </c>
      <c r="P4" s="42"/>
      <c r="Q4" s="42"/>
      <c r="R4" s="42"/>
      <c r="T4" s="46"/>
      <c r="U4" s="47"/>
      <c r="V4" s="48"/>
      <c r="W4" s="49"/>
      <c r="X4" s="49"/>
      <c r="Y4" s="49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</row>
    <row r="5" ht="12.75" customHeight="1">
      <c r="A5" s="28"/>
      <c r="B5" s="28"/>
      <c r="C5" s="2" t="s">
        <v>22</v>
      </c>
      <c r="D5" s="4">
        <v>59.0</v>
      </c>
      <c r="E5" s="5">
        <v>86.0</v>
      </c>
      <c r="F5" s="6">
        <v>37.0</v>
      </c>
      <c r="G5" s="3">
        <v>154.0</v>
      </c>
      <c r="H5" s="45">
        <f t="shared" si="1"/>
        <v>0.4068965517</v>
      </c>
      <c r="I5" s="37">
        <f t="shared" si="2"/>
        <v>0.2857142857</v>
      </c>
      <c r="J5" s="38">
        <f t="shared" si="3"/>
        <v>0.2124273041</v>
      </c>
      <c r="K5" s="39">
        <f t="shared" si="4"/>
        <v>0.1937172775</v>
      </c>
      <c r="L5" s="38">
        <f t="shared" si="5"/>
        <v>40.57361509</v>
      </c>
      <c r="M5" s="40">
        <f t="shared" si="6"/>
        <v>3</v>
      </c>
      <c r="N5" s="41">
        <f t="shared" si="7"/>
        <v>1</v>
      </c>
      <c r="P5" s="42"/>
      <c r="Q5" s="42"/>
      <c r="R5" s="42"/>
      <c r="T5" s="46"/>
      <c r="U5" s="47"/>
      <c r="V5" s="48"/>
      <c r="W5" s="49"/>
      <c r="X5" s="49"/>
      <c r="Y5" s="49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</row>
    <row r="6" ht="12.75" customHeight="1">
      <c r="A6" s="27"/>
      <c r="B6" s="27"/>
      <c r="C6" s="2" t="s">
        <v>23</v>
      </c>
      <c r="D6" s="4">
        <v>230.0</v>
      </c>
      <c r="E6" s="5">
        <v>154.0</v>
      </c>
      <c r="F6" s="6">
        <v>251.0</v>
      </c>
      <c r="G6" s="3">
        <v>516.0</v>
      </c>
      <c r="H6" s="45">
        <f t="shared" si="1"/>
        <v>0.5989583333</v>
      </c>
      <c r="I6" s="37">
        <f t="shared" si="2"/>
        <v>0.4178974805</v>
      </c>
      <c r="J6" s="38">
        <f t="shared" si="3"/>
        <v>0.309326716</v>
      </c>
      <c r="K6" s="39">
        <f t="shared" si="4"/>
        <v>0.3272490222</v>
      </c>
      <c r="L6" s="38">
        <f t="shared" si="5"/>
        <v>237.2535912</v>
      </c>
      <c r="M6" s="40">
        <f t="shared" si="6"/>
        <v>-13</v>
      </c>
      <c r="N6" s="41">
        <f t="shared" si="7"/>
        <v>6</v>
      </c>
      <c r="P6" s="42"/>
      <c r="Q6" s="42"/>
      <c r="R6" s="42"/>
      <c r="T6" s="46"/>
      <c r="U6" s="47"/>
      <c r="V6" s="48"/>
      <c r="W6" s="49"/>
      <c r="X6" s="49"/>
      <c r="Y6" s="49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</row>
    <row r="7" ht="12.75" customHeight="1">
      <c r="A7" s="27"/>
      <c r="B7" s="27"/>
      <c r="C7" s="2" t="s">
        <v>24</v>
      </c>
      <c r="D7" s="4">
        <v>55.0</v>
      </c>
      <c r="E7" s="5">
        <v>65.0</v>
      </c>
      <c r="F7" s="6">
        <v>58.0</v>
      </c>
      <c r="G7" s="3">
        <v>168.0</v>
      </c>
      <c r="H7" s="45">
        <f t="shared" si="1"/>
        <v>0.4583333333</v>
      </c>
      <c r="I7" s="37">
        <f t="shared" si="2"/>
        <v>0.3265895954</v>
      </c>
      <c r="J7" s="38">
        <f t="shared" si="3"/>
        <v>0.2470783998</v>
      </c>
      <c r="K7" s="39">
        <f t="shared" si="4"/>
        <v>0.2566371681</v>
      </c>
      <c r="L7" s="38">
        <f t="shared" si="5"/>
        <v>55.83971834</v>
      </c>
      <c r="M7" s="40">
        <f t="shared" si="6"/>
        <v>-2</v>
      </c>
      <c r="N7" s="41">
        <f t="shared" si="7"/>
        <v>0</v>
      </c>
      <c r="P7" s="42"/>
      <c r="Q7" s="42"/>
      <c r="R7" s="42"/>
      <c r="T7" s="46"/>
      <c r="U7" s="47"/>
      <c r="V7" s="48"/>
      <c r="W7" s="49"/>
      <c r="X7" s="49"/>
      <c r="Y7" s="49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</row>
    <row r="8" ht="12.75" customHeight="1">
      <c r="A8" s="27"/>
      <c r="B8" s="27"/>
      <c r="C8" s="2" t="s">
        <v>25</v>
      </c>
      <c r="D8" s="4">
        <v>165.0</v>
      </c>
      <c r="E8" s="5">
        <v>206.0</v>
      </c>
      <c r="F8" s="6">
        <v>234.0</v>
      </c>
      <c r="G8" s="3">
        <v>505.0</v>
      </c>
      <c r="H8" s="45">
        <f t="shared" si="1"/>
        <v>0.4447439353</v>
      </c>
      <c r="I8" s="37">
        <f t="shared" si="2"/>
        <v>0.3594594595</v>
      </c>
      <c r="J8" s="38">
        <f t="shared" si="3"/>
        <v>0.3073183955</v>
      </c>
      <c r="K8" s="39">
        <f t="shared" si="4"/>
        <v>0.3166441137</v>
      </c>
      <c r="L8" s="38">
        <f t="shared" si="5"/>
        <v>227.1082942</v>
      </c>
      <c r="M8" s="40">
        <f t="shared" si="6"/>
        <v>-6</v>
      </c>
      <c r="N8" s="41">
        <f t="shared" si="7"/>
        <v>2</v>
      </c>
      <c r="P8" s="42"/>
      <c r="Q8" s="42"/>
      <c r="R8" s="42"/>
      <c r="T8" s="46"/>
      <c r="U8" s="47"/>
      <c r="V8" s="48"/>
      <c r="W8" s="49"/>
      <c r="X8" s="49"/>
      <c r="Y8" s="49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</row>
    <row r="9" ht="12.75" customHeight="1">
      <c r="A9" s="28"/>
      <c r="B9" s="28"/>
      <c r="C9" s="2" t="s">
        <v>26</v>
      </c>
      <c r="D9" s="4">
        <v>118.0</v>
      </c>
      <c r="E9" s="5">
        <v>141.0</v>
      </c>
      <c r="F9" s="6">
        <v>116.0</v>
      </c>
      <c r="G9" s="3">
        <v>347.0</v>
      </c>
      <c r="H9" s="45">
        <f t="shared" si="1"/>
        <v>0.4555984556</v>
      </c>
      <c r="I9" s="37">
        <f t="shared" si="2"/>
        <v>0.324099723</v>
      </c>
      <c r="J9" s="38">
        <f t="shared" si="3"/>
        <v>0.2447329879</v>
      </c>
      <c r="K9" s="39">
        <f t="shared" si="4"/>
        <v>0.2505399568</v>
      </c>
      <c r="L9" s="38">
        <f t="shared" si="5"/>
        <v>113.3113734</v>
      </c>
      <c r="M9" s="40">
        <f t="shared" si="6"/>
        <v>-2</v>
      </c>
      <c r="N9" s="41">
        <f t="shared" si="7"/>
        <v>0</v>
      </c>
      <c r="P9" s="42"/>
      <c r="Q9" s="42"/>
      <c r="R9" s="42"/>
      <c r="T9" s="46"/>
      <c r="U9" s="47"/>
      <c r="V9" s="48"/>
      <c r="W9" s="49"/>
      <c r="X9" s="49"/>
      <c r="Y9" s="49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</row>
    <row r="10" ht="12.75" customHeight="1">
      <c r="A10" s="27"/>
      <c r="B10" s="27"/>
      <c r="C10" s="2" t="s">
        <v>27</v>
      </c>
      <c r="D10" s="4">
        <v>88.0</v>
      </c>
      <c r="E10" s="5">
        <v>68.0</v>
      </c>
      <c r="F10" s="6">
        <v>62.0</v>
      </c>
      <c r="G10" s="3">
        <v>163.0</v>
      </c>
      <c r="H10" s="45">
        <f t="shared" si="1"/>
        <v>0.5641025641</v>
      </c>
      <c r="I10" s="37">
        <f t="shared" si="2"/>
        <v>0.3937007874</v>
      </c>
      <c r="J10" s="38">
        <f t="shared" si="3"/>
        <v>0.2914109723</v>
      </c>
      <c r="K10" s="39">
        <f t="shared" si="4"/>
        <v>0.2755555556</v>
      </c>
      <c r="L10" s="38">
        <f t="shared" si="5"/>
        <v>65.56746876</v>
      </c>
      <c r="M10" s="40">
        <f t="shared" si="6"/>
        <v>3</v>
      </c>
      <c r="N10" s="41">
        <f t="shared" si="7"/>
        <v>1</v>
      </c>
      <c r="P10" s="42"/>
      <c r="Q10" s="42"/>
      <c r="R10" s="42"/>
      <c r="T10" s="46"/>
      <c r="U10" s="47"/>
      <c r="V10" s="48"/>
      <c r="W10" s="49"/>
      <c r="X10" s="49"/>
      <c r="Y10" s="49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</row>
    <row r="11" ht="12.75" customHeight="1">
      <c r="A11" s="27"/>
      <c r="B11" s="27"/>
      <c r="C11" s="2" t="s">
        <v>28</v>
      </c>
      <c r="D11" s="4">
        <v>178.0</v>
      </c>
      <c r="E11" s="5">
        <v>202.0</v>
      </c>
      <c r="F11" s="6">
        <v>232.0</v>
      </c>
      <c r="G11" s="3">
        <v>499.0</v>
      </c>
      <c r="H11" s="45">
        <f t="shared" si="1"/>
        <v>0.4684210526</v>
      </c>
      <c r="I11" s="37">
        <f t="shared" si="2"/>
        <v>0.3690369037</v>
      </c>
      <c r="J11" s="38">
        <f t="shared" si="3"/>
        <v>0.3085885237</v>
      </c>
      <c r="K11" s="39">
        <f t="shared" si="4"/>
        <v>0.317373461</v>
      </c>
      <c r="L11" s="38">
        <f t="shared" si="5"/>
        <v>225.5782108</v>
      </c>
      <c r="M11" s="40">
        <f t="shared" si="6"/>
        <v>-6</v>
      </c>
      <c r="N11" s="41">
        <f t="shared" si="7"/>
        <v>2</v>
      </c>
      <c r="P11" s="42"/>
      <c r="Q11" s="42"/>
      <c r="R11" s="42"/>
      <c r="T11" s="46"/>
      <c r="U11" s="47"/>
      <c r="V11" s="48"/>
      <c r="W11" s="49"/>
      <c r="X11" s="49"/>
      <c r="Y11" s="49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</row>
    <row r="12" ht="12.75" customHeight="1">
      <c r="A12" s="27"/>
      <c r="B12" s="27"/>
      <c r="C12" s="2" t="s">
        <v>29</v>
      </c>
      <c r="D12" s="4">
        <v>133.0</v>
      </c>
      <c r="E12" s="5">
        <v>173.0</v>
      </c>
      <c r="F12" s="6">
        <v>145.0</v>
      </c>
      <c r="G12" s="3">
        <v>353.0</v>
      </c>
      <c r="H12" s="45">
        <f t="shared" si="1"/>
        <v>0.4346405229</v>
      </c>
      <c r="I12" s="37">
        <f t="shared" si="2"/>
        <v>0.3457711443</v>
      </c>
      <c r="J12" s="38">
        <f t="shared" si="3"/>
        <v>0.2915186523</v>
      </c>
      <c r="K12" s="39">
        <f t="shared" si="4"/>
        <v>0.2911646586</v>
      </c>
      <c r="L12" s="38">
        <f t="shared" si="5"/>
        <v>145.1762889</v>
      </c>
      <c r="M12" s="40">
        <f t="shared" si="6"/>
        <v>0</v>
      </c>
      <c r="N12" s="41">
        <f t="shared" si="7"/>
        <v>0</v>
      </c>
      <c r="P12" s="42"/>
      <c r="Q12" s="42"/>
      <c r="R12" s="42"/>
      <c r="T12" s="46"/>
      <c r="U12" s="47"/>
      <c r="V12" s="48"/>
      <c r="W12" s="49"/>
      <c r="X12" s="49"/>
      <c r="Y12" s="49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</row>
    <row r="13" ht="12.75" customHeight="1">
      <c r="A13" s="27"/>
      <c r="B13" s="27"/>
      <c r="C13" s="2" t="s">
        <v>30</v>
      </c>
      <c r="D13" s="4">
        <v>85.0</v>
      </c>
      <c r="E13" s="5">
        <v>243.0</v>
      </c>
      <c r="F13" s="6">
        <v>105.0</v>
      </c>
      <c r="G13" s="3">
        <v>406.0</v>
      </c>
      <c r="H13" s="45">
        <f t="shared" si="1"/>
        <v>0.2591463415</v>
      </c>
      <c r="I13" s="37">
        <f t="shared" si="2"/>
        <v>0.2264600715</v>
      </c>
      <c r="J13" s="38">
        <f t="shared" si="3"/>
        <v>0.2053135645</v>
      </c>
      <c r="K13" s="39">
        <f t="shared" si="4"/>
        <v>0.2054794521</v>
      </c>
      <c r="L13" s="38">
        <f t="shared" si="5"/>
        <v>104.9152315</v>
      </c>
      <c r="M13" s="40">
        <f t="shared" si="6"/>
        <v>0</v>
      </c>
      <c r="N13" s="41">
        <f t="shared" si="7"/>
        <v>0</v>
      </c>
      <c r="P13" s="42"/>
      <c r="Q13" s="42"/>
      <c r="R13" s="42"/>
      <c r="T13" s="46"/>
      <c r="U13" s="47"/>
      <c r="V13" s="48"/>
      <c r="W13" s="49"/>
      <c r="X13" s="49"/>
      <c r="Y13" s="49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</row>
    <row r="14" ht="12.75" customHeight="1">
      <c r="A14" s="28"/>
      <c r="B14" s="28"/>
      <c r="C14" s="2" t="s">
        <v>31</v>
      </c>
      <c r="D14" s="4">
        <v>165.0</v>
      </c>
      <c r="E14" s="5">
        <v>186.0</v>
      </c>
      <c r="F14" s="6">
        <v>225.0</v>
      </c>
      <c r="G14" s="3">
        <v>407.0</v>
      </c>
      <c r="H14" s="45">
        <f t="shared" si="1"/>
        <v>0.4700854701</v>
      </c>
      <c r="I14" s="37">
        <f t="shared" si="2"/>
        <v>0.3967446592</v>
      </c>
      <c r="J14" s="38">
        <f t="shared" si="3"/>
        <v>0.3516385314</v>
      </c>
      <c r="K14" s="39">
        <f t="shared" si="4"/>
        <v>0.3560126582</v>
      </c>
      <c r="L14" s="38">
        <f t="shared" si="5"/>
        <v>222.2355519</v>
      </c>
      <c r="M14" s="40">
        <f t="shared" si="6"/>
        <v>-2</v>
      </c>
      <c r="N14" s="41">
        <f t="shared" si="7"/>
        <v>0</v>
      </c>
      <c r="P14" s="42"/>
      <c r="Q14" s="42"/>
      <c r="R14" s="42"/>
      <c r="T14" s="46"/>
      <c r="U14" s="47"/>
      <c r="V14" s="48"/>
      <c r="W14" s="49"/>
      <c r="X14" s="49"/>
      <c r="Y14" s="49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</row>
    <row r="15" ht="12.75" customHeight="1">
      <c r="A15" s="27"/>
      <c r="B15" s="27"/>
      <c r="C15" s="2" t="s">
        <v>32</v>
      </c>
      <c r="D15" s="4">
        <v>200.0</v>
      </c>
      <c r="E15" s="5">
        <v>120.0</v>
      </c>
      <c r="F15" s="6">
        <v>164.0</v>
      </c>
      <c r="G15" s="3">
        <v>410.0</v>
      </c>
      <c r="H15" s="45">
        <f t="shared" si="1"/>
        <v>0.625</v>
      </c>
      <c r="I15" s="37">
        <f t="shared" si="2"/>
        <v>0.4071588367</v>
      </c>
      <c r="J15" s="38">
        <f t="shared" si="3"/>
        <v>0.276919311</v>
      </c>
      <c r="K15" s="39">
        <f t="shared" si="4"/>
        <v>0.2857142857</v>
      </c>
      <c r="L15" s="38">
        <f t="shared" si="5"/>
        <v>158.9516845</v>
      </c>
      <c r="M15" s="40">
        <f t="shared" si="6"/>
        <v>-5</v>
      </c>
      <c r="N15" s="41">
        <f t="shared" si="7"/>
        <v>2</v>
      </c>
      <c r="P15" s="42"/>
      <c r="Q15" s="42"/>
      <c r="R15" s="42"/>
      <c r="T15" s="46"/>
      <c r="U15" s="47"/>
      <c r="V15" s="48"/>
      <c r="W15" s="49"/>
      <c r="X15" s="49"/>
      <c r="Y15" s="49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</row>
    <row r="16" ht="12.75" customHeight="1">
      <c r="A16" s="27"/>
      <c r="B16" s="27"/>
      <c r="C16" s="2" t="s">
        <v>33</v>
      </c>
      <c r="D16" s="4">
        <v>169.0</v>
      </c>
      <c r="E16" s="5">
        <v>99.0</v>
      </c>
      <c r="F16" s="6">
        <v>133.0</v>
      </c>
      <c r="G16" s="3">
        <v>268.0</v>
      </c>
      <c r="H16" s="45">
        <f t="shared" si="1"/>
        <v>0.6305970149</v>
      </c>
      <c r="I16" s="37">
        <f t="shared" si="2"/>
        <v>0.4514200299</v>
      </c>
      <c r="J16" s="38">
        <f t="shared" si="3"/>
        <v>0.3439576083</v>
      </c>
      <c r="K16" s="39">
        <f t="shared" si="4"/>
        <v>0.3316708229</v>
      </c>
      <c r="L16" s="38">
        <f t="shared" si="5"/>
        <v>137.9270009</v>
      </c>
      <c r="M16" s="40">
        <f t="shared" si="6"/>
        <v>4</v>
      </c>
      <c r="N16" s="41">
        <f t="shared" si="7"/>
        <v>1</v>
      </c>
      <c r="P16" s="42"/>
      <c r="Q16" s="42"/>
      <c r="R16" s="42"/>
      <c r="T16" s="46"/>
      <c r="U16" s="47"/>
      <c r="V16" s="48"/>
      <c r="W16" s="49"/>
      <c r="X16" s="49"/>
      <c r="Y16" s="49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</row>
    <row r="17" ht="12.75" customHeight="1">
      <c r="A17" s="27"/>
      <c r="B17" s="27"/>
      <c r="C17" s="2" t="s">
        <v>34</v>
      </c>
      <c r="D17" s="4">
        <v>222.0</v>
      </c>
      <c r="E17" s="5">
        <v>238.0</v>
      </c>
      <c r="F17" s="6">
        <v>296.0</v>
      </c>
      <c r="G17" s="3">
        <v>461.0</v>
      </c>
      <c r="H17" s="45">
        <f t="shared" si="1"/>
        <v>0.4826086957</v>
      </c>
      <c r="I17" s="37">
        <f t="shared" si="2"/>
        <v>0.4256368118</v>
      </c>
      <c r="J17" s="38">
        <f t="shared" si="3"/>
        <v>0.3901731666</v>
      </c>
      <c r="K17" s="39">
        <f t="shared" si="4"/>
        <v>0.3910171731</v>
      </c>
      <c r="L17" s="38">
        <f t="shared" si="5"/>
        <v>295.3610871</v>
      </c>
      <c r="M17" s="40">
        <f t="shared" si="6"/>
        <v>0</v>
      </c>
      <c r="N17" s="41">
        <f t="shared" si="7"/>
        <v>0</v>
      </c>
      <c r="P17" s="42"/>
      <c r="Q17" s="42"/>
      <c r="R17" s="42"/>
      <c r="T17" s="46"/>
      <c r="U17" s="47"/>
      <c r="V17" s="48"/>
      <c r="W17" s="49"/>
      <c r="X17" s="49"/>
      <c r="Y17" s="49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</row>
    <row r="18" ht="12.75" customHeight="1">
      <c r="A18" s="29"/>
      <c r="B18" s="29"/>
      <c r="C18" s="2" t="s">
        <v>35</v>
      </c>
      <c r="D18" s="4">
        <v>122.0</v>
      </c>
      <c r="E18" s="5">
        <v>131.0</v>
      </c>
      <c r="F18" s="6">
        <v>166.0</v>
      </c>
      <c r="G18" s="3">
        <v>283.0</v>
      </c>
      <c r="H18" s="45">
        <f t="shared" si="1"/>
        <v>0.4822134387</v>
      </c>
      <c r="I18" s="37">
        <f t="shared" si="2"/>
        <v>0.4102564103</v>
      </c>
      <c r="J18" s="38">
        <f t="shared" si="3"/>
        <v>0.3659649203</v>
      </c>
      <c r="K18" s="39">
        <f t="shared" si="4"/>
        <v>0.3697104677</v>
      </c>
      <c r="L18" s="38">
        <f t="shared" si="5"/>
        <v>164.3182492</v>
      </c>
      <c r="M18" s="40">
        <f t="shared" si="6"/>
        <v>-1</v>
      </c>
      <c r="N18" s="41">
        <f t="shared" si="7"/>
        <v>0</v>
      </c>
      <c r="P18" s="42"/>
      <c r="Q18" s="42"/>
      <c r="R18" s="42"/>
      <c r="T18" s="46"/>
      <c r="U18" s="47"/>
      <c r="V18" s="48"/>
      <c r="W18" s="49"/>
      <c r="X18" s="49"/>
      <c r="Y18" s="49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</row>
    <row r="19" ht="12.75" customHeight="1">
      <c r="A19" s="27"/>
      <c r="B19" s="27"/>
      <c r="C19" s="2" t="s">
        <v>36</v>
      </c>
      <c r="D19" s="4">
        <v>54.0</v>
      </c>
      <c r="E19" s="5">
        <v>57.0</v>
      </c>
      <c r="F19" s="6">
        <v>79.0</v>
      </c>
      <c r="G19" s="3">
        <v>174.0</v>
      </c>
      <c r="H19" s="45">
        <f t="shared" si="1"/>
        <v>0.4864864865</v>
      </c>
      <c r="I19" s="37">
        <f t="shared" si="2"/>
        <v>0.3653846154</v>
      </c>
      <c r="J19" s="38">
        <f t="shared" si="3"/>
        <v>0.2921413272</v>
      </c>
      <c r="K19" s="39">
        <f t="shared" si="4"/>
        <v>0.3122529644</v>
      </c>
      <c r="L19" s="38">
        <f t="shared" si="5"/>
        <v>73.91175578</v>
      </c>
      <c r="M19" s="40">
        <f t="shared" si="6"/>
        <v>-5</v>
      </c>
      <c r="N19" s="41">
        <f t="shared" si="7"/>
        <v>2</v>
      </c>
      <c r="P19" s="42"/>
      <c r="Q19" s="42"/>
      <c r="R19" s="42"/>
      <c r="T19" s="46"/>
      <c r="U19" s="47"/>
      <c r="V19" s="48"/>
      <c r="W19" s="49"/>
      <c r="X19" s="49"/>
      <c r="Y19" s="49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</row>
    <row r="20" ht="12.75" customHeight="1">
      <c r="A20" s="27"/>
      <c r="B20" s="27"/>
      <c r="C20" s="2" t="s">
        <v>37</v>
      </c>
      <c r="D20" s="4">
        <v>236.0</v>
      </c>
      <c r="E20" s="5">
        <v>171.0</v>
      </c>
      <c r="F20" s="6">
        <v>314.0</v>
      </c>
      <c r="G20" s="3">
        <v>530.0</v>
      </c>
      <c r="H20" s="45">
        <f t="shared" si="1"/>
        <v>0.5798525799</v>
      </c>
      <c r="I20" s="37">
        <f t="shared" si="2"/>
        <v>0.4396482814</v>
      </c>
      <c r="J20" s="38">
        <f t="shared" si="3"/>
        <v>0.355147305</v>
      </c>
      <c r="K20" s="39">
        <f t="shared" si="4"/>
        <v>0.3720379147</v>
      </c>
      <c r="L20" s="38">
        <f t="shared" si="5"/>
        <v>299.7443254</v>
      </c>
      <c r="M20" s="40">
        <f t="shared" si="6"/>
        <v>-14</v>
      </c>
      <c r="N20" s="41">
        <f t="shared" si="7"/>
        <v>6</v>
      </c>
      <c r="P20" s="42"/>
      <c r="Q20" s="42"/>
      <c r="R20" s="42"/>
      <c r="T20" s="46"/>
      <c r="U20" s="47"/>
      <c r="V20" s="48"/>
      <c r="W20" s="49"/>
      <c r="X20" s="49"/>
      <c r="Y20" s="49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</row>
    <row r="21" ht="12.75" customHeight="1">
      <c r="A21" s="29"/>
      <c r="B21" s="29"/>
      <c r="C21" s="2" t="s">
        <v>38</v>
      </c>
      <c r="D21" s="4">
        <v>99.0</v>
      </c>
      <c r="E21" s="5">
        <v>121.0</v>
      </c>
      <c r="F21" s="6">
        <v>153.0</v>
      </c>
      <c r="G21" s="3">
        <v>225.0</v>
      </c>
      <c r="H21" s="45">
        <f t="shared" si="1"/>
        <v>0.45</v>
      </c>
      <c r="I21" s="37">
        <f t="shared" si="2"/>
        <v>0.4214046823</v>
      </c>
      <c r="J21" s="38">
        <f t="shared" si="3"/>
        <v>0.4026593911</v>
      </c>
      <c r="K21" s="39">
        <f t="shared" si="4"/>
        <v>0.4047619048</v>
      </c>
      <c r="L21" s="38">
        <f t="shared" si="5"/>
        <v>152.2052498</v>
      </c>
      <c r="M21" s="40">
        <f t="shared" si="6"/>
        <v>0</v>
      </c>
      <c r="N21" s="41">
        <f t="shared" si="7"/>
        <v>0</v>
      </c>
      <c r="P21" s="42"/>
      <c r="Q21" s="42"/>
      <c r="R21" s="42"/>
      <c r="T21" s="46"/>
      <c r="U21" s="47"/>
      <c r="V21" s="48"/>
      <c r="W21" s="49"/>
      <c r="X21" s="49"/>
      <c r="Y21" s="49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</row>
    <row r="22" ht="12.75" customHeight="1">
      <c r="A22" s="27"/>
      <c r="B22" s="27"/>
      <c r="C22" s="2" t="s">
        <v>39</v>
      </c>
      <c r="D22" s="4">
        <v>99.0</v>
      </c>
      <c r="E22" s="5">
        <v>95.0</v>
      </c>
      <c r="F22" s="6">
        <v>93.0</v>
      </c>
      <c r="G22" s="3">
        <v>224.0</v>
      </c>
      <c r="H22" s="45">
        <f t="shared" si="1"/>
        <v>0.5103092784</v>
      </c>
      <c r="I22" s="37">
        <f t="shared" si="2"/>
        <v>0.3757338552</v>
      </c>
      <c r="J22" s="38">
        <f t="shared" si="3"/>
        <v>0.294552097</v>
      </c>
      <c r="K22" s="39">
        <f t="shared" si="4"/>
        <v>0.2933753943</v>
      </c>
      <c r="L22" s="38">
        <f t="shared" si="5"/>
        <v>93.37301474</v>
      </c>
      <c r="M22" s="40">
        <f t="shared" si="6"/>
        <v>0</v>
      </c>
      <c r="N22" s="41">
        <f t="shared" si="7"/>
        <v>0</v>
      </c>
      <c r="P22" s="42"/>
      <c r="Q22" s="42"/>
      <c r="R22" s="42"/>
      <c r="T22" s="46"/>
      <c r="U22" s="47"/>
      <c r="V22" s="48"/>
      <c r="W22" s="49"/>
      <c r="X22" s="49"/>
      <c r="Y22" s="49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</row>
    <row r="23" ht="12.75" customHeight="1">
      <c r="A23" s="27"/>
      <c r="B23" s="27"/>
      <c r="C23" s="2" t="s">
        <v>40</v>
      </c>
      <c r="D23" s="4">
        <v>128.0</v>
      </c>
      <c r="E23" s="5">
        <v>167.0</v>
      </c>
      <c r="F23" s="6">
        <v>174.0</v>
      </c>
      <c r="G23" s="3">
        <v>410.0</v>
      </c>
      <c r="H23" s="45">
        <f t="shared" si="1"/>
        <v>0.4338983051</v>
      </c>
      <c r="I23" s="37">
        <f t="shared" si="2"/>
        <v>0.3435722412</v>
      </c>
      <c r="J23" s="38">
        <f t="shared" si="3"/>
        <v>0.288461639</v>
      </c>
      <c r="K23" s="39">
        <f t="shared" si="4"/>
        <v>0.2979452055</v>
      </c>
      <c r="L23" s="38">
        <f t="shared" si="5"/>
        <v>168.4615972</v>
      </c>
      <c r="M23" s="40">
        <f t="shared" si="6"/>
        <v>-5</v>
      </c>
      <c r="N23" s="41">
        <f t="shared" si="7"/>
        <v>2</v>
      </c>
      <c r="P23" s="42"/>
      <c r="Q23" s="42"/>
      <c r="R23" s="42"/>
      <c r="T23" s="46"/>
      <c r="U23" s="47"/>
      <c r="V23" s="48"/>
      <c r="W23" s="49"/>
      <c r="X23" s="49"/>
      <c r="Y23" s="49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</row>
    <row r="24" ht="12.75" customHeight="1">
      <c r="A24" s="27"/>
      <c r="B24" s="27"/>
      <c r="C24" s="2" t="s">
        <v>41</v>
      </c>
      <c r="D24" s="4">
        <v>30.0</v>
      </c>
      <c r="E24" s="5">
        <v>103.0</v>
      </c>
      <c r="F24" s="6">
        <v>64.0</v>
      </c>
      <c r="G24" s="3">
        <v>234.0</v>
      </c>
      <c r="H24" s="45">
        <f t="shared" si="1"/>
        <v>0.2255639098</v>
      </c>
      <c r="I24" s="37">
        <f t="shared" si="2"/>
        <v>0.2180974478</v>
      </c>
      <c r="J24" s="38">
        <f t="shared" si="3"/>
        <v>0.2118096695</v>
      </c>
      <c r="K24" s="39">
        <f t="shared" si="4"/>
        <v>0.2147651007</v>
      </c>
      <c r="L24" s="38">
        <f t="shared" si="5"/>
        <v>63.11928151</v>
      </c>
      <c r="M24" s="40">
        <f t="shared" si="6"/>
        <v>0</v>
      </c>
      <c r="N24" s="41">
        <f t="shared" si="7"/>
        <v>0</v>
      </c>
      <c r="P24" s="42"/>
      <c r="Q24" s="42"/>
      <c r="R24" s="42"/>
      <c r="T24" s="46"/>
      <c r="U24" s="47"/>
      <c r="V24" s="48"/>
      <c r="W24" s="49"/>
      <c r="X24" s="49"/>
      <c r="Y24" s="49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</row>
    <row r="25" ht="12.75" customHeight="1">
      <c r="A25" s="27"/>
      <c r="B25" s="27"/>
      <c r="C25" s="2" t="s">
        <v>42</v>
      </c>
      <c r="D25" s="4">
        <v>62.0</v>
      </c>
      <c r="E25" s="5">
        <v>138.0</v>
      </c>
      <c r="F25" s="6">
        <v>85.0</v>
      </c>
      <c r="G25" s="3">
        <v>298.0</v>
      </c>
      <c r="H25" s="45">
        <f t="shared" si="1"/>
        <v>0.31</v>
      </c>
      <c r="I25" s="37">
        <f t="shared" si="2"/>
        <v>0.2521440823</v>
      </c>
      <c r="J25" s="38">
        <f t="shared" si="3"/>
        <v>0.2161676005</v>
      </c>
      <c r="K25" s="39">
        <f t="shared" si="4"/>
        <v>0.2219321149</v>
      </c>
      <c r="L25" s="38">
        <f t="shared" si="5"/>
        <v>82.792191</v>
      </c>
      <c r="M25" s="40">
        <f t="shared" si="6"/>
        <v>-2</v>
      </c>
      <c r="N25" s="41">
        <f t="shared" si="7"/>
        <v>0</v>
      </c>
      <c r="P25" s="42"/>
      <c r="Q25" s="42"/>
      <c r="R25" s="42"/>
      <c r="T25" s="46"/>
      <c r="U25" s="47"/>
      <c r="V25" s="48"/>
      <c r="W25" s="49"/>
      <c r="X25" s="49"/>
      <c r="Y25" s="49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</row>
    <row r="26" ht="12.75" customHeight="1">
      <c r="A26" s="27"/>
      <c r="B26" s="27"/>
      <c r="C26" s="2" t="s">
        <v>43</v>
      </c>
      <c r="D26" s="4">
        <v>57.0</v>
      </c>
      <c r="E26" s="5">
        <v>82.0</v>
      </c>
      <c r="F26" s="6">
        <v>94.0</v>
      </c>
      <c r="G26" s="3">
        <v>191.0</v>
      </c>
      <c r="H26" s="45">
        <f t="shared" si="1"/>
        <v>0.4100719424</v>
      </c>
      <c r="I26" s="37">
        <f t="shared" si="2"/>
        <v>0.3561320755</v>
      </c>
      <c r="J26" s="38">
        <f t="shared" si="3"/>
        <v>0.3224579572</v>
      </c>
      <c r="K26" s="39">
        <f t="shared" si="4"/>
        <v>0.3298245614</v>
      </c>
      <c r="L26" s="38">
        <f t="shared" si="5"/>
        <v>91.90051782</v>
      </c>
      <c r="M26" s="40">
        <f t="shared" si="6"/>
        <v>-2</v>
      </c>
      <c r="N26" s="41">
        <f t="shared" si="7"/>
        <v>0</v>
      </c>
      <c r="P26" s="42"/>
      <c r="Q26" s="42"/>
      <c r="R26" s="42"/>
      <c r="T26" s="46"/>
      <c r="U26" s="47"/>
      <c r="V26" s="48"/>
      <c r="W26" s="49"/>
      <c r="X26" s="49"/>
      <c r="Y26" s="49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</row>
    <row r="27" ht="12.75" customHeight="1">
      <c r="A27" s="29"/>
      <c r="B27" s="29"/>
      <c r="C27" s="2" t="s">
        <v>44</v>
      </c>
      <c r="D27" s="4">
        <v>69.0</v>
      </c>
      <c r="E27" s="5">
        <v>84.0</v>
      </c>
      <c r="F27" s="6">
        <v>82.0</v>
      </c>
      <c r="G27" s="3">
        <v>183.0</v>
      </c>
      <c r="H27" s="45">
        <f t="shared" si="1"/>
        <v>0.4509803922</v>
      </c>
      <c r="I27" s="37">
        <f t="shared" si="2"/>
        <v>0.3612440191</v>
      </c>
      <c r="J27" s="38">
        <f t="shared" si="3"/>
        <v>0.3064800212</v>
      </c>
      <c r="K27" s="39">
        <f t="shared" si="4"/>
        <v>0.3094339623</v>
      </c>
      <c r="L27" s="38">
        <f t="shared" si="5"/>
        <v>81.21720561</v>
      </c>
      <c r="M27" s="40">
        <f t="shared" si="6"/>
        <v>0</v>
      </c>
      <c r="N27" s="41">
        <f t="shared" si="7"/>
        <v>0</v>
      </c>
      <c r="P27" s="42"/>
      <c r="Q27" s="42"/>
      <c r="R27" s="42"/>
      <c r="T27" s="46"/>
      <c r="U27" s="47"/>
      <c r="V27" s="48"/>
      <c r="W27" s="49"/>
      <c r="X27" s="49"/>
      <c r="Y27" s="49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</row>
    <row r="28" ht="12.75" customHeight="1">
      <c r="A28" s="27"/>
      <c r="B28" s="27"/>
      <c r="C28" s="2" t="s">
        <v>45</v>
      </c>
      <c r="D28" s="4">
        <v>124.0</v>
      </c>
      <c r="E28" s="5">
        <v>132.0</v>
      </c>
      <c r="F28" s="6">
        <v>122.0</v>
      </c>
      <c r="G28" s="3">
        <v>318.0</v>
      </c>
      <c r="H28" s="45">
        <f t="shared" si="1"/>
        <v>0.484375</v>
      </c>
      <c r="I28" s="37">
        <f t="shared" si="2"/>
        <v>0.3534482759</v>
      </c>
      <c r="J28" s="38">
        <f t="shared" si="3"/>
        <v>0.2744171892</v>
      </c>
      <c r="K28" s="39">
        <f t="shared" si="4"/>
        <v>0.2772727273</v>
      </c>
      <c r="L28" s="38">
        <f t="shared" si="5"/>
        <v>120.7435632</v>
      </c>
      <c r="M28" s="40">
        <f t="shared" si="6"/>
        <v>-1</v>
      </c>
      <c r="N28" s="41">
        <f t="shared" si="7"/>
        <v>0</v>
      </c>
      <c r="P28" s="42"/>
      <c r="Q28" s="42"/>
      <c r="R28" s="42"/>
      <c r="T28" s="46"/>
      <c r="U28" s="47"/>
      <c r="V28" s="48"/>
      <c r="W28" s="49"/>
      <c r="X28" s="49"/>
      <c r="Y28" s="49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</row>
    <row r="29" ht="12.75" customHeight="1">
      <c r="A29" s="27"/>
      <c r="B29" s="27"/>
      <c r="C29" s="2" t="s">
        <v>46</v>
      </c>
      <c r="D29" s="4">
        <v>207.0</v>
      </c>
      <c r="E29" s="5">
        <v>184.0</v>
      </c>
      <c r="F29" s="6">
        <v>232.0</v>
      </c>
      <c r="G29" s="3">
        <v>431.0</v>
      </c>
      <c r="H29" s="45">
        <f t="shared" si="1"/>
        <v>0.5294117647</v>
      </c>
      <c r="I29" s="37">
        <f t="shared" si="2"/>
        <v>0.4165085389</v>
      </c>
      <c r="J29" s="38">
        <f t="shared" si="3"/>
        <v>0.348093157</v>
      </c>
      <c r="K29" s="39">
        <f t="shared" si="4"/>
        <v>0.3499245852</v>
      </c>
      <c r="L29" s="38">
        <f t="shared" si="5"/>
        <v>230.7857631</v>
      </c>
      <c r="M29" s="40">
        <f t="shared" si="6"/>
        <v>-1</v>
      </c>
      <c r="N29" s="41">
        <f t="shared" si="7"/>
        <v>0</v>
      </c>
      <c r="P29" s="42"/>
      <c r="Q29" s="42"/>
      <c r="R29" s="42"/>
      <c r="T29" s="46"/>
      <c r="U29" s="47"/>
      <c r="V29" s="48"/>
      <c r="W29" s="49"/>
      <c r="X29" s="49"/>
      <c r="Y29" s="49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</row>
    <row r="30" ht="12.75" customHeight="1">
      <c r="A30" s="27"/>
      <c r="B30" s="27"/>
      <c r="C30" s="2" t="s">
        <v>47</v>
      </c>
      <c r="D30" s="4">
        <v>103.0</v>
      </c>
      <c r="E30" s="5">
        <v>65.0</v>
      </c>
      <c r="F30" s="6">
        <v>99.0</v>
      </c>
      <c r="G30" s="3">
        <v>194.0</v>
      </c>
      <c r="H30" s="45">
        <f t="shared" si="1"/>
        <v>0.6130952381</v>
      </c>
      <c r="I30" s="37">
        <f t="shared" si="2"/>
        <v>0.4381778742</v>
      </c>
      <c r="J30" s="38">
        <f t="shared" si="3"/>
        <v>0.3332256344</v>
      </c>
      <c r="K30" s="39">
        <f t="shared" si="4"/>
        <v>0.337883959</v>
      </c>
      <c r="L30" s="38">
        <f t="shared" si="5"/>
        <v>97.63511089</v>
      </c>
      <c r="M30" s="40">
        <f t="shared" si="6"/>
        <v>-1</v>
      </c>
      <c r="N30" s="41">
        <f t="shared" si="7"/>
        <v>0</v>
      </c>
      <c r="P30" s="42"/>
      <c r="Q30" s="42"/>
      <c r="R30" s="42"/>
      <c r="T30" s="46"/>
      <c r="U30" s="47"/>
      <c r="V30" s="48"/>
      <c r="W30" s="49"/>
      <c r="X30" s="49"/>
      <c r="Y30" s="49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</row>
    <row r="31" ht="12.75" customHeight="1">
      <c r="A31" s="27"/>
      <c r="B31" s="27"/>
      <c r="C31" s="2" t="s">
        <v>48</v>
      </c>
      <c r="D31" s="4">
        <v>22.0</v>
      </c>
      <c r="E31" s="5">
        <v>20.0</v>
      </c>
      <c r="F31" s="6">
        <v>33.0</v>
      </c>
      <c r="G31" s="3">
        <v>60.0</v>
      </c>
      <c r="H31" s="45">
        <f t="shared" si="1"/>
        <v>0.5238095238</v>
      </c>
      <c r="I31" s="37">
        <f t="shared" si="2"/>
        <v>0.4074074074</v>
      </c>
      <c r="J31" s="38">
        <f t="shared" si="3"/>
        <v>0.3369310605</v>
      </c>
      <c r="K31" s="39">
        <f t="shared" si="4"/>
        <v>0.3548387097</v>
      </c>
      <c r="L31" s="38">
        <f t="shared" si="5"/>
        <v>31.33458863</v>
      </c>
      <c r="M31" s="40">
        <f t="shared" si="6"/>
        <v>-1</v>
      </c>
      <c r="N31" s="41">
        <f t="shared" si="7"/>
        <v>0</v>
      </c>
      <c r="P31" s="42"/>
      <c r="Q31" s="42"/>
      <c r="R31" s="42"/>
      <c r="T31" s="46"/>
      <c r="U31" s="47"/>
      <c r="V31" s="48"/>
      <c r="W31" s="49"/>
      <c r="X31" s="49"/>
      <c r="Y31" s="49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</row>
    <row r="32" ht="12.75" customHeight="1">
      <c r="A32" s="27"/>
      <c r="B32" s="27"/>
      <c r="C32" s="2" t="s">
        <v>49</v>
      </c>
      <c r="D32" s="4">
        <v>60.0</v>
      </c>
      <c r="E32" s="5">
        <v>45.0</v>
      </c>
      <c r="F32" s="6">
        <v>82.0</v>
      </c>
      <c r="G32" s="3">
        <v>90.0</v>
      </c>
      <c r="H32" s="45">
        <f t="shared" si="1"/>
        <v>0.5714285714</v>
      </c>
      <c r="I32" s="37">
        <f t="shared" si="2"/>
        <v>0.5126353791</v>
      </c>
      <c r="J32" s="38">
        <f t="shared" si="3"/>
        <v>0.4760946939</v>
      </c>
      <c r="K32" s="39">
        <f t="shared" si="4"/>
        <v>0.476744186</v>
      </c>
      <c r="L32" s="38">
        <f t="shared" si="5"/>
        <v>81.88828735</v>
      </c>
      <c r="M32" s="40">
        <f t="shared" si="6"/>
        <v>0</v>
      </c>
      <c r="N32" s="41">
        <f t="shared" si="7"/>
        <v>0</v>
      </c>
      <c r="P32" s="42"/>
      <c r="Q32" s="42"/>
      <c r="R32" s="42"/>
      <c r="T32" s="46"/>
      <c r="U32" s="47"/>
      <c r="V32" s="48"/>
      <c r="W32" s="49"/>
      <c r="X32" s="49"/>
      <c r="Y32" s="49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</row>
    <row r="33" ht="12.75" customHeight="1">
      <c r="A33" s="27"/>
      <c r="B33" s="27"/>
      <c r="C33" s="2" t="s">
        <v>50</v>
      </c>
      <c r="D33" s="4">
        <v>66.0</v>
      </c>
      <c r="E33" s="5">
        <v>57.0</v>
      </c>
      <c r="F33" s="6">
        <v>100.0</v>
      </c>
      <c r="G33" s="3">
        <v>179.0</v>
      </c>
      <c r="H33" s="45">
        <f t="shared" si="1"/>
        <v>0.5365853659</v>
      </c>
      <c r="I33" s="37">
        <f t="shared" si="2"/>
        <v>0.4129353234</v>
      </c>
      <c r="J33" s="38">
        <f t="shared" si="3"/>
        <v>0.3381885793</v>
      </c>
      <c r="K33" s="39">
        <f t="shared" si="4"/>
        <v>0.3584229391</v>
      </c>
      <c r="L33" s="38">
        <f t="shared" si="5"/>
        <v>94.35461362</v>
      </c>
      <c r="M33" s="40">
        <f t="shared" si="6"/>
        <v>-5</v>
      </c>
      <c r="N33" s="41">
        <f t="shared" si="7"/>
        <v>2</v>
      </c>
      <c r="P33" s="42"/>
      <c r="Q33" s="42"/>
      <c r="R33" s="42"/>
      <c r="T33" s="46"/>
      <c r="U33" s="47"/>
      <c r="V33" s="48"/>
      <c r="W33" s="49"/>
      <c r="X33" s="49"/>
      <c r="Y33" s="49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</row>
    <row r="34" ht="12.75" customHeight="1">
      <c r="A34" s="27"/>
      <c r="B34" s="27"/>
      <c r="C34" s="2" t="s">
        <v>51</v>
      </c>
      <c r="D34" s="4">
        <v>158.0</v>
      </c>
      <c r="E34" s="5">
        <v>161.0</v>
      </c>
      <c r="F34" s="6">
        <v>198.0</v>
      </c>
      <c r="G34" s="3">
        <v>404.0</v>
      </c>
      <c r="H34" s="45">
        <f t="shared" si="1"/>
        <v>0.4952978056</v>
      </c>
      <c r="I34" s="37">
        <f t="shared" si="2"/>
        <v>0.3865363735</v>
      </c>
      <c r="J34" s="38">
        <f t="shared" si="3"/>
        <v>0.3205625259</v>
      </c>
      <c r="K34" s="39">
        <f t="shared" si="4"/>
        <v>0.3289036545</v>
      </c>
      <c r="L34" s="38">
        <f t="shared" si="5"/>
        <v>192.9786406</v>
      </c>
      <c r="M34" s="40">
        <f t="shared" si="6"/>
        <v>-5</v>
      </c>
      <c r="N34" s="41">
        <f t="shared" si="7"/>
        <v>2</v>
      </c>
      <c r="P34" s="42"/>
      <c r="Q34" s="42"/>
      <c r="R34" s="42"/>
      <c r="T34" s="46"/>
      <c r="U34" s="47"/>
      <c r="V34" s="48"/>
      <c r="W34" s="49"/>
      <c r="X34" s="49"/>
      <c r="Y34" s="49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</row>
    <row r="35" ht="12.75" customHeight="1">
      <c r="A35" s="27"/>
      <c r="B35" s="27"/>
      <c r="C35" s="2" t="s">
        <v>52</v>
      </c>
      <c r="D35" s="4">
        <v>114.0</v>
      </c>
      <c r="E35" s="5">
        <v>138.0</v>
      </c>
      <c r="F35" s="6">
        <v>204.0</v>
      </c>
      <c r="G35" s="3">
        <v>405.0</v>
      </c>
      <c r="H35" s="45">
        <f t="shared" si="1"/>
        <v>0.4523809524</v>
      </c>
      <c r="I35" s="37">
        <f t="shared" si="2"/>
        <v>0.3693379791</v>
      </c>
      <c r="J35" s="38">
        <f t="shared" si="3"/>
        <v>0.3185170494</v>
      </c>
      <c r="K35" s="39">
        <f t="shared" si="4"/>
        <v>0.3349753695</v>
      </c>
      <c r="L35" s="38">
        <f t="shared" si="5"/>
        <v>193.9768831</v>
      </c>
      <c r="M35" s="40">
        <f t="shared" si="6"/>
        <v>-10</v>
      </c>
      <c r="N35" s="41">
        <f t="shared" si="7"/>
        <v>4</v>
      </c>
      <c r="P35" s="42"/>
      <c r="Q35" s="42"/>
      <c r="R35" s="42"/>
      <c r="T35" s="46"/>
      <c r="U35" s="47"/>
      <c r="V35" s="48"/>
      <c r="W35" s="49"/>
      <c r="X35" s="49"/>
      <c r="Y35" s="49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</row>
    <row r="36" ht="12.75" customHeight="1">
      <c r="A36" s="27"/>
      <c r="B36" s="27"/>
      <c r="C36" s="2" t="s">
        <v>53</v>
      </c>
      <c r="D36" s="4">
        <v>190.0</v>
      </c>
      <c r="E36" s="5">
        <v>251.0</v>
      </c>
      <c r="F36" s="6">
        <v>250.0</v>
      </c>
      <c r="G36" s="3">
        <v>476.0</v>
      </c>
      <c r="H36" s="45">
        <f t="shared" si="1"/>
        <v>0.4308390023</v>
      </c>
      <c r="I36" s="37">
        <f t="shared" si="2"/>
        <v>0.3770351328</v>
      </c>
      <c r="J36" s="38">
        <f t="shared" si="3"/>
        <v>0.3434401747</v>
      </c>
      <c r="K36" s="39">
        <f t="shared" si="4"/>
        <v>0.3443526171</v>
      </c>
      <c r="L36" s="38">
        <f t="shared" si="5"/>
        <v>249.3375669</v>
      </c>
      <c r="M36" s="40">
        <f t="shared" si="6"/>
        <v>0</v>
      </c>
      <c r="N36" s="41">
        <f t="shared" si="7"/>
        <v>0</v>
      </c>
      <c r="P36" s="42"/>
      <c r="Q36" s="42"/>
      <c r="R36" s="42"/>
      <c r="T36" s="46"/>
      <c r="U36" s="47"/>
      <c r="V36" s="48"/>
      <c r="W36" s="49"/>
      <c r="X36" s="49"/>
      <c r="Y36" s="49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</row>
    <row r="37" ht="12.75" customHeight="1">
      <c r="A37" s="28"/>
      <c r="B37" s="28"/>
      <c r="C37" s="2" t="s">
        <v>54</v>
      </c>
      <c r="D37" s="4">
        <v>43.0</v>
      </c>
      <c r="E37" s="5">
        <v>68.0</v>
      </c>
      <c r="F37" s="6">
        <v>87.0</v>
      </c>
      <c r="G37" s="3">
        <v>150.0</v>
      </c>
      <c r="H37" s="45">
        <f t="shared" si="1"/>
        <v>0.3873873874</v>
      </c>
      <c r="I37" s="37">
        <f t="shared" si="2"/>
        <v>0.3735632184</v>
      </c>
      <c r="J37" s="38">
        <f t="shared" si="3"/>
        <v>0.363522609</v>
      </c>
      <c r="K37" s="39">
        <f t="shared" si="4"/>
        <v>0.3670886076</v>
      </c>
      <c r="L37" s="38">
        <f t="shared" si="5"/>
        <v>86.15485832</v>
      </c>
      <c r="M37" s="40">
        <f t="shared" si="6"/>
        <v>0</v>
      </c>
      <c r="N37" s="41">
        <f t="shared" si="7"/>
        <v>0</v>
      </c>
      <c r="P37" s="42"/>
      <c r="Q37" s="42"/>
      <c r="R37" s="42"/>
      <c r="T37" s="46"/>
      <c r="U37" s="47"/>
      <c r="V37" s="48"/>
      <c r="W37" s="49"/>
      <c r="X37" s="49"/>
      <c r="Y37" s="49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</row>
    <row r="38" ht="12.75" customHeight="1">
      <c r="A38" s="27"/>
      <c r="B38" s="27"/>
      <c r="C38" s="2" t="s">
        <v>55</v>
      </c>
      <c r="D38" s="4">
        <v>71.0</v>
      </c>
      <c r="E38" s="5">
        <v>113.0</v>
      </c>
      <c r="F38" s="6">
        <v>82.0</v>
      </c>
      <c r="G38" s="3">
        <v>256.0</v>
      </c>
      <c r="H38" s="45">
        <f t="shared" si="1"/>
        <v>0.3858695652</v>
      </c>
      <c r="I38" s="37">
        <f t="shared" si="2"/>
        <v>0.2931034483</v>
      </c>
      <c r="J38" s="38">
        <f t="shared" si="3"/>
        <v>0.2365576057</v>
      </c>
      <c r="K38" s="39">
        <f t="shared" si="4"/>
        <v>0.2426035503</v>
      </c>
      <c r="L38" s="38">
        <f t="shared" si="5"/>
        <v>79.95647071</v>
      </c>
      <c r="M38" s="40">
        <f t="shared" si="6"/>
        <v>-2</v>
      </c>
      <c r="N38" s="41">
        <f t="shared" si="7"/>
        <v>0</v>
      </c>
      <c r="P38" s="42"/>
      <c r="Q38" s="42"/>
      <c r="R38" s="42"/>
      <c r="T38" s="46"/>
      <c r="U38" s="47"/>
      <c r="V38" s="48"/>
      <c r="W38" s="49"/>
      <c r="X38" s="49"/>
      <c r="Y38" s="49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</row>
    <row r="39" ht="12.75" customHeight="1">
      <c r="A39" s="27"/>
      <c r="B39" s="27"/>
      <c r="C39" s="2" t="s">
        <v>56</v>
      </c>
      <c r="D39" s="4">
        <v>119.0</v>
      </c>
      <c r="E39" s="5">
        <v>178.0</v>
      </c>
      <c r="F39" s="6">
        <v>209.0</v>
      </c>
      <c r="G39" s="3">
        <v>328.0</v>
      </c>
      <c r="H39" s="45">
        <f t="shared" si="1"/>
        <v>0.4006734007</v>
      </c>
      <c r="I39" s="37">
        <f t="shared" si="2"/>
        <v>0.3932853717</v>
      </c>
      <c r="J39" s="38">
        <f t="shared" si="3"/>
        <v>0.3870357291</v>
      </c>
      <c r="K39" s="39">
        <f t="shared" si="4"/>
        <v>0.3891992551</v>
      </c>
      <c r="L39" s="38">
        <f t="shared" si="5"/>
        <v>207.8381865</v>
      </c>
      <c r="M39" s="40">
        <f t="shared" si="6"/>
        <v>-1</v>
      </c>
      <c r="N39" s="41">
        <f t="shared" si="7"/>
        <v>0</v>
      </c>
      <c r="P39" s="42"/>
      <c r="Q39" s="42"/>
      <c r="R39" s="42"/>
      <c r="T39" s="46"/>
      <c r="U39" s="47"/>
      <c r="V39" s="48"/>
      <c r="W39" s="49"/>
      <c r="X39" s="49"/>
      <c r="Y39" s="49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</row>
    <row r="40" ht="12.75" customHeight="1">
      <c r="A40" s="29"/>
      <c r="B40" s="29"/>
      <c r="C40" s="2" t="s">
        <v>57</v>
      </c>
      <c r="D40" s="4">
        <v>36.0</v>
      </c>
      <c r="E40" s="5">
        <v>54.0</v>
      </c>
      <c r="F40" s="6">
        <v>28.0</v>
      </c>
      <c r="G40" s="3">
        <v>123.0</v>
      </c>
      <c r="H40" s="45">
        <f t="shared" si="1"/>
        <v>0.4</v>
      </c>
      <c r="I40" s="37">
        <f t="shared" si="2"/>
        <v>0.265560166</v>
      </c>
      <c r="J40" s="38">
        <f t="shared" si="3"/>
        <v>0.1844633679</v>
      </c>
      <c r="K40" s="39">
        <f t="shared" si="4"/>
        <v>0.1854304636</v>
      </c>
      <c r="L40" s="38">
        <f t="shared" si="5"/>
        <v>27.85396855</v>
      </c>
      <c r="M40" s="40">
        <f t="shared" si="6"/>
        <v>0</v>
      </c>
      <c r="N40" s="41">
        <f t="shared" si="7"/>
        <v>0</v>
      </c>
      <c r="P40" s="42"/>
      <c r="Q40" s="42"/>
      <c r="R40" s="42"/>
      <c r="T40" s="46"/>
      <c r="U40" s="47"/>
      <c r="V40" s="48"/>
      <c r="W40" s="49"/>
      <c r="X40" s="49"/>
      <c r="Y40" s="49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</row>
    <row r="41" ht="12.75" customHeight="1">
      <c r="A41" s="27"/>
      <c r="B41" s="27"/>
      <c r="C41" s="2" t="s">
        <v>58</v>
      </c>
      <c r="D41" s="4">
        <v>94.0</v>
      </c>
      <c r="E41" s="5">
        <v>23.0</v>
      </c>
      <c r="F41" s="6">
        <v>33.0</v>
      </c>
      <c r="G41" s="3">
        <v>149.0</v>
      </c>
      <c r="H41" s="45">
        <f t="shared" si="1"/>
        <v>0.8034188034</v>
      </c>
      <c r="I41" s="37">
        <f t="shared" si="2"/>
        <v>0.4247491639</v>
      </c>
      <c r="J41" s="38">
        <f t="shared" si="3"/>
        <v>0.1997561349</v>
      </c>
      <c r="K41" s="39">
        <f t="shared" si="4"/>
        <v>0.1813186813</v>
      </c>
      <c r="L41" s="38">
        <f t="shared" si="5"/>
        <v>36.35561656</v>
      </c>
      <c r="M41" s="40">
        <f t="shared" si="6"/>
        <v>3</v>
      </c>
      <c r="N41" s="41">
        <f t="shared" si="7"/>
        <v>1</v>
      </c>
      <c r="P41" s="42"/>
      <c r="Q41" s="42"/>
      <c r="R41" s="42"/>
      <c r="T41" s="46"/>
      <c r="U41" s="47"/>
      <c r="V41" s="48"/>
      <c r="W41" s="49"/>
      <c r="X41" s="49"/>
      <c r="Y41" s="49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</row>
    <row r="42" ht="12.75" customHeight="1">
      <c r="A42" s="27"/>
      <c r="B42" s="27"/>
      <c r="C42" s="2" t="s">
        <v>59</v>
      </c>
      <c r="D42" s="4">
        <v>79.0</v>
      </c>
      <c r="E42" s="5">
        <v>47.0</v>
      </c>
      <c r="F42" s="6">
        <v>85.0</v>
      </c>
      <c r="G42" s="3">
        <v>122.0</v>
      </c>
      <c r="H42" s="45">
        <f t="shared" si="1"/>
        <v>0.626984127</v>
      </c>
      <c r="I42" s="37">
        <f t="shared" si="2"/>
        <v>0.4924924925</v>
      </c>
      <c r="J42" s="38">
        <f t="shared" si="3"/>
        <v>0.411354718</v>
      </c>
      <c r="K42" s="39">
        <f t="shared" si="4"/>
        <v>0.4106280193</v>
      </c>
      <c r="L42" s="38">
        <f t="shared" si="5"/>
        <v>85.15042662</v>
      </c>
      <c r="M42" s="40">
        <f t="shared" si="6"/>
        <v>0</v>
      </c>
      <c r="N42" s="41">
        <f t="shared" si="7"/>
        <v>0</v>
      </c>
      <c r="P42" s="42"/>
      <c r="Q42" s="42"/>
      <c r="R42" s="42"/>
      <c r="T42" s="46"/>
      <c r="U42" s="47"/>
      <c r="V42" s="48"/>
      <c r="W42" s="49"/>
      <c r="X42" s="49"/>
      <c r="Y42" s="49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</row>
    <row r="43" ht="12.75" customHeight="1">
      <c r="A43" s="27"/>
      <c r="B43" s="27"/>
      <c r="C43" s="2" t="s">
        <v>60</v>
      </c>
      <c r="D43" s="4">
        <v>99.0</v>
      </c>
      <c r="E43" s="5">
        <v>77.0</v>
      </c>
      <c r="F43" s="6">
        <v>129.0</v>
      </c>
      <c r="G43" s="3">
        <v>207.0</v>
      </c>
      <c r="H43" s="45">
        <f t="shared" si="1"/>
        <v>0.5625</v>
      </c>
      <c r="I43" s="37">
        <f t="shared" si="2"/>
        <v>0.4453125</v>
      </c>
      <c r="J43" s="38">
        <f t="shared" si="3"/>
        <v>0.3743716947</v>
      </c>
      <c r="K43" s="39">
        <f t="shared" si="4"/>
        <v>0.3839285714</v>
      </c>
      <c r="L43" s="38">
        <f t="shared" si="5"/>
        <v>125.7888894</v>
      </c>
      <c r="M43" s="40">
        <f t="shared" si="6"/>
        <v>-3</v>
      </c>
      <c r="N43" s="41">
        <f t="shared" si="7"/>
        <v>1</v>
      </c>
      <c r="P43" s="42"/>
      <c r="Q43" s="42"/>
      <c r="R43" s="42"/>
      <c r="T43" s="46"/>
      <c r="U43" s="47"/>
      <c r="V43" s="48"/>
      <c r="W43" s="49"/>
      <c r="X43" s="49"/>
      <c r="Y43" s="49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</row>
    <row r="44" ht="12.75" customHeight="1">
      <c r="A44" s="28"/>
      <c r="B44" s="28"/>
      <c r="C44" s="2" t="s">
        <v>61</v>
      </c>
      <c r="D44" s="4">
        <v>90.0</v>
      </c>
      <c r="E44" s="5">
        <v>93.0</v>
      </c>
      <c r="F44" s="6">
        <v>128.0</v>
      </c>
      <c r="G44" s="3">
        <v>282.0</v>
      </c>
      <c r="H44" s="45">
        <f t="shared" si="1"/>
        <v>0.4918032787</v>
      </c>
      <c r="I44" s="37">
        <f t="shared" si="2"/>
        <v>0.3676222597</v>
      </c>
      <c r="J44" s="38">
        <f t="shared" si="3"/>
        <v>0.292564777</v>
      </c>
      <c r="K44" s="39">
        <f t="shared" si="4"/>
        <v>0.312195122</v>
      </c>
      <c r="L44" s="38">
        <f t="shared" si="5"/>
        <v>119.9515586</v>
      </c>
      <c r="M44" s="40">
        <f t="shared" si="6"/>
        <v>-8</v>
      </c>
      <c r="N44" s="41">
        <f t="shared" si="7"/>
        <v>3</v>
      </c>
      <c r="P44" s="42"/>
      <c r="Q44" s="42"/>
      <c r="R44" s="42"/>
      <c r="T44" s="46"/>
      <c r="U44" s="47"/>
      <c r="V44" s="48"/>
      <c r="W44" s="49"/>
      <c r="X44" s="49"/>
      <c r="Y44" s="49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</row>
    <row r="45" ht="12.75" customHeight="1">
      <c r="A45" s="27"/>
      <c r="B45" s="27"/>
      <c r="C45" s="2" t="s">
        <v>62</v>
      </c>
      <c r="D45" s="4">
        <v>192.0</v>
      </c>
      <c r="E45" s="5">
        <v>222.0</v>
      </c>
      <c r="F45" s="6">
        <v>244.0</v>
      </c>
      <c r="G45" s="3">
        <v>386.0</v>
      </c>
      <c r="H45" s="45">
        <f t="shared" si="1"/>
        <v>0.4637681159</v>
      </c>
      <c r="I45" s="37">
        <f t="shared" si="2"/>
        <v>0.4176245211</v>
      </c>
      <c r="J45" s="38">
        <f t="shared" si="3"/>
        <v>0.3885407716</v>
      </c>
      <c r="K45" s="39">
        <f t="shared" si="4"/>
        <v>0.3873015873</v>
      </c>
      <c r="L45" s="38">
        <f t="shared" si="5"/>
        <v>244.7806861</v>
      </c>
      <c r="M45" s="40">
        <f t="shared" si="6"/>
        <v>0</v>
      </c>
      <c r="N45" s="41">
        <f t="shared" si="7"/>
        <v>0</v>
      </c>
      <c r="P45" s="42"/>
      <c r="Q45" s="42"/>
      <c r="R45" s="42"/>
      <c r="T45" s="46"/>
      <c r="U45" s="47"/>
      <c r="V45" s="48"/>
      <c r="W45" s="49"/>
      <c r="X45" s="49"/>
      <c r="Y45" s="49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</row>
    <row r="46" ht="12.75" customHeight="1">
      <c r="A46" s="27"/>
      <c r="B46" s="27"/>
      <c r="C46" s="2" t="s">
        <v>63</v>
      </c>
      <c r="D46" s="4">
        <v>332.0</v>
      </c>
      <c r="E46" s="5">
        <v>245.0</v>
      </c>
      <c r="F46" s="6">
        <v>611.0</v>
      </c>
      <c r="G46" s="3">
        <v>480.0</v>
      </c>
      <c r="H46" s="45">
        <f t="shared" si="1"/>
        <v>0.575389948</v>
      </c>
      <c r="I46" s="37">
        <f t="shared" si="2"/>
        <v>0.5653477218</v>
      </c>
      <c r="J46" s="38">
        <f t="shared" si="3"/>
        <v>0.5575264198</v>
      </c>
      <c r="K46" s="39">
        <f t="shared" si="4"/>
        <v>0.5600366636</v>
      </c>
      <c r="L46" s="38">
        <f t="shared" si="5"/>
        <v>608.261324</v>
      </c>
      <c r="M46" s="40">
        <f t="shared" si="6"/>
        <v>-2</v>
      </c>
      <c r="N46" s="41">
        <f t="shared" si="7"/>
        <v>0</v>
      </c>
      <c r="P46" s="42"/>
      <c r="Q46" s="42"/>
      <c r="R46" s="42"/>
      <c r="T46" s="46"/>
      <c r="U46" s="47"/>
      <c r="V46" s="48"/>
      <c r="W46" s="49"/>
      <c r="X46" s="49"/>
      <c r="Y46" s="49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</row>
    <row r="47" ht="12.75" customHeight="1">
      <c r="A47" s="29"/>
      <c r="B47" s="29"/>
      <c r="C47" s="2" t="s">
        <v>64</v>
      </c>
      <c r="D47" s="4">
        <v>41.0</v>
      </c>
      <c r="E47" s="5">
        <v>54.0</v>
      </c>
      <c r="F47" s="6">
        <v>72.0</v>
      </c>
      <c r="G47" s="3">
        <v>143.0</v>
      </c>
      <c r="H47" s="45">
        <f t="shared" si="1"/>
        <v>0.4315789474</v>
      </c>
      <c r="I47" s="37">
        <f t="shared" si="2"/>
        <v>0.364516129</v>
      </c>
      <c r="J47" s="38">
        <f t="shared" si="3"/>
        <v>0.323110189</v>
      </c>
      <c r="K47" s="39">
        <f t="shared" si="4"/>
        <v>0.3348837209</v>
      </c>
      <c r="L47" s="38">
        <f t="shared" si="5"/>
        <v>69.46869064</v>
      </c>
      <c r="M47" s="40">
        <f t="shared" si="6"/>
        <v>-2</v>
      </c>
      <c r="N47" s="41">
        <f t="shared" si="7"/>
        <v>0</v>
      </c>
      <c r="P47" s="42"/>
      <c r="Q47" s="42"/>
      <c r="R47" s="42"/>
      <c r="T47" s="46"/>
      <c r="U47" s="47"/>
      <c r="V47" s="48"/>
      <c r="W47" s="49"/>
      <c r="X47" s="49"/>
      <c r="Y47" s="49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</row>
    <row r="48" ht="12.75" customHeight="1">
      <c r="A48" s="27"/>
      <c r="B48" s="27"/>
      <c r="C48" s="2" t="s">
        <v>65</v>
      </c>
      <c r="D48" s="4">
        <v>102.0</v>
      </c>
      <c r="E48" s="5">
        <v>96.0</v>
      </c>
      <c r="F48" s="6">
        <v>152.0</v>
      </c>
      <c r="G48" s="3">
        <v>147.0</v>
      </c>
      <c r="H48" s="45">
        <f t="shared" si="1"/>
        <v>0.5151515152</v>
      </c>
      <c r="I48" s="37">
        <f t="shared" si="2"/>
        <v>0.5110663984</v>
      </c>
      <c r="J48" s="38">
        <f t="shared" si="3"/>
        <v>0.5067572509</v>
      </c>
      <c r="K48" s="39">
        <f t="shared" si="4"/>
        <v>0.508361204</v>
      </c>
      <c r="L48" s="38">
        <f t="shared" si="5"/>
        <v>151.520418</v>
      </c>
      <c r="M48" s="40">
        <f t="shared" si="6"/>
        <v>0</v>
      </c>
      <c r="N48" s="41">
        <f t="shared" si="7"/>
        <v>0</v>
      </c>
      <c r="P48" s="42"/>
      <c r="Q48" s="42"/>
      <c r="R48" s="42"/>
      <c r="T48" s="46"/>
      <c r="U48" s="47"/>
      <c r="V48" s="48"/>
      <c r="W48" s="49"/>
      <c r="X48" s="49"/>
      <c r="Y48" s="49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</row>
    <row r="49" ht="12.75" customHeight="1">
      <c r="A49" s="27"/>
      <c r="B49" s="27"/>
      <c r="C49" s="2" t="s">
        <v>66</v>
      </c>
      <c r="D49" s="4">
        <v>93.0</v>
      </c>
      <c r="E49" s="5">
        <v>59.0</v>
      </c>
      <c r="F49" s="6">
        <v>156.0</v>
      </c>
      <c r="G49" s="3">
        <v>142.0</v>
      </c>
      <c r="H49" s="45">
        <f t="shared" si="1"/>
        <v>0.6118421053</v>
      </c>
      <c r="I49" s="37">
        <f t="shared" si="2"/>
        <v>0.5533333333</v>
      </c>
      <c r="J49" s="38">
        <f t="shared" si="3"/>
        <v>0.51695834</v>
      </c>
      <c r="K49" s="39">
        <f t="shared" si="4"/>
        <v>0.5234899329</v>
      </c>
      <c r="L49" s="38">
        <f t="shared" si="5"/>
        <v>154.0535853</v>
      </c>
      <c r="M49" s="40">
        <f t="shared" si="6"/>
        <v>-1</v>
      </c>
      <c r="N49" s="41">
        <f t="shared" si="7"/>
        <v>0</v>
      </c>
      <c r="P49" s="42"/>
      <c r="Q49" s="42"/>
      <c r="R49" s="42"/>
      <c r="T49" s="46"/>
      <c r="U49" s="47"/>
      <c r="V49" s="48"/>
      <c r="W49" s="49"/>
      <c r="X49" s="49"/>
      <c r="Y49" s="49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</row>
    <row r="50" ht="12.75" customHeight="1">
      <c r="A50" s="29"/>
      <c r="B50" s="29"/>
      <c r="C50" s="2" t="s">
        <v>67</v>
      </c>
      <c r="D50" s="4">
        <v>152.0</v>
      </c>
      <c r="E50" s="5">
        <v>178.0</v>
      </c>
      <c r="F50" s="6">
        <v>182.0</v>
      </c>
      <c r="G50" s="3">
        <v>363.0</v>
      </c>
      <c r="H50" s="45">
        <f t="shared" si="1"/>
        <v>0.4606060606</v>
      </c>
      <c r="I50" s="37">
        <f t="shared" si="2"/>
        <v>0.3817142857</v>
      </c>
      <c r="J50" s="38">
        <f t="shared" si="3"/>
        <v>0.3333384796</v>
      </c>
      <c r="K50" s="39">
        <f t="shared" si="4"/>
        <v>0.3339449541</v>
      </c>
      <c r="L50" s="38">
        <f t="shared" si="5"/>
        <v>181.6694714</v>
      </c>
      <c r="M50" s="40">
        <f t="shared" si="6"/>
        <v>0</v>
      </c>
      <c r="N50" s="41">
        <f t="shared" si="7"/>
        <v>0</v>
      </c>
      <c r="P50" s="42"/>
      <c r="Q50" s="42"/>
      <c r="R50" s="42"/>
      <c r="T50" s="46"/>
      <c r="U50" s="47"/>
      <c r="V50" s="48"/>
      <c r="W50" s="49"/>
      <c r="X50" s="49"/>
      <c r="Y50" s="49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</row>
    <row r="51" ht="12.75" customHeight="1">
      <c r="A51" s="28"/>
      <c r="B51" s="28"/>
      <c r="C51" s="2" t="s">
        <v>68</v>
      </c>
      <c r="D51" s="4">
        <v>126.0</v>
      </c>
      <c r="E51" s="5">
        <v>58.0</v>
      </c>
      <c r="F51" s="6">
        <v>124.0</v>
      </c>
      <c r="G51" s="3">
        <v>134.0</v>
      </c>
      <c r="H51" s="45">
        <f t="shared" si="1"/>
        <v>0.6847826087</v>
      </c>
      <c r="I51" s="37">
        <f t="shared" si="2"/>
        <v>0.5656108597</v>
      </c>
      <c r="J51" s="38">
        <f t="shared" si="3"/>
        <v>0.4934954829</v>
      </c>
      <c r="K51" s="39">
        <f t="shared" si="4"/>
        <v>0.480620155</v>
      </c>
      <c r="L51" s="38">
        <f t="shared" si="5"/>
        <v>127.3218346</v>
      </c>
      <c r="M51" s="40">
        <f t="shared" si="6"/>
        <v>3</v>
      </c>
      <c r="N51" s="41">
        <f t="shared" si="7"/>
        <v>1</v>
      </c>
      <c r="P51" s="42"/>
      <c r="Q51" s="42"/>
      <c r="R51" s="42"/>
      <c r="T51" s="46"/>
      <c r="U51" s="47"/>
      <c r="V51" s="48"/>
      <c r="W51" s="49"/>
      <c r="X51" s="49"/>
      <c r="Y51" s="49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</row>
    <row r="52" ht="12.75" customHeight="1">
      <c r="A52" s="28"/>
      <c r="B52" s="28"/>
      <c r="C52" s="2" t="s">
        <v>69</v>
      </c>
      <c r="D52" s="4">
        <v>31.0</v>
      </c>
      <c r="E52" s="5">
        <v>56.0</v>
      </c>
      <c r="F52" s="6">
        <v>59.0</v>
      </c>
      <c r="G52" s="3">
        <v>143.0</v>
      </c>
      <c r="H52" s="45">
        <f t="shared" si="1"/>
        <v>0.3563218391</v>
      </c>
      <c r="I52" s="37">
        <f t="shared" si="2"/>
        <v>0.3114186851</v>
      </c>
      <c r="J52" s="38">
        <f t="shared" si="3"/>
        <v>0.2830706404</v>
      </c>
      <c r="K52" s="39">
        <f t="shared" si="4"/>
        <v>0.2920792079</v>
      </c>
      <c r="L52" s="38">
        <f t="shared" si="5"/>
        <v>57.18026937</v>
      </c>
      <c r="M52" s="40">
        <f t="shared" si="6"/>
        <v>-1</v>
      </c>
      <c r="N52" s="41">
        <f t="shared" si="7"/>
        <v>0</v>
      </c>
      <c r="P52" s="42"/>
      <c r="Q52" s="42"/>
      <c r="R52" s="42"/>
      <c r="T52" s="46"/>
      <c r="U52" s="47"/>
      <c r="V52" s="48"/>
      <c r="W52" s="49"/>
      <c r="X52" s="49"/>
      <c r="Y52" s="49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</row>
    <row r="53" ht="12.75" customHeight="1">
      <c r="A53" s="27"/>
      <c r="B53" s="27"/>
      <c r="C53" s="2" t="s">
        <v>70</v>
      </c>
      <c r="D53" s="4">
        <v>109.0</v>
      </c>
      <c r="E53" s="5">
        <v>104.0</v>
      </c>
      <c r="F53" s="6">
        <v>157.0</v>
      </c>
      <c r="G53" s="3">
        <v>229.0</v>
      </c>
      <c r="H53" s="45">
        <f t="shared" si="1"/>
        <v>0.5117370892</v>
      </c>
      <c r="I53" s="37">
        <f t="shared" si="2"/>
        <v>0.4440734558</v>
      </c>
      <c r="J53" s="38">
        <f t="shared" si="3"/>
        <v>0.402309877</v>
      </c>
      <c r="K53" s="39">
        <f t="shared" si="4"/>
        <v>0.4067357513</v>
      </c>
      <c r="L53" s="38">
        <f t="shared" si="5"/>
        <v>155.2916125</v>
      </c>
      <c r="M53" s="40">
        <f t="shared" si="6"/>
        <v>-1</v>
      </c>
      <c r="N53" s="41">
        <f t="shared" si="7"/>
        <v>0</v>
      </c>
      <c r="P53" s="42"/>
      <c r="Q53" s="42"/>
      <c r="R53" s="42"/>
      <c r="T53" s="46"/>
      <c r="U53" s="47"/>
      <c r="V53" s="48"/>
      <c r="W53" s="49"/>
      <c r="X53" s="49"/>
      <c r="Y53" s="49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</row>
    <row r="54" ht="12.75" customHeight="1">
      <c r="A54" s="27"/>
      <c r="B54" s="27"/>
      <c r="C54" s="2" t="s">
        <v>71</v>
      </c>
      <c r="D54" s="4">
        <v>120.0</v>
      </c>
      <c r="E54" s="5">
        <v>115.0</v>
      </c>
      <c r="F54" s="6">
        <v>203.0</v>
      </c>
      <c r="G54" s="3">
        <v>260.0</v>
      </c>
      <c r="H54" s="45">
        <f t="shared" si="1"/>
        <v>0.5106382979</v>
      </c>
      <c r="I54" s="37">
        <f t="shared" si="2"/>
        <v>0.4627507163</v>
      </c>
      <c r="J54" s="38">
        <f t="shared" si="3"/>
        <v>0.4326374111</v>
      </c>
      <c r="K54" s="39">
        <f t="shared" si="4"/>
        <v>0.4384449244</v>
      </c>
      <c r="L54" s="38">
        <f t="shared" si="5"/>
        <v>200.3111213</v>
      </c>
      <c r="M54" s="40">
        <f t="shared" si="6"/>
        <v>-2</v>
      </c>
      <c r="N54" s="41">
        <f t="shared" si="7"/>
        <v>0</v>
      </c>
      <c r="P54" s="42"/>
      <c r="Q54" s="42"/>
      <c r="R54" s="42"/>
      <c r="T54" s="46"/>
      <c r="U54" s="47"/>
      <c r="V54" s="48"/>
      <c r="W54" s="49"/>
      <c r="X54" s="49"/>
      <c r="Y54" s="49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</row>
    <row r="55" ht="12.75" customHeight="1">
      <c r="A55" s="27"/>
      <c r="B55" s="27"/>
      <c r="C55" s="2" t="s">
        <v>72</v>
      </c>
      <c r="D55" s="4">
        <v>123.0</v>
      </c>
      <c r="E55" s="5">
        <v>69.0</v>
      </c>
      <c r="F55" s="6">
        <v>119.0</v>
      </c>
      <c r="G55" s="3">
        <v>228.0</v>
      </c>
      <c r="H55" s="45">
        <f t="shared" si="1"/>
        <v>0.640625</v>
      </c>
      <c r="I55" s="37">
        <f t="shared" si="2"/>
        <v>0.4489795918</v>
      </c>
      <c r="J55" s="38">
        <f t="shared" si="3"/>
        <v>0.334171465</v>
      </c>
      <c r="K55" s="39">
        <f t="shared" si="4"/>
        <v>0.3429394813</v>
      </c>
      <c r="L55" s="38">
        <f t="shared" si="5"/>
        <v>115.9574984</v>
      </c>
      <c r="M55" s="40">
        <f t="shared" si="6"/>
        <v>-3</v>
      </c>
      <c r="N55" s="41">
        <f t="shared" si="7"/>
        <v>1</v>
      </c>
      <c r="P55" s="42"/>
      <c r="Q55" s="42"/>
      <c r="R55" s="42"/>
      <c r="T55" s="46"/>
      <c r="U55" s="47"/>
      <c r="V55" s="48"/>
      <c r="W55" s="49"/>
      <c r="X55" s="49"/>
      <c r="Y55" s="49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</row>
    <row r="56" ht="12.75" customHeight="1">
      <c r="A56" s="27"/>
      <c r="B56" s="27"/>
      <c r="C56" s="2" t="s">
        <v>73</v>
      </c>
      <c r="D56" s="4">
        <v>71.0</v>
      </c>
      <c r="E56" s="5">
        <v>105.0</v>
      </c>
      <c r="F56" s="6">
        <v>126.0</v>
      </c>
      <c r="G56" s="3">
        <v>157.0</v>
      </c>
      <c r="H56" s="45">
        <f t="shared" si="1"/>
        <v>0.4034090909</v>
      </c>
      <c r="I56" s="37">
        <f t="shared" si="2"/>
        <v>0.4291938998</v>
      </c>
      <c r="J56" s="38">
        <f t="shared" si="3"/>
        <v>0.4424865027</v>
      </c>
      <c r="K56" s="39">
        <f t="shared" si="4"/>
        <v>0.445229682</v>
      </c>
      <c r="L56" s="38">
        <f t="shared" si="5"/>
        <v>125.2236803</v>
      </c>
      <c r="M56" s="40">
        <f t="shared" si="6"/>
        <v>0</v>
      </c>
      <c r="N56" s="41">
        <f t="shared" si="7"/>
        <v>0</v>
      </c>
      <c r="P56" s="42"/>
      <c r="Q56" s="42"/>
      <c r="R56" s="42"/>
      <c r="T56" s="46"/>
      <c r="U56" s="47"/>
      <c r="V56" s="48"/>
      <c r="W56" s="49"/>
      <c r="X56" s="49"/>
      <c r="Y56" s="49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</row>
    <row r="57" ht="12.75" customHeight="1">
      <c r="A57" s="28"/>
      <c r="B57" s="28"/>
      <c r="C57" s="2" t="s">
        <v>74</v>
      </c>
      <c r="D57" s="4">
        <v>204.0</v>
      </c>
      <c r="E57" s="5">
        <v>125.0</v>
      </c>
      <c r="F57" s="6">
        <v>287.0</v>
      </c>
      <c r="G57" s="3">
        <v>325.0</v>
      </c>
      <c r="H57" s="45">
        <f t="shared" si="1"/>
        <v>0.6200607903</v>
      </c>
      <c r="I57" s="37">
        <f t="shared" si="2"/>
        <v>0.5217853348</v>
      </c>
      <c r="J57" s="38">
        <f t="shared" si="3"/>
        <v>0.4619831063</v>
      </c>
      <c r="K57" s="39">
        <f t="shared" si="4"/>
        <v>0.4689542484</v>
      </c>
      <c r="L57" s="38">
        <f t="shared" si="5"/>
        <v>282.7336611</v>
      </c>
      <c r="M57" s="40">
        <f t="shared" si="6"/>
        <v>-4</v>
      </c>
      <c r="N57" s="41">
        <f t="shared" si="7"/>
        <v>1</v>
      </c>
      <c r="P57" s="42"/>
      <c r="Q57" s="42"/>
      <c r="R57" s="42"/>
      <c r="T57" s="46"/>
      <c r="U57" s="47"/>
      <c r="V57" s="48"/>
      <c r="W57" s="49"/>
      <c r="X57" s="49"/>
      <c r="Y57" s="49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</row>
    <row r="58" ht="12.75" customHeight="1">
      <c r="A58" s="27"/>
      <c r="B58" s="27"/>
      <c r="C58" s="2" t="s">
        <v>75</v>
      </c>
      <c r="D58" s="4">
        <v>120.0</v>
      </c>
      <c r="E58" s="5">
        <v>153.0</v>
      </c>
      <c r="F58" s="6">
        <v>162.0</v>
      </c>
      <c r="G58" s="3">
        <v>304.0</v>
      </c>
      <c r="H58" s="45">
        <f t="shared" si="1"/>
        <v>0.4395604396</v>
      </c>
      <c r="I58" s="37">
        <f t="shared" si="2"/>
        <v>0.3815967524</v>
      </c>
      <c r="J58" s="38">
        <f t="shared" si="3"/>
        <v>0.345550812</v>
      </c>
      <c r="K58" s="39">
        <f t="shared" si="4"/>
        <v>0.347639485</v>
      </c>
      <c r="L58" s="38">
        <f t="shared" si="5"/>
        <v>161.0266784</v>
      </c>
      <c r="M58" s="40">
        <f t="shared" si="6"/>
        <v>0</v>
      </c>
      <c r="N58" s="41">
        <f t="shared" si="7"/>
        <v>0</v>
      </c>
      <c r="P58" s="42"/>
      <c r="Q58" s="42"/>
      <c r="R58" s="42"/>
      <c r="T58" s="46"/>
      <c r="U58" s="47"/>
      <c r="V58" s="48"/>
      <c r="W58" s="49"/>
      <c r="X58" s="49"/>
      <c r="Y58" s="49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</row>
    <row r="59" ht="12.75" customHeight="1">
      <c r="A59" s="27"/>
      <c r="B59" s="27"/>
      <c r="C59" s="2" t="s">
        <v>76</v>
      </c>
      <c r="D59" s="4">
        <v>278.0</v>
      </c>
      <c r="E59" s="5">
        <v>276.0</v>
      </c>
      <c r="F59" s="6">
        <v>469.0</v>
      </c>
      <c r="G59" s="3">
        <v>426.0</v>
      </c>
      <c r="H59" s="45">
        <f t="shared" si="1"/>
        <v>0.5018050542</v>
      </c>
      <c r="I59" s="37">
        <f t="shared" si="2"/>
        <v>0.5155279503</v>
      </c>
      <c r="J59" s="38">
        <f t="shared" si="3"/>
        <v>0.521710254</v>
      </c>
      <c r="K59" s="39">
        <f t="shared" si="4"/>
        <v>0.5240223464</v>
      </c>
      <c r="L59" s="38">
        <f t="shared" si="5"/>
        <v>466.9306774</v>
      </c>
      <c r="M59" s="40">
        <f t="shared" si="6"/>
        <v>-2</v>
      </c>
      <c r="N59" s="41">
        <f t="shared" si="7"/>
        <v>0</v>
      </c>
      <c r="P59" s="42"/>
      <c r="Q59" s="42"/>
      <c r="R59" s="42"/>
      <c r="T59" s="46"/>
      <c r="U59" s="47"/>
      <c r="V59" s="48"/>
      <c r="W59" s="49"/>
      <c r="X59" s="49"/>
      <c r="Y59" s="49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</row>
    <row r="60" ht="12.75" customHeight="1">
      <c r="A60" s="27"/>
      <c r="B60" s="27"/>
      <c r="C60" s="2" t="s">
        <v>77</v>
      </c>
      <c r="D60" s="4">
        <v>144.0</v>
      </c>
      <c r="E60" s="5">
        <v>39.0</v>
      </c>
      <c r="F60" s="6">
        <v>139.0</v>
      </c>
      <c r="G60" s="3">
        <v>162.0</v>
      </c>
      <c r="H60" s="45">
        <f t="shared" si="1"/>
        <v>0.7868852459</v>
      </c>
      <c r="I60" s="37">
        <f t="shared" si="2"/>
        <v>0.5847107438</v>
      </c>
      <c r="J60" s="38">
        <f t="shared" si="3"/>
        <v>0.4636931073</v>
      </c>
      <c r="K60" s="39">
        <f t="shared" si="4"/>
        <v>0.4617940199</v>
      </c>
      <c r="L60" s="38">
        <f t="shared" si="5"/>
        <v>139.5716253</v>
      </c>
      <c r="M60" s="40">
        <f t="shared" si="6"/>
        <v>0</v>
      </c>
      <c r="N60" s="41">
        <f t="shared" si="7"/>
        <v>0</v>
      </c>
      <c r="P60" s="42"/>
      <c r="Q60" s="42"/>
      <c r="R60" s="42"/>
      <c r="T60" s="46"/>
      <c r="U60" s="47"/>
      <c r="V60" s="48"/>
      <c r="W60" s="49"/>
      <c r="X60" s="49"/>
      <c r="Y60" s="49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</row>
    <row r="61" ht="12.75" customHeight="1">
      <c r="A61" s="28"/>
      <c r="B61" s="28"/>
      <c r="C61" s="2" t="s">
        <v>78</v>
      </c>
      <c r="D61" s="4">
        <v>186.0</v>
      </c>
      <c r="E61" s="5">
        <v>87.0</v>
      </c>
      <c r="F61" s="6">
        <v>234.0</v>
      </c>
      <c r="G61" s="3">
        <v>236.0</v>
      </c>
      <c r="H61" s="45">
        <f t="shared" si="1"/>
        <v>0.6813186813</v>
      </c>
      <c r="I61" s="37">
        <f t="shared" si="2"/>
        <v>0.5652759085</v>
      </c>
      <c r="J61" s="38">
        <f t="shared" si="3"/>
        <v>0.495003995</v>
      </c>
      <c r="K61" s="39">
        <f t="shared" si="4"/>
        <v>0.4978723404</v>
      </c>
      <c r="L61" s="38">
        <f t="shared" si="5"/>
        <v>232.6518776</v>
      </c>
      <c r="M61" s="40">
        <f t="shared" si="6"/>
        <v>-1</v>
      </c>
      <c r="N61" s="41">
        <f t="shared" si="7"/>
        <v>0</v>
      </c>
      <c r="P61" s="42"/>
      <c r="Q61" s="42"/>
      <c r="R61" s="42"/>
      <c r="T61" s="46"/>
      <c r="U61" s="47"/>
      <c r="V61" s="48"/>
      <c r="W61" s="49"/>
      <c r="X61" s="49"/>
      <c r="Y61" s="49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</row>
    <row r="62" ht="12.75" customHeight="1">
      <c r="A62" s="27"/>
      <c r="B62" s="27"/>
      <c r="C62" s="2" t="s">
        <v>79</v>
      </c>
      <c r="D62" s="4">
        <v>153.0</v>
      </c>
      <c r="E62" s="5">
        <v>141.0</v>
      </c>
      <c r="F62" s="6">
        <v>206.0</v>
      </c>
      <c r="G62" s="3">
        <v>301.0</v>
      </c>
      <c r="H62" s="45">
        <f t="shared" si="1"/>
        <v>0.5204081633</v>
      </c>
      <c r="I62" s="37">
        <f t="shared" si="2"/>
        <v>0.4481897628</v>
      </c>
      <c r="J62" s="38">
        <f t="shared" si="3"/>
        <v>0.4037425364</v>
      </c>
      <c r="K62" s="39">
        <f t="shared" si="4"/>
        <v>0.4063116371</v>
      </c>
      <c r="L62" s="38">
        <f t="shared" si="5"/>
        <v>204.697466</v>
      </c>
      <c r="M62" s="40">
        <f t="shared" si="6"/>
        <v>-1</v>
      </c>
      <c r="N62" s="41">
        <f t="shared" si="7"/>
        <v>0</v>
      </c>
      <c r="P62" s="42"/>
      <c r="Q62" s="42"/>
      <c r="R62" s="42"/>
      <c r="T62" s="46"/>
      <c r="U62" s="47"/>
      <c r="V62" s="48"/>
      <c r="W62" s="49"/>
      <c r="X62" s="49"/>
      <c r="Y62" s="49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</row>
    <row r="63" ht="12.75" customHeight="1">
      <c r="A63" s="27"/>
      <c r="B63" s="27"/>
      <c r="C63" s="2" t="s">
        <v>80</v>
      </c>
      <c r="D63" s="4">
        <v>220.0</v>
      </c>
      <c r="E63" s="5">
        <v>160.0</v>
      </c>
      <c r="F63" s="6">
        <v>304.0</v>
      </c>
      <c r="G63" s="3">
        <v>405.0</v>
      </c>
      <c r="H63" s="45">
        <f t="shared" si="1"/>
        <v>0.5789473684</v>
      </c>
      <c r="I63" s="37">
        <f t="shared" si="2"/>
        <v>0.4811753903</v>
      </c>
      <c r="J63" s="38">
        <f t="shared" si="3"/>
        <v>0.4216716588</v>
      </c>
      <c r="K63" s="39">
        <f t="shared" si="4"/>
        <v>0.4287729196</v>
      </c>
      <c r="L63" s="38">
        <f t="shared" si="5"/>
        <v>298.9652061</v>
      </c>
      <c r="M63" s="40">
        <f t="shared" si="6"/>
        <v>-5</v>
      </c>
      <c r="N63" s="41">
        <f t="shared" si="7"/>
        <v>2</v>
      </c>
      <c r="P63" s="42"/>
      <c r="Q63" s="42"/>
      <c r="R63" s="42"/>
      <c r="T63" s="46"/>
      <c r="U63" s="47"/>
      <c r="V63" s="48"/>
      <c r="W63" s="49"/>
      <c r="X63" s="49"/>
      <c r="Y63" s="49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</row>
    <row r="64" ht="12.75" customHeight="1">
      <c r="A64" s="27"/>
      <c r="B64" s="27"/>
      <c r="C64" s="2" t="s">
        <v>81</v>
      </c>
      <c r="D64" s="4">
        <v>66.0</v>
      </c>
      <c r="E64" s="5">
        <v>87.0</v>
      </c>
      <c r="F64" s="6">
        <v>97.0</v>
      </c>
      <c r="G64" s="3">
        <v>182.0</v>
      </c>
      <c r="H64" s="45">
        <f t="shared" si="1"/>
        <v>0.431372549</v>
      </c>
      <c r="I64" s="37">
        <f t="shared" si="2"/>
        <v>0.3773148148</v>
      </c>
      <c r="J64" s="38">
        <f t="shared" si="3"/>
        <v>0.3435702785</v>
      </c>
      <c r="K64" s="39">
        <f t="shared" si="4"/>
        <v>0.3476702509</v>
      </c>
      <c r="L64" s="38">
        <f t="shared" si="5"/>
        <v>95.8561077</v>
      </c>
      <c r="M64" s="40">
        <f t="shared" si="6"/>
        <v>-1</v>
      </c>
      <c r="N64" s="41">
        <f t="shared" si="7"/>
        <v>0</v>
      </c>
      <c r="P64" s="42"/>
      <c r="Q64" s="42"/>
      <c r="R64" s="42"/>
      <c r="T64" s="46"/>
      <c r="U64" s="47"/>
      <c r="V64" s="48"/>
      <c r="W64" s="49"/>
      <c r="X64" s="49"/>
      <c r="Y64" s="49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</row>
    <row r="65" ht="12.75" customHeight="1">
      <c r="A65" s="27"/>
      <c r="B65" s="27"/>
      <c r="C65" s="2" t="s">
        <v>82</v>
      </c>
      <c r="D65" s="4">
        <v>76.0</v>
      </c>
      <c r="E65" s="5">
        <v>80.0</v>
      </c>
      <c r="F65" s="6">
        <v>85.0</v>
      </c>
      <c r="G65" s="3">
        <v>160.0</v>
      </c>
      <c r="H65" s="45">
        <f t="shared" si="1"/>
        <v>0.4871794872</v>
      </c>
      <c r="I65" s="37">
        <f t="shared" si="2"/>
        <v>0.4014962594</v>
      </c>
      <c r="J65" s="38">
        <f t="shared" si="3"/>
        <v>0.3491183319</v>
      </c>
      <c r="K65" s="39">
        <f t="shared" si="4"/>
        <v>0.3469387755</v>
      </c>
      <c r="L65" s="38">
        <f t="shared" si="5"/>
        <v>85.53399132</v>
      </c>
      <c r="M65" s="40">
        <f t="shared" si="6"/>
        <v>0</v>
      </c>
      <c r="N65" s="41">
        <f t="shared" si="7"/>
        <v>0</v>
      </c>
      <c r="P65" s="42"/>
      <c r="Q65" s="42"/>
      <c r="R65" s="42"/>
      <c r="T65" s="46"/>
      <c r="U65" s="47"/>
      <c r="V65" s="48"/>
      <c r="W65" s="49"/>
      <c r="X65" s="49"/>
      <c r="Y65" s="49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</row>
    <row r="66" ht="12.75" customHeight="1">
      <c r="A66" s="27"/>
      <c r="B66" s="27"/>
      <c r="C66" s="2" t="s">
        <v>83</v>
      </c>
      <c r="D66" s="4">
        <v>559.0</v>
      </c>
      <c r="E66" s="5">
        <v>241.0</v>
      </c>
      <c r="F66" s="6">
        <v>445.0</v>
      </c>
      <c r="G66" s="3">
        <v>782.0</v>
      </c>
      <c r="H66" s="45">
        <f t="shared" si="1"/>
        <v>0.69875</v>
      </c>
      <c r="I66" s="37">
        <f t="shared" si="2"/>
        <v>0.4953132708</v>
      </c>
      <c r="J66" s="38">
        <f t="shared" si="3"/>
        <v>0.3735561084</v>
      </c>
      <c r="K66" s="39">
        <f t="shared" si="4"/>
        <v>0.3626731866</v>
      </c>
      <c r="L66" s="38">
        <f t="shared" si="5"/>
        <v>458.353345</v>
      </c>
      <c r="M66" s="40">
        <f t="shared" si="6"/>
        <v>13</v>
      </c>
      <c r="N66" s="41">
        <f t="shared" si="7"/>
        <v>6</v>
      </c>
      <c r="P66" s="42"/>
      <c r="Q66" s="42"/>
      <c r="R66" s="42"/>
      <c r="T66" s="46"/>
      <c r="U66" s="47"/>
      <c r="V66" s="48"/>
      <c r="W66" s="49"/>
      <c r="X66" s="49"/>
      <c r="Y66" s="49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</row>
    <row r="67" ht="12.75" customHeight="1">
      <c r="A67" s="27"/>
      <c r="B67" s="27"/>
      <c r="C67" s="2" t="s">
        <v>84</v>
      </c>
      <c r="D67" s="4">
        <v>154.0</v>
      </c>
      <c r="E67" s="5">
        <v>213.0</v>
      </c>
      <c r="F67" s="6">
        <v>292.0</v>
      </c>
      <c r="G67" s="3">
        <v>350.0</v>
      </c>
      <c r="H67" s="45">
        <f t="shared" si="1"/>
        <v>0.4196185286</v>
      </c>
      <c r="I67" s="37">
        <f t="shared" si="2"/>
        <v>0.4420218038</v>
      </c>
      <c r="J67" s="38">
        <f t="shared" si="3"/>
        <v>0.4533215724</v>
      </c>
      <c r="K67" s="39">
        <f t="shared" si="4"/>
        <v>0.4548286604</v>
      </c>
      <c r="L67" s="38">
        <f t="shared" si="5"/>
        <v>291.0324495</v>
      </c>
      <c r="M67" s="40">
        <f t="shared" si="6"/>
        <v>0</v>
      </c>
      <c r="N67" s="41">
        <f t="shared" si="7"/>
        <v>0</v>
      </c>
      <c r="P67" s="42"/>
      <c r="Q67" s="42"/>
      <c r="R67" s="42"/>
      <c r="T67" s="46"/>
      <c r="U67" s="47"/>
      <c r="V67" s="48"/>
      <c r="W67" s="49"/>
      <c r="X67" s="49"/>
      <c r="Y67" s="49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</row>
    <row r="68" ht="12.75" customHeight="1">
      <c r="A68" s="27"/>
      <c r="B68" s="27"/>
      <c r="C68" s="2" t="s">
        <v>85</v>
      </c>
      <c r="D68" s="4">
        <v>124.0</v>
      </c>
      <c r="E68" s="5">
        <v>160.0</v>
      </c>
      <c r="F68" s="6">
        <v>242.0</v>
      </c>
      <c r="G68" s="3">
        <v>248.0</v>
      </c>
      <c r="H68" s="45">
        <f t="shared" si="1"/>
        <v>0.4366197183</v>
      </c>
      <c r="I68" s="37">
        <f t="shared" si="2"/>
        <v>0.4728682171</v>
      </c>
      <c r="J68" s="38">
        <f t="shared" si="3"/>
        <v>0.4923235289</v>
      </c>
      <c r="K68" s="39">
        <f t="shared" si="4"/>
        <v>0.493877551</v>
      </c>
      <c r="L68" s="38">
        <f t="shared" si="5"/>
        <v>241.2385292</v>
      </c>
      <c r="M68" s="40">
        <f t="shared" si="6"/>
        <v>0</v>
      </c>
      <c r="N68" s="41">
        <f t="shared" si="7"/>
        <v>0</v>
      </c>
      <c r="P68" s="42"/>
      <c r="Q68" s="42"/>
      <c r="R68" s="42"/>
      <c r="T68" s="46"/>
      <c r="U68" s="47"/>
      <c r="V68" s="48"/>
      <c r="W68" s="49"/>
      <c r="X68" s="49"/>
      <c r="Y68" s="49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</row>
    <row r="69" ht="12.75" customHeight="1">
      <c r="A69" s="28"/>
      <c r="B69" s="28"/>
      <c r="C69" s="2" t="s">
        <v>86</v>
      </c>
      <c r="D69" s="4">
        <v>143.0</v>
      </c>
      <c r="E69" s="5">
        <v>154.0</v>
      </c>
      <c r="F69" s="6">
        <v>132.0</v>
      </c>
      <c r="G69" s="3">
        <v>402.0</v>
      </c>
      <c r="H69" s="45">
        <f t="shared" si="1"/>
        <v>0.4814814815</v>
      </c>
      <c r="I69" s="37">
        <f t="shared" si="2"/>
        <v>0.3309265945</v>
      </c>
      <c r="J69" s="38">
        <f t="shared" si="3"/>
        <v>0.2403325408</v>
      </c>
      <c r="K69" s="39">
        <f t="shared" si="4"/>
        <v>0.2471910112</v>
      </c>
      <c r="L69" s="38">
        <f t="shared" si="5"/>
        <v>128.3375768</v>
      </c>
      <c r="M69" s="40">
        <f t="shared" si="6"/>
        <v>-3</v>
      </c>
      <c r="N69" s="41">
        <f t="shared" si="7"/>
        <v>1</v>
      </c>
      <c r="P69" s="42"/>
      <c r="Q69" s="42"/>
      <c r="R69" s="42"/>
      <c r="T69" s="46"/>
      <c r="U69" s="47"/>
      <c r="V69" s="48"/>
      <c r="W69" s="49"/>
      <c r="X69" s="49"/>
      <c r="Y69" s="49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</row>
    <row r="70" ht="12.75" customHeight="1">
      <c r="A70" s="27"/>
      <c r="B70" s="27"/>
      <c r="C70" s="2" t="s">
        <v>87</v>
      </c>
      <c r="D70" s="4">
        <v>113.0</v>
      </c>
      <c r="E70" s="5">
        <v>102.0</v>
      </c>
      <c r="F70" s="6">
        <v>111.0</v>
      </c>
      <c r="G70" s="3">
        <v>219.0</v>
      </c>
      <c r="H70" s="45">
        <f t="shared" si="1"/>
        <v>0.5255813953</v>
      </c>
      <c r="I70" s="37">
        <f t="shared" si="2"/>
        <v>0.4110091743</v>
      </c>
      <c r="J70" s="38">
        <f t="shared" si="3"/>
        <v>0.3416107511</v>
      </c>
      <c r="K70" s="39">
        <f t="shared" si="4"/>
        <v>0.3363636364</v>
      </c>
      <c r="L70" s="38">
        <f t="shared" si="5"/>
        <v>112.7315479</v>
      </c>
      <c r="M70" s="40">
        <f t="shared" si="6"/>
        <v>1</v>
      </c>
      <c r="N70" s="41">
        <f t="shared" si="7"/>
        <v>0</v>
      </c>
      <c r="P70" s="42"/>
      <c r="Q70" s="42"/>
      <c r="R70" s="42"/>
      <c r="T70" s="46"/>
      <c r="U70" s="47"/>
      <c r="V70" s="48"/>
      <c r="W70" s="49"/>
      <c r="X70" s="49"/>
      <c r="Y70" s="49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</row>
    <row r="71" ht="12.75" customHeight="1">
      <c r="A71" s="27"/>
      <c r="B71" s="27"/>
      <c r="C71" s="2" t="s">
        <v>88</v>
      </c>
      <c r="D71" s="4">
        <v>326.0</v>
      </c>
      <c r="E71" s="5">
        <v>320.0</v>
      </c>
      <c r="F71" s="6">
        <v>633.0</v>
      </c>
      <c r="G71" s="3">
        <v>700.0</v>
      </c>
      <c r="H71" s="45">
        <f t="shared" si="1"/>
        <v>0.5046439628</v>
      </c>
      <c r="I71" s="37">
        <f t="shared" si="2"/>
        <v>0.4845881758</v>
      </c>
      <c r="J71" s="38">
        <f t="shared" si="3"/>
        <v>0.4708710691</v>
      </c>
      <c r="K71" s="39">
        <f t="shared" si="4"/>
        <v>0.4748687172</v>
      </c>
      <c r="L71" s="38">
        <f t="shared" si="5"/>
        <v>627.6711351</v>
      </c>
      <c r="M71" s="40">
        <f t="shared" si="6"/>
        <v>-5</v>
      </c>
      <c r="N71" s="41">
        <f t="shared" si="7"/>
        <v>2</v>
      </c>
      <c r="P71" s="42"/>
      <c r="Q71" s="42"/>
      <c r="R71" s="42"/>
      <c r="T71" s="46"/>
      <c r="U71" s="47"/>
      <c r="V71" s="48"/>
      <c r="W71" s="49"/>
      <c r="X71" s="49"/>
      <c r="Y71" s="49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</row>
    <row r="72" ht="12.75" customHeight="1">
      <c r="A72" s="27"/>
      <c r="B72" s="27"/>
      <c r="C72" s="2" t="s">
        <v>89</v>
      </c>
      <c r="D72" s="4">
        <v>77.0</v>
      </c>
      <c r="E72" s="5">
        <v>39.0</v>
      </c>
      <c r="F72" s="6">
        <v>70.0</v>
      </c>
      <c r="G72" s="3">
        <v>135.0</v>
      </c>
      <c r="H72" s="45">
        <f t="shared" si="1"/>
        <v>0.6637931034</v>
      </c>
      <c r="I72" s="37">
        <f t="shared" si="2"/>
        <v>0.4579439252</v>
      </c>
      <c r="J72" s="38">
        <f t="shared" si="3"/>
        <v>0.3347671816</v>
      </c>
      <c r="K72" s="39">
        <f t="shared" si="4"/>
        <v>0.3414634146</v>
      </c>
      <c r="L72" s="38">
        <f t="shared" si="5"/>
        <v>68.62727222</v>
      </c>
      <c r="M72" s="40">
        <f t="shared" si="6"/>
        <v>-1</v>
      </c>
      <c r="N72" s="41">
        <f t="shared" si="7"/>
        <v>0</v>
      </c>
      <c r="P72" s="42"/>
      <c r="Q72" s="42"/>
      <c r="R72" s="42"/>
      <c r="T72" s="46"/>
      <c r="U72" s="47"/>
      <c r="V72" s="48"/>
      <c r="W72" s="49"/>
      <c r="X72" s="49"/>
      <c r="Y72" s="49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</row>
    <row r="73" ht="12.75" customHeight="1">
      <c r="A73" s="27"/>
      <c r="B73" s="27"/>
      <c r="C73" s="2" t="s">
        <v>90</v>
      </c>
      <c r="D73" s="4">
        <v>38.0</v>
      </c>
      <c r="E73" s="5">
        <v>8.0</v>
      </c>
      <c r="F73" s="6">
        <v>26.0</v>
      </c>
      <c r="G73" s="3">
        <v>66.0</v>
      </c>
      <c r="H73" s="45">
        <f t="shared" si="1"/>
        <v>0.8260869565</v>
      </c>
      <c r="I73" s="37">
        <f t="shared" si="2"/>
        <v>0.4637681159</v>
      </c>
      <c r="J73" s="38">
        <f t="shared" si="3"/>
        <v>0.2484064226</v>
      </c>
      <c r="K73" s="39">
        <f t="shared" si="4"/>
        <v>0.2826086957</v>
      </c>
      <c r="L73" s="38">
        <f t="shared" si="5"/>
        <v>22.85339088</v>
      </c>
      <c r="M73" s="40">
        <f t="shared" si="6"/>
        <v>-3</v>
      </c>
      <c r="N73" s="41">
        <f t="shared" si="7"/>
        <v>1</v>
      </c>
      <c r="P73" s="42"/>
      <c r="Q73" s="42"/>
      <c r="R73" s="42"/>
      <c r="T73" s="46"/>
      <c r="U73" s="47"/>
      <c r="V73" s="48"/>
      <c r="W73" s="49"/>
      <c r="X73" s="49"/>
      <c r="Y73" s="49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</row>
    <row r="74" ht="12.75" customHeight="1">
      <c r="A74" s="27"/>
      <c r="B74" s="27"/>
      <c r="C74" s="2" t="s">
        <v>91</v>
      </c>
      <c r="D74" s="4">
        <v>25.0</v>
      </c>
      <c r="E74" s="5">
        <v>19.0</v>
      </c>
      <c r="F74" s="6">
        <v>26.0</v>
      </c>
      <c r="G74" s="3">
        <v>54.0</v>
      </c>
      <c r="H74" s="45">
        <f t="shared" si="1"/>
        <v>0.5681818182</v>
      </c>
      <c r="I74" s="37">
        <f t="shared" si="2"/>
        <v>0.4112903226</v>
      </c>
      <c r="J74" s="38">
        <f t="shared" si="3"/>
        <v>0.316959329</v>
      </c>
      <c r="K74" s="39">
        <f t="shared" si="4"/>
        <v>0.325</v>
      </c>
      <c r="L74" s="38">
        <f t="shared" si="5"/>
        <v>25.35674632</v>
      </c>
      <c r="M74" s="40">
        <f t="shared" si="6"/>
        <v>0</v>
      </c>
      <c r="N74" s="41">
        <f t="shared" si="7"/>
        <v>0</v>
      </c>
      <c r="P74" s="42"/>
      <c r="Q74" s="42"/>
      <c r="R74" s="42"/>
      <c r="T74" s="46"/>
      <c r="U74" s="47"/>
      <c r="V74" s="48"/>
      <c r="W74" s="49"/>
      <c r="X74" s="49"/>
      <c r="Y74" s="49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</row>
    <row r="75" ht="12.75" customHeight="1">
      <c r="A75" s="27"/>
      <c r="B75" s="27"/>
      <c r="C75" s="2" t="s">
        <v>92</v>
      </c>
      <c r="D75" s="4">
        <v>162.0</v>
      </c>
      <c r="E75" s="5">
        <v>169.0</v>
      </c>
      <c r="F75" s="6">
        <v>290.0</v>
      </c>
      <c r="G75" s="3">
        <v>308.0</v>
      </c>
      <c r="H75" s="45">
        <f t="shared" si="1"/>
        <v>0.4894259819</v>
      </c>
      <c r="I75" s="37">
        <f t="shared" si="2"/>
        <v>0.4865446717</v>
      </c>
      <c r="J75" s="38">
        <f t="shared" si="3"/>
        <v>0.4829458814</v>
      </c>
      <c r="K75" s="39">
        <f t="shared" si="4"/>
        <v>0.4849498328</v>
      </c>
      <c r="L75" s="38">
        <f t="shared" si="5"/>
        <v>288.8016371</v>
      </c>
      <c r="M75" s="40">
        <f t="shared" si="6"/>
        <v>-1</v>
      </c>
      <c r="N75" s="41">
        <f t="shared" si="7"/>
        <v>0</v>
      </c>
      <c r="P75" s="42"/>
      <c r="Q75" s="42"/>
      <c r="R75" s="42"/>
      <c r="T75" s="46"/>
      <c r="U75" s="47"/>
      <c r="V75" s="48"/>
      <c r="W75" s="49"/>
      <c r="X75" s="49"/>
      <c r="Y75" s="49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</row>
    <row r="76" ht="12.75" customHeight="1">
      <c r="A76" s="27"/>
      <c r="B76" s="27"/>
      <c r="C76" s="2" t="s">
        <v>93</v>
      </c>
      <c r="D76" s="4">
        <v>217.0</v>
      </c>
      <c r="E76" s="5">
        <v>138.0</v>
      </c>
      <c r="F76" s="6">
        <v>204.0</v>
      </c>
      <c r="G76" s="3">
        <v>325.0</v>
      </c>
      <c r="H76" s="45">
        <f t="shared" si="1"/>
        <v>0.6112676056</v>
      </c>
      <c r="I76" s="37">
        <f t="shared" si="2"/>
        <v>0.4762443439</v>
      </c>
      <c r="J76" s="38">
        <f t="shared" si="3"/>
        <v>0.394794108</v>
      </c>
      <c r="K76" s="39">
        <f t="shared" si="4"/>
        <v>0.3856332703</v>
      </c>
      <c r="L76" s="38">
        <f t="shared" si="5"/>
        <v>208.8460831</v>
      </c>
      <c r="M76" s="40">
        <f t="shared" si="6"/>
        <v>4</v>
      </c>
      <c r="N76" s="41">
        <f t="shared" si="7"/>
        <v>1</v>
      </c>
      <c r="P76" s="42"/>
      <c r="Q76" s="42"/>
      <c r="R76" s="42"/>
      <c r="T76" s="46"/>
      <c r="U76" s="47"/>
      <c r="V76" s="48"/>
      <c r="W76" s="49"/>
      <c r="X76" s="49"/>
      <c r="Y76" s="49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</row>
    <row r="77" ht="12.75" customHeight="1">
      <c r="A77" s="27"/>
      <c r="B77" s="27"/>
      <c r="C77" s="2" t="s">
        <v>94</v>
      </c>
      <c r="D77" s="4">
        <v>294.0</v>
      </c>
      <c r="E77" s="5">
        <v>242.0</v>
      </c>
      <c r="F77" s="6">
        <v>525.0</v>
      </c>
      <c r="G77" s="3">
        <v>535.0</v>
      </c>
      <c r="H77" s="45">
        <f t="shared" si="1"/>
        <v>0.5485074627</v>
      </c>
      <c r="I77" s="37">
        <f t="shared" si="2"/>
        <v>0.5131578947</v>
      </c>
      <c r="J77" s="38">
        <f t="shared" si="3"/>
        <v>0.4904290837</v>
      </c>
      <c r="K77" s="39">
        <f t="shared" si="4"/>
        <v>0.4952830189</v>
      </c>
      <c r="L77" s="38">
        <f t="shared" si="5"/>
        <v>519.8548287</v>
      </c>
      <c r="M77" s="40">
        <f t="shared" si="6"/>
        <v>-5</v>
      </c>
      <c r="N77" s="41">
        <f t="shared" si="7"/>
        <v>2</v>
      </c>
      <c r="P77" s="42"/>
      <c r="Q77" s="42"/>
      <c r="R77" s="42"/>
      <c r="T77" s="46"/>
      <c r="U77" s="47"/>
      <c r="V77" s="48"/>
      <c r="W77" s="49"/>
      <c r="X77" s="49"/>
      <c r="Y77" s="49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</row>
    <row r="78" ht="12.75" customHeight="1">
      <c r="A78" s="27"/>
      <c r="B78" s="27"/>
      <c r="C78" s="2" t="s">
        <v>95</v>
      </c>
      <c r="D78" s="4">
        <v>79.0</v>
      </c>
      <c r="E78" s="5">
        <v>59.0</v>
      </c>
      <c r="F78" s="6">
        <v>64.0</v>
      </c>
      <c r="G78" s="3">
        <v>174.0</v>
      </c>
      <c r="H78" s="45">
        <f t="shared" si="1"/>
        <v>0.5724637681</v>
      </c>
      <c r="I78" s="37">
        <f t="shared" si="2"/>
        <v>0.3803191489</v>
      </c>
      <c r="J78" s="38">
        <f t="shared" si="3"/>
        <v>0.2652200743</v>
      </c>
      <c r="K78" s="39">
        <f t="shared" si="4"/>
        <v>0.268907563</v>
      </c>
      <c r="L78" s="38">
        <f t="shared" si="5"/>
        <v>63.12237768</v>
      </c>
      <c r="M78" s="40">
        <f t="shared" si="6"/>
        <v>0</v>
      </c>
      <c r="N78" s="41">
        <f t="shared" si="7"/>
        <v>0</v>
      </c>
      <c r="P78" s="42"/>
      <c r="Q78" s="42"/>
      <c r="R78" s="42"/>
      <c r="T78" s="46"/>
      <c r="U78" s="47"/>
      <c r="V78" s="48"/>
      <c r="W78" s="49"/>
      <c r="X78" s="49"/>
      <c r="Y78" s="49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</row>
    <row r="79" ht="12.75" customHeight="1">
      <c r="A79" s="27"/>
      <c r="B79" s="27"/>
      <c r="C79" s="2" t="s">
        <v>96</v>
      </c>
      <c r="D79" s="4">
        <v>66.0</v>
      </c>
      <c r="E79" s="5">
        <v>100.0</v>
      </c>
      <c r="F79" s="6">
        <v>73.0</v>
      </c>
      <c r="G79" s="3">
        <v>207.0</v>
      </c>
      <c r="H79" s="45">
        <f t="shared" si="1"/>
        <v>0.3975903614</v>
      </c>
      <c r="I79" s="37">
        <f t="shared" si="2"/>
        <v>0.3116591928</v>
      </c>
      <c r="J79" s="38">
        <f t="shared" si="3"/>
        <v>0.2591393302</v>
      </c>
      <c r="K79" s="39">
        <f t="shared" si="4"/>
        <v>0.2607142857</v>
      </c>
      <c r="L79" s="38">
        <f t="shared" si="5"/>
        <v>72.55901246</v>
      </c>
      <c r="M79" s="40">
        <f t="shared" si="6"/>
        <v>0</v>
      </c>
      <c r="N79" s="41">
        <f t="shared" si="7"/>
        <v>0</v>
      </c>
      <c r="P79" s="42"/>
      <c r="Q79" s="42"/>
      <c r="R79" s="42"/>
      <c r="T79" s="46"/>
      <c r="U79" s="47"/>
      <c r="V79" s="48"/>
      <c r="W79" s="49"/>
      <c r="X79" s="49"/>
      <c r="Y79" s="49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</row>
    <row r="80" ht="12.75" customHeight="1">
      <c r="A80" s="27"/>
      <c r="B80" s="27"/>
      <c r="C80" s="2" t="s">
        <v>97</v>
      </c>
      <c r="D80" s="4">
        <v>46.0</v>
      </c>
      <c r="E80" s="5">
        <v>39.0</v>
      </c>
      <c r="F80" s="6">
        <v>53.0</v>
      </c>
      <c r="G80" s="3">
        <v>102.0</v>
      </c>
      <c r="H80" s="45">
        <f t="shared" si="1"/>
        <v>0.5411764706</v>
      </c>
      <c r="I80" s="37">
        <f t="shared" si="2"/>
        <v>0.4125</v>
      </c>
      <c r="J80" s="38">
        <f t="shared" si="3"/>
        <v>0.3347919372</v>
      </c>
      <c r="K80" s="39">
        <f t="shared" si="4"/>
        <v>0.3419354839</v>
      </c>
      <c r="L80" s="38">
        <f t="shared" si="5"/>
        <v>51.89275027</v>
      </c>
      <c r="M80" s="40">
        <f t="shared" si="6"/>
        <v>-1</v>
      </c>
      <c r="N80" s="41">
        <f t="shared" si="7"/>
        <v>0</v>
      </c>
      <c r="P80" s="42"/>
      <c r="Q80" s="42"/>
      <c r="R80" s="42"/>
      <c r="T80" s="46"/>
      <c r="U80" s="47"/>
      <c r="V80" s="48"/>
      <c r="W80" s="49"/>
      <c r="X80" s="49"/>
      <c r="Y80" s="49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</row>
    <row r="81" ht="12.75" customHeight="1">
      <c r="A81" s="27"/>
      <c r="B81" s="27"/>
      <c r="C81" s="2" t="s">
        <v>98</v>
      </c>
      <c r="D81" s="4">
        <v>98.0</v>
      </c>
      <c r="E81" s="5">
        <v>215.0</v>
      </c>
      <c r="F81" s="6">
        <v>134.0</v>
      </c>
      <c r="G81" s="3">
        <v>384.0</v>
      </c>
      <c r="H81" s="45">
        <f t="shared" si="1"/>
        <v>0.3130990415</v>
      </c>
      <c r="I81" s="37">
        <f t="shared" si="2"/>
        <v>0.2791817088</v>
      </c>
      <c r="J81" s="38">
        <f t="shared" si="3"/>
        <v>0.257307487</v>
      </c>
      <c r="K81" s="39">
        <f t="shared" si="4"/>
        <v>0.2586872587</v>
      </c>
      <c r="L81" s="38">
        <f t="shared" si="5"/>
        <v>133.2852783</v>
      </c>
      <c r="M81" s="40">
        <f t="shared" si="6"/>
        <v>0</v>
      </c>
      <c r="N81" s="41">
        <f t="shared" si="7"/>
        <v>0</v>
      </c>
      <c r="P81" s="42"/>
      <c r="Q81" s="42"/>
      <c r="R81" s="42"/>
      <c r="T81" s="46"/>
      <c r="U81" s="47"/>
      <c r="V81" s="48"/>
      <c r="W81" s="49"/>
      <c r="X81" s="49"/>
      <c r="Y81" s="49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</row>
    <row r="82" ht="12.75" customHeight="1">
      <c r="A82" s="27"/>
      <c r="B82" s="27"/>
      <c r="C82" s="2" t="s">
        <v>99</v>
      </c>
      <c r="D82" s="4">
        <v>55.0</v>
      </c>
      <c r="E82" s="5">
        <v>96.0</v>
      </c>
      <c r="F82" s="6">
        <v>56.0</v>
      </c>
      <c r="G82" s="3">
        <v>188.0</v>
      </c>
      <c r="H82" s="45">
        <f t="shared" si="1"/>
        <v>0.3642384106</v>
      </c>
      <c r="I82" s="37">
        <f t="shared" si="2"/>
        <v>0.2810126582</v>
      </c>
      <c r="J82" s="38">
        <f t="shared" si="3"/>
        <v>0.2300881139</v>
      </c>
      <c r="K82" s="39">
        <f t="shared" si="4"/>
        <v>0.2295081967</v>
      </c>
      <c r="L82" s="38">
        <f t="shared" si="5"/>
        <v>56.1414998</v>
      </c>
      <c r="M82" s="40">
        <f t="shared" si="6"/>
        <v>0</v>
      </c>
      <c r="N82" s="41">
        <f t="shared" si="7"/>
        <v>0</v>
      </c>
      <c r="P82" s="42"/>
      <c r="Q82" s="42"/>
      <c r="R82" s="42"/>
      <c r="T82" s="46"/>
      <c r="U82" s="47"/>
      <c r="V82" s="48"/>
      <c r="W82" s="49"/>
      <c r="X82" s="49"/>
      <c r="Y82" s="49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X82" s="50"/>
      <c r="AY82" s="50"/>
    </row>
    <row r="83" ht="12.75" customHeight="1">
      <c r="A83" s="27"/>
      <c r="B83" s="27"/>
      <c r="C83" s="2" t="s">
        <v>100</v>
      </c>
      <c r="D83" s="4">
        <v>129.0</v>
      </c>
      <c r="E83" s="5">
        <v>259.0</v>
      </c>
      <c r="F83" s="6">
        <v>98.0</v>
      </c>
      <c r="G83" s="3">
        <v>589.0</v>
      </c>
      <c r="H83" s="45">
        <f t="shared" si="1"/>
        <v>0.3324742268</v>
      </c>
      <c r="I83" s="37">
        <f t="shared" si="2"/>
        <v>0.2111627907</v>
      </c>
      <c r="J83" s="38">
        <f t="shared" si="3"/>
        <v>0.1378031437</v>
      </c>
      <c r="K83" s="39">
        <f t="shared" si="4"/>
        <v>0.1426491994</v>
      </c>
      <c r="L83" s="38">
        <f t="shared" si="5"/>
        <v>94.67075972</v>
      </c>
      <c r="M83" s="40">
        <f t="shared" si="6"/>
        <v>-3</v>
      </c>
      <c r="N83" s="41">
        <f t="shared" si="7"/>
        <v>1</v>
      </c>
      <c r="P83" s="42"/>
      <c r="Q83" s="42"/>
      <c r="R83" s="42"/>
      <c r="T83" s="46"/>
      <c r="U83" s="47"/>
      <c r="V83" s="48"/>
      <c r="W83" s="49"/>
      <c r="X83" s="49"/>
      <c r="Y83" s="49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</row>
    <row r="84" ht="12.75" customHeight="1">
      <c r="A84" s="27"/>
      <c r="B84" s="27"/>
      <c r="C84" s="2" t="s">
        <v>101</v>
      </c>
      <c r="D84" s="4">
        <v>117.0</v>
      </c>
      <c r="E84" s="5">
        <v>211.0</v>
      </c>
      <c r="F84" s="6">
        <v>144.0</v>
      </c>
      <c r="G84" s="3">
        <v>450.0</v>
      </c>
      <c r="H84" s="45">
        <f t="shared" si="1"/>
        <v>0.3567073171</v>
      </c>
      <c r="I84" s="37">
        <f t="shared" si="2"/>
        <v>0.2830802603</v>
      </c>
      <c r="J84" s="38">
        <f t="shared" si="3"/>
        <v>0.2378107278</v>
      </c>
      <c r="K84" s="39">
        <f t="shared" si="4"/>
        <v>0.2424242424</v>
      </c>
      <c r="L84" s="38">
        <f t="shared" si="5"/>
        <v>141.2595723</v>
      </c>
      <c r="M84" s="40">
        <f t="shared" si="6"/>
        <v>-2</v>
      </c>
      <c r="N84" s="41">
        <f t="shared" si="7"/>
        <v>0</v>
      </c>
      <c r="P84" s="42"/>
      <c r="Q84" s="42"/>
      <c r="R84" s="42"/>
      <c r="T84" s="46"/>
      <c r="U84" s="47"/>
      <c r="V84" s="48"/>
      <c r="W84" s="49"/>
      <c r="X84" s="49"/>
      <c r="Y84" s="49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X84" s="50"/>
      <c r="AY84" s="50"/>
    </row>
    <row r="85" ht="12.75" customHeight="1">
      <c r="A85" s="27"/>
      <c r="B85" s="27"/>
      <c r="C85" s="2" t="s">
        <v>102</v>
      </c>
      <c r="D85" s="4">
        <v>39.0</v>
      </c>
      <c r="E85" s="5">
        <v>48.0</v>
      </c>
      <c r="F85" s="6">
        <v>49.0</v>
      </c>
      <c r="G85" s="3">
        <v>116.0</v>
      </c>
      <c r="H85" s="45">
        <f t="shared" si="1"/>
        <v>0.4482758621</v>
      </c>
      <c r="I85" s="37">
        <f t="shared" si="2"/>
        <v>0.3492063492</v>
      </c>
      <c r="J85" s="38">
        <f t="shared" si="3"/>
        <v>0.2889442521</v>
      </c>
      <c r="K85" s="39">
        <f t="shared" si="4"/>
        <v>0.296969697</v>
      </c>
      <c r="L85" s="38">
        <f t="shared" si="5"/>
        <v>47.67580159</v>
      </c>
      <c r="M85" s="40">
        <f t="shared" si="6"/>
        <v>-1</v>
      </c>
      <c r="N85" s="41">
        <f t="shared" si="7"/>
        <v>0</v>
      </c>
      <c r="P85" s="42"/>
      <c r="Q85" s="42"/>
      <c r="R85" s="42"/>
      <c r="T85" s="46"/>
      <c r="U85" s="47"/>
      <c r="V85" s="48"/>
      <c r="W85" s="49"/>
      <c r="X85" s="49"/>
      <c r="Y85" s="49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</row>
    <row r="86" ht="12.75" customHeight="1">
      <c r="A86" s="27"/>
      <c r="B86" s="27"/>
      <c r="C86" s="2" t="s">
        <v>103</v>
      </c>
      <c r="D86" s="4">
        <v>79.0</v>
      </c>
      <c r="E86" s="5">
        <v>167.0</v>
      </c>
      <c r="F86" s="6">
        <v>137.0</v>
      </c>
      <c r="G86" s="3">
        <v>411.0</v>
      </c>
      <c r="H86" s="45">
        <f t="shared" si="1"/>
        <v>0.3211382114</v>
      </c>
      <c r="I86" s="37">
        <f t="shared" si="2"/>
        <v>0.2720403023</v>
      </c>
      <c r="J86" s="38">
        <f t="shared" si="3"/>
        <v>0.2412227168</v>
      </c>
      <c r="K86" s="39">
        <f t="shared" si="4"/>
        <v>0.25</v>
      </c>
      <c r="L86" s="38">
        <f t="shared" si="5"/>
        <v>132.1900488</v>
      </c>
      <c r="M86" s="40">
        <f t="shared" si="6"/>
        <v>-4</v>
      </c>
      <c r="N86" s="41">
        <f t="shared" si="7"/>
        <v>1</v>
      </c>
      <c r="P86" s="42"/>
      <c r="Q86" s="42"/>
      <c r="R86" s="42"/>
      <c r="T86" s="46"/>
      <c r="U86" s="47"/>
      <c r="V86" s="48"/>
      <c r="W86" s="49"/>
      <c r="X86" s="49"/>
      <c r="Y86" s="49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0"/>
    </row>
    <row r="87" ht="12.75" customHeight="1">
      <c r="A87" s="29"/>
      <c r="B87" s="29"/>
      <c r="C87" s="2" t="s">
        <v>104</v>
      </c>
      <c r="D87" s="4">
        <v>9.0</v>
      </c>
      <c r="E87" s="5">
        <v>10.0</v>
      </c>
      <c r="F87" s="6">
        <v>6.0</v>
      </c>
      <c r="G87" s="3">
        <v>31.0</v>
      </c>
      <c r="H87" s="45">
        <f t="shared" si="1"/>
        <v>0.4736842105</v>
      </c>
      <c r="I87" s="37">
        <f t="shared" si="2"/>
        <v>0.2678571429</v>
      </c>
      <c r="J87" s="38">
        <f t="shared" si="3"/>
        <v>0.1447021857</v>
      </c>
      <c r="K87" s="39">
        <f t="shared" si="4"/>
        <v>0.1621621622</v>
      </c>
      <c r="L87" s="38">
        <f t="shared" si="5"/>
        <v>5.353980871</v>
      </c>
      <c r="M87" s="40">
        <f t="shared" si="6"/>
        <v>0</v>
      </c>
      <c r="N87" s="41">
        <f t="shared" si="7"/>
        <v>0</v>
      </c>
      <c r="P87" s="42"/>
      <c r="Q87" s="42"/>
      <c r="R87" s="42"/>
      <c r="T87" s="46"/>
      <c r="U87" s="47"/>
      <c r="V87" s="48"/>
      <c r="W87" s="49"/>
      <c r="X87" s="49"/>
      <c r="Y87" s="49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</row>
    <row r="88" ht="12.75" customHeight="1">
      <c r="A88" s="27"/>
      <c r="B88" s="27"/>
      <c r="C88" s="2" t="s">
        <v>105</v>
      </c>
      <c r="D88" s="4">
        <v>150.0</v>
      </c>
      <c r="E88" s="5">
        <v>260.0</v>
      </c>
      <c r="F88" s="6">
        <v>163.0</v>
      </c>
      <c r="G88" s="3">
        <v>392.0</v>
      </c>
      <c r="H88" s="45">
        <f t="shared" si="1"/>
        <v>0.3658536585</v>
      </c>
      <c r="I88" s="37">
        <f t="shared" si="2"/>
        <v>0.3243523316</v>
      </c>
      <c r="J88" s="38">
        <f t="shared" si="3"/>
        <v>0.2980078899</v>
      </c>
      <c r="K88" s="39">
        <f t="shared" si="4"/>
        <v>0.2936936937</v>
      </c>
      <c r="L88" s="38">
        <f t="shared" si="5"/>
        <v>165.3943789</v>
      </c>
      <c r="M88" s="40">
        <f t="shared" si="6"/>
        <v>2</v>
      </c>
      <c r="N88" s="41">
        <f t="shared" si="7"/>
        <v>0</v>
      </c>
      <c r="P88" s="42"/>
      <c r="Q88" s="42"/>
      <c r="R88" s="42"/>
      <c r="T88" s="46"/>
      <c r="U88" s="47"/>
      <c r="V88" s="48"/>
      <c r="W88" s="49"/>
      <c r="X88" s="49"/>
      <c r="Y88" s="49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</row>
    <row r="89" ht="12.75" customHeight="1">
      <c r="A89" s="27"/>
      <c r="B89" s="27"/>
      <c r="C89" s="2" t="s">
        <v>106</v>
      </c>
      <c r="D89" s="4">
        <v>109.0</v>
      </c>
      <c r="E89" s="5">
        <v>132.0</v>
      </c>
      <c r="F89" s="6">
        <v>96.0</v>
      </c>
      <c r="G89" s="3">
        <v>434.0</v>
      </c>
      <c r="H89" s="45">
        <f t="shared" si="1"/>
        <v>0.4522821577</v>
      </c>
      <c r="I89" s="37">
        <f t="shared" si="2"/>
        <v>0.2658884565</v>
      </c>
      <c r="J89" s="38">
        <f t="shared" si="3"/>
        <v>0.15418283</v>
      </c>
      <c r="K89" s="39">
        <f t="shared" si="4"/>
        <v>0.1811320755</v>
      </c>
      <c r="L89" s="38">
        <f t="shared" si="5"/>
        <v>81.71689991</v>
      </c>
      <c r="M89" s="40">
        <f t="shared" si="6"/>
        <v>-14</v>
      </c>
      <c r="N89" s="41">
        <f t="shared" si="7"/>
        <v>6</v>
      </c>
      <c r="P89" s="42"/>
      <c r="Q89" s="42"/>
      <c r="R89" s="42"/>
      <c r="T89" s="46"/>
      <c r="U89" s="47"/>
      <c r="V89" s="48"/>
      <c r="W89" s="49"/>
      <c r="X89" s="49"/>
      <c r="Y89" s="49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</row>
    <row r="90" ht="12.75" customHeight="1">
      <c r="A90" s="27"/>
      <c r="B90" s="27"/>
      <c r="C90" s="2" t="s">
        <v>107</v>
      </c>
      <c r="D90" s="4">
        <v>66.0</v>
      </c>
      <c r="E90" s="5">
        <v>174.0</v>
      </c>
      <c r="F90" s="6">
        <v>86.0</v>
      </c>
      <c r="G90" s="3">
        <v>363.0</v>
      </c>
      <c r="H90" s="45">
        <f t="shared" si="1"/>
        <v>0.275</v>
      </c>
      <c r="I90" s="37">
        <f t="shared" si="2"/>
        <v>0.2206095791</v>
      </c>
      <c r="J90" s="38">
        <f t="shared" si="3"/>
        <v>0.1866762608</v>
      </c>
      <c r="K90" s="39">
        <f t="shared" si="4"/>
        <v>0.1915367483</v>
      </c>
      <c r="L90" s="38">
        <f t="shared" si="5"/>
        <v>83.8176411</v>
      </c>
      <c r="M90" s="40">
        <f t="shared" si="6"/>
        <v>-2</v>
      </c>
      <c r="N90" s="41">
        <f t="shared" si="7"/>
        <v>0</v>
      </c>
      <c r="P90" s="42"/>
      <c r="Q90" s="42"/>
      <c r="R90" s="42"/>
      <c r="T90" s="46"/>
      <c r="U90" s="47"/>
      <c r="V90" s="48"/>
      <c r="W90" s="49"/>
      <c r="X90" s="49"/>
      <c r="Y90" s="49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</row>
    <row r="91" ht="12.75" customHeight="1">
      <c r="A91" s="27"/>
      <c r="B91" s="27"/>
      <c r="C91" s="2" t="s">
        <v>108</v>
      </c>
      <c r="D91" s="4">
        <v>115.0</v>
      </c>
      <c r="E91" s="5">
        <v>78.0</v>
      </c>
      <c r="F91" s="6">
        <v>60.0</v>
      </c>
      <c r="G91" s="3">
        <v>268.0</v>
      </c>
      <c r="H91" s="45">
        <f t="shared" si="1"/>
        <v>0.5958549223</v>
      </c>
      <c r="I91" s="37">
        <f t="shared" si="2"/>
        <v>0.3358925144</v>
      </c>
      <c r="J91" s="38">
        <f t="shared" si="3"/>
        <v>0.1808403856</v>
      </c>
      <c r="K91" s="39">
        <f t="shared" si="4"/>
        <v>0.1829268293</v>
      </c>
      <c r="L91" s="38">
        <f t="shared" si="5"/>
        <v>59.31564649</v>
      </c>
      <c r="M91" s="40">
        <f t="shared" si="6"/>
        <v>0</v>
      </c>
      <c r="N91" s="41">
        <f t="shared" si="7"/>
        <v>0</v>
      </c>
      <c r="P91" s="42"/>
      <c r="Q91" s="42"/>
      <c r="R91" s="42"/>
      <c r="T91" s="46"/>
      <c r="U91" s="47"/>
      <c r="V91" s="48"/>
      <c r="W91" s="49"/>
      <c r="X91" s="49"/>
      <c r="Y91" s="49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</row>
    <row r="92" ht="12.75" customHeight="1">
      <c r="A92" s="27"/>
      <c r="B92" s="27"/>
      <c r="C92" s="2" t="s">
        <v>109</v>
      </c>
      <c r="D92" s="4">
        <v>60.0</v>
      </c>
      <c r="E92" s="5">
        <v>116.0</v>
      </c>
      <c r="F92" s="6">
        <v>87.0</v>
      </c>
      <c r="G92" s="3">
        <v>206.0</v>
      </c>
      <c r="H92" s="45">
        <f t="shared" si="1"/>
        <v>0.3409090909</v>
      </c>
      <c r="I92" s="37">
        <f t="shared" si="2"/>
        <v>0.3134328358</v>
      </c>
      <c r="J92" s="38">
        <f t="shared" si="3"/>
        <v>0.2953518203</v>
      </c>
      <c r="K92" s="39">
        <f t="shared" si="4"/>
        <v>0.2969283276</v>
      </c>
      <c r="L92" s="38">
        <f t="shared" si="5"/>
        <v>86.53808336</v>
      </c>
      <c r="M92" s="40">
        <f t="shared" si="6"/>
        <v>0</v>
      </c>
      <c r="N92" s="41">
        <f t="shared" si="7"/>
        <v>0</v>
      </c>
      <c r="P92" s="42"/>
      <c r="Q92" s="42"/>
      <c r="R92" s="42"/>
      <c r="T92" s="46"/>
      <c r="U92" s="47"/>
      <c r="V92" s="48"/>
      <c r="W92" s="49"/>
      <c r="X92" s="49"/>
      <c r="Y92" s="49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X92" s="50"/>
      <c r="AY92" s="50"/>
    </row>
    <row r="93" ht="12.75" customHeight="1">
      <c r="A93" s="28"/>
      <c r="B93" s="28"/>
      <c r="C93" s="2" t="s">
        <v>110</v>
      </c>
      <c r="D93" s="4">
        <v>132.0</v>
      </c>
      <c r="E93" s="5">
        <v>164.0</v>
      </c>
      <c r="F93" s="6">
        <v>186.0</v>
      </c>
      <c r="G93" s="3">
        <v>357.0</v>
      </c>
      <c r="H93" s="45">
        <f t="shared" si="1"/>
        <v>0.4459459459</v>
      </c>
      <c r="I93" s="37">
        <f t="shared" si="2"/>
        <v>0.379022646</v>
      </c>
      <c r="J93" s="38">
        <f t="shared" si="3"/>
        <v>0.3376982353</v>
      </c>
      <c r="K93" s="39">
        <f t="shared" si="4"/>
        <v>0.3425414365</v>
      </c>
      <c r="L93" s="38">
        <f t="shared" si="5"/>
        <v>183.3701417</v>
      </c>
      <c r="M93" s="40">
        <f t="shared" si="6"/>
        <v>-2</v>
      </c>
      <c r="N93" s="41">
        <f t="shared" si="7"/>
        <v>0</v>
      </c>
      <c r="P93" s="42"/>
      <c r="Q93" s="42"/>
      <c r="R93" s="42"/>
      <c r="T93" s="46"/>
      <c r="U93" s="47"/>
      <c r="V93" s="48"/>
      <c r="W93" s="49"/>
      <c r="X93" s="49"/>
      <c r="Y93" s="49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0"/>
    </row>
    <row r="94" ht="12.75" customHeight="1">
      <c r="A94" s="27"/>
      <c r="B94" s="27"/>
      <c r="C94" s="2" t="s">
        <v>111</v>
      </c>
      <c r="D94" s="4">
        <v>45.0</v>
      </c>
      <c r="E94" s="5">
        <v>79.0</v>
      </c>
      <c r="F94" s="6">
        <v>53.0</v>
      </c>
      <c r="G94" s="3">
        <v>172.0</v>
      </c>
      <c r="H94" s="45">
        <f t="shared" si="1"/>
        <v>0.3629032258</v>
      </c>
      <c r="I94" s="37">
        <f t="shared" si="2"/>
        <v>0.2808022923</v>
      </c>
      <c r="J94" s="38">
        <f t="shared" si="3"/>
        <v>0.2305404488</v>
      </c>
      <c r="K94" s="39">
        <f t="shared" si="4"/>
        <v>0.2355555556</v>
      </c>
      <c r="L94" s="38">
        <f t="shared" si="5"/>
        <v>51.87160099</v>
      </c>
      <c r="M94" s="40">
        <f t="shared" si="6"/>
        <v>-1</v>
      </c>
      <c r="N94" s="41">
        <f t="shared" si="7"/>
        <v>0</v>
      </c>
      <c r="P94" s="42"/>
      <c r="Q94" s="42"/>
      <c r="R94" s="42"/>
      <c r="T94" s="46"/>
      <c r="U94" s="47"/>
      <c r="V94" s="48"/>
      <c r="W94" s="49"/>
      <c r="X94" s="49"/>
      <c r="Y94" s="49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</row>
    <row r="95" ht="12.75" customHeight="1">
      <c r="A95" s="27"/>
      <c r="B95" s="27"/>
      <c r="C95" s="2" t="s">
        <v>112</v>
      </c>
      <c r="D95" s="4">
        <v>143.0</v>
      </c>
      <c r="E95" s="5">
        <v>147.0</v>
      </c>
      <c r="F95" s="6">
        <v>235.0</v>
      </c>
      <c r="G95" s="3">
        <v>406.0</v>
      </c>
      <c r="H95" s="45">
        <f t="shared" si="1"/>
        <v>0.4931034483</v>
      </c>
      <c r="I95" s="37">
        <f t="shared" si="2"/>
        <v>0.4060150376</v>
      </c>
      <c r="J95" s="38">
        <f t="shared" si="3"/>
        <v>0.3528090332</v>
      </c>
      <c r="K95" s="39">
        <f t="shared" si="4"/>
        <v>0.3666146646</v>
      </c>
      <c r="L95" s="38">
        <f t="shared" si="5"/>
        <v>226.1505903</v>
      </c>
      <c r="M95" s="40">
        <f t="shared" si="6"/>
        <v>-8</v>
      </c>
      <c r="N95" s="41">
        <f t="shared" si="7"/>
        <v>3</v>
      </c>
      <c r="P95" s="42"/>
      <c r="Q95" s="42"/>
      <c r="R95" s="42"/>
      <c r="T95" s="46"/>
      <c r="U95" s="47"/>
      <c r="V95" s="48"/>
      <c r="W95" s="49"/>
      <c r="X95" s="49"/>
      <c r="Y95" s="49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</row>
    <row r="96" ht="12.75" customHeight="1">
      <c r="A96" s="27"/>
      <c r="B96" s="27"/>
      <c r="C96" s="2" t="s">
        <v>113</v>
      </c>
      <c r="D96" s="4">
        <v>215.0</v>
      </c>
      <c r="E96" s="5">
        <v>151.0</v>
      </c>
      <c r="F96" s="6">
        <v>240.0</v>
      </c>
      <c r="G96" s="3">
        <v>485.0</v>
      </c>
      <c r="H96" s="45">
        <f t="shared" si="1"/>
        <v>0.587431694</v>
      </c>
      <c r="I96" s="37">
        <f t="shared" si="2"/>
        <v>0.4170485793</v>
      </c>
      <c r="J96" s="38">
        <f t="shared" si="3"/>
        <v>0.314768683</v>
      </c>
      <c r="K96" s="39">
        <f t="shared" si="4"/>
        <v>0.3310344828</v>
      </c>
      <c r="L96" s="38">
        <f t="shared" si="5"/>
        <v>228.2072952</v>
      </c>
      <c r="M96" s="40">
        <f t="shared" si="6"/>
        <v>-11</v>
      </c>
      <c r="N96" s="41">
        <f t="shared" si="7"/>
        <v>5</v>
      </c>
      <c r="P96" s="42"/>
      <c r="Q96" s="42"/>
      <c r="R96" s="42"/>
      <c r="T96" s="46"/>
      <c r="U96" s="47"/>
      <c r="V96" s="48"/>
      <c r="W96" s="49"/>
      <c r="X96" s="49"/>
      <c r="Y96" s="49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</row>
    <row r="97" ht="12.75" customHeight="1">
      <c r="A97" s="28"/>
      <c r="B97" s="28"/>
      <c r="C97" s="2" t="s">
        <v>114</v>
      </c>
      <c r="D97" s="4">
        <v>26.0</v>
      </c>
      <c r="E97" s="5">
        <v>60.0</v>
      </c>
      <c r="F97" s="6">
        <v>35.0</v>
      </c>
      <c r="G97" s="3">
        <v>116.0</v>
      </c>
      <c r="H97" s="45">
        <f t="shared" si="1"/>
        <v>0.3023255814</v>
      </c>
      <c r="I97" s="37">
        <f t="shared" si="2"/>
        <v>0.2573839662</v>
      </c>
      <c r="J97" s="38">
        <f t="shared" si="3"/>
        <v>0.2290157521</v>
      </c>
      <c r="K97" s="39">
        <f t="shared" si="4"/>
        <v>0.2317880795</v>
      </c>
      <c r="L97" s="38">
        <f t="shared" si="5"/>
        <v>34.58137857</v>
      </c>
      <c r="M97" s="40">
        <f t="shared" si="6"/>
        <v>0</v>
      </c>
      <c r="N97" s="41">
        <f t="shared" si="7"/>
        <v>0</v>
      </c>
      <c r="P97" s="42"/>
      <c r="Q97" s="42"/>
      <c r="R97" s="42"/>
      <c r="T97" s="46"/>
      <c r="U97" s="47"/>
      <c r="V97" s="48"/>
      <c r="W97" s="49"/>
      <c r="X97" s="49"/>
      <c r="Y97" s="49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50"/>
      <c r="AV97" s="50"/>
      <c r="AW97" s="50"/>
      <c r="AX97" s="50"/>
      <c r="AY97" s="50"/>
    </row>
    <row r="98" ht="12.75" customHeight="1">
      <c r="A98" s="27"/>
      <c r="B98" s="27"/>
      <c r="C98" s="2" t="s">
        <v>115</v>
      </c>
      <c r="D98" s="4">
        <v>49.0</v>
      </c>
      <c r="E98" s="5">
        <v>41.0</v>
      </c>
      <c r="F98" s="6">
        <v>85.0</v>
      </c>
      <c r="G98" s="3">
        <v>101.0</v>
      </c>
      <c r="H98" s="45">
        <f t="shared" si="1"/>
        <v>0.5444444444</v>
      </c>
      <c r="I98" s="37">
        <f t="shared" si="2"/>
        <v>0.4855072464</v>
      </c>
      <c r="J98" s="38">
        <f t="shared" si="3"/>
        <v>0.4488829699</v>
      </c>
      <c r="K98" s="39">
        <f t="shared" si="4"/>
        <v>0.4569892473</v>
      </c>
      <c r="L98" s="38">
        <f t="shared" si="5"/>
        <v>83.4922324</v>
      </c>
      <c r="M98" s="40">
        <f t="shared" si="6"/>
        <v>-1</v>
      </c>
      <c r="N98" s="41">
        <f t="shared" si="7"/>
        <v>0</v>
      </c>
      <c r="P98" s="42"/>
      <c r="Q98" s="42"/>
      <c r="R98" s="42"/>
      <c r="T98" s="46"/>
      <c r="U98" s="47"/>
      <c r="V98" s="48"/>
      <c r="W98" s="49"/>
      <c r="X98" s="49"/>
      <c r="Y98" s="49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AY98" s="50"/>
    </row>
    <row r="99" ht="12.75" customHeight="1">
      <c r="A99" s="27"/>
      <c r="B99" s="27"/>
      <c r="C99" s="2" t="s">
        <v>116</v>
      </c>
      <c r="D99" s="4">
        <v>60.0</v>
      </c>
      <c r="E99" s="5">
        <v>69.0</v>
      </c>
      <c r="F99" s="6">
        <v>94.0</v>
      </c>
      <c r="G99" s="3">
        <v>130.0</v>
      </c>
      <c r="H99" s="45">
        <f t="shared" si="1"/>
        <v>0.4651162791</v>
      </c>
      <c r="I99" s="37">
        <f t="shared" si="2"/>
        <v>0.4362606232</v>
      </c>
      <c r="J99" s="38">
        <f t="shared" si="3"/>
        <v>0.4173612683</v>
      </c>
      <c r="K99" s="39">
        <f t="shared" si="4"/>
        <v>0.4196428571</v>
      </c>
      <c r="L99" s="38">
        <f t="shared" si="5"/>
        <v>93.48892409</v>
      </c>
      <c r="M99" s="40">
        <f t="shared" si="6"/>
        <v>0</v>
      </c>
      <c r="N99" s="41">
        <f t="shared" si="7"/>
        <v>0</v>
      </c>
      <c r="P99" s="42"/>
      <c r="Q99" s="42"/>
      <c r="R99" s="42"/>
      <c r="T99" s="46"/>
      <c r="U99" s="47"/>
      <c r="V99" s="48"/>
      <c r="W99" s="49"/>
      <c r="X99" s="49"/>
      <c r="Y99" s="49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50"/>
      <c r="AW99" s="50"/>
      <c r="AX99" s="50"/>
      <c r="AY99" s="50"/>
    </row>
    <row r="100" ht="12.75" customHeight="1">
      <c r="A100" s="27"/>
      <c r="B100" s="27"/>
      <c r="C100" s="2" t="s">
        <v>117</v>
      </c>
      <c r="D100" s="4">
        <v>90.0</v>
      </c>
      <c r="E100" s="5">
        <v>73.0</v>
      </c>
      <c r="F100" s="6">
        <v>89.0</v>
      </c>
      <c r="G100" s="3">
        <v>237.0</v>
      </c>
      <c r="H100" s="45">
        <f t="shared" si="1"/>
        <v>0.5521472393</v>
      </c>
      <c r="I100" s="37">
        <f t="shared" si="2"/>
        <v>0.3660531697</v>
      </c>
      <c r="J100" s="38">
        <f t="shared" si="3"/>
        <v>0.2545194563</v>
      </c>
      <c r="K100" s="39">
        <f t="shared" si="4"/>
        <v>0.273006135</v>
      </c>
      <c r="L100" s="38">
        <f t="shared" si="5"/>
        <v>82.97334274</v>
      </c>
      <c r="M100" s="40">
        <f t="shared" si="6"/>
        <v>-6</v>
      </c>
      <c r="N100" s="41">
        <f t="shared" si="7"/>
        <v>2</v>
      </c>
      <c r="P100" s="42"/>
      <c r="Q100" s="42"/>
      <c r="R100" s="42"/>
      <c r="T100" s="46"/>
      <c r="U100" s="47"/>
      <c r="V100" s="48"/>
      <c r="W100" s="49"/>
      <c r="X100" s="49"/>
      <c r="Y100" s="49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</row>
    <row r="101" ht="12.75" customHeight="1">
      <c r="A101" s="27"/>
      <c r="B101" s="27"/>
      <c r="C101" s="30" t="s">
        <v>118</v>
      </c>
      <c r="D101" s="32">
        <v>118.0</v>
      </c>
      <c r="E101" s="5">
        <v>102.0</v>
      </c>
      <c r="F101" s="6">
        <v>145.0</v>
      </c>
      <c r="G101" s="31">
        <v>237.0</v>
      </c>
      <c r="H101" s="45">
        <f t="shared" si="1"/>
        <v>0.5363636364</v>
      </c>
      <c r="I101" s="37">
        <f t="shared" si="2"/>
        <v>0.4368770764</v>
      </c>
      <c r="J101" s="38">
        <f t="shared" si="3"/>
        <v>0.3763652342</v>
      </c>
      <c r="K101" s="39">
        <f t="shared" si="4"/>
        <v>0.3795811518</v>
      </c>
      <c r="L101" s="38">
        <f t="shared" si="5"/>
        <v>143.7715195</v>
      </c>
      <c r="M101" s="40">
        <f t="shared" si="6"/>
        <v>-1</v>
      </c>
      <c r="N101" s="41">
        <f t="shared" si="7"/>
        <v>0</v>
      </c>
      <c r="P101" s="42"/>
      <c r="Q101" s="42"/>
      <c r="R101" s="42"/>
      <c r="T101" s="46"/>
      <c r="U101" s="47"/>
      <c r="V101" s="48"/>
      <c r="W101" s="49"/>
      <c r="X101" s="49"/>
      <c r="Y101" s="49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</row>
    <row r="102" ht="12.75" customHeight="1">
      <c r="A102" s="27"/>
      <c r="B102" s="27"/>
      <c r="C102" s="30" t="s">
        <v>119</v>
      </c>
      <c r="D102" s="32">
        <v>19.0</v>
      </c>
      <c r="E102" s="5">
        <v>37.0</v>
      </c>
      <c r="F102" s="6">
        <v>25.0</v>
      </c>
      <c r="G102" s="31">
        <v>86.0</v>
      </c>
      <c r="H102" s="45">
        <f t="shared" si="1"/>
        <v>0.3392857143</v>
      </c>
      <c r="I102" s="37">
        <f t="shared" si="2"/>
        <v>0.2634730539</v>
      </c>
      <c r="J102" s="38">
        <f t="shared" si="3"/>
        <v>0.2169167685</v>
      </c>
      <c r="K102" s="39">
        <f t="shared" si="4"/>
        <v>0.2252252252</v>
      </c>
      <c r="L102" s="38">
        <f t="shared" si="5"/>
        <v>24.0777613</v>
      </c>
      <c r="M102" s="40">
        <f t="shared" si="6"/>
        <v>0</v>
      </c>
      <c r="N102" s="41">
        <f t="shared" si="7"/>
        <v>0</v>
      </c>
      <c r="P102" s="42"/>
      <c r="Q102" s="42"/>
      <c r="R102" s="42"/>
      <c r="T102" s="46"/>
      <c r="U102" s="47"/>
      <c r="V102" s="48"/>
      <c r="W102" s="49"/>
      <c r="X102" s="49"/>
      <c r="Y102" s="49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</row>
    <row r="103" ht="12.75" customHeight="1">
      <c r="A103" s="27"/>
      <c r="B103" s="27"/>
      <c r="C103" s="30" t="s">
        <v>120</v>
      </c>
      <c r="D103" s="32">
        <v>297.0</v>
      </c>
      <c r="E103" s="5">
        <v>303.0</v>
      </c>
      <c r="F103" s="6">
        <v>498.0</v>
      </c>
      <c r="G103" s="31">
        <v>523.0</v>
      </c>
      <c r="H103" s="45">
        <f t="shared" si="1"/>
        <v>0.495</v>
      </c>
      <c r="I103" s="37">
        <f t="shared" si="2"/>
        <v>0.4904380012</v>
      </c>
      <c r="J103" s="38">
        <f t="shared" si="3"/>
        <v>0.4858488476</v>
      </c>
      <c r="K103" s="39">
        <f t="shared" si="4"/>
        <v>0.4877571009</v>
      </c>
      <c r="L103" s="38">
        <f t="shared" si="5"/>
        <v>496.0516734</v>
      </c>
      <c r="M103" s="40">
        <f t="shared" si="6"/>
        <v>-1</v>
      </c>
      <c r="N103" s="41">
        <f t="shared" si="7"/>
        <v>0</v>
      </c>
      <c r="P103" s="42"/>
      <c r="Q103" s="42"/>
      <c r="R103" s="42"/>
      <c r="T103" s="46"/>
      <c r="U103" s="47"/>
      <c r="V103" s="48"/>
      <c r="W103" s="49"/>
      <c r="X103" s="49"/>
      <c r="Y103" s="49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</row>
    <row r="104" ht="12.75" customHeight="1">
      <c r="A104" s="29"/>
      <c r="B104" s="29"/>
      <c r="C104" s="30" t="s">
        <v>121</v>
      </c>
      <c r="D104" s="32">
        <v>31.0</v>
      </c>
      <c r="E104" s="5">
        <v>92.0</v>
      </c>
      <c r="F104" s="6">
        <v>30.0</v>
      </c>
      <c r="G104" s="31">
        <v>173.0</v>
      </c>
      <c r="H104" s="45">
        <f t="shared" si="1"/>
        <v>0.2520325203</v>
      </c>
      <c r="I104" s="37">
        <f t="shared" si="2"/>
        <v>0.1871165644</v>
      </c>
      <c r="J104" s="38">
        <f t="shared" si="3"/>
        <v>0.1469836317</v>
      </c>
      <c r="K104" s="39">
        <f t="shared" si="4"/>
        <v>0.1477832512</v>
      </c>
      <c r="L104" s="38">
        <f t="shared" si="5"/>
        <v>29.83767723</v>
      </c>
      <c r="M104" s="40">
        <f t="shared" si="6"/>
        <v>0</v>
      </c>
      <c r="N104" s="41">
        <f t="shared" si="7"/>
        <v>0</v>
      </c>
      <c r="P104" s="42"/>
      <c r="Q104" s="42"/>
      <c r="R104" s="42"/>
      <c r="T104" s="46"/>
      <c r="U104" s="47"/>
      <c r="V104" s="48"/>
      <c r="W104" s="49"/>
      <c r="X104" s="49"/>
      <c r="Y104" s="49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</row>
    <row r="105" ht="12.75" customHeight="1">
      <c r="A105" s="27"/>
      <c r="B105" s="27"/>
      <c r="C105" s="30" t="s">
        <v>122</v>
      </c>
      <c r="D105" s="32">
        <v>79.0</v>
      </c>
      <c r="E105" s="5">
        <v>137.0</v>
      </c>
      <c r="F105" s="6">
        <v>78.0</v>
      </c>
      <c r="G105" s="31">
        <v>271.0</v>
      </c>
      <c r="H105" s="45">
        <f t="shared" si="1"/>
        <v>0.3657407407</v>
      </c>
      <c r="I105" s="37">
        <f t="shared" si="2"/>
        <v>0.2778761062</v>
      </c>
      <c r="J105" s="38">
        <f t="shared" si="3"/>
        <v>0.2242186918</v>
      </c>
      <c r="K105" s="39">
        <f t="shared" si="4"/>
        <v>0.223495702</v>
      </c>
      <c r="L105" s="38">
        <f t="shared" si="5"/>
        <v>78.25232345</v>
      </c>
      <c r="M105" s="40">
        <f t="shared" si="6"/>
        <v>0</v>
      </c>
      <c r="N105" s="41">
        <f t="shared" si="7"/>
        <v>0</v>
      </c>
      <c r="P105" s="42"/>
      <c r="Q105" s="42"/>
      <c r="R105" s="42"/>
      <c r="T105" s="46"/>
      <c r="U105" s="47"/>
      <c r="V105" s="48"/>
      <c r="W105" s="49"/>
      <c r="X105" s="49"/>
      <c r="Y105" s="49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50"/>
      <c r="AV105" s="50"/>
      <c r="AW105" s="50"/>
      <c r="AX105" s="50"/>
      <c r="AY105" s="50"/>
    </row>
    <row r="106" ht="12.75" customHeight="1">
      <c r="A106" s="27"/>
      <c r="B106" s="27"/>
      <c r="C106" s="30" t="s">
        <v>123</v>
      </c>
      <c r="D106" s="32">
        <v>71.0</v>
      </c>
      <c r="E106" s="5">
        <v>84.0</v>
      </c>
      <c r="F106" s="6">
        <v>124.0</v>
      </c>
      <c r="G106" s="31">
        <v>212.0</v>
      </c>
      <c r="H106" s="45">
        <f t="shared" si="1"/>
        <v>0.4580645161</v>
      </c>
      <c r="I106" s="37">
        <f t="shared" si="2"/>
        <v>0.3971486762</v>
      </c>
      <c r="J106" s="38">
        <f t="shared" si="3"/>
        <v>0.3593627474</v>
      </c>
      <c r="K106" s="39">
        <f t="shared" si="4"/>
        <v>0.369047619</v>
      </c>
      <c r="L106" s="38">
        <f t="shared" si="5"/>
        <v>120.7458831</v>
      </c>
      <c r="M106" s="40">
        <f t="shared" si="6"/>
        <v>-3</v>
      </c>
      <c r="N106" s="41">
        <f t="shared" si="7"/>
        <v>1</v>
      </c>
      <c r="P106" s="42"/>
      <c r="Q106" s="42"/>
      <c r="R106" s="42"/>
      <c r="T106" s="46"/>
      <c r="U106" s="47"/>
      <c r="V106" s="48"/>
      <c r="W106" s="49"/>
      <c r="X106" s="49"/>
      <c r="Y106" s="49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X106" s="50"/>
      <c r="AY106" s="50"/>
    </row>
    <row r="107" ht="12.75" customHeight="1">
      <c r="A107" s="28"/>
      <c r="B107" s="28"/>
      <c r="C107" s="30" t="s">
        <v>124</v>
      </c>
      <c r="D107" s="32">
        <v>70.0</v>
      </c>
      <c r="E107" s="5">
        <v>93.0</v>
      </c>
      <c r="F107" s="6">
        <v>96.0</v>
      </c>
      <c r="G107" s="31">
        <v>197.0</v>
      </c>
      <c r="H107" s="45">
        <f t="shared" si="1"/>
        <v>0.4294478528</v>
      </c>
      <c r="I107" s="37">
        <f t="shared" si="2"/>
        <v>0.3640350877</v>
      </c>
      <c r="J107" s="38">
        <f t="shared" si="3"/>
        <v>0.3236013049</v>
      </c>
      <c r="K107" s="39">
        <f t="shared" si="4"/>
        <v>0.3276450512</v>
      </c>
      <c r="L107" s="38">
        <f t="shared" si="5"/>
        <v>94.81518233</v>
      </c>
      <c r="M107" s="40">
        <f t="shared" si="6"/>
        <v>-1</v>
      </c>
      <c r="N107" s="41">
        <f t="shared" si="7"/>
        <v>0</v>
      </c>
      <c r="P107" s="42"/>
      <c r="Q107" s="42"/>
      <c r="R107" s="42"/>
      <c r="T107" s="46"/>
      <c r="U107" s="47"/>
      <c r="V107" s="48"/>
      <c r="W107" s="49"/>
      <c r="X107" s="49"/>
      <c r="Y107" s="49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</row>
    <row r="108" ht="12.75" customHeight="1">
      <c r="A108" s="27"/>
      <c r="B108" s="27"/>
      <c r="C108" s="30" t="s">
        <v>125</v>
      </c>
      <c r="D108" s="32">
        <v>67.0</v>
      </c>
      <c r="E108" s="5">
        <v>72.0</v>
      </c>
      <c r="F108" s="6">
        <v>109.0</v>
      </c>
      <c r="G108" s="31">
        <v>141.0</v>
      </c>
      <c r="H108" s="45">
        <f t="shared" si="1"/>
        <v>0.4820143885</v>
      </c>
      <c r="I108" s="37">
        <f t="shared" si="2"/>
        <v>0.4524421594</v>
      </c>
      <c r="J108" s="38">
        <f t="shared" si="3"/>
        <v>0.4331198869</v>
      </c>
      <c r="K108" s="39">
        <f t="shared" si="4"/>
        <v>0.436</v>
      </c>
      <c r="L108" s="38">
        <f t="shared" si="5"/>
        <v>108.2799717</v>
      </c>
      <c r="M108" s="40">
        <f t="shared" si="6"/>
        <v>0</v>
      </c>
      <c r="N108" s="41">
        <f t="shared" si="7"/>
        <v>0</v>
      </c>
      <c r="P108" s="42"/>
      <c r="Q108" s="42"/>
      <c r="R108" s="42"/>
      <c r="T108" s="46"/>
      <c r="U108" s="47"/>
      <c r="V108" s="48"/>
      <c r="W108" s="49"/>
      <c r="X108" s="49"/>
      <c r="Y108" s="49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  <c r="AU108" s="50"/>
      <c r="AV108" s="50"/>
      <c r="AW108" s="50"/>
      <c r="AX108" s="50"/>
      <c r="AY108" s="50"/>
    </row>
    <row r="109" ht="12.75" customHeight="1">
      <c r="A109" s="27"/>
      <c r="B109" s="27"/>
      <c r="C109" s="30" t="s">
        <v>126</v>
      </c>
      <c r="D109" s="32">
        <v>68.0</v>
      </c>
      <c r="E109" s="5">
        <v>147.0</v>
      </c>
      <c r="F109" s="6">
        <v>93.0</v>
      </c>
      <c r="G109" s="31">
        <v>249.0</v>
      </c>
      <c r="H109" s="45">
        <f t="shared" si="1"/>
        <v>0.3162790698</v>
      </c>
      <c r="I109" s="37">
        <f t="shared" si="2"/>
        <v>0.289048474</v>
      </c>
      <c r="J109" s="38">
        <f t="shared" si="3"/>
        <v>0.2711133133</v>
      </c>
      <c r="K109" s="39">
        <f t="shared" si="4"/>
        <v>0.2719298246</v>
      </c>
      <c r="L109" s="38">
        <f t="shared" si="5"/>
        <v>92.72075315</v>
      </c>
      <c r="M109" s="40">
        <f t="shared" si="6"/>
        <v>0</v>
      </c>
      <c r="N109" s="41">
        <f t="shared" si="7"/>
        <v>0</v>
      </c>
      <c r="P109" s="42"/>
      <c r="Q109" s="42"/>
      <c r="R109" s="42"/>
      <c r="T109" s="46"/>
      <c r="U109" s="47"/>
      <c r="V109" s="48"/>
      <c r="W109" s="49"/>
      <c r="X109" s="49"/>
      <c r="Y109" s="49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</row>
    <row r="110" ht="12.75" customHeight="1">
      <c r="A110" s="27"/>
      <c r="B110" s="27"/>
      <c r="C110" s="30" t="s">
        <v>127</v>
      </c>
      <c r="D110" s="32">
        <v>158.0</v>
      </c>
      <c r="E110" s="5">
        <v>110.0</v>
      </c>
      <c r="F110" s="6">
        <v>174.0</v>
      </c>
      <c r="G110" s="31">
        <v>351.0</v>
      </c>
      <c r="H110" s="45">
        <f t="shared" si="1"/>
        <v>0.5895522388</v>
      </c>
      <c r="I110" s="37">
        <f t="shared" si="2"/>
        <v>0.4186633039</v>
      </c>
      <c r="J110" s="38">
        <f t="shared" si="3"/>
        <v>0.3160853273</v>
      </c>
      <c r="K110" s="39">
        <f t="shared" si="4"/>
        <v>0.3314285714</v>
      </c>
      <c r="L110" s="38">
        <f t="shared" si="5"/>
        <v>165.9447969</v>
      </c>
      <c r="M110" s="40">
        <f t="shared" si="6"/>
        <v>-8</v>
      </c>
      <c r="N110" s="41">
        <f t="shared" si="7"/>
        <v>3</v>
      </c>
      <c r="P110" s="42"/>
      <c r="Q110" s="42"/>
      <c r="R110" s="42"/>
      <c r="T110" s="46"/>
      <c r="U110" s="47"/>
      <c r="V110" s="48"/>
      <c r="W110" s="49"/>
      <c r="X110" s="49"/>
      <c r="Y110" s="49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  <c r="AU110" s="50"/>
      <c r="AV110" s="50"/>
      <c r="AW110" s="50"/>
      <c r="AX110" s="50"/>
      <c r="AY110" s="50"/>
    </row>
    <row r="111" ht="12.75" customHeight="1">
      <c r="A111" s="27"/>
      <c r="B111" s="27"/>
      <c r="C111" s="30" t="s">
        <v>128</v>
      </c>
      <c r="D111" s="32">
        <v>185.0</v>
      </c>
      <c r="E111" s="5">
        <v>216.0</v>
      </c>
      <c r="F111" s="6">
        <v>251.0</v>
      </c>
      <c r="G111" s="31">
        <v>447.0</v>
      </c>
      <c r="H111" s="45">
        <f t="shared" si="1"/>
        <v>0.4613466334</v>
      </c>
      <c r="I111" s="37">
        <f t="shared" si="2"/>
        <v>0.3967242948</v>
      </c>
      <c r="J111" s="38">
        <f t="shared" si="3"/>
        <v>0.3567546882</v>
      </c>
      <c r="K111" s="39">
        <f t="shared" si="4"/>
        <v>0.3595988539</v>
      </c>
      <c r="L111" s="38">
        <f t="shared" si="5"/>
        <v>249.0147724</v>
      </c>
      <c r="M111" s="40">
        <f t="shared" si="6"/>
        <v>-1</v>
      </c>
      <c r="N111" s="41">
        <f t="shared" si="7"/>
        <v>0</v>
      </c>
      <c r="P111" s="42"/>
      <c r="Q111" s="42"/>
      <c r="R111" s="42"/>
      <c r="T111" s="46"/>
      <c r="U111" s="47"/>
      <c r="V111" s="48"/>
      <c r="W111" s="49"/>
      <c r="X111" s="49"/>
      <c r="Y111" s="49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  <c r="AU111" s="50"/>
      <c r="AV111" s="50"/>
      <c r="AW111" s="50"/>
      <c r="AX111" s="50"/>
      <c r="AY111" s="50"/>
    </row>
    <row r="112" ht="12.75" customHeight="1">
      <c r="A112" s="27"/>
      <c r="B112" s="27"/>
      <c r="C112" s="30" t="s">
        <v>129</v>
      </c>
      <c r="D112" s="32">
        <v>144.0</v>
      </c>
      <c r="E112" s="5">
        <v>170.0</v>
      </c>
      <c r="F112" s="6">
        <v>158.0</v>
      </c>
      <c r="G112" s="31">
        <v>360.0</v>
      </c>
      <c r="H112" s="45">
        <f t="shared" si="1"/>
        <v>0.4585987261</v>
      </c>
      <c r="I112" s="37">
        <f t="shared" si="2"/>
        <v>0.3629807692</v>
      </c>
      <c r="J112" s="38">
        <f t="shared" si="3"/>
        <v>0.3047515343</v>
      </c>
      <c r="K112" s="39">
        <f t="shared" si="4"/>
        <v>0.305019305</v>
      </c>
      <c r="L112" s="38">
        <f t="shared" si="5"/>
        <v>157.8612948</v>
      </c>
      <c r="M112" s="40">
        <f t="shared" si="6"/>
        <v>0</v>
      </c>
      <c r="N112" s="41">
        <f t="shared" si="7"/>
        <v>0</v>
      </c>
      <c r="P112" s="42"/>
      <c r="Q112" s="42"/>
      <c r="R112" s="42"/>
      <c r="T112" s="46"/>
      <c r="U112" s="47"/>
      <c r="V112" s="48"/>
      <c r="W112" s="49"/>
      <c r="X112" s="49"/>
      <c r="Y112" s="49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  <c r="AV112" s="50"/>
      <c r="AW112" s="50"/>
      <c r="AX112" s="50"/>
      <c r="AY112" s="50"/>
    </row>
    <row r="113" ht="12.75" customHeight="1">
      <c r="A113" s="27"/>
      <c r="B113" s="27"/>
      <c r="C113" s="30" t="s">
        <v>130</v>
      </c>
      <c r="D113" s="32">
        <v>147.0</v>
      </c>
      <c r="E113" s="5">
        <v>138.0</v>
      </c>
      <c r="F113" s="6">
        <v>207.0</v>
      </c>
      <c r="G113" s="31">
        <v>271.0</v>
      </c>
      <c r="H113" s="45">
        <f t="shared" si="1"/>
        <v>0.5157894737</v>
      </c>
      <c r="I113" s="37">
        <f t="shared" si="2"/>
        <v>0.4639580603</v>
      </c>
      <c r="J113" s="38">
        <f t="shared" si="3"/>
        <v>0.4315211762</v>
      </c>
      <c r="K113" s="39">
        <f t="shared" si="4"/>
        <v>0.4330543933</v>
      </c>
      <c r="L113" s="38">
        <f t="shared" si="5"/>
        <v>206.2671222</v>
      </c>
      <c r="M113" s="40">
        <f t="shared" si="6"/>
        <v>0</v>
      </c>
      <c r="N113" s="41">
        <f t="shared" si="7"/>
        <v>0</v>
      </c>
      <c r="P113" s="42"/>
      <c r="Q113" s="42"/>
      <c r="R113" s="42"/>
      <c r="T113" s="46"/>
      <c r="U113" s="47"/>
      <c r="V113" s="48"/>
      <c r="W113" s="49"/>
      <c r="X113" s="49"/>
      <c r="Y113" s="49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</row>
    <row r="114" ht="12.75" customHeight="1">
      <c r="A114" s="27"/>
      <c r="B114" s="27"/>
      <c r="C114" s="30" t="s">
        <v>131</v>
      </c>
      <c r="D114" s="32">
        <v>32.0</v>
      </c>
      <c r="E114" s="5">
        <v>39.0</v>
      </c>
      <c r="F114" s="6">
        <v>30.0</v>
      </c>
      <c r="G114" s="31">
        <v>100.0</v>
      </c>
      <c r="H114" s="45">
        <f t="shared" si="1"/>
        <v>0.4507042254</v>
      </c>
      <c r="I114" s="37">
        <f t="shared" si="2"/>
        <v>0.3084577114</v>
      </c>
      <c r="J114" s="38">
        <f t="shared" si="3"/>
        <v>0.222759602</v>
      </c>
      <c r="K114" s="39">
        <f t="shared" si="4"/>
        <v>0.2307692308</v>
      </c>
      <c r="L114" s="38">
        <f t="shared" si="5"/>
        <v>28.95874827</v>
      </c>
      <c r="M114" s="40">
        <f t="shared" si="6"/>
        <v>-1</v>
      </c>
      <c r="N114" s="41">
        <f t="shared" si="7"/>
        <v>0</v>
      </c>
      <c r="P114" s="42"/>
      <c r="Q114" s="42"/>
      <c r="R114" s="42"/>
      <c r="T114" s="46"/>
      <c r="U114" s="47"/>
      <c r="V114" s="48"/>
      <c r="W114" s="49"/>
      <c r="X114" s="49"/>
      <c r="Y114" s="49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50"/>
      <c r="AW114" s="50"/>
      <c r="AX114" s="50"/>
      <c r="AY114" s="50"/>
    </row>
    <row r="115" ht="12.75" customHeight="1">
      <c r="A115" s="28"/>
      <c r="B115" s="28"/>
      <c r="C115" s="30" t="s">
        <v>132</v>
      </c>
      <c r="D115" s="32">
        <v>113.0</v>
      </c>
      <c r="E115" s="5">
        <v>81.0</v>
      </c>
      <c r="F115" s="6">
        <v>181.0</v>
      </c>
      <c r="G115" s="31">
        <v>183.0</v>
      </c>
      <c r="H115" s="45">
        <f t="shared" si="1"/>
        <v>0.5824742268</v>
      </c>
      <c r="I115" s="37">
        <f t="shared" si="2"/>
        <v>0.5268817204</v>
      </c>
      <c r="J115" s="38">
        <f t="shared" si="3"/>
        <v>0.4922260747</v>
      </c>
      <c r="K115" s="39">
        <f t="shared" si="4"/>
        <v>0.4972527473</v>
      </c>
      <c r="L115" s="38">
        <f t="shared" si="5"/>
        <v>179.1702912</v>
      </c>
      <c r="M115" s="40">
        <f t="shared" si="6"/>
        <v>-1</v>
      </c>
      <c r="N115" s="41">
        <f t="shared" si="7"/>
        <v>0</v>
      </c>
      <c r="P115" s="42"/>
      <c r="Q115" s="42"/>
      <c r="R115" s="42"/>
      <c r="T115" s="46"/>
      <c r="U115" s="47"/>
      <c r="V115" s="48"/>
      <c r="W115" s="49"/>
      <c r="X115" s="49"/>
      <c r="Y115" s="49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</row>
    <row r="116" ht="12.75" customHeight="1">
      <c r="A116" s="27"/>
      <c r="B116" s="27"/>
      <c r="C116" s="30" t="s">
        <v>133</v>
      </c>
      <c r="D116" s="32">
        <v>107.0</v>
      </c>
      <c r="E116" s="5">
        <v>65.0</v>
      </c>
      <c r="F116" s="6">
        <v>123.0</v>
      </c>
      <c r="G116" s="31">
        <v>206.0</v>
      </c>
      <c r="H116" s="45">
        <f t="shared" si="1"/>
        <v>0.6220930233</v>
      </c>
      <c r="I116" s="37">
        <f t="shared" si="2"/>
        <v>0.4590818363</v>
      </c>
      <c r="J116" s="38">
        <f t="shared" si="3"/>
        <v>0.3611432015</v>
      </c>
      <c r="K116" s="39">
        <f t="shared" si="4"/>
        <v>0.3738601824</v>
      </c>
      <c r="L116" s="38">
        <f t="shared" si="5"/>
        <v>118.8161133</v>
      </c>
      <c r="M116" s="40">
        <f t="shared" si="6"/>
        <v>-4</v>
      </c>
      <c r="N116" s="41">
        <f t="shared" si="7"/>
        <v>1</v>
      </c>
      <c r="P116" s="42"/>
      <c r="Q116" s="42"/>
      <c r="R116" s="42"/>
      <c r="T116" s="46"/>
      <c r="U116" s="47"/>
      <c r="V116" s="48"/>
      <c r="W116" s="49"/>
      <c r="X116" s="49"/>
      <c r="Y116" s="49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  <c r="AV116" s="50"/>
      <c r="AW116" s="50"/>
      <c r="AX116" s="50"/>
      <c r="AY116" s="50"/>
    </row>
    <row r="117" ht="12.75" customHeight="1">
      <c r="A117" s="27"/>
      <c r="B117" s="27"/>
      <c r="C117" s="30" t="s">
        <v>134</v>
      </c>
      <c r="D117" s="32">
        <v>72.0</v>
      </c>
      <c r="E117" s="5">
        <v>103.0</v>
      </c>
      <c r="F117" s="6">
        <v>125.0</v>
      </c>
      <c r="G117" s="31">
        <v>189.0</v>
      </c>
      <c r="H117" s="45">
        <f t="shared" si="1"/>
        <v>0.4114285714</v>
      </c>
      <c r="I117" s="37">
        <f t="shared" si="2"/>
        <v>0.4028629857</v>
      </c>
      <c r="J117" s="38">
        <f t="shared" si="3"/>
        <v>0.3959191398</v>
      </c>
      <c r="K117" s="39">
        <f t="shared" si="4"/>
        <v>0.398089172</v>
      </c>
      <c r="L117" s="38">
        <f t="shared" si="5"/>
        <v>124.3186099</v>
      </c>
      <c r="M117" s="40">
        <f t="shared" si="6"/>
        <v>0</v>
      </c>
      <c r="N117" s="41">
        <f t="shared" si="7"/>
        <v>0</v>
      </c>
      <c r="P117" s="42"/>
      <c r="Q117" s="42"/>
      <c r="R117" s="42"/>
      <c r="T117" s="46"/>
      <c r="U117" s="47"/>
      <c r="V117" s="48"/>
      <c r="W117" s="49"/>
      <c r="X117" s="49"/>
      <c r="Y117" s="49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</row>
    <row r="118" ht="12.75" customHeight="1">
      <c r="A118" s="27"/>
      <c r="B118" s="27"/>
      <c r="C118" s="30" t="s">
        <v>135</v>
      </c>
      <c r="D118" s="32">
        <v>109.0</v>
      </c>
      <c r="E118" s="5">
        <v>104.0</v>
      </c>
      <c r="F118" s="6">
        <v>146.0</v>
      </c>
      <c r="G118" s="31">
        <v>206.0</v>
      </c>
      <c r="H118" s="45">
        <f t="shared" si="1"/>
        <v>0.5117370892</v>
      </c>
      <c r="I118" s="37">
        <f t="shared" si="2"/>
        <v>0.4513274336</v>
      </c>
      <c r="J118" s="38">
        <f t="shared" si="3"/>
        <v>0.4138372285</v>
      </c>
      <c r="K118" s="39">
        <f t="shared" si="4"/>
        <v>0.4147727273</v>
      </c>
      <c r="L118" s="38">
        <f t="shared" si="5"/>
        <v>145.6707044</v>
      </c>
      <c r="M118" s="40">
        <f t="shared" si="6"/>
        <v>0</v>
      </c>
      <c r="N118" s="41">
        <f t="shared" si="7"/>
        <v>0</v>
      </c>
      <c r="P118" s="42"/>
      <c r="Q118" s="42"/>
      <c r="R118" s="42"/>
      <c r="T118" s="46"/>
      <c r="U118" s="47"/>
      <c r="V118" s="48"/>
      <c r="W118" s="49"/>
      <c r="X118" s="49"/>
      <c r="Y118" s="49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</row>
    <row r="119" ht="12.75" customHeight="1">
      <c r="A119" s="27"/>
      <c r="B119" s="27"/>
      <c r="C119" s="30" t="s">
        <v>136</v>
      </c>
      <c r="D119" s="32">
        <v>316.0</v>
      </c>
      <c r="E119" s="5">
        <v>185.0</v>
      </c>
      <c r="F119" s="6">
        <v>413.0</v>
      </c>
      <c r="G119" s="31">
        <v>395.0</v>
      </c>
      <c r="H119" s="45">
        <f t="shared" si="1"/>
        <v>0.630738523</v>
      </c>
      <c r="I119" s="37">
        <f t="shared" si="2"/>
        <v>0.5569136746</v>
      </c>
      <c r="J119" s="38">
        <f t="shared" si="3"/>
        <v>0.511514993</v>
      </c>
      <c r="K119" s="39">
        <f t="shared" si="4"/>
        <v>0.5111386139</v>
      </c>
      <c r="L119" s="38">
        <f t="shared" si="5"/>
        <v>413.3041144</v>
      </c>
      <c r="M119" s="40">
        <f t="shared" si="6"/>
        <v>0</v>
      </c>
      <c r="N119" s="41">
        <f t="shared" si="7"/>
        <v>0</v>
      </c>
      <c r="P119" s="42"/>
      <c r="Q119" s="42"/>
      <c r="R119" s="42"/>
      <c r="T119" s="46"/>
      <c r="U119" s="47"/>
      <c r="V119" s="48"/>
      <c r="W119" s="49"/>
      <c r="X119" s="49"/>
      <c r="Y119" s="49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</row>
    <row r="120" ht="12.75" customHeight="1">
      <c r="A120" s="28"/>
      <c r="B120" s="28"/>
      <c r="C120" s="30" t="s">
        <v>137</v>
      </c>
      <c r="D120" s="32">
        <v>162.0</v>
      </c>
      <c r="E120" s="5">
        <v>184.0</v>
      </c>
      <c r="F120" s="6">
        <v>226.0</v>
      </c>
      <c r="G120" s="31">
        <v>399.0</v>
      </c>
      <c r="H120" s="45">
        <f t="shared" si="1"/>
        <v>0.4682080925</v>
      </c>
      <c r="I120" s="37">
        <f t="shared" si="2"/>
        <v>0.3995880536</v>
      </c>
      <c r="J120" s="38">
        <f t="shared" si="3"/>
        <v>0.357263055</v>
      </c>
      <c r="K120" s="39">
        <f t="shared" si="4"/>
        <v>0.3616</v>
      </c>
      <c r="L120" s="38">
        <f t="shared" si="5"/>
        <v>223.2894094</v>
      </c>
      <c r="M120" s="40">
        <f t="shared" si="6"/>
        <v>-2</v>
      </c>
      <c r="N120" s="41">
        <f t="shared" si="7"/>
        <v>0</v>
      </c>
      <c r="P120" s="42"/>
      <c r="Q120" s="42"/>
      <c r="R120" s="42"/>
      <c r="T120" s="46"/>
      <c r="U120" s="47"/>
      <c r="V120" s="48"/>
      <c r="W120" s="49"/>
      <c r="X120" s="49"/>
      <c r="Y120" s="49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</row>
    <row r="121" ht="12.75" customHeight="1">
      <c r="A121" s="27"/>
      <c r="B121" s="27"/>
      <c r="C121" s="30" t="s">
        <v>138</v>
      </c>
      <c r="D121" s="32">
        <v>305.0</v>
      </c>
      <c r="E121" s="5">
        <v>260.0</v>
      </c>
      <c r="F121" s="6">
        <v>369.0</v>
      </c>
      <c r="G121" s="31">
        <v>549.0</v>
      </c>
      <c r="H121" s="45">
        <f t="shared" si="1"/>
        <v>0.5398230088</v>
      </c>
      <c r="I121" s="37">
        <f t="shared" si="2"/>
        <v>0.4544841537</v>
      </c>
      <c r="J121" s="38">
        <f t="shared" si="3"/>
        <v>0.4023066729</v>
      </c>
      <c r="K121" s="39">
        <f t="shared" si="4"/>
        <v>0.4019607843</v>
      </c>
      <c r="L121" s="38">
        <f t="shared" si="5"/>
        <v>369.3175257</v>
      </c>
      <c r="M121" s="40">
        <f t="shared" si="6"/>
        <v>0</v>
      </c>
      <c r="N121" s="41">
        <f t="shared" si="7"/>
        <v>0</v>
      </c>
      <c r="P121" s="42"/>
      <c r="Q121" s="42"/>
      <c r="R121" s="42"/>
      <c r="T121" s="46"/>
      <c r="U121" s="47"/>
      <c r="V121" s="48"/>
      <c r="W121" s="49"/>
      <c r="X121" s="49"/>
      <c r="Y121" s="49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  <c r="AS121" s="50"/>
      <c r="AT121" s="50"/>
      <c r="AU121" s="50"/>
      <c r="AV121" s="50"/>
      <c r="AW121" s="50"/>
      <c r="AX121" s="50"/>
      <c r="AY121" s="50"/>
    </row>
    <row r="122" ht="12.75" customHeight="1">
      <c r="A122" s="29"/>
      <c r="B122" s="29"/>
      <c r="C122" s="30" t="s">
        <v>139</v>
      </c>
      <c r="D122" s="32">
        <v>97.0</v>
      </c>
      <c r="E122" s="5">
        <v>102.0</v>
      </c>
      <c r="F122" s="6">
        <v>179.0</v>
      </c>
      <c r="G122" s="31">
        <v>190.0</v>
      </c>
      <c r="H122" s="45">
        <f t="shared" si="1"/>
        <v>0.4874371859</v>
      </c>
      <c r="I122" s="37">
        <f t="shared" si="2"/>
        <v>0.485915493</v>
      </c>
      <c r="J122" s="38">
        <f t="shared" si="3"/>
        <v>0.4831177552</v>
      </c>
      <c r="K122" s="39">
        <f t="shared" si="4"/>
        <v>0.4850948509</v>
      </c>
      <c r="L122" s="38">
        <f t="shared" si="5"/>
        <v>178.2704517</v>
      </c>
      <c r="M122" s="40">
        <f t="shared" si="6"/>
        <v>0</v>
      </c>
      <c r="N122" s="41">
        <f t="shared" si="7"/>
        <v>0</v>
      </c>
      <c r="P122" s="42"/>
      <c r="Q122" s="42"/>
      <c r="R122" s="42"/>
      <c r="T122" s="46"/>
      <c r="U122" s="47"/>
      <c r="V122" s="48"/>
      <c r="W122" s="49"/>
      <c r="X122" s="49"/>
      <c r="Y122" s="49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  <c r="AU122" s="50"/>
      <c r="AV122" s="50"/>
      <c r="AW122" s="50"/>
      <c r="AX122" s="50"/>
      <c r="AY122" s="50"/>
    </row>
    <row r="123" ht="12.75" customHeight="1">
      <c r="A123" s="27"/>
      <c r="B123" s="27"/>
      <c r="C123" s="30" t="s">
        <v>140</v>
      </c>
      <c r="D123" s="32">
        <v>140.0</v>
      </c>
      <c r="E123" s="5">
        <v>171.0</v>
      </c>
      <c r="F123" s="6">
        <v>198.0</v>
      </c>
      <c r="G123" s="31">
        <v>295.0</v>
      </c>
      <c r="H123" s="45">
        <f t="shared" si="1"/>
        <v>0.4501607717</v>
      </c>
      <c r="I123" s="37">
        <f t="shared" si="2"/>
        <v>0.42039801</v>
      </c>
      <c r="J123" s="38">
        <f t="shared" si="3"/>
        <v>0.4009649612</v>
      </c>
      <c r="K123" s="39">
        <f t="shared" si="4"/>
        <v>0.4016227181</v>
      </c>
      <c r="L123" s="38">
        <f t="shared" si="5"/>
        <v>197.6757259</v>
      </c>
      <c r="M123" s="40">
        <f t="shared" si="6"/>
        <v>0</v>
      </c>
      <c r="N123" s="41">
        <f t="shared" si="7"/>
        <v>0</v>
      </c>
      <c r="P123" s="42"/>
      <c r="Q123" s="42"/>
      <c r="R123" s="42"/>
      <c r="T123" s="46"/>
      <c r="U123" s="47"/>
      <c r="V123" s="48"/>
      <c r="W123" s="49"/>
      <c r="X123" s="49"/>
      <c r="Y123" s="49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</row>
    <row r="124" ht="12.75" customHeight="1">
      <c r="A124" s="27"/>
      <c r="B124" s="27"/>
      <c r="C124" s="30" t="s">
        <v>141</v>
      </c>
      <c r="D124" s="32">
        <v>97.0</v>
      </c>
      <c r="E124" s="5">
        <v>49.0</v>
      </c>
      <c r="F124" s="6">
        <v>95.0</v>
      </c>
      <c r="G124" s="31">
        <v>236.0</v>
      </c>
      <c r="H124" s="45">
        <f t="shared" si="1"/>
        <v>0.6643835616</v>
      </c>
      <c r="I124" s="37">
        <f t="shared" si="2"/>
        <v>0.4025157233</v>
      </c>
      <c r="J124" s="38">
        <f t="shared" si="3"/>
        <v>0.2463379328</v>
      </c>
      <c r="K124" s="39">
        <f t="shared" si="4"/>
        <v>0.2870090634</v>
      </c>
      <c r="L124" s="38">
        <f t="shared" si="5"/>
        <v>81.53785576</v>
      </c>
      <c r="M124" s="40">
        <f t="shared" si="6"/>
        <v>-13</v>
      </c>
      <c r="N124" s="41">
        <f t="shared" si="7"/>
        <v>6</v>
      </c>
      <c r="P124" s="42"/>
      <c r="Q124" s="42"/>
      <c r="R124" s="42"/>
      <c r="T124" s="46"/>
      <c r="U124" s="47"/>
      <c r="V124" s="48"/>
      <c r="W124" s="49"/>
      <c r="X124" s="49"/>
      <c r="Y124" s="49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</row>
    <row r="125" ht="12.75" customHeight="1">
      <c r="A125" s="27"/>
      <c r="B125" s="27"/>
      <c r="C125" s="30" t="s">
        <v>142</v>
      </c>
      <c r="D125" s="32">
        <v>187.0</v>
      </c>
      <c r="E125" s="5">
        <v>252.0</v>
      </c>
      <c r="F125" s="6">
        <v>241.0</v>
      </c>
      <c r="G125" s="31">
        <v>440.0</v>
      </c>
      <c r="H125" s="45">
        <f t="shared" si="1"/>
        <v>0.4259681093</v>
      </c>
      <c r="I125" s="37">
        <f t="shared" si="2"/>
        <v>0.3821428571</v>
      </c>
      <c r="J125" s="38">
        <f t="shared" si="3"/>
        <v>0.354426603</v>
      </c>
      <c r="K125" s="39">
        <f t="shared" si="4"/>
        <v>0.3538913363</v>
      </c>
      <c r="L125" s="38">
        <f t="shared" si="5"/>
        <v>241.3645166</v>
      </c>
      <c r="M125" s="40">
        <f t="shared" si="6"/>
        <v>0</v>
      </c>
      <c r="N125" s="41">
        <f t="shared" si="7"/>
        <v>0</v>
      </c>
      <c r="P125" s="42"/>
      <c r="Q125" s="42"/>
      <c r="R125" s="42"/>
      <c r="T125" s="46"/>
      <c r="U125" s="47"/>
      <c r="V125" s="48"/>
      <c r="W125" s="49"/>
      <c r="X125" s="49"/>
      <c r="Y125" s="49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AY125" s="50"/>
    </row>
    <row r="126" ht="12.75" customHeight="1">
      <c r="A126" s="27"/>
      <c r="B126" s="27"/>
      <c r="C126" s="30" t="s">
        <v>143</v>
      </c>
      <c r="D126" s="32">
        <v>175.0</v>
      </c>
      <c r="E126" s="5">
        <v>152.0</v>
      </c>
      <c r="F126" s="6">
        <v>230.0</v>
      </c>
      <c r="G126" s="31">
        <v>337.0</v>
      </c>
      <c r="H126" s="45">
        <f t="shared" si="1"/>
        <v>0.5351681957</v>
      </c>
      <c r="I126" s="37">
        <f t="shared" si="2"/>
        <v>0.4530201342</v>
      </c>
      <c r="J126" s="38">
        <f t="shared" si="3"/>
        <v>0.4027225887</v>
      </c>
      <c r="K126" s="39">
        <f t="shared" si="4"/>
        <v>0.405643739</v>
      </c>
      <c r="L126" s="38">
        <f t="shared" si="5"/>
        <v>228.3437078</v>
      </c>
      <c r="M126" s="40">
        <f t="shared" si="6"/>
        <v>-1</v>
      </c>
      <c r="N126" s="41">
        <f t="shared" si="7"/>
        <v>0</v>
      </c>
      <c r="P126" s="42"/>
      <c r="Q126" s="42"/>
      <c r="R126" s="42"/>
      <c r="T126" s="46"/>
      <c r="U126" s="47"/>
      <c r="V126" s="48"/>
      <c r="W126" s="49"/>
      <c r="X126" s="49"/>
      <c r="Y126" s="49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  <c r="AV126" s="50"/>
      <c r="AW126" s="50"/>
      <c r="AX126" s="50"/>
      <c r="AY126" s="50"/>
    </row>
    <row r="127" ht="12.75" customHeight="1">
      <c r="A127" s="27"/>
      <c r="B127" s="27"/>
      <c r="C127" s="30" t="s">
        <v>144</v>
      </c>
      <c r="D127" s="32">
        <v>79.0</v>
      </c>
      <c r="E127" s="5">
        <v>107.0</v>
      </c>
      <c r="F127" s="6">
        <v>111.0</v>
      </c>
      <c r="G127" s="31">
        <v>196.0</v>
      </c>
      <c r="H127" s="45">
        <f t="shared" si="1"/>
        <v>0.4247311828</v>
      </c>
      <c r="I127" s="37">
        <f t="shared" si="2"/>
        <v>0.3853955375</v>
      </c>
      <c r="J127" s="38">
        <f t="shared" si="3"/>
        <v>0.360324202</v>
      </c>
      <c r="K127" s="39">
        <f t="shared" si="4"/>
        <v>0.3615635179</v>
      </c>
      <c r="L127" s="38">
        <f t="shared" si="5"/>
        <v>110.61953</v>
      </c>
      <c r="M127" s="40">
        <f t="shared" si="6"/>
        <v>0</v>
      </c>
      <c r="N127" s="41">
        <f t="shared" si="7"/>
        <v>0</v>
      </c>
      <c r="P127" s="42"/>
      <c r="Q127" s="42"/>
      <c r="R127" s="42"/>
      <c r="T127" s="46"/>
      <c r="U127" s="47"/>
      <c r="V127" s="48"/>
      <c r="W127" s="49"/>
      <c r="X127" s="49"/>
      <c r="Y127" s="49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</row>
    <row r="128" ht="12.75" customHeight="1">
      <c r="A128" s="27"/>
      <c r="B128" s="27"/>
      <c r="C128" s="30" t="s">
        <v>145</v>
      </c>
      <c r="D128" s="32">
        <v>41.0</v>
      </c>
      <c r="E128" s="5">
        <v>30.0</v>
      </c>
      <c r="F128" s="6">
        <v>47.0</v>
      </c>
      <c r="G128" s="31">
        <v>71.0</v>
      </c>
      <c r="H128" s="45">
        <f t="shared" si="1"/>
        <v>0.5774647887</v>
      </c>
      <c r="I128" s="37">
        <f t="shared" si="2"/>
        <v>0.4656084656</v>
      </c>
      <c r="J128" s="38">
        <f t="shared" si="3"/>
        <v>0.3978076076</v>
      </c>
      <c r="K128" s="39">
        <f t="shared" si="4"/>
        <v>0.3983050847</v>
      </c>
      <c r="L128" s="38">
        <f t="shared" si="5"/>
        <v>46.94129769</v>
      </c>
      <c r="M128" s="40">
        <f t="shared" si="6"/>
        <v>0</v>
      </c>
      <c r="N128" s="41">
        <f t="shared" si="7"/>
        <v>0</v>
      </c>
      <c r="P128" s="42"/>
      <c r="Q128" s="42"/>
      <c r="R128" s="42"/>
      <c r="T128" s="46"/>
      <c r="U128" s="47"/>
      <c r="V128" s="48"/>
      <c r="W128" s="49"/>
      <c r="X128" s="49"/>
      <c r="Y128" s="49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  <c r="AV128" s="50"/>
      <c r="AW128" s="50"/>
      <c r="AX128" s="50"/>
      <c r="AY128" s="50"/>
    </row>
    <row r="129" ht="12.75" customHeight="1">
      <c r="A129" s="28"/>
      <c r="B129" s="28"/>
      <c r="C129" s="30" t="s">
        <v>146</v>
      </c>
      <c r="D129" s="32">
        <v>99.0</v>
      </c>
      <c r="E129" s="5">
        <v>278.0</v>
      </c>
      <c r="F129" s="6">
        <v>135.0</v>
      </c>
      <c r="G129" s="31">
        <v>428.0</v>
      </c>
      <c r="H129" s="45">
        <f t="shared" si="1"/>
        <v>0.2625994695</v>
      </c>
      <c r="I129" s="37">
        <f t="shared" si="2"/>
        <v>0.2489361702</v>
      </c>
      <c r="J129" s="38">
        <f t="shared" si="3"/>
        <v>0.2389960811</v>
      </c>
      <c r="K129" s="39">
        <f t="shared" si="4"/>
        <v>0.2397868561</v>
      </c>
      <c r="L129" s="38">
        <f t="shared" si="5"/>
        <v>134.5547937</v>
      </c>
      <c r="M129" s="40">
        <f t="shared" si="6"/>
        <v>0</v>
      </c>
      <c r="N129" s="41">
        <f t="shared" si="7"/>
        <v>0</v>
      </c>
      <c r="P129" s="42"/>
      <c r="Q129" s="42"/>
      <c r="R129" s="42"/>
      <c r="T129" s="46"/>
      <c r="U129" s="47"/>
      <c r="V129" s="48"/>
      <c r="W129" s="49"/>
      <c r="X129" s="49"/>
      <c r="Y129" s="49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</row>
    <row r="130" ht="12.75" customHeight="1">
      <c r="A130" s="27"/>
      <c r="B130" s="27"/>
      <c r="C130" s="30" t="s">
        <v>147</v>
      </c>
      <c r="D130" s="32">
        <v>54.0</v>
      </c>
      <c r="E130" s="5">
        <v>114.0</v>
      </c>
      <c r="F130" s="6">
        <v>110.0</v>
      </c>
      <c r="G130" s="31">
        <v>281.0</v>
      </c>
      <c r="H130" s="45">
        <f t="shared" si="1"/>
        <v>0.3214285714</v>
      </c>
      <c r="I130" s="37">
        <f t="shared" si="2"/>
        <v>0.2933810376</v>
      </c>
      <c r="J130" s="38">
        <f t="shared" si="3"/>
        <v>0.2749643752</v>
      </c>
      <c r="K130" s="39">
        <f t="shared" si="4"/>
        <v>0.2813299233</v>
      </c>
      <c r="L130" s="38">
        <f t="shared" si="5"/>
        <v>107.5110707</v>
      </c>
      <c r="M130" s="40">
        <f t="shared" si="6"/>
        <v>-2</v>
      </c>
      <c r="N130" s="41">
        <f t="shared" si="7"/>
        <v>0</v>
      </c>
      <c r="P130" s="42"/>
      <c r="Q130" s="42"/>
      <c r="R130" s="42"/>
      <c r="T130" s="46"/>
      <c r="U130" s="47"/>
      <c r="V130" s="48"/>
      <c r="W130" s="49"/>
      <c r="X130" s="49"/>
      <c r="Y130" s="49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</row>
    <row r="131" ht="12.75" customHeight="1">
      <c r="A131" s="29"/>
      <c r="B131" s="29"/>
      <c r="C131" s="30" t="s">
        <v>148</v>
      </c>
      <c r="D131" s="32">
        <v>132.0</v>
      </c>
      <c r="E131" s="5">
        <v>92.0</v>
      </c>
      <c r="F131" s="6">
        <v>109.0</v>
      </c>
      <c r="G131" s="31">
        <v>253.0</v>
      </c>
      <c r="H131" s="45">
        <f t="shared" si="1"/>
        <v>0.5892857143</v>
      </c>
      <c r="I131" s="37">
        <f t="shared" si="2"/>
        <v>0.4112627986</v>
      </c>
      <c r="J131" s="38">
        <f t="shared" si="3"/>
        <v>0.3044821519</v>
      </c>
      <c r="K131" s="39">
        <f t="shared" si="4"/>
        <v>0.3011049724</v>
      </c>
      <c r="L131" s="38">
        <f t="shared" si="5"/>
        <v>110.222539</v>
      </c>
      <c r="M131" s="40">
        <f t="shared" si="6"/>
        <v>1</v>
      </c>
      <c r="N131" s="41">
        <f t="shared" si="7"/>
        <v>0</v>
      </c>
      <c r="P131" s="42"/>
      <c r="Q131" s="42"/>
      <c r="R131" s="42"/>
      <c r="T131" s="46"/>
      <c r="U131" s="47"/>
      <c r="V131" s="48"/>
      <c r="W131" s="49"/>
      <c r="X131" s="49"/>
      <c r="Y131" s="49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</row>
    <row r="132" ht="12.75" customHeight="1">
      <c r="A132" s="29"/>
      <c r="B132" s="29"/>
      <c r="C132" s="30" t="s">
        <v>149</v>
      </c>
      <c r="D132" s="32">
        <v>112.0</v>
      </c>
      <c r="E132" s="5">
        <v>236.0</v>
      </c>
      <c r="F132" s="6">
        <v>147.0</v>
      </c>
      <c r="G132" s="31">
        <v>484.0</v>
      </c>
      <c r="H132" s="45">
        <f t="shared" si="1"/>
        <v>0.3218390805</v>
      </c>
      <c r="I132" s="37">
        <f t="shared" si="2"/>
        <v>0.2645556691</v>
      </c>
      <c r="J132" s="38">
        <f t="shared" si="3"/>
        <v>0.2289159095</v>
      </c>
      <c r="K132" s="39">
        <f t="shared" si="4"/>
        <v>0.2329635499</v>
      </c>
      <c r="L132" s="38">
        <f t="shared" si="5"/>
        <v>144.4459389</v>
      </c>
      <c r="M132" s="40">
        <f t="shared" si="6"/>
        <v>-2</v>
      </c>
      <c r="N132" s="41">
        <f t="shared" si="7"/>
        <v>0</v>
      </c>
      <c r="P132" s="42"/>
      <c r="Q132" s="42"/>
      <c r="R132" s="42"/>
      <c r="T132" s="46"/>
      <c r="U132" s="47"/>
      <c r="V132" s="48"/>
      <c r="W132" s="49"/>
      <c r="X132" s="49"/>
      <c r="Y132" s="49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</row>
    <row r="133" ht="12.75" customHeight="1">
      <c r="A133" s="28"/>
      <c r="B133" s="28"/>
      <c r="C133" s="30" t="s">
        <v>150</v>
      </c>
      <c r="D133" s="32">
        <v>39.0</v>
      </c>
      <c r="E133" s="5">
        <v>48.0</v>
      </c>
      <c r="F133" s="6">
        <v>40.0</v>
      </c>
      <c r="G133" s="31">
        <v>108.0</v>
      </c>
      <c r="H133" s="45">
        <f t="shared" si="1"/>
        <v>0.4482758621</v>
      </c>
      <c r="I133" s="37">
        <f t="shared" si="2"/>
        <v>0.3361702128</v>
      </c>
      <c r="J133" s="38">
        <f t="shared" si="3"/>
        <v>0.2682284283</v>
      </c>
      <c r="K133" s="39">
        <f t="shared" si="4"/>
        <v>0.2702702703</v>
      </c>
      <c r="L133" s="38">
        <f t="shared" si="5"/>
        <v>39.69780739</v>
      </c>
      <c r="M133" s="40">
        <f t="shared" si="6"/>
        <v>0</v>
      </c>
      <c r="N133" s="41">
        <f t="shared" si="7"/>
        <v>0</v>
      </c>
      <c r="P133" s="42"/>
      <c r="Q133" s="42"/>
      <c r="R133" s="42"/>
      <c r="T133" s="46"/>
      <c r="U133" s="47"/>
      <c r="V133" s="48"/>
      <c r="W133" s="49"/>
      <c r="X133" s="49"/>
      <c r="Y133" s="49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</row>
    <row r="134" ht="12.75" customHeight="1">
      <c r="A134" s="27"/>
      <c r="B134" s="27"/>
      <c r="C134" s="30" t="s">
        <v>151</v>
      </c>
      <c r="D134" s="32">
        <v>67.0</v>
      </c>
      <c r="E134" s="5">
        <v>93.0</v>
      </c>
      <c r="F134" s="6">
        <v>88.0</v>
      </c>
      <c r="G134" s="31">
        <v>248.0</v>
      </c>
      <c r="H134" s="45">
        <f t="shared" si="1"/>
        <v>0.41875</v>
      </c>
      <c r="I134" s="37">
        <f t="shared" si="2"/>
        <v>0.3125</v>
      </c>
      <c r="J134" s="38">
        <f t="shared" si="3"/>
        <v>0.2480091839</v>
      </c>
      <c r="K134" s="39">
        <f t="shared" si="4"/>
        <v>0.2619047619</v>
      </c>
      <c r="L134" s="38">
        <f t="shared" si="5"/>
        <v>83.33108577</v>
      </c>
      <c r="M134" s="40">
        <f t="shared" si="6"/>
        <v>-4</v>
      </c>
      <c r="N134" s="41">
        <f t="shared" si="7"/>
        <v>1</v>
      </c>
      <c r="P134" s="42"/>
      <c r="Q134" s="42"/>
      <c r="R134" s="42"/>
      <c r="T134" s="46"/>
      <c r="U134" s="47"/>
      <c r="V134" s="48"/>
      <c r="W134" s="49"/>
      <c r="X134" s="49"/>
      <c r="Y134" s="49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</row>
    <row r="135" ht="12.75" customHeight="1">
      <c r="A135" s="27"/>
      <c r="B135" s="27"/>
      <c r="C135" s="30" t="s">
        <v>152</v>
      </c>
      <c r="D135" s="32">
        <v>45.0</v>
      </c>
      <c r="E135" s="5">
        <v>129.0</v>
      </c>
      <c r="F135" s="6">
        <v>67.0</v>
      </c>
      <c r="G135" s="31">
        <v>258.0</v>
      </c>
      <c r="H135" s="45">
        <f t="shared" si="1"/>
        <v>0.2586206897</v>
      </c>
      <c r="I135" s="37">
        <f t="shared" si="2"/>
        <v>0.2244488978</v>
      </c>
      <c r="J135" s="38">
        <f t="shared" si="3"/>
        <v>0.2024272828</v>
      </c>
      <c r="K135" s="39">
        <f t="shared" si="4"/>
        <v>0.2061538462</v>
      </c>
      <c r="L135" s="38">
        <f t="shared" si="5"/>
        <v>65.7888669</v>
      </c>
      <c r="M135" s="40">
        <f t="shared" si="6"/>
        <v>-1</v>
      </c>
      <c r="N135" s="41">
        <f t="shared" si="7"/>
        <v>0</v>
      </c>
      <c r="P135" s="42"/>
      <c r="Q135" s="42"/>
      <c r="R135" s="42"/>
      <c r="T135" s="46"/>
      <c r="U135" s="47"/>
      <c r="V135" s="48"/>
      <c r="W135" s="49"/>
      <c r="X135" s="49"/>
      <c r="Y135" s="49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</row>
    <row r="136" ht="12.75" customHeight="1">
      <c r="A136" s="27"/>
      <c r="B136" s="27"/>
      <c r="C136" s="30" t="s">
        <v>153</v>
      </c>
      <c r="D136" s="32">
        <v>44.0</v>
      </c>
      <c r="E136" s="5">
        <v>174.0</v>
      </c>
      <c r="F136" s="6">
        <v>72.0</v>
      </c>
      <c r="G136" s="31">
        <v>256.0</v>
      </c>
      <c r="H136" s="45">
        <f t="shared" si="1"/>
        <v>0.2018348624</v>
      </c>
      <c r="I136" s="37">
        <f t="shared" si="2"/>
        <v>0.2124542125</v>
      </c>
      <c r="J136" s="38">
        <f t="shared" si="3"/>
        <v>0.2168220174</v>
      </c>
      <c r="K136" s="39">
        <f t="shared" si="4"/>
        <v>0.2195121951</v>
      </c>
      <c r="L136" s="38">
        <f t="shared" si="5"/>
        <v>71.11762171</v>
      </c>
      <c r="M136" s="40">
        <f t="shared" si="6"/>
        <v>0</v>
      </c>
      <c r="N136" s="41">
        <f t="shared" si="7"/>
        <v>0</v>
      </c>
      <c r="P136" s="42"/>
      <c r="Q136" s="42"/>
      <c r="R136" s="42"/>
      <c r="T136" s="46"/>
      <c r="U136" s="47"/>
      <c r="V136" s="48"/>
      <c r="W136" s="49"/>
      <c r="X136" s="49"/>
      <c r="Y136" s="49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</row>
    <row r="137" ht="12.75" customHeight="1">
      <c r="A137" s="28"/>
      <c r="B137" s="28"/>
      <c r="C137" s="30" t="s">
        <v>154</v>
      </c>
      <c r="D137" s="32">
        <v>89.0</v>
      </c>
      <c r="E137" s="5">
        <v>159.0</v>
      </c>
      <c r="F137" s="6">
        <v>164.0</v>
      </c>
      <c r="G137" s="31">
        <v>305.0</v>
      </c>
      <c r="H137" s="45">
        <f t="shared" si="1"/>
        <v>0.3588709677</v>
      </c>
      <c r="I137" s="37">
        <f t="shared" si="2"/>
        <v>0.3528591353</v>
      </c>
      <c r="J137" s="38">
        <f t="shared" si="3"/>
        <v>0.347422147</v>
      </c>
      <c r="K137" s="39">
        <f t="shared" si="4"/>
        <v>0.3496801706</v>
      </c>
      <c r="L137" s="38">
        <f t="shared" si="5"/>
        <v>162.9409869</v>
      </c>
      <c r="M137" s="40">
        <f t="shared" si="6"/>
        <v>-1</v>
      </c>
      <c r="N137" s="41">
        <f t="shared" si="7"/>
        <v>0</v>
      </c>
      <c r="P137" s="42"/>
      <c r="Q137" s="42"/>
      <c r="R137" s="42"/>
      <c r="T137" s="46"/>
      <c r="U137" s="47"/>
      <c r="V137" s="48"/>
      <c r="W137" s="49"/>
      <c r="X137" s="49"/>
      <c r="Y137" s="49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</row>
    <row r="138" ht="12.75" customHeight="1">
      <c r="A138" s="27"/>
      <c r="B138" s="27"/>
      <c r="C138" s="30" t="s">
        <v>155</v>
      </c>
      <c r="D138" s="32">
        <v>51.0</v>
      </c>
      <c r="E138" s="5">
        <v>113.0</v>
      </c>
      <c r="F138" s="6">
        <v>84.0</v>
      </c>
      <c r="G138" s="31">
        <v>160.0</v>
      </c>
      <c r="H138" s="45">
        <f t="shared" si="1"/>
        <v>0.3109756098</v>
      </c>
      <c r="I138" s="37">
        <f t="shared" si="2"/>
        <v>0.3308823529</v>
      </c>
      <c r="J138" s="38">
        <f t="shared" si="3"/>
        <v>0.3407164023</v>
      </c>
      <c r="K138" s="39">
        <f t="shared" si="4"/>
        <v>0.3442622951</v>
      </c>
      <c r="L138" s="38">
        <f t="shared" si="5"/>
        <v>83.13480216</v>
      </c>
      <c r="M138" s="40">
        <f t="shared" si="6"/>
        <v>0</v>
      </c>
      <c r="N138" s="41">
        <f t="shared" si="7"/>
        <v>0</v>
      </c>
      <c r="P138" s="42"/>
      <c r="Q138" s="42"/>
      <c r="R138" s="42"/>
      <c r="T138" s="46"/>
      <c r="U138" s="47"/>
      <c r="V138" s="48"/>
      <c r="W138" s="49"/>
      <c r="X138" s="49"/>
      <c r="Y138" s="49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</row>
    <row r="139" ht="12.75" customHeight="1">
      <c r="A139" s="28"/>
      <c r="B139" s="28"/>
      <c r="C139" s="30" t="s">
        <v>156</v>
      </c>
      <c r="D139" s="32">
        <v>102.0</v>
      </c>
      <c r="E139" s="5">
        <v>126.0</v>
      </c>
      <c r="F139" s="6">
        <v>153.0</v>
      </c>
      <c r="G139" s="31">
        <v>252.0</v>
      </c>
      <c r="H139" s="45">
        <f t="shared" si="1"/>
        <v>0.4473684211</v>
      </c>
      <c r="I139" s="37">
        <f t="shared" si="2"/>
        <v>0.4028436019</v>
      </c>
      <c r="J139" s="38">
        <f t="shared" si="3"/>
        <v>0.3747142413</v>
      </c>
      <c r="K139" s="39">
        <f t="shared" si="4"/>
        <v>0.3777777778</v>
      </c>
      <c r="L139" s="38">
        <f t="shared" si="5"/>
        <v>151.7592677</v>
      </c>
      <c r="M139" s="40">
        <f t="shared" si="6"/>
        <v>-1</v>
      </c>
      <c r="N139" s="41">
        <f t="shared" si="7"/>
        <v>0</v>
      </c>
      <c r="P139" s="42"/>
      <c r="Q139" s="42"/>
      <c r="R139" s="42"/>
      <c r="T139" s="46"/>
      <c r="U139" s="47"/>
      <c r="V139" s="48"/>
      <c r="W139" s="49"/>
      <c r="X139" s="49"/>
      <c r="Y139" s="49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</row>
    <row r="140" ht="12.75" customHeight="1">
      <c r="A140" s="27"/>
      <c r="B140" s="27"/>
      <c r="C140" s="30" t="s">
        <v>157</v>
      </c>
      <c r="D140" s="32">
        <v>106.0</v>
      </c>
      <c r="E140" s="5">
        <v>97.0</v>
      </c>
      <c r="F140" s="6">
        <v>136.0</v>
      </c>
      <c r="G140" s="31">
        <v>245.0</v>
      </c>
      <c r="H140" s="45">
        <f t="shared" si="1"/>
        <v>0.5221674877</v>
      </c>
      <c r="I140" s="37">
        <f t="shared" si="2"/>
        <v>0.4143835616</v>
      </c>
      <c r="J140" s="38">
        <f t="shared" si="3"/>
        <v>0.3489843321</v>
      </c>
      <c r="K140" s="39">
        <f t="shared" si="4"/>
        <v>0.3569553806</v>
      </c>
      <c r="L140" s="38">
        <f t="shared" si="5"/>
        <v>132.9630305</v>
      </c>
      <c r="M140" s="40">
        <f t="shared" si="6"/>
        <v>-3</v>
      </c>
      <c r="N140" s="41">
        <f t="shared" si="7"/>
        <v>1</v>
      </c>
      <c r="P140" s="42"/>
      <c r="Q140" s="42"/>
      <c r="R140" s="42"/>
      <c r="T140" s="46"/>
      <c r="U140" s="47"/>
      <c r="V140" s="48"/>
      <c r="W140" s="49"/>
      <c r="X140" s="49"/>
      <c r="Y140" s="49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</row>
    <row r="141" ht="12.75" customHeight="1">
      <c r="A141" s="28"/>
      <c r="B141" s="28"/>
      <c r="C141" s="30" t="s">
        <v>158</v>
      </c>
      <c r="D141" s="32">
        <v>153.0</v>
      </c>
      <c r="E141" s="5">
        <v>175.0</v>
      </c>
      <c r="F141" s="6">
        <v>174.0</v>
      </c>
      <c r="G141" s="31">
        <v>452.0</v>
      </c>
      <c r="H141" s="45">
        <f t="shared" si="1"/>
        <v>0.4664634146</v>
      </c>
      <c r="I141" s="37">
        <f t="shared" si="2"/>
        <v>0.3427672956</v>
      </c>
      <c r="J141" s="38">
        <f t="shared" si="3"/>
        <v>0.2679966389</v>
      </c>
      <c r="K141" s="39">
        <f t="shared" si="4"/>
        <v>0.2779552716</v>
      </c>
      <c r="L141" s="38">
        <f t="shared" si="5"/>
        <v>167.765896</v>
      </c>
      <c r="M141" s="40">
        <f t="shared" si="6"/>
        <v>-6</v>
      </c>
      <c r="N141" s="41">
        <f t="shared" si="7"/>
        <v>2</v>
      </c>
      <c r="P141" s="42"/>
      <c r="Q141" s="42"/>
      <c r="R141" s="42"/>
      <c r="T141" s="46"/>
      <c r="U141" s="47"/>
      <c r="V141" s="48"/>
      <c r="W141" s="49"/>
      <c r="X141" s="49"/>
      <c r="Y141" s="49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</row>
    <row r="142" ht="12.75" customHeight="1">
      <c r="A142" s="27"/>
      <c r="B142" s="27"/>
      <c r="C142" s="30" t="s">
        <v>159</v>
      </c>
      <c r="D142" s="32">
        <v>125.0</v>
      </c>
      <c r="E142" s="5">
        <v>187.0</v>
      </c>
      <c r="F142" s="6">
        <v>141.0</v>
      </c>
      <c r="G142" s="31">
        <v>333.0</v>
      </c>
      <c r="H142" s="45">
        <f t="shared" si="1"/>
        <v>0.4006410256</v>
      </c>
      <c r="I142" s="37">
        <f t="shared" si="2"/>
        <v>0.3384223919</v>
      </c>
      <c r="J142" s="38">
        <f t="shared" si="3"/>
        <v>0.2998716236</v>
      </c>
      <c r="K142" s="39">
        <f t="shared" si="4"/>
        <v>0.2974683544</v>
      </c>
      <c r="L142" s="38">
        <f t="shared" si="5"/>
        <v>142.1391496</v>
      </c>
      <c r="M142" s="40">
        <f t="shared" si="6"/>
        <v>1</v>
      </c>
      <c r="N142" s="41">
        <f t="shared" si="7"/>
        <v>0</v>
      </c>
      <c r="P142" s="42"/>
      <c r="Q142" s="42"/>
      <c r="R142" s="42"/>
      <c r="T142" s="46"/>
      <c r="U142" s="47"/>
      <c r="V142" s="48"/>
      <c r="W142" s="49"/>
      <c r="X142" s="49"/>
      <c r="Y142" s="49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</row>
    <row r="143" ht="12.75" customHeight="1">
      <c r="A143" s="27"/>
      <c r="B143" s="27"/>
      <c r="C143" s="30" t="s">
        <v>160</v>
      </c>
      <c r="D143" s="32">
        <v>65.0</v>
      </c>
      <c r="E143" s="5">
        <v>46.0</v>
      </c>
      <c r="F143" s="6">
        <v>36.0</v>
      </c>
      <c r="G143" s="31">
        <v>116.0</v>
      </c>
      <c r="H143" s="45">
        <f t="shared" si="1"/>
        <v>0.5855855856</v>
      </c>
      <c r="I143" s="37">
        <f t="shared" si="2"/>
        <v>0.3840304183</v>
      </c>
      <c r="J143" s="38">
        <f t="shared" si="3"/>
        <v>0.2633869133</v>
      </c>
      <c r="K143" s="39">
        <f t="shared" si="4"/>
        <v>0.2368421053</v>
      </c>
      <c r="L143" s="38">
        <f t="shared" si="5"/>
        <v>40.03481082</v>
      </c>
      <c r="M143" s="40">
        <f t="shared" si="6"/>
        <v>4</v>
      </c>
      <c r="N143" s="41">
        <f t="shared" si="7"/>
        <v>1</v>
      </c>
      <c r="P143" s="42"/>
      <c r="Q143" s="42"/>
      <c r="R143" s="42"/>
      <c r="T143" s="46"/>
      <c r="U143" s="47"/>
      <c r="V143" s="48"/>
      <c r="W143" s="49"/>
      <c r="X143" s="49"/>
      <c r="Y143" s="49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X143" s="50"/>
      <c r="AY143" s="50"/>
    </row>
    <row r="144" ht="12.75" customHeight="1">
      <c r="A144" s="27"/>
      <c r="B144" s="27"/>
      <c r="C144" s="30" t="s">
        <v>161</v>
      </c>
      <c r="D144" s="32">
        <v>123.0</v>
      </c>
      <c r="E144" s="5">
        <v>183.0</v>
      </c>
      <c r="F144" s="6">
        <v>124.0</v>
      </c>
      <c r="G144" s="31">
        <v>403.0</v>
      </c>
      <c r="H144" s="45">
        <f t="shared" si="1"/>
        <v>0.4019607843</v>
      </c>
      <c r="I144" s="37">
        <f t="shared" si="2"/>
        <v>0.2965186074</v>
      </c>
      <c r="J144" s="38">
        <f t="shared" si="3"/>
        <v>0.2325044598</v>
      </c>
      <c r="K144" s="39">
        <f t="shared" si="4"/>
        <v>0.2352941176</v>
      </c>
      <c r="L144" s="38">
        <f t="shared" si="5"/>
        <v>122.5298503</v>
      </c>
      <c r="M144" s="40">
        <f t="shared" si="6"/>
        <v>-1</v>
      </c>
      <c r="N144" s="41">
        <f t="shared" si="7"/>
        <v>0</v>
      </c>
      <c r="P144" s="42"/>
      <c r="Q144" s="42"/>
      <c r="R144" s="42"/>
      <c r="T144" s="46"/>
      <c r="U144" s="47"/>
      <c r="V144" s="48"/>
      <c r="W144" s="49"/>
      <c r="X144" s="49"/>
      <c r="Y144" s="49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</row>
    <row r="145" ht="12.75" customHeight="1">
      <c r="A145" s="27"/>
      <c r="B145" s="27"/>
      <c r="C145" s="30" t="s">
        <v>162</v>
      </c>
      <c r="D145" s="32">
        <v>141.0</v>
      </c>
      <c r="E145" s="5">
        <v>155.0</v>
      </c>
      <c r="F145" s="6">
        <v>210.0</v>
      </c>
      <c r="G145" s="31">
        <v>439.0</v>
      </c>
      <c r="H145" s="45">
        <f t="shared" si="1"/>
        <v>0.4763513514</v>
      </c>
      <c r="I145" s="37">
        <f t="shared" si="2"/>
        <v>0.3714285714</v>
      </c>
      <c r="J145" s="38">
        <f t="shared" si="3"/>
        <v>0.3077169762</v>
      </c>
      <c r="K145" s="39">
        <f t="shared" si="4"/>
        <v>0.3235747304</v>
      </c>
      <c r="L145" s="38">
        <f t="shared" si="5"/>
        <v>199.7083176</v>
      </c>
      <c r="M145" s="40">
        <f t="shared" si="6"/>
        <v>-10</v>
      </c>
      <c r="N145" s="41">
        <f t="shared" si="7"/>
        <v>4</v>
      </c>
      <c r="P145" s="42"/>
      <c r="Q145" s="42"/>
      <c r="R145" s="42"/>
      <c r="T145" s="46"/>
      <c r="U145" s="47"/>
      <c r="V145" s="48"/>
      <c r="W145" s="49"/>
      <c r="X145" s="49"/>
      <c r="Y145" s="49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</row>
    <row r="146" ht="12.75" customHeight="1">
      <c r="A146" s="27"/>
      <c r="B146" s="27"/>
      <c r="C146" s="30" t="s">
        <v>163</v>
      </c>
      <c r="D146" s="32">
        <v>155.0</v>
      </c>
      <c r="E146" s="5">
        <v>146.0</v>
      </c>
      <c r="F146" s="6">
        <v>167.0</v>
      </c>
      <c r="G146" s="31">
        <v>398.0</v>
      </c>
      <c r="H146" s="45">
        <f t="shared" si="1"/>
        <v>0.5149501661</v>
      </c>
      <c r="I146" s="37">
        <f t="shared" si="2"/>
        <v>0.3718244804</v>
      </c>
      <c r="J146" s="38">
        <f t="shared" si="3"/>
        <v>0.2856054834</v>
      </c>
      <c r="K146" s="39">
        <f t="shared" si="4"/>
        <v>0.2955752212</v>
      </c>
      <c r="L146" s="38">
        <f t="shared" si="5"/>
        <v>161.3670981</v>
      </c>
      <c r="M146" s="40">
        <f t="shared" si="6"/>
        <v>-5</v>
      </c>
      <c r="N146" s="41">
        <f t="shared" si="7"/>
        <v>2</v>
      </c>
      <c r="P146" s="42"/>
      <c r="Q146" s="42"/>
      <c r="R146" s="42"/>
      <c r="T146" s="46"/>
      <c r="U146" s="47"/>
      <c r="V146" s="48"/>
      <c r="W146" s="49"/>
      <c r="X146" s="49"/>
      <c r="Y146" s="49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</row>
    <row r="147" ht="12.75" customHeight="1">
      <c r="A147" s="27"/>
      <c r="B147" s="27"/>
      <c r="C147" s="30" t="s">
        <v>164</v>
      </c>
      <c r="D147" s="32">
        <v>29.0</v>
      </c>
      <c r="E147" s="5">
        <v>224.0</v>
      </c>
      <c r="F147" s="6">
        <v>74.0</v>
      </c>
      <c r="G147" s="31">
        <v>172.0</v>
      </c>
      <c r="H147" s="45">
        <f t="shared" si="1"/>
        <v>0.1146245059</v>
      </c>
      <c r="I147" s="37">
        <f t="shared" si="2"/>
        <v>0.2064128257</v>
      </c>
      <c r="J147" s="38">
        <f t="shared" si="3"/>
        <v>0.2586019082</v>
      </c>
      <c r="K147" s="39">
        <f t="shared" si="4"/>
        <v>0.3008130081</v>
      </c>
      <c r="L147" s="38">
        <f t="shared" si="5"/>
        <v>63.61606942</v>
      </c>
      <c r="M147" s="40">
        <f t="shared" si="6"/>
        <v>-10</v>
      </c>
      <c r="N147" s="41">
        <f t="shared" si="7"/>
        <v>4</v>
      </c>
      <c r="P147" s="42"/>
      <c r="Q147" s="42"/>
      <c r="R147" s="42"/>
      <c r="T147" s="46"/>
      <c r="U147" s="47"/>
      <c r="V147" s="48"/>
      <c r="W147" s="49"/>
      <c r="X147" s="49"/>
      <c r="Y147" s="49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</row>
    <row r="148" ht="12.75" customHeight="1">
      <c r="A148" s="27"/>
      <c r="B148" s="27"/>
      <c r="C148" s="30" t="s">
        <v>165</v>
      </c>
      <c r="D148" s="32">
        <v>203.0</v>
      </c>
      <c r="E148" s="5">
        <v>113.0</v>
      </c>
      <c r="F148" s="6">
        <v>181.0</v>
      </c>
      <c r="G148" s="31">
        <v>296.0</v>
      </c>
      <c r="H148" s="45">
        <f t="shared" si="1"/>
        <v>0.6424050633</v>
      </c>
      <c r="I148" s="37">
        <f t="shared" si="2"/>
        <v>0.4842370744</v>
      </c>
      <c r="J148" s="38">
        <f t="shared" si="3"/>
        <v>0.3891506684</v>
      </c>
      <c r="K148" s="39">
        <f t="shared" si="4"/>
        <v>0.3794549266</v>
      </c>
      <c r="L148" s="38">
        <f t="shared" si="5"/>
        <v>185.6248688</v>
      </c>
      <c r="M148" s="40">
        <f t="shared" si="6"/>
        <v>4</v>
      </c>
      <c r="N148" s="41">
        <f t="shared" si="7"/>
        <v>1</v>
      </c>
      <c r="P148" s="42"/>
      <c r="Q148" s="42"/>
      <c r="R148" s="42"/>
      <c r="T148" s="46"/>
      <c r="U148" s="47"/>
      <c r="V148" s="48"/>
      <c r="W148" s="49"/>
      <c r="X148" s="49"/>
      <c r="Y148" s="49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X148" s="50"/>
      <c r="AY148" s="50"/>
    </row>
    <row r="149" ht="12.75" customHeight="1">
      <c r="A149" s="27"/>
      <c r="B149" s="27"/>
      <c r="C149" s="30" t="s">
        <v>166</v>
      </c>
      <c r="D149" s="32">
        <v>228.0</v>
      </c>
      <c r="E149" s="5">
        <v>113.0</v>
      </c>
      <c r="F149" s="6">
        <v>261.0</v>
      </c>
      <c r="G149" s="31">
        <v>293.0</v>
      </c>
      <c r="H149" s="45">
        <f t="shared" si="1"/>
        <v>0.6686217009</v>
      </c>
      <c r="I149" s="37">
        <f t="shared" si="2"/>
        <v>0.5463687151</v>
      </c>
      <c r="J149" s="38">
        <f t="shared" si="3"/>
        <v>0.4724389029</v>
      </c>
      <c r="K149" s="39">
        <f t="shared" si="4"/>
        <v>0.4711191336</v>
      </c>
      <c r="L149" s="38">
        <f t="shared" si="5"/>
        <v>261.7311522</v>
      </c>
      <c r="M149" s="40">
        <f t="shared" si="6"/>
        <v>0</v>
      </c>
      <c r="N149" s="41">
        <f t="shared" si="7"/>
        <v>0</v>
      </c>
      <c r="P149" s="42"/>
      <c r="Q149" s="42"/>
      <c r="R149" s="42"/>
      <c r="T149" s="46"/>
      <c r="U149" s="47"/>
      <c r="V149" s="48"/>
      <c r="W149" s="49"/>
      <c r="X149" s="49"/>
      <c r="Y149" s="49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X149" s="50"/>
      <c r="AY149" s="50"/>
    </row>
    <row r="150" ht="12.75" customHeight="1">
      <c r="A150" s="27"/>
      <c r="B150" s="27"/>
      <c r="C150" s="30" t="s">
        <v>167</v>
      </c>
      <c r="D150" s="32">
        <v>25.0</v>
      </c>
      <c r="E150" s="5">
        <v>19.0</v>
      </c>
      <c r="F150" s="6">
        <v>42.0</v>
      </c>
      <c r="G150" s="31">
        <v>55.0</v>
      </c>
      <c r="H150" s="45">
        <f t="shared" si="1"/>
        <v>0.5681818182</v>
      </c>
      <c r="I150" s="37">
        <f t="shared" si="2"/>
        <v>0.475177305</v>
      </c>
      <c r="J150" s="38">
        <f t="shared" si="3"/>
        <v>0.4184826196</v>
      </c>
      <c r="K150" s="39">
        <f t="shared" si="4"/>
        <v>0.4329896907</v>
      </c>
      <c r="L150" s="38">
        <f t="shared" si="5"/>
        <v>40.5928141</v>
      </c>
      <c r="M150" s="40">
        <f t="shared" si="6"/>
        <v>-1</v>
      </c>
      <c r="N150" s="41">
        <f t="shared" si="7"/>
        <v>0</v>
      </c>
      <c r="P150" s="42"/>
      <c r="Q150" s="42"/>
      <c r="R150" s="42"/>
      <c r="T150" s="46"/>
      <c r="U150" s="47"/>
      <c r="V150" s="48"/>
      <c r="W150" s="49"/>
      <c r="X150" s="49"/>
      <c r="Y150" s="49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X150" s="50"/>
      <c r="AY150" s="50"/>
    </row>
    <row r="151" ht="12.75" customHeight="1">
      <c r="A151" s="29"/>
      <c r="B151" s="29"/>
      <c r="C151" s="30" t="s">
        <v>168</v>
      </c>
      <c r="D151" s="32">
        <v>114.0</v>
      </c>
      <c r="E151" s="5">
        <v>127.0</v>
      </c>
      <c r="F151" s="6">
        <v>123.0</v>
      </c>
      <c r="G151" s="31">
        <v>305.0</v>
      </c>
      <c r="H151" s="45">
        <f t="shared" si="1"/>
        <v>0.4730290456</v>
      </c>
      <c r="I151" s="37">
        <f t="shared" si="2"/>
        <v>0.3542600897</v>
      </c>
      <c r="J151" s="38">
        <f t="shared" si="3"/>
        <v>0.2823917598</v>
      </c>
      <c r="K151" s="39">
        <f t="shared" si="4"/>
        <v>0.2873831776</v>
      </c>
      <c r="L151" s="38">
        <f t="shared" si="5"/>
        <v>120.8636732</v>
      </c>
      <c r="M151" s="40">
        <f t="shared" si="6"/>
        <v>-2</v>
      </c>
      <c r="N151" s="41">
        <f t="shared" si="7"/>
        <v>0</v>
      </c>
      <c r="P151" s="42"/>
      <c r="Q151" s="42"/>
      <c r="R151" s="42"/>
      <c r="T151" s="46"/>
      <c r="U151" s="47"/>
      <c r="V151" s="48"/>
      <c r="W151" s="49"/>
      <c r="X151" s="49"/>
      <c r="Y151" s="49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X151" s="50"/>
      <c r="AY151" s="50"/>
    </row>
    <row r="152" ht="12.75" customHeight="1">
      <c r="A152" s="27"/>
      <c r="B152" s="27"/>
      <c r="C152" s="30" t="s">
        <v>169</v>
      </c>
      <c r="D152" s="32">
        <v>117.0</v>
      </c>
      <c r="E152" s="5">
        <v>149.0</v>
      </c>
      <c r="F152" s="6">
        <v>157.0</v>
      </c>
      <c r="G152" s="31">
        <v>283.0</v>
      </c>
      <c r="H152" s="45">
        <f t="shared" si="1"/>
        <v>0.4398496241</v>
      </c>
      <c r="I152" s="37">
        <f t="shared" si="2"/>
        <v>0.388101983</v>
      </c>
      <c r="J152" s="38">
        <f t="shared" si="3"/>
        <v>0.3557179495</v>
      </c>
      <c r="K152" s="39">
        <f t="shared" si="4"/>
        <v>0.3568181818</v>
      </c>
      <c r="L152" s="38">
        <f t="shared" si="5"/>
        <v>156.5158978</v>
      </c>
      <c r="M152" s="40">
        <f t="shared" si="6"/>
        <v>0</v>
      </c>
      <c r="N152" s="41">
        <f t="shared" si="7"/>
        <v>0</v>
      </c>
      <c r="P152" s="42"/>
      <c r="Q152" s="42"/>
      <c r="R152" s="42"/>
      <c r="T152" s="46"/>
      <c r="U152" s="47"/>
      <c r="V152" s="48"/>
      <c r="W152" s="49"/>
      <c r="X152" s="49"/>
      <c r="Y152" s="49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</row>
    <row r="153" ht="12.75" customHeight="1">
      <c r="A153" s="27"/>
      <c r="B153" s="27"/>
      <c r="C153" s="30" t="s">
        <v>170</v>
      </c>
      <c r="D153" s="32">
        <v>179.0</v>
      </c>
      <c r="E153" s="5">
        <v>226.0</v>
      </c>
      <c r="F153" s="6">
        <v>219.0</v>
      </c>
      <c r="G153" s="31">
        <v>414.0</v>
      </c>
      <c r="H153" s="45">
        <f t="shared" si="1"/>
        <v>0.4419753086</v>
      </c>
      <c r="I153" s="37">
        <f t="shared" si="2"/>
        <v>0.3834296724</v>
      </c>
      <c r="J153" s="38">
        <f t="shared" si="3"/>
        <v>0.3470407902</v>
      </c>
      <c r="K153" s="39">
        <f t="shared" si="4"/>
        <v>0.345971564</v>
      </c>
      <c r="L153" s="38">
        <f t="shared" si="5"/>
        <v>219.6768202</v>
      </c>
      <c r="M153" s="40">
        <f t="shared" si="6"/>
        <v>0</v>
      </c>
      <c r="N153" s="41">
        <f t="shared" si="7"/>
        <v>0</v>
      </c>
      <c r="P153" s="42"/>
      <c r="Q153" s="42"/>
      <c r="R153" s="42"/>
      <c r="T153" s="46"/>
      <c r="U153" s="47"/>
      <c r="V153" s="48"/>
      <c r="W153" s="49"/>
      <c r="X153" s="49"/>
      <c r="Y153" s="49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X153" s="50"/>
      <c r="AY153" s="50"/>
    </row>
    <row r="154" ht="12.75" customHeight="1">
      <c r="A154" s="27"/>
      <c r="B154" s="27"/>
      <c r="C154" s="30" t="s">
        <v>171</v>
      </c>
      <c r="D154" s="32">
        <v>211.0</v>
      </c>
      <c r="E154" s="5">
        <v>260.0</v>
      </c>
      <c r="F154" s="6">
        <v>293.0</v>
      </c>
      <c r="G154" s="31">
        <v>481.0</v>
      </c>
      <c r="H154" s="45">
        <f t="shared" si="1"/>
        <v>0.4479830149</v>
      </c>
      <c r="I154" s="37">
        <f t="shared" si="2"/>
        <v>0.4048192771</v>
      </c>
      <c r="J154" s="38">
        <f t="shared" si="3"/>
        <v>0.3774917116</v>
      </c>
      <c r="K154" s="39">
        <f t="shared" si="4"/>
        <v>0.3785529716</v>
      </c>
      <c r="L154" s="38">
        <f t="shared" si="5"/>
        <v>292.1785848</v>
      </c>
      <c r="M154" s="40">
        <f t="shared" si="6"/>
        <v>0</v>
      </c>
      <c r="N154" s="41">
        <f t="shared" si="7"/>
        <v>0</v>
      </c>
      <c r="P154" s="42"/>
      <c r="Q154" s="42"/>
      <c r="R154" s="42"/>
      <c r="T154" s="46"/>
      <c r="U154" s="47"/>
      <c r="V154" s="48"/>
      <c r="W154" s="49"/>
      <c r="X154" s="49"/>
      <c r="Y154" s="49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</row>
    <row r="155" ht="12.75" customHeight="1">
      <c r="A155" s="28"/>
      <c r="B155" s="28"/>
      <c r="C155" s="30" t="s">
        <v>172</v>
      </c>
      <c r="D155" s="32">
        <v>131.0</v>
      </c>
      <c r="E155" s="5">
        <v>161.0</v>
      </c>
      <c r="F155" s="6">
        <v>263.0</v>
      </c>
      <c r="G155" s="31">
        <v>325.0</v>
      </c>
      <c r="H155" s="45">
        <f t="shared" si="1"/>
        <v>0.448630137</v>
      </c>
      <c r="I155" s="37">
        <f t="shared" si="2"/>
        <v>0.4477272727</v>
      </c>
      <c r="J155" s="38">
        <f t="shared" si="3"/>
        <v>0.4452958801</v>
      </c>
      <c r="K155" s="39">
        <f t="shared" si="4"/>
        <v>0.4472789116</v>
      </c>
      <c r="L155" s="38">
        <f t="shared" si="5"/>
        <v>261.8339775</v>
      </c>
      <c r="M155" s="40">
        <f t="shared" si="6"/>
        <v>-1</v>
      </c>
      <c r="N155" s="41">
        <f t="shared" si="7"/>
        <v>0</v>
      </c>
      <c r="P155" s="42"/>
      <c r="Q155" s="42"/>
      <c r="R155" s="42"/>
      <c r="T155" s="46"/>
      <c r="U155" s="47"/>
      <c r="V155" s="48"/>
      <c r="W155" s="49"/>
      <c r="X155" s="49"/>
      <c r="Y155" s="49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X155" s="50"/>
      <c r="AY155" s="50"/>
    </row>
    <row r="156" ht="12.75" customHeight="1">
      <c r="A156" s="27"/>
      <c r="B156" s="27"/>
      <c r="C156" s="30" t="s">
        <v>173</v>
      </c>
      <c r="D156" s="32">
        <v>107.0</v>
      </c>
      <c r="E156" s="5">
        <v>108.0</v>
      </c>
      <c r="F156" s="6">
        <v>137.0</v>
      </c>
      <c r="G156" s="31">
        <v>203.0</v>
      </c>
      <c r="H156" s="45">
        <f t="shared" si="1"/>
        <v>0.4976744186</v>
      </c>
      <c r="I156" s="37">
        <f t="shared" si="2"/>
        <v>0.4396396396</v>
      </c>
      <c r="J156" s="38">
        <f t="shared" si="3"/>
        <v>0.4035491405</v>
      </c>
      <c r="K156" s="39">
        <f t="shared" si="4"/>
        <v>0.4029411765</v>
      </c>
      <c r="L156" s="38">
        <f t="shared" si="5"/>
        <v>137.2067078</v>
      </c>
      <c r="M156" s="40">
        <f t="shared" si="6"/>
        <v>0</v>
      </c>
      <c r="N156" s="41">
        <f t="shared" si="7"/>
        <v>0</v>
      </c>
      <c r="P156" s="42"/>
      <c r="Q156" s="42"/>
      <c r="R156" s="42"/>
      <c r="T156" s="46"/>
      <c r="U156" s="47"/>
      <c r="V156" s="48"/>
      <c r="W156" s="49"/>
      <c r="X156" s="49"/>
      <c r="Y156" s="49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X156" s="50"/>
      <c r="AY156" s="50"/>
    </row>
    <row r="157" ht="12.75" customHeight="1">
      <c r="A157" s="27"/>
      <c r="B157" s="27"/>
      <c r="C157" s="30" t="s">
        <v>174</v>
      </c>
      <c r="D157" s="32">
        <v>509.0</v>
      </c>
      <c r="E157" s="5">
        <v>211.0</v>
      </c>
      <c r="F157" s="6">
        <v>459.0</v>
      </c>
      <c r="G157" s="31">
        <v>579.0</v>
      </c>
      <c r="H157" s="45">
        <f t="shared" si="1"/>
        <v>0.7069444444</v>
      </c>
      <c r="I157" s="37">
        <f t="shared" si="2"/>
        <v>0.550625711</v>
      </c>
      <c r="J157" s="38">
        <f t="shared" si="3"/>
        <v>0.4566257413</v>
      </c>
      <c r="K157" s="39">
        <f t="shared" si="4"/>
        <v>0.4421965318</v>
      </c>
      <c r="L157" s="38">
        <f t="shared" si="5"/>
        <v>473.9775195</v>
      </c>
      <c r="M157" s="40">
        <f t="shared" si="6"/>
        <v>14</v>
      </c>
      <c r="N157" s="41">
        <f t="shared" si="7"/>
        <v>6</v>
      </c>
      <c r="P157" s="42"/>
      <c r="Q157" s="42"/>
      <c r="R157" s="42"/>
      <c r="T157" s="46"/>
      <c r="U157" s="47"/>
      <c r="V157" s="48"/>
      <c r="W157" s="49"/>
      <c r="X157" s="49"/>
      <c r="Y157" s="49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X157" s="50"/>
      <c r="AY157" s="50"/>
    </row>
    <row r="158" ht="12.75" customHeight="1">
      <c r="A158" s="27"/>
      <c r="B158" s="27"/>
      <c r="C158" s="30" t="s">
        <v>175</v>
      </c>
      <c r="D158" s="32">
        <v>615.0</v>
      </c>
      <c r="E158" s="5">
        <v>93.0</v>
      </c>
      <c r="F158" s="6">
        <v>231.0</v>
      </c>
      <c r="G158" s="31">
        <v>635.0</v>
      </c>
      <c r="H158" s="45">
        <f t="shared" si="1"/>
        <v>0.8686440678</v>
      </c>
      <c r="I158" s="37">
        <f t="shared" si="2"/>
        <v>0.5374841169</v>
      </c>
      <c r="J158" s="38">
        <f t="shared" si="3"/>
        <v>0.3404764017</v>
      </c>
      <c r="K158" s="39">
        <f t="shared" si="4"/>
        <v>0.266743649</v>
      </c>
      <c r="L158" s="38">
        <f t="shared" si="5"/>
        <v>294.8525639</v>
      </c>
      <c r="M158" s="40">
        <f t="shared" si="6"/>
        <v>63</v>
      </c>
      <c r="N158" s="41">
        <f t="shared" si="7"/>
        <v>31</v>
      </c>
      <c r="P158" s="42"/>
      <c r="Q158" s="42"/>
      <c r="R158" s="42"/>
      <c r="T158" s="46"/>
      <c r="U158" s="47"/>
      <c r="V158" s="48"/>
      <c r="W158" s="49"/>
      <c r="X158" s="49"/>
      <c r="Y158" s="49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</row>
    <row r="159" ht="12.75" customHeight="1">
      <c r="A159" s="27"/>
      <c r="B159" s="27"/>
      <c r="C159" s="30" t="s">
        <v>176</v>
      </c>
      <c r="D159" s="32">
        <v>66.0</v>
      </c>
      <c r="E159" s="5">
        <v>26.0</v>
      </c>
      <c r="F159" s="6">
        <v>49.0</v>
      </c>
      <c r="G159" s="31">
        <v>82.0</v>
      </c>
      <c r="H159" s="45">
        <f t="shared" si="1"/>
        <v>0.7173913043</v>
      </c>
      <c r="I159" s="37">
        <f t="shared" si="2"/>
        <v>0.5156950673</v>
      </c>
      <c r="J159" s="38">
        <f t="shared" si="3"/>
        <v>0.3949623829</v>
      </c>
      <c r="K159" s="39">
        <f t="shared" si="4"/>
        <v>0.3740458015</v>
      </c>
      <c r="L159" s="38">
        <f t="shared" si="5"/>
        <v>51.74007215</v>
      </c>
      <c r="M159" s="40">
        <f t="shared" si="6"/>
        <v>2</v>
      </c>
      <c r="N159" s="41">
        <f t="shared" si="7"/>
        <v>0</v>
      </c>
      <c r="P159" s="42"/>
      <c r="Q159" s="42"/>
      <c r="R159" s="42"/>
      <c r="T159" s="46"/>
      <c r="U159" s="47"/>
      <c r="V159" s="48"/>
      <c r="W159" s="49"/>
      <c r="X159" s="49"/>
      <c r="Y159" s="49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X159" s="50"/>
      <c r="AY159" s="50"/>
    </row>
    <row r="160" ht="12.75" customHeight="1">
      <c r="A160" s="27"/>
      <c r="B160" s="27"/>
      <c r="C160" s="30" t="s">
        <v>177</v>
      </c>
      <c r="D160" s="32">
        <v>39.0</v>
      </c>
      <c r="E160" s="5">
        <v>8.0</v>
      </c>
      <c r="F160" s="6">
        <v>34.0</v>
      </c>
      <c r="G160" s="31">
        <v>37.0</v>
      </c>
      <c r="H160" s="45">
        <f t="shared" si="1"/>
        <v>0.829787234</v>
      </c>
      <c r="I160" s="37">
        <f t="shared" si="2"/>
        <v>0.6186440678</v>
      </c>
      <c r="J160" s="38">
        <f t="shared" si="3"/>
        <v>0.4923409458</v>
      </c>
      <c r="K160" s="39">
        <f t="shared" si="4"/>
        <v>0.4788732394</v>
      </c>
      <c r="L160" s="38">
        <f t="shared" si="5"/>
        <v>34.95620715</v>
      </c>
      <c r="M160" s="40">
        <f t="shared" si="6"/>
        <v>0</v>
      </c>
      <c r="N160" s="41">
        <f t="shared" si="7"/>
        <v>0</v>
      </c>
      <c r="P160" s="42"/>
      <c r="Q160" s="42"/>
      <c r="R160" s="42"/>
      <c r="T160" s="46"/>
      <c r="U160" s="47"/>
      <c r="V160" s="48"/>
      <c r="W160" s="49"/>
      <c r="X160" s="49"/>
      <c r="Y160" s="49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X160" s="50"/>
      <c r="AY160" s="50"/>
    </row>
    <row r="161" ht="12.75" customHeight="1">
      <c r="A161" s="27"/>
      <c r="B161" s="27"/>
      <c r="C161" s="30" t="s">
        <v>178</v>
      </c>
      <c r="D161" s="32">
        <v>166.0</v>
      </c>
      <c r="E161" s="5">
        <v>189.0</v>
      </c>
      <c r="F161" s="6">
        <v>141.0</v>
      </c>
      <c r="G161" s="31">
        <v>488.0</v>
      </c>
      <c r="H161" s="45">
        <f t="shared" si="1"/>
        <v>0.4676056338</v>
      </c>
      <c r="I161" s="37">
        <f t="shared" si="2"/>
        <v>0.3119918699</v>
      </c>
      <c r="J161" s="38">
        <f t="shared" si="3"/>
        <v>0.2184182328</v>
      </c>
      <c r="K161" s="39">
        <f t="shared" si="4"/>
        <v>0.2241653418</v>
      </c>
      <c r="L161" s="38">
        <f t="shared" si="5"/>
        <v>137.3850684</v>
      </c>
      <c r="M161" s="40">
        <f t="shared" si="6"/>
        <v>-3</v>
      </c>
      <c r="N161" s="41">
        <f t="shared" si="7"/>
        <v>1</v>
      </c>
      <c r="P161" s="42"/>
      <c r="Q161" s="42"/>
      <c r="R161" s="42"/>
      <c r="T161" s="46"/>
      <c r="U161" s="47"/>
      <c r="V161" s="48"/>
      <c r="W161" s="49"/>
      <c r="X161" s="49"/>
      <c r="Y161" s="49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</row>
    <row r="162" ht="12.75" customHeight="1">
      <c r="A162" s="27"/>
      <c r="B162" s="27"/>
      <c r="C162" s="30" t="s">
        <v>179</v>
      </c>
      <c r="D162" s="32">
        <v>167.0</v>
      </c>
      <c r="E162" s="5">
        <v>236.0</v>
      </c>
      <c r="F162" s="6">
        <v>251.0</v>
      </c>
      <c r="G162" s="31">
        <v>416.0</v>
      </c>
      <c r="H162" s="45">
        <f t="shared" si="1"/>
        <v>0.4143920596</v>
      </c>
      <c r="I162" s="37">
        <f t="shared" si="2"/>
        <v>0.3906542056</v>
      </c>
      <c r="J162" s="38">
        <f t="shared" si="3"/>
        <v>0.3747721243</v>
      </c>
      <c r="K162" s="39">
        <f t="shared" si="4"/>
        <v>0.3763118441</v>
      </c>
      <c r="L162" s="38">
        <f t="shared" si="5"/>
        <v>249.9730069</v>
      </c>
      <c r="M162" s="40">
        <f t="shared" si="6"/>
        <v>-1</v>
      </c>
      <c r="N162" s="41">
        <f t="shared" si="7"/>
        <v>0</v>
      </c>
      <c r="P162" s="42"/>
      <c r="Q162" s="42"/>
      <c r="R162" s="42"/>
      <c r="T162" s="46"/>
      <c r="U162" s="47"/>
      <c r="V162" s="48"/>
      <c r="W162" s="49"/>
      <c r="X162" s="49"/>
      <c r="Y162" s="49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X162" s="50"/>
      <c r="AY162" s="50"/>
    </row>
    <row r="163" ht="12.75" customHeight="1">
      <c r="A163" s="27"/>
      <c r="B163" s="27"/>
      <c r="C163" s="30" t="s">
        <v>180</v>
      </c>
      <c r="D163" s="32">
        <v>65.0</v>
      </c>
      <c r="E163" s="5">
        <v>34.0</v>
      </c>
      <c r="F163" s="6">
        <v>35.0</v>
      </c>
      <c r="G163" s="31">
        <v>123.0</v>
      </c>
      <c r="H163" s="45">
        <f t="shared" si="1"/>
        <v>0.6565656566</v>
      </c>
      <c r="I163" s="37">
        <f t="shared" si="2"/>
        <v>0.3891050584</v>
      </c>
      <c r="J163" s="38">
        <f t="shared" si="3"/>
        <v>0.2296328907</v>
      </c>
      <c r="K163" s="39">
        <f t="shared" si="4"/>
        <v>0.2215189873</v>
      </c>
      <c r="L163" s="38">
        <f t="shared" si="5"/>
        <v>36.28199674</v>
      </c>
      <c r="M163" s="40">
        <f t="shared" si="6"/>
        <v>1</v>
      </c>
      <c r="N163" s="41">
        <f t="shared" si="7"/>
        <v>0</v>
      </c>
      <c r="P163" s="42"/>
      <c r="Q163" s="42"/>
      <c r="R163" s="42"/>
      <c r="T163" s="46"/>
      <c r="U163" s="47"/>
      <c r="V163" s="48"/>
      <c r="W163" s="49"/>
      <c r="X163" s="49"/>
      <c r="Y163" s="49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</row>
    <row r="164" ht="12.75" customHeight="1">
      <c r="A164" s="27"/>
      <c r="B164" s="27"/>
      <c r="C164" s="30" t="s">
        <v>181</v>
      </c>
      <c r="D164" s="32">
        <v>42.0</v>
      </c>
      <c r="E164" s="5">
        <v>160.0</v>
      </c>
      <c r="F164" s="6">
        <v>63.0</v>
      </c>
      <c r="G164" s="31">
        <v>215.0</v>
      </c>
      <c r="H164" s="45">
        <f t="shared" si="1"/>
        <v>0.2079207921</v>
      </c>
      <c r="I164" s="37">
        <f t="shared" si="2"/>
        <v>0.21875</v>
      </c>
      <c r="J164" s="38">
        <f t="shared" si="3"/>
        <v>0.2232411533</v>
      </c>
      <c r="K164" s="39">
        <f t="shared" si="4"/>
        <v>0.226618705</v>
      </c>
      <c r="L164" s="38">
        <f t="shared" si="5"/>
        <v>62.06104063</v>
      </c>
      <c r="M164" s="40">
        <f t="shared" si="6"/>
        <v>0</v>
      </c>
      <c r="N164" s="41">
        <f t="shared" si="7"/>
        <v>0</v>
      </c>
      <c r="P164" s="42"/>
      <c r="Q164" s="42"/>
      <c r="R164" s="42"/>
      <c r="T164" s="46"/>
      <c r="U164" s="47"/>
      <c r="V164" s="48"/>
      <c r="W164" s="49"/>
      <c r="X164" s="49"/>
      <c r="Y164" s="49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X164" s="50"/>
      <c r="AY164" s="50"/>
    </row>
    <row r="165" ht="12.75" customHeight="1">
      <c r="A165" s="27"/>
      <c r="B165" s="27"/>
      <c r="C165" s="30" t="s">
        <v>182</v>
      </c>
      <c r="D165" s="32">
        <v>41.0</v>
      </c>
      <c r="E165" s="5">
        <v>161.0</v>
      </c>
      <c r="F165" s="6">
        <v>65.0</v>
      </c>
      <c r="G165" s="31">
        <v>206.0</v>
      </c>
      <c r="H165" s="45">
        <f t="shared" si="1"/>
        <v>0.202970297</v>
      </c>
      <c r="I165" s="37">
        <f t="shared" si="2"/>
        <v>0.2241014799</v>
      </c>
      <c r="J165" s="38">
        <f t="shared" si="3"/>
        <v>0.2346618334</v>
      </c>
      <c r="K165" s="39">
        <f t="shared" si="4"/>
        <v>0.2398523985</v>
      </c>
      <c r="L165" s="38">
        <f t="shared" si="5"/>
        <v>63.59335684</v>
      </c>
      <c r="M165" s="40">
        <f t="shared" si="6"/>
        <v>-1</v>
      </c>
      <c r="N165" s="41">
        <f t="shared" si="7"/>
        <v>0</v>
      </c>
      <c r="P165" s="42"/>
      <c r="Q165" s="42"/>
      <c r="R165" s="42"/>
      <c r="T165" s="46"/>
      <c r="U165" s="47"/>
      <c r="V165" s="48"/>
      <c r="W165" s="49"/>
      <c r="X165" s="49"/>
      <c r="Y165" s="49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</row>
    <row r="166" ht="12.75" customHeight="1">
      <c r="A166" s="27"/>
      <c r="B166" s="27"/>
      <c r="C166" s="30" t="s">
        <v>183</v>
      </c>
      <c r="D166" s="32">
        <v>132.0</v>
      </c>
      <c r="E166" s="5">
        <v>129.0</v>
      </c>
      <c r="F166" s="6">
        <v>96.0</v>
      </c>
      <c r="G166" s="31">
        <v>331.0</v>
      </c>
      <c r="H166" s="45">
        <f t="shared" si="1"/>
        <v>0.5057471264</v>
      </c>
      <c r="I166" s="37">
        <f t="shared" si="2"/>
        <v>0.3313953488</v>
      </c>
      <c r="J166" s="38">
        <f t="shared" si="3"/>
        <v>0.2267812473</v>
      </c>
      <c r="K166" s="39">
        <f t="shared" si="4"/>
        <v>0.224824356</v>
      </c>
      <c r="L166" s="38">
        <f t="shared" si="5"/>
        <v>96.83559261</v>
      </c>
      <c r="M166" s="40">
        <f t="shared" si="6"/>
        <v>0</v>
      </c>
      <c r="N166" s="41">
        <f t="shared" si="7"/>
        <v>0</v>
      </c>
      <c r="P166" s="42"/>
      <c r="Q166" s="42"/>
      <c r="R166" s="42"/>
      <c r="T166" s="46"/>
      <c r="U166" s="47"/>
      <c r="V166" s="48"/>
      <c r="W166" s="49"/>
      <c r="X166" s="49"/>
      <c r="Y166" s="49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  <c r="AX166" s="50"/>
      <c r="AY166" s="50"/>
    </row>
    <row r="167" ht="12.75" customHeight="1">
      <c r="A167" s="27"/>
      <c r="B167" s="27"/>
      <c r="C167" s="30" t="s">
        <v>184</v>
      </c>
      <c r="D167" s="32">
        <v>19.0</v>
      </c>
      <c r="E167" s="5">
        <v>30.0</v>
      </c>
      <c r="F167" s="6">
        <v>21.0</v>
      </c>
      <c r="G167" s="31">
        <v>86.0</v>
      </c>
      <c r="H167" s="45">
        <f t="shared" si="1"/>
        <v>0.387755102</v>
      </c>
      <c r="I167" s="37">
        <f t="shared" si="2"/>
        <v>0.2564102564</v>
      </c>
      <c r="J167" s="38">
        <f t="shared" si="3"/>
        <v>0.1771373038</v>
      </c>
      <c r="K167" s="39">
        <f t="shared" si="4"/>
        <v>0.1962616822</v>
      </c>
      <c r="L167" s="38">
        <f t="shared" si="5"/>
        <v>18.95369151</v>
      </c>
      <c r="M167" s="40">
        <f t="shared" si="6"/>
        <v>-2</v>
      </c>
      <c r="N167" s="41">
        <f t="shared" si="7"/>
        <v>0</v>
      </c>
      <c r="P167" s="42"/>
      <c r="Q167" s="42"/>
      <c r="R167" s="42"/>
      <c r="T167" s="46"/>
      <c r="U167" s="47"/>
      <c r="V167" s="48"/>
      <c r="W167" s="49"/>
      <c r="X167" s="49"/>
      <c r="Y167" s="49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  <c r="AR167" s="50"/>
      <c r="AS167" s="50"/>
      <c r="AT167" s="50"/>
      <c r="AU167" s="50"/>
      <c r="AV167" s="50"/>
      <c r="AW167" s="50"/>
      <c r="AX167" s="50"/>
      <c r="AY167" s="50"/>
    </row>
    <row r="168" ht="12.75" customHeight="1">
      <c r="A168" s="27"/>
      <c r="B168" s="27"/>
      <c r="C168" s="30" t="s">
        <v>185</v>
      </c>
      <c r="D168" s="32">
        <v>41.0</v>
      </c>
      <c r="E168" s="5">
        <v>52.0</v>
      </c>
      <c r="F168" s="6">
        <v>59.0</v>
      </c>
      <c r="G168" s="31">
        <v>129.0</v>
      </c>
      <c r="H168" s="45">
        <f t="shared" si="1"/>
        <v>0.4408602151</v>
      </c>
      <c r="I168" s="37">
        <f t="shared" si="2"/>
        <v>0.3558718861</v>
      </c>
      <c r="J168" s="38">
        <f t="shared" si="3"/>
        <v>0.3039054635</v>
      </c>
      <c r="K168" s="39">
        <f t="shared" si="4"/>
        <v>0.3138297872</v>
      </c>
      <c r="L168" s="38">
        <f t="shared" si="5"/>
        <v>57.13422714</v>
      </c>
      <c r="M168" s="40">
        <f t="shared" si="6"/>
        <v>-1</v>
      </c>
      <c r="N168" s="41">
        <f t="shared" si="7"/>
        <v>0</v>
      </c>
      <c r="P168" s="42"/>
      <c r="Q168" s="42"/>
      <c r="R168" s="42"/>
      <c r="T168" s="46"/>
      <c r="U168" s="47"/>
      <c r="V168" s="48"/>
      <c r="W168" s="49"/>
      <c r="X168" s="49"/>
      <c r="Y168" s="49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  <c r="AR168" s="50"/>
      <c r="AS168" s="50"/>
      <c r="AT168" s="50"/>
      <c r="AU168" s="50"/>
      <c r="AV168" s="50"/>
      <c r="AW168" s="50"/>
      <c r="AX168" s="50"/>
      <c r="AY168" s="50"/>
    </row>
    <row r="169" ht="12.75" customHeight="1">
      <c r="A169" s="27"/>
      <c r="B169" s="27"/>
      <c r="C169" s="30" t="s">
        <v>186</v>
      </c>
      <c r="D169" s="32">
        <v>64.0</v>
      </c>
      <c r="E169" s="5">
        <v>71.0</v>
      </c>
      <c r="F169" s="6">
        <v>77.0</v>
      </c>
      <c r="G169" s="31">
        <v>174.0</v>
      </c>
      <c r="H169" s="45">
        <f t="shared" si="1"/>
        <v>0.4740740741</v>
      </c>
      <c r="I169" s="37">
        <f t="shared" si="2"/>
        <v>0.3652849741</v>
      </c>
      <c r="J169" s="38">
        <f t="shared" si="3"/>
        <v>0.2992958052</v>
      </c>
      <c r="K169" s="39">
        <f t="shared" si="4"/>
        <v>0.3067729084</v>
      </c>
      <c r="L169" s="38">
        <f t="shared" si="5"/>
        <v>75.12324711</v>
      </c>
      <c r="M169" s="40">
        <f t="shared" si="6"/>
        <v>-1</v>
      </c>
      <c r="N169" s="41">
        <f t="shared" si="7"/>
        <v>0</v>
      </c>
      <c r="P169" s="42"/>
      <c r="Q169" s="42"/>
      <c r="R169" s="42"/>
      <c r="T169" s="46"/>
      <c r="U169" s="47"/>
      <c r="V169" s="48"/>
      <c r="W169" s="49"/>
      <c r="X169" s="49"/>
      <c r="Y169" s="49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</row>
    <row r="170" ht="12.75" customHeight="1">
      <c r="A170" s="27"/>
      <c r="B170" s="27"/>
      <c r="C170" s="30" t="s">
        <v>187</v>
      </c>
      <c r="D170" s="32">
        <v>51.0</v>
      </c>
      <c r="E170" s="5">
        <v>12.0</v>
      </c>
      <c r="F170" s="6">
        <v>42.0</v>
      </c>
      <c r="G170" s="31">
        <v>57.0</v>
      </c>
      <c r="H170" s="45">
        <f t="shared" si="1"/>
        <v>0.8095238095</v>
      </c>
      <c r="I170" s="37">
        <f t="shared" si="2"/>
        <v>0.5740740741</v>
      </c>
      <c r="J170" s="38">
        <f t="shared" si="3"/>
        <v>0.4334527007</v>
      </c>
      <c r="K170" s="39">
        <f t="shared" si="4"/>
        <v>0.4242424242</v>
      </c>
      <c r="L170" s="38">
        <f t="shared" si="5"/>
        <v>42.91181737</v>
      </c>
      <c r="M170" s="40">
        <f t="shared" si="6"/>
        <v>0</v>
      </c>
      <c r="N170" s="41">
        <f t="shared" si="7"/>
        <v>0</v>
      </c>
      <c r="P170" s="42"/>
      <c r="Q170" s="42"/>
      <c r="R170" s="42"/>
      <c r="T170" s="46"/>
      <c r="U170" s="47"/>
      <c r="V170" s="48"/>
      <c r="W170" s="49"/>
      <c r="X170" s="49"/>
      <c r="Y170" s="49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50"/>
      <c r="AV170" s="50"/>
      <c r="AW170" s="50"/>
      <c r="AX170" s="50"/>
      <c r="AY170" s="50"/>
    </row>
    <row r="171" ht="12.75" customHeight="1">
      <c r="A171" s="29"/>
      <c r="B171" s="29"/>
      <c r="C171" s="30" t="s">
        <v>188</v>
      </c>
      <c r="D171" s="32">
        <v>155.0</v>
      </c>
      <c r="E171" s="5">
        <v>195.0</v>
      </c>
      <c r="F171" s="6">
        <v>191.0</v>
      </c>
      <c r="G171" s="31">
        <v>454.0</v>
      </c>
      <c r="H171" s="45">
        <f t="shared" si="1"/>
        <v>0.4428571429</v>
      </c>
      <c r="I171" s="37">
        <f t="shared" si="2"/>
        <v>0.3477386935</v>
      </c>
      <c r="J171" s="38">
        <f t="shared" si="3"/>
        <v>0.2898044477</v>
      </c>
      <c r="K171" s="39">
        <f t="shared" si="4"/>
        <v>0.296124031</v>
      </c>
      <c r="L171" s="38">
        <f t="shared" si="5"/>
        <v>186.9238687</v>
      </c>
      <c r="M171" s="40">
        <f t="shared" si="6"/>
        <v>-4</v>
      </c>
      <c r="N171" s="41">
        <f t="shared" si="7"/>
        <v>1</v>
      </c>
      <c r="P171" s="42"/>
      <c r="Q171" s="42"/>
      <c r="R171" s="42"/>
      <c r="T171" s="46"/>
      <c r="U171" s="47"/>
      <c r="V171" s="48"/>
      <c r="W171" s="49"/>
      <c r="X171" s="49"/>
      <c r="Y171" s="49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  <c r="AQ171" s="50"/>
      <c r="AR171" s="50"/>
      <c r="AS171" s="50"/>
      <c r="AT171" s="50"/>
      <c r="AU171" s="50"/>
      <c r="AV171" s="50"/>
      <c r="AW171" s="50"/>
      <c r="AX171" s="50"/>
      <c r="AY171" s="50"/>
    </row>
    <row r="172" ht="12.75" customHeight="1">
      <c r="A172" s="27"/>
      <c r="B172" s="27"/>
      <c r="C172" s="30" t="s">
        <v>189</v>
      </c>
      <c r="D172" s="32">
        <v>88.0</v>
      </c>
      <c r="E172" s="5">
        <v>93.0</v>
      </c>
      <c r="F172" s="6">
        <v>110.0</v>
      </c>
      <c r="G172" s="31">
        <v>239.0</v>
      </c>
      <c r="H172" s="45">
        <f t="shared" si="1"/>
        <v>0.4861878453</v>
      </c>
      <c r="I172" s="37">
        <f t="shared" si="2"/>
        <v>0.3735849057</v>
      </c>
      <c r="J172" s="38">
        <f t="shared" si="3"/>
        <v>0.3053484165</v>
      </c>
      <c r="K172" s="39">
        <f t="shared" si="4"/>
        <v>0.3151862464</v>
      </c>
      <c r="L172" s="38">
        <f t="shared" si="5"/>
        <v>106.5665974</v>
      </c>
      <c r="M172" s="40">
        <f t="shared" si="6"/>
        <v>-3</v>
      </c>
      <c r="N172" s="41">
        <f t="shared" si="7"/>
        <v>1</v>
      </c>
      <c r="P172" s="42"/>
      <c r="Q172" s="42"/>
      <c r="R172" s="42"/>
      <c r="T172" s="46"/>
      <c r="U172" s="47"/>
      <c r="V172" s="48"/>
      <c r="W172" s="49"/>
      <c r="X172" s="49"/>
      <c r="Y172" s="49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</row>
    <row r="173" ht="12.75" customHeight="1">
      <c r="A173" s="27"/>
      <c r="B173" s="27"/>
      <c r="C173" s="30" t="s">
        <v>190</v>
      </c>
      <c r="D173" s="32">
        <v>107.0</v>
      </c>
      <c r="E173" s="5">
        <v>95.0</v>
      </c>
      <c r="F173" s="6">
        <v>143.0</v>
      </c>
      <c r="G173" s="31">
        <v>306.0</v>
      </c>
      <c r="H173" s="45">
        <f t="shared" si="1"/>
        <v>0.5297029703</v>
      </c>
      <c r="I173" s="37">
        <f t="shared" si="2"/>
        <v>0.3840245776</v>
      </c>
      <c r="J173" s="38">
        <f t="shared" si="3"/>
        <v>0.2963010816</v>
      </c>
      <c r="K173" s="39">
        <f t="shared" si="4"/>
        <v>0.3184855234</v>
      </c>
      <c r="L173" s="38">
        <f t="shared" si="5"/>
        <v>133.0391857</v>
      </c>
      <c r="M173" s="40">
        <f t="shared" si="6"/>
        <v>-9</v>
      </c>
      <c r="N173" s="41">
        <f t="shared" si="7"/>
        <v>4</v>
      </c>
      <c r="P173" s="42"/>
      <c r="Q173" s="42"/>
      <c r="R173" s="42"/>
      <c r="T173" s="46"/>
      <c r="U173" s="47"/>
      <c r="V173" s="48"/>
      <c r="W173" s="49"/>
      <c r="X173" s="49"/>
      <c r="Y173" s="49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</row>
    <row r="174" ht="12.75" customHeight="1">
      <c r="A174" s="27"/>
      <c r="B174" s="27"/>
      <c r="C174" s="30" t="s">
        <v>191</v>
      </c>
      <c r="D174" s="32">
        <v>120.0</v>
      </c>
      <c r="E174" s="5">
        <v>74.0</v>
      </c>
      <c r="F174" s="6">
        <v>122.0</v>
      </c>
      <c r="G174" s="31">
        <v>294.0</v>
      </c>
      <c r="H174" s="45">
        <f t="shared" si="1"/>
        <v>0.618556701</v>
      </c>
      <c r="I174" s="37">
        <f t="shared" si="2"/>
        <v>0.3967213115</v>
      </c>
      <c r="J174" s="38">
        <f t="shared" si="3"/>
        <v>0.2641290536</v>
      </c>
      <c r="K174" s="39">
        <f t="shared" si="4"/>
        <v>0.2932692308</v>
      </c>
      <c r="L174" s="38">
        <f t="shared" si="5"/>
        <v>109.8776863</v>
      </c>
      <c r="M174" s="40">
        <f t="shared" si="6"/>
        <v>-12</v>
      </c>
      <c r="N174" s="41">
        <f t="shared" si="7"/>
        <v>5</v>
      </c>
      <c r="P174" s="42"/>
      <c r="Q174" s="42"/>
      <c r="R174" s="42"/>
      <c r="T174" s="46"/>
      <c r="U174" s="47"/>
      <c r="V174" s="48"/>
      <c r="W174" s="49"/>
      <c r="X174" s="49"/>
      <c r="Y174" s="49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</row>
    <row r="175" ht="12.75" customHeight="1">
      <c r="A175" s="27"/>
      <c r="B175" s="27"/>
      <c r="C175" s="30" t="s">
        <v>192</v>
      </c>
      <c r="D175" s="32">
        <v>60.0</v>
      </c>
      <c r="E175" s="5">
        <v>98.0</v>
      </c>
      <c r="F175" s="6">
        <v>68.0</v>
      </c>
      <c r="G175" s="31">
        <v>199.0</v>
      </c>
      <c r="H175" s="45">
        <f t="shared" si="1"/>
        <v>0.3797468354</v>
      </c>
      <c r="I175" s="37">
        <f t="shared" si="2"/>
        <v>0.3011764706</v>
      </c>
      <c r="J175" s="38">
        <f t="shared" si="3"/>
        <v>0.2529937359</v>
      </c>
      <c r="K175" s="39">
        <f t="shared" si="4"/>
        <v>0.2546816479</v>
      </c>
      <c r="L175" s="38">
        <f t="shared" si="5"/>
        <v>67.54932748</v>
      </c>
      <c r="M175" s="40">
        <f t="shared" si="6"/>
        <v>0</v>
      </c>
      <c r="N175" s="41">
        <f t="shared" si="7"/>
        <v>0</v>
      </c>
      <c r="P175" s="42"/>
      <c r="Q175" s="42"/>
      <c r="R175" s="42"/>
      <c r="T175" s="46"/>
      <c r="U175" s="47"/>
      <c r="V175" s="48"/>
      <c r="W175" s="49"/>
      <c r="X175" s="49"/>
      <c r="Y175" s="49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</row>
    <row r="176" ht="12.75" customHeight="1">
      <c r="A176" s="27"/>
      <c r="B176" s="27"/>
      <c r="C176" s="30" t="s">
        <v>193</v>
      </c>
      <c r="D176" s="32">
        <v>170.0</v>
      </c>
      <c r="E176" s="5">
        <v>147.0</v>
      </c>
      <c r="F176" s="6">
        <v>143.0</v>
      </c>
      <c r="G176" s="31">
        <v>375.0</v>
      </c>
      <c r="H176" s="45">
        <f t="shared" si="1"/>
        <v>0.5362776025</v>
      </c>
      <c r="I176" s="37">
        <f t="shared" si="2"/>
        <v>0.3748502994</v>
      </c>
      <c r="J176" s="38">
        <f t="shared" si="3"/>
        <v>0.2778486973</v>
      </c>
      <c r="K176" s="39">
        <f t="shared" si="4"/>
        <v>0.2760617761</v>
      </c>
      <c r="L176" s="38">
        <f t="shared" si="5"/>
        <v>143.9256252</v>
      </c>
      <c r="M176" s="40">
        <f t="shared" si="6"/>
        <v>0</v>
      </c>
      <c r="N176" s="41">
        <f t="shared" si="7"/>
        <v>0</v>
      </c>
      <c r="P176" s="42"/>
      <c r="Q176" s="42"/>
      <c r="R176" s="42"/>
      <c r="T176" s="46"/>
      <c r="U176" s="47"/>
      <c r="V176" s="48"/>
      <c r="W176" s="49"/>
      <c r="X176" s="49"/>
      <c r="Y176" s="49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  <c r="AU176" s="50"/>
      <c r="AV176" s="50"/>
      <c r="AW176" s="50"/>
      <c r="AX176" s="50"/>
      <c r="AY176" s="50"/>
    </row>
    <row r="177" ht="12.75" customHeight="1">
      <c r="A177" s="29"/>
      <c r="B177" s="29"/>
      <c r="C177" s="30" t="s">
        <v>194</v>
      </c>
      <c r="D177" s="32">
        <v>203.0</v>
      </c>
      <c r="E177" s="5">
        <v>227.0</v>
      </c>
      <c r="F177" s="6">
        <v>196.0</v>
      </c>
      <c r="G177" s="31">
        <v>528.0</v>
      </c>
      <c r="H177" s="45">
        <f t="shared" si="1"/>
        <v>0.4720930233</v>
      </c>
      <c r="I177" s="37">
        <f t="shared" si="2"/>
        <v>0.3457538995</v>
      </c>
      <c r="J177" s="38">
        <f t="shared" si="3"/>
        <v>0.2694259692</v>
      </c>
      <c r="K177" s="39">
        <f t="shared" si="4"/>
        <v>0.270718232</v>
      </c>
      <c r="L177" s="38">
        <f t="shared" si="5"/>
        <v>195.0644017</v>
      </c>
      <c r="M177" s="40">
        <f t="shared" si="6"/>
        <v>0</v>
      </c>
      <c r="N177" s="41">
        <f t="shared" si="7"/>
        <v>0</v>
      </c>
      <c r="P177" s="42"/>
      <c r="Q177" s="42"/>
      <c r="R177" s="42"/>
      <c r="T177" s="46"/>
      <c r="U177" s="47"/>
      <c r="V177" s="48"/>
      <c r="W177" s="49"/>
      <c r="X177" s="49"/>
      <c r="Y177" s="49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  <c r="AT177" s="50"/>
      <c r="AU177" s="50"/>
      <c r="AV177" s="50"/>
      <c r="AW177" s="50"/>
      <c r="AX177" s="50"/>
      <c r="AY177" s="50"/>
    </row>
    <row r="178" ht="12.75" customHeight="1">
      <c r="A178" s="29"/>
      <c r="B178" s="29"/>
      <c r="C178" s="30" t="s">
        <v>195</v>
      </c>
      <c r="D178" s="32">
        <v>51.0</v>
      </c>
      <c r="E178" s="5">
        <v>72.0</v>
      </c>
      <c r="F178" s="6">
        <v>46.0</v>
      </c>
      <c r="G178" s="31">
        <v>180.0</v>
      </c>
      <c r="H178" s="45">
        <f t="shared" si="1"/>
        <v>0.4146341463</v>
      </c>
      <c r="I178" s="37">
        <f t="shared" si="2"/>
        <v>0.2779369628</v>
      </c>
      <c r="J178" s="38">
        <f t="shared" si="3"/>
        <v>0.1955096684</v>
      </c>
      <c r="K178" s="39">
        <f t="shared" si="4"/>
        <v>0.203539823</v>
      </c>
      <c r="L178" s="38">
        <f t="shared" si="5"/>
        <v>44.18518506</v>
      </c>
      <c r="M178" s="40">
        <f t="shared" si="6"/>
        <v>-1</v>
      </c>
      <c r="N178" s="41">
        <f t="shared" si="7"/>
        <v>0</v>
      </c>
      <c r="P178" s="42"/>
      <c r="Q178" s="42"/>
      <c r="R178" s="42"/>
      <c r="T178" s="46"/>
      <c r="U178" s="47"/>
      <c r="V178" s="48"/>
      <c r="W178" s="49"/>
      <c r="X178" s="49"/>
      <c r="Y178" s="49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  <c r="AT178" s="50"/>
      <c r="AU178" s="50"/>
      <c r="AV178" s="50"/>
      <c r="AW178" s="50"/>
      <c r="AX178" s="50"/>
      <c r="AY178" s="50"/>
    </row>
    <row r="179" ht="12.75" customHeight="1">
      <c r="A179" s="27"/>
      <c r="B179" s="27"/>
      <c r="C179" s="30" t="s">
        <v>196</v>
      </c>
      <c r="D179" s="32">
        <v>122.0</v>
      </c>
      <c r="E179" s="5">
        <v>179.0</v>
      </c>
      <c r="F179" s="6">
        <v>125.0</v>
      </c>
      <c r="G179" s="31">
        <v>314.0</v>
      </c>
      <c r="H179" s="45">
        <f t="shared" si="1"/>
        <v>0.4053156146</v>
      </c>
      <c r="I179" s="37">
        <f t="shared" si="2"/>
        <v>0.3337837838</v>
      </c>
      <c r="J179" s="38">
        <f t="shared" si="3"/>
        <v>0.2897463248</v>
      </c>
      <c r="K179" s="39">
        <f t="shared" si="4"/>
        <v>0.284738041</v>
      </c>
      <c r="L179" s="38">
        <f t="shared" si="5"/>
        <v>127.1986366</v>
      </c>
      <c r="M179" s="40">
        <f t="shared" si="6"/>
        <v>2</v>
      </c>
      <c r="N179" s="41">
        <f t="shared" si="7"/>
        <v>0</v>
      </c>
      <c r="P179" s="42"/>
      <c r="Q179" s="42"/>
      <c r="R179" s="42"/>
      <c r="T179" s="46"/>
      <c r="U179" s="47"/>
      <c r="V179" s="48"/>
      <c r="W179" s="49"/>
      <c r="X179" s="49"/>
      <c r="Y179" s="49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</row>
    <row r="180" ht="12.75" customHeight="1">
      <c r="A180" s="27"/>
      <c r="B180" s="27"/>
      <c r="C180" s="30" t="s">
        <v>197</v>
      </c>
      <c r="D180" s="32">
        <v>9.0</v>
      </c>
      <c r="E180" s="5">
        <v>31.0</v>
      </c>
      <c r="F180" s="6">
        <v>10.0</v>
      </c>
      <c r="G180" s="31">
        <v>75.0</v>
      </c>
      <c r="H180" s="45">
        <f t="shared" si="1"/>
        <v>0.225</v>
      </c>
      <c r="I180" s="37">
        <f t="shared" si="2"/>
        <v>0.152</v>
      </c>
      <c r="J180" s="38">
        <f t="shared" si="3"/>
        <v>0.107105941</v>
      </c>
      <c r="K180" s="39">
        <f t="shared" si="4"/>
        <v>0.1176470588</v>
      </c>
      <c r="L180" s="38">
        <f t="shared" si="5"/>
        <v>9.104004988</v>
      </c>
      <c r="M180" s="40">
        <f t="shared" si="6"/>
        <v>0</v>
      </c>
      <c r="N180" s="41">
        <f t="shared" si="7"/>
        <v>0</v>
      </c>
      <c r="P180" s="42"/>
      <c r="Q180" s="42"/>
      <c r="R180" s="42"/>
      <c r="T180" s="46"/>
      <c r="U180" s="47"/>
      <c r="V180" s="48"/>
      <c r="W180" s="49"/>
      <c r="X180" s="49"/>
      <c r="Y180" s="49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  <c r="AV180" s="50"/>
      <c r="AW180" s="50"/>
      <c r="AX180" s="50"/>
      <c r="AY180" s="50"/>
    </row>
    <row r="181" ht="12.75" customHeight="1">
      <c r="A181" s="27"/>
      <c r="B181" s="27"/>
      <c r="C181" s="30" t="s">
        <v>198</v>
      </c>
      <c r="D181" s="32">
        <v>77.0</v>
      </c>
      <c r="E181" s="5">
        <v>86.0</v>
      </c>
      <c r="F181" s="6">
        <v>99.0</v>
      </c>
      <c r="G181" s="31">
        <v>217.0</v>
      </c>
      <c r="H181" s="45">
        <f t="shared" si="1"/>
        <v>0.472392638</v>
      </c>
      <c r="I181" s="37">
        <f t="shared" si="2"/>
        <v>0.3674321503</v>
      </c>
      <c r="J181" s="38">
        <f t="shared" si="3"/>
        <v>0.3036985236</v>
      </c>
      <c r="K181" s="39">
        <f t="shared" si="4"/>
        <v>0.3132911392</v>
      </c>
      <c r="L181" s="38">
        <f t="shared" si="5"/>
        <v>95.96873346</v>
      </c>
      <c r="M181" s="40">
        <f t="shared" si="6"/>
        <v>-3</v>
      </c>
      <c r="N181" s="41">
        <f t="shared" si="7"/>
        <v>1</v>
      </c>
      <c r="P181" s="42"/>
      <c r="Q181" s="42"/>
      <c r="R181" s="42"/>
      <c r="T181" s="46"/>
      <c r="U181" s="47"/>
      <c r="V181" s="48"/>
      <c r="W181" s="49"/>
      <c r="X181" s="49"/>
      <c r="Y181" s="49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  <c r="AR181" s="50"/>
      <c r="AS181" s="50"/>
      <c r="AT181" s="50"/>
      <c r="AU181" s="50"/>
      <c r="AV181" s="50"/>
      <c r="AW181" s="50"/>
      <c r="AX181" s="50"/>
      <c r="AY181" s="50"/>
    </row>
    <row r="182" ht="12.75" customHeight="1">
      <c r="A182" s="27"/>
      <c r="B182" s="27"/>
      <c r="C182" s="30" t="s">
        <v>199</v>
      </c>
      <c r="D182" s="32">
        <v>53.0</v>
      </c>
      <c r="E182" s="5">
        <v>63.0</v>
      </c>
      <c r="F182" s="6">
        <v>44.0</v>
      </c>
      <c r="G182" s="31">
        <v>146.0</v>
      </c>
      <c r="H182" s="45">
        <f t="shared" si="1"/>
        <v>0.4568965517</v>
      </c>
      <c r="I182" s="37">
        <f t="shared" si="2"/>
        <v>0.3169934641</v>
      </c>
      <c r="J182" s="38">
        <f t="shared" si="3"/>
        <v>0.2326755995</v>
      </c>
      <c r="K182" s="39">
        <f t="shared" si="4"/>
        <v>0.2315789474</v>
      </c>
      <c r="L182" s="38">
        <f t="shared" si="5"/>
        <v>44.20836391</v>
      </c>
      <c r="M182" s="40">
        <f t="shared" si="6"/>
        <v>0</v>
      </c>
      <c r="N182" s="41">
        <f t="shared" si="7"/>
        <v>0</v>
      </c>
      <c r="P182" s="42"/>
      <c r="Q182" s="42"/>
      <c r="R182" s="42"/>
      <c r="T182" s="46"/>
      <c r="U182" s="47"/>
      <c r="V182" s="48"/>
      <c r="W182" s="49"/>
      <c r="X182" s="49"/>
      <c r="Y182" s="49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  <c r="AR182" s="50"/>
      <c r="AS182" s="50"/>
      <c r="AT182" s="50"/>
      <c r="AU182" s="50"/>
      <c r="AV182" s="50"/>
      <c r="AW182" s="50"/>
      <c r="AX182" s="50"/>
      <c r="AY182" s="50"/>
    </row>
    <row r="183" ht="12.75" customHeight="1">
      <c r="A183" s="27"/>
      <c r="B183" s="27"/>
      <c r="C183" s="30" t="s">
        <v>200</v>
      </c>
      <c r="D183" s="32">
        <v>113.0</v>
      </c>
      <c r="E183" s="5">
        <v>144.0</v>
      </c>
      <c r="F183" s="6">
        <v>148.0</v>
      </c>
      <c r="G183" s="31">
        <v>300.0</v>
      </c>
      <c r="H183" s="45">
        <f t="shared" si="1"/>
        <v>0.439688716</v>
      </c>
      <c r="I183" s="37">
        <f t="shared" si="2"/>
        <v>0.370212766</v>
      </c>
      <c r="J183" s="38">
        <f t="shared" si="3"/>
        <v>0.327384858</v>
      </c>
      <c r="K183" s="39">
        <f t="shared" si="4"/>
        <v>0.3303571429</v>
      </c>
      <c r="L183" s="38">
        <f t="shared" si="5"/>
        <v>146.6684164</v>
      </c>
      <c r="M183" s="40">
        <f t="shared" si="6"/>
        <v>-1</v>
      </c>
      <c r="N183" s="41">
        <f t="shared" si="7"/>
        <v>0</v>
      </c>
      <c r="P183" s="42"/>
      <c r="Q183" s="42"/>
      <c r="R183" s="42"/>
      <c r="T183" s="46"/>
      <c r="U183" s="47"/>
      <c r="V183" s="48"/>
      <c r="W183" s="49"/>
      <c r="X183" s="49"/>
      <c r="Y183" s="49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</row>
    <row r="184" ht="12.75" customHeight="1">
      <c r="A184" s="27"/>
      <c r="B184" s="27"/>
      <c r="C184" s="30" t="s">
        <v>201</v>
      </c>
      <c r="D184" s="32">
        <v>152.0</v>
      </c>
      <c r="E184" s="5">
        <v>167.0</v>
      </c>
      <c r="F184" s="6">
        <v>176.0</v>
      </c>
      <c r="G184" s="31">
        <v>383.0</v>
      </c>
      <c r="H184" s="45">
        <f t="shared" si="1"/>
        <v>0.4764890282</v>
      </c>
      <c r="I184" s="37">
        <f t="shared" si="2"/>
        <v>0.3735763098</v>
      </c>
      <c r="J184" s="38">
        <f t="shared" si="3"/>
        <v>0.3110488508</v>
      </c>
      <c r="K184" s="39">
        <f t="shared" si="4"/>
        <v>0.3148479428</v>
      </c>
      <c r="L184" s="38">
        <f t="shared" si="5"/>
        <v>173.8763076</v>
      </c>
      <c r="M184" s="40">
        <f t="shared" si="6"/>
        <v>-2</v>
      </c>
      <c r="N184" s="41">
        <f t="shared" si="7"/>
        <v>0</v>
      </c>
      <c r="P184" s="42"/>
      <c r="Q184" s="42"/>
      <c r="R184" s="42"/>
      <c r="T184" s="46"/>
      <c r="U184" s="47"/>
      <c r="V184" s="48"/>
      <c r="W184" s="49"/>
      <c r="X184" s="49"/>
      <c r="Y184" s="49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</row>
    <row r="185" ht="12.75" customHeight="1">
      <c r="A185" s="27"/>
      <c r="B185" s="27"/>
      <c r="C185" s="30" t="s">
        <v>202</v>
      </c>
      <c r="D185" s="32">
        <v>41.0</v>
      </c>
      <c r="E185" s="5">
        <v>46.0</v>
      </c>
      <c r="F185" s="6">
        <v>74.0</v>
      </c>
      <c r="G185" s="31">
        <v>115.0</v>
      </c>
      <c r="H185" s="45">
        <f t="shared" si="1"/>
        <v>0.4712643678</v>
      </c>
      <c r="I185" s="37">
        <f t="shared" si="2"/>
        <v>0.4166666667</v>
      </c>
      <c r="J185" s="38">
        <f t="shared" si="3"/>
        <v>0.3826021933</v>
      </c>
      <c r="K185" s="39">
        <f t="shared" si="4"/>
        <v>0.3915343915</v>
      </c>
      <c r="L185" s="38">
        <f t="shared" si="5"/>
        <v>72.31181454</v>
      </c>
      <c r="M185" s="40">
        <f t="shared" si="6"/>
        <v>-1</v>
      </c>
      <c r="N185" s="41">
        <f t="shared" si="7"/>
        <v>0</v>
      </c>
      <c r="P185" s="42"/>
      <c r="Q185" s="42"/>
      <c r="R185" s="42"/>
      <c r="T185" s="46"/>
      <c r="U185" s="47"/>
      <c r="V185" s="48"/>
      <c r="W185" s="49"/>
      <c r="X185" s="49"/>
      <c r="Y185" s="49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  <c r="AS185" s="50"/>
      <c r="AT185" s="50"/>
      <c r="AU185" s="50"/>
      <c r="AV185" s="50"/>
      <c r="AW185" s="50"/>
      <c r="AX185" s="50"/>
      <c r="AY185" s="50"/>
    </row>
    <row r="186" ht="12.75" customHeight="1">
      <c r="A186" s="29"/>
      <c r="B186" s="29"/>
      <c r="C186" s="30" t="s">
        <v>203</v>
      </c>
      <c r="D186" s="32">
        <v>75.0</v>
      </c>
      <c r="E186" s="5">
        <v>79.0</v>
      </c>
      <c r="F186" s="6">
        <v>96.0</v>
      </c>
      <c r="G186" s="31">
        <v>245.0</v>
      </c>
      <c r="H186" s="45">
        <f t="shared" si="1"/>
        <v>0.487012987</v>
      </c>
      <c r="I186" s="37">
        <f t="shared" si="2"/>
        <v>0.3454545455</v>
      </c>
      <c r="J186" s="38">
        <f t="shared" si="3"/>
        <v>0.2601601115</v>
      </c>
      <c r="K186" s="39">
        <f t="shared" si="4"/>
        <v>0.2815249267</v>
      </c>
      <c r="L186" s="38">
        <f t="shared" si="5"/>
        <v>88.71459801</v>
      </c>
      <c r="M186" s="40">
        <f t="shared" si="6"/>
        <v>-7</v>
      </c>
      <c r="N186" s="41">
        <f t="shared" si="7"/>
        <v>3</v>
      </c>
      <c r="P186" s="42"/>
      <c r="Q186" s="42"/>
      <c r="R186" s="42"/>
      <c r="T186" s="46"/>
      <c r="U186" s="47"/>
      <c r="V186" s="48"/>
      <c r="W186" s="49"/>
      <c r="X186" s="49"/>
      <c r="Y186" s="49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  <c r="AR186" s="50"/>
      <c r="AS186" s="50"/>
      <c r="AT186" s="50"/>
      <c r="AU186" s="50"/>
      <c r="AV186" s="50"/>
      <c r="AW186" s="50"/>
      <c r="AX186" s="50"/>
      <c r="AY186" s="50"/>
    </row>
    <row r="187" ht="12.75" customHeight="1">
      <c r="A187" s="27"/>
      <c r="B187" s="27"/>
      <c r="C187" s="30" t="s">
        <v>204</v>
      </c>
      <c r="D187" s="32">
        <v>114.0</v>
      </c>
      <c r="E187" s="5">
        <v>74.0</v>
      </c>
      <c r="F187" s="6">
        <v>133.0</v>
      </c>
      <c r="G187" s="31">
        <v>205.0</v>
      </c>
      <c r="H187" s="45">
        <f t="shared" si="1"/>
        <v>0.6063829787</v>
      </c>
      <c r="I187" s="37">
        <f t="shared" si="2"/>
        <v>0.469581749</v>
      </c>
      <c r="J187" s="38">
        <f t="shared" si="3"/>
        <v>0.3870843238</v>
      </c>
      <c r="K187" s="39">
        <f t="shared" si="4"/>
        <v>0.3934911243</v>
      </c>
      <c r="L187" s="38">
        <f t="shared" si="5"/>
        <v>130.8345014</v>
      </c>
      <c r="M187" s="40">
        <f t="shared" si="6"/>
        <v>-2</v>
      </c>
      <c r="N187" s="41">
        <f t="shared" si="7"/>
        <v>0</v>
      </c>
      <c r="P187" s="42"/>
      <c r="Q187" s="42"/>
      <c r="R187" s="42"/>
      <c r="T187" s="46"/>
      <c r="U187" s="47"/>
      <c r="V187" s="48"/>
      <c r="W187" s="49"/>
      <c r="X187" s="49"/>
      <c r="Y187" s="49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0"/>
      <c r="AR187" s="50"/>
      <c r="AS187" s="50"/>
      <c r="AT187" s="50"/>
      <c r="AU187" s="50"/>
      <c r="AV187" s="50"/>
      <c r="AW187" s="50"/>
      <c r="AX187" s="50"/>
      <c r="AY187" s="50"/>
    </row>
    <row r="188" ht="12.75" customHeight="1">
      <c r="A188" s="27"/>
      <c r="B188" s="27"/>
      <c r="C188" s="30" t="s">
        <v>205</v>
      </c>
      <c r="D188" s="32">
        <v>97.0</v>
      </c>
      <c r="E188" s="5">
        <v>108.0</v>
      </c>
      <c r="F188" s="6">
        <v>155.0</v>
      </c>
      <c r="G188" s="31">
        <v>248.0</v>
      </c>
      <c r="H188" s="45">
        <f t="shared" si="1"/>
        <v>0.4731707317</v>
      </c>
      <c r="I188" s="37">
        <f t="shared" si="2"/>
        <v>0.4144736842</v>
      </c>
      <c r="J188" s="38">
        <f t="shared" si="3"/>
        <v>0.3779941668</v>
      </c>
      <c r="K188" s="39">
        <f t="shared" si="4"/>
        <v>0.3846153846</v>
      </c>
      <c r="L188" s="38">
        <f t="shared" si="5"/>
        <v>152.3316492</v>
      </c>
      <c r="M188" s="40">
        <f t="shared" si="6"/>
        <v>-2</v>
      </c>
      <c r="N188" s="41">
        <f t="shared" si="7"/>
        <v>0</v>
      </c>
      <c r="P188" s="42"/>
      <c r="Q188" s="42"/>
      <c r="R188" s="42"/>
      <c r="T188" s="46"/>
      <c r="U188" s="47"/>
      <c r="V188" s="48"/>
      <c r="W188" s="49"/>
      <c r="X188" s="49"/>
      <c r="Y188" s="49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50"/>
      <c r="AV188" s="50"/>
      <c r="AW188" s="50"/>
      <c r="AX188" s="50"/>
      <c r="AY188" s="50"/>
    </row>
    <row r="189" ht="12.75" customHeight="1">
      <c r="A189" s="27"/>
      <c r="B189" s="27"/>
      <c r="C189" s="30" t="s">
        <v>206</v>
      </c>
      <c r="D189" s="32">
        <v>129.0</v>
      </c>
      <c r="E189" s="5">
        <v>90.0</v>
      </c>
      <c r="F189" s="6">
        <v>202.0</v>
      </c>
      <c r="G189" s="31">
        <v>277.0</v>
      </c>
      <c r="H189" s="45">
        <f t="shared" si="1"/>
        <v>0.5890410959</v>
      </c>
      <c r="I189" s="37">
        <f t="shared" si="2"/>
        <v>0.4742120344</v>
      </c>
      <c r="J189" s="38">
        <f t="shared" si="3"/>
        <v>0.40465938</v>
      </c>
      <c r="K189" s="39">
        <f t="shared" si="4"/>
        <v>0.4217118998</v>
      </c>
      <c r="L189" s="38">
        <f t="shared" si="5"/>
        <v>193.831843</v>
      </c>
      <c r="M189" s="40">
        <f t="shared" si="6"/>
        <v>-8</v>
      </c>
      <c r="N189" s="41">
        <f t="shared" si="7"/>
        <v>3</v>
      </c>
      <c r="P189" s="42"/>
      <c r="Q189" s="42"/>
      <c r="R189" s="42"/>
      <c r="T189" s="46"/>
      <c r="U189" s="47"/>
      <c r="V189" s="48"/>
      <c r="W189" s="49"/>
      <c r="X189" s="49"/>
      <c r="Y189" s="49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  <c r="AU189" s="50"/>
      <c r="AV189" s="50"/>
      <c r="AW189" s="50"/>
      <c r="AX189" s="50"/>
      <c r="AY189" s="50"/>
    </row>
    <row r="190" ht="12.75" customHeight="1">
      <c r="A190" s="27"/>
      <c r="B190" s="27"/>
      <c r="C190" s="30" t="s">
        <v>207</v>
      </c>
      <c r="D190" s="32">
        <v>122.0</v>
      </c>
      <c r="E190" s="5">
        <v>64.0</v>
      </c>
      <c r="F190" s="6">
        <v>118.0</v>
      </c>
      <c r="G190" s="31">
        <v>138.0</v>
      </c>
      <c r="H190" s="45">
        <f t="shared" si="1"/>
        <v>0.6559139785</v>
      </c>
      <c r="I190" s="37">
        <f t="shared" si="2"/>
        <v>0.5429864253</v>
      </c>
      <c r="J190" s="38">
        <f t="shared" si="3"/>
        <v>0.4745508822</v>
      </c>
      <c r="K190" s="39">
        <f t="shared" si="4"/>
        <v>0.4609375</v>
      </c>
      <c r="L190" s="38">
        <f t="shared" si="5"/>
        <v>121.4850259</v>
      </c>
      <c r="M190" s="40">
        <f t="shared" si="6"/>
        <v>3</v>
      </c>
      <c r="N190" s="41">
        <f t="shared" si="7"/>
        <v>1</v>
      </c>
      <c r="P190" s="42"/>
      <c r="Q190" s="42"/>
      <c r="R190" s="42"/>
      <c r="T190" s="46"/>
      <c r="U190" s="47"/>
      <c r="V190" s="48"/>
      <c r="W190" s="49"/>
      <c r="X190" s="49"/>
      <c r="Y190" s="49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50"/>
      <c r="AV190" s="50"/>
      <c r="AW190" s="50"/>
      <c r="AX190" s="50"/>
      <c r="AY190" s="50"/>
    </row>
    <row r="191" ht="12.75" customHeight="1">
      <c r="A191" s="27"/>
      <c r="B191" s="27"/>
      <c r="C191" s="30" t="s">
        <v>208</v>
      </c>
      <c r="D191" s="32">
        <v>110.0</v>
      </c>
      <c r="E191" s="5">
        <v>114.0</v>
      </c>
      <c r="F191" s="6">
        <v>115.0</v>
      </c>
      <c r="G191" s="31">
        <v>255.0</v>
      </c>
      <c r="H191" s="45">
        <f t="shared" si="1"/>
        <v>0.4910714286</v>
      </c>
      <c r="I191" s="37">
        <f t="shared" si="2"/>
        <v>0.3787878788</v>
      </c>
      <c r="J191" s="38">
        <f t="shared" si="3"/>
        <v>0.3107393196</v>
      </c>
      <c r="K191" s="39">
        <f t="shared" si="4"/>
        <v>0.3108108108</v>
      </c>
      <c r="L191" s="38">
        <f t="shared" si="5"/>
        <v>114.9735483</v>
      </c>
      <c r="M191" s="40">
        <f t="shared" si="6"/>
        <v>0</v>
      </c>
      <c r="N191" s="41">
        <f t="shared" si="7"/>
        <v>0</v>
      </c>
      <c r="P191" s="42"/>
      <c r="Q191" s="42"/>
      <c r="R191" s="42"/>
      <c r="T191" s="46"/>
      <c r="U191" s="47"/>
      <c r="V191" s="48"/>
      <c r="W191" s="49"/>
      <c r="X191" s="49"/>
      <c r="Y191" s="49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  <c r="AQ191" s="50"/>
      <c r="AR191" s="50"/>
      <c r="AS191" s="50"/>
      <c r="AT191" s="50"/>
      <c r="AU191" s="50"/>
      <c r="AV191" s="50"/>
      <c r="AW191" s="50"/>
      <c r="AX191" s="50"/>
      <c r="AY191" s="50"/>
    </row>
    <row r="192" ht="12.75" customHeight="1">
      <c r="A192" s="28"/>
      <c r="B192" s="28"/>
      <c r="C192" s="30" t="s">
        <v>209</v>
      </c>
      <c r="D192" s="32">
        <v>160.0</v>
      </c>
      <c r="E192" s="5">
        <v>159.0</v>
      </c>
      <c r="F192" s="6">
        <v>160.0</v>
      </c>
      <c r="G192" s="31">
        <v>320.0</v>
      </c>
      <c r="H192" s="45">
        <f t="shared" si="1"/>
        <v>0.5015673981</v>
      </c>
      <c r="I192" s="37">
        <f t="shared" si="2"/>
        <v>0.4005006258</v>
      </c>
      <c r="J192" s="38">
        <f t="shared" si="3"/>
        <v>0.339059472</v>
      </c>
      <c r="K192" s="39">
        <f t="shared" si="4"/>
        <v>0.3333333333</v>
      </c>
      <c r="L192" s="38">
        <f t="shared" si="5"/>
        <v>162.7485466</v>
      </c>
      <c r="M192" s="40">
        <f t="shared" si="6"/>
        <v>2</v>
      </c>
      <c r="N192" s="41">
        <f t="shared" si="7"/>
        <v>0</v>
      </c>
      <c r="P192" s="42"/>
      <c r="Q192" s="42"/>
      <c r="R192" s="42"/>
      <c r="T192" s="46"/>
      <c r="U192" s="47"/>
      <c r="V192" s="48"/>
      <c r="W192" s="49"/>
      <c r="X192" s="49"/>
      <c r="Y192" s="49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  <c r="AQ192" s="50"/>
      <c r="AR192" s="50"/>
      <c r="AS192" s="50"/>
      <c r="AT192" s="50"/>
      <c r="AU192" s="50"/>
      <c r="AV192" s="50"/>
      <c r="AW192" s="50"/>
      <c r="AX192" s="50"/>
      <c r="AY192" s="50"/>
    </row>
    <row r="193" ht="12.75" customHeight="1">
      <c r="A193" s="27"/>
      <c r="B193" s="27"/>
      <c r="C193" s="30" t="s">
        <v>210</v>
      </c>
      <c r="D193" s="32">
        <v>196.0</v>
      </c>
      <c r="E193" s="5">
        <v>166.0</v>
      </c>
      <c r="F193" s="6">
        <v>230.0</v>
      </c>
      <c r="G193" s="31">
        <v>465.0</v>
      </c>
      <c r="H193" s="45">
        <f t="shared" si="1"/>
        <v>0.5414364641</v>
      </c>
      <c r="I193" s="37">
        <f t="shared" si="2"/>
        <v>0.4030274361</v>
      </c>
      <c r="J193" s="38">
        <f t="shared" si="3"/>
        <v>0.3195858377</v>
      </c>
      <c r="K193" s="39">
        <f t="shared" si="4"/>
        <v>0.3309352518</v>
      </c>
      <c r="L193" s="38">
        <f t="shared" si="5"/>
        <v>222.1121572</v>
      </c>
      <c r="M193" s="40">
        <f t="shared" si="6"/>
        <v>-7</v>
      </c>
      <c r="N193" s="41">
        <f t="shared" si="7"/>
        <v>3</v>
      </c>
      <c r="P193" s="42"/>
      <c r="Q193" s="42"/>
      <c r="R193" s="42"/>
      <c r="T193" s="46"/>
      <c r="U193" s="47"/>
      <c r="V193" s="48"/>
      <c r="W193" s="49"/>
      <c r="X193" s="49"/>
      <c r="Y193" s="49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  <c r="AV193" s="50"/>
      <c r="AW193" s="50"/>
      <c r="AX193" s="50"/>
      <c r="AY193" s="50"/>
    </row>
    <row r="194" ht="12.75" customHeight="1">
      <c r="A194" s="29"/>
      <c r="B194" s="29"/>
      <c r="C194" s="30" t="s">
        <v>211</v>
      </c>
      <c r="D194" s="32">
        <v>288.0</v>
      </c>
      <c r="E194" s="5">
        <v>80.0</v>
      </c>
      <c r="F194" s="6">
        <v>211.0</v>
      </c>
      <c r="G194" s="31">
        <v>395.0</v>
      </c>
      <c r="H194" s="45">
        <f t="shared" si="1"/>
        <v>0.7826086957</v>
      </c>
      <c r="I194" s="37">
        <f t="shared" si="2"/>
        <v>0.5123203285</v>
      </c>
      <c r="J194" s="38">
        <f t="shared" si="3"/>
        <v>0.3511764921</v>
      </c>
      <c r="K194" s="39">
        <f t="shared" si="4"/>
        <v>0.3481848185</v>
      </c>
      <c r="L194" s="38">
        <f t="shared" si="5"/>
        <v>212.8129542</v>
      </c>
      <c r="M194" s="40">
        <f t="shared" si="6"/>
        <v>1</v>
      </c>
      <c r="N194" s="41">
        <f t="shared" si="7"/>
        <v>0</v>
      </c>
      <c r="P194" s="42"/>
      <c r="Q194" s="42"/>
      <c r="R194" s="42"/>
      <c r="T194" s="46"/>
      <c r="U194" s="47"/>
      <c r="V194" s="48"/>
      <c r="W194" s="49"/>
      <c r="X194" s="49"/>
      <c r="Y194" s="49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  <c r="AV194" s="50"/>
      <c r="AW194" s="50"/>
      <c r="AX194" s="50"/>
      <c r="AY194" s="50"/>
    </row>
    <row r="195" ht="12.75" customHeight="1">
      <c r="A195" s="27"/>
      <c r="B195" s="27"/>
      <c r="C195" s="30" t="s">
        <v>212</v>
      </c>
      <c r="D195" s="32">
        <v>125.0</v>
      </c>
      <c r="E195" s="5">
        <v>90.0</v>
      </c>
      <c r="F195" s="6">
        <v>155.0</v>
      </c>
      <c r="G195" s="31">
        <v>231.0</v>
      </c>
      <c r="H195" s="45">
        <f t="shared" si="1"/>
        <v>0.5813953488</v>
      </c>
      <c r="I195" s="37">
        <f t="shared" si="2"/>
        <v>0.465890183</v>
      </c>
      <c r="J195" s="38">
        <f t="shared" si="3"/>
        <v>0.3959395828</v>
      </c>
      <c r="K195" s="39">
        <f t="shared" si="4"/>
        <v>0.4015544041</v>
      </c>
      <c r="L195" s="38">
        <f t="shared" si="5"/>
        <v>152.832679</v>
      </c>
      <c r="M195" s="40">
        <f t="shared" si="6"/>
        <v>-2</v>
      </c>
      <c r="N195" s="41">
        <f t="shared" si="7"/>
        <v>0</v>
      </c>
      <c r="P195" s="42"/>
      <c r="Q195" s="42"/>
      <c r="R195" s="42"/>
      <c r="T195" s="46"/>
      <c r="U195" s="47"/>
      <c r="V195" s="48"/>
      <c r="W195" s="49"/>
      <c r="X195" s="49"/>
      <c r="Y195" s="49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</row>
    <row r="196" ht="12.75" customHeight="1">
      <c r="A196" s="29"/>
      <c r="B196" s="29"/>
      <c r="C196" s="30" t="s">
        <v>213</v>
      </c>
      <c r="D196" s="32">
        <v>127.0</v>
      </c>
      <c r="E196" s="5">
        <v>115.0</v>
      </c>
      <c r="F196" s="6">
        <v>146.0</v>
      </c>
      <c r="G196" s="31">
        <v>257.0</v>
      </c>
      <c r="H196" s="45">
        <f t="shared" si="1"/>
        <v>0.5247933884</v>
      </c>
      <c r="I196" s="37">
        <f t="shared" si="2"/>
        <v>0.423255814</v>
      </c>
      <c r="J196" s="38">
        <f t="shared" si="3"/>
        <v>0.3615362367</v>
      </c>
      <c r="K196" s="39">
        <f t="shared" si="4"/>
        <v>0.3622828784</v>
      </c>
      <c r="L196" s="38">
        <f t="shared" si="5"/>
        <v>145.6991034</v>
      </c>
      <c r="M196" s="40">
        <f t="shared" si="6"/>
        <v>0</v>
      </c>
      <c r="N196" s="41">
        <f t="shared" si="7"/>
        <v>0</v>
      </c>
      <c r="P196" s="42"/>
      <c r="Q196" s="42"/>
      <c r="R196" s="42"/>
      <c r="T196" s="46"/>
      <c r="U196" s="47"/>
      <c r="V196" s="48"/>
      <c r="W196" s="49"/>
      <c r="X196" s="49"/>
      <c r="Y196" s="49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</row>
    <row r="197" ht="12.75" customHeight="1">
      <c r="A197" s="28"/>
      <c r="B197" s="28"/>
      <c r="C197" s="30" t="s">
        <v>214</v>
      </c>
      <c r="D197" s="32">
        <v>217.0</v>
      </c>
      <c r="E197" s="5">
        <v>160.0</v>
      </c>
      <c r="F197" s="6">
        <v>254.0</v>
      </c>
      <c r="G197" s="31">
        <v>337.0</v>
      </c>
      <c r="H197" s="45">
        <f t="shared" si="1"/>
        <v>0.575596817</v>
      </c>
      <c r="I197" s="37">
        <f t="shared" si="2"/>
        <v>0.4865702479</v>
      </c>
      <c r="J197" s="38">
        <f t="shared" si="3"/>
        <v>0.4322186581</v>
      </c>
      <c r="K197" s="39">
        <f t="shared" si="4"/>
        <v>0.4297800338</v>
      </c>
      <c r="L197" s="38">
        <f t="shared" si="5"/>
        <v>255.4412269</v>
      </c>
      <c r="M197" s="40">
        <f t="shared" si="6"/>
        <v>1</v>
      </c>
      <c r="N197" s="41">
        <f t="shared" si="7"/>
        <v>0</v>
      </c>
      <c r="P197" s="42"/>
      <c r="Q197" s="42"/>
      <c r="R197" s="42"/>
      <c r="T197" s="46"/>
      <c r="U197" s="47"/>
      <c r="V197" s="48"/>
      <c r="W197" s="49"/>
      <c r="X197" s="49"/>
      <c r="Y197" s="49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</row>
    <row r="198" ht="12.75" customHeight="1">
      <c r="A198" s="27"/>
      <c r="B198" s="27"/>
      <c r="C198" s="30" t="s">
        <v>215</v>
      </c>
      <c r="D198" s="32">
        <v>101.0</v>
      </c>
      <c r="E198" s="5">
        <v>55.0</v>
      </c>
      <c r="F198" s="6">
        <v>145.0</v>
      </c>
      <c r="G198" s="31">
        <v>202.0</v>
      </c>
      <c r="H198" s="45">
        <f t="shared" si="1"/>
        <v>0.6474358974</v>
      </c>
      <c r="I198" s="37">
        <f t="shared" si="2"/>
        <v>0.4890656064</v>
      </c>
      <c r="J198" s="38">
        <f t="shared" si="3"/>
        <v>0.3938597908</v>
      </c>
      <c r="K198" s="39">
        <f t="shared" si="4"/>
        <v>0.4178674352</v>
      </c>
      <c r="L198" s="38">
        <f t="shared" si="5"/>
        <v>136.6693474</v>
      </c>
      <c r="M198" s="40">
        <f t="shared" si="6"/>
        <v>-8</v>
      </c>
      <c r="N198" s="41">
        <f t="shared" si="7"/>
        <v>3</v>
      </c>
      <c r="P198" s="42"/>
      <c r="Q198" s="42"/>
      <c r="R198" s="42"/>
      <c r="T198" s="46"/>
      <c r="U198" s="47"/>
      <c r="V198" s="48"/>
      <c r="W198" s="49"/>
      <c r="X198" s="49"/>
      <c r="Y198" s="49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</row>
    <row r="199" ht="12.75" customHeight="1">
      <c r="A199" s="27"/>
      <c r="B199" s="27"/>
      <c r="C199" s="30" t="s">
        <v>216</v>
      </c>
      <c r="D199" s="32">
        <v>28.0</v>
      </c>
      <c r="E199" s="5">
        <v>28.0</v>
      </c>
      <c r="F199" s="6">
        <v>44.0</v>
      </c>
      <c r="G199" s="31">
        <v>68.0</v>
      </c>
      <c r="H199" s="45">
        <f t="shared" si="1"/>
        <v>0.5</v>
      </c>
      <c r="I199" s="37">
        <f t="shared" si="2"/>
        <v>0.4285714286</v>
      </c>
      <c r="J199" s="38">
        <f t="shared" si="3"/>
        <v>0.384590437</v>
      </c>
      <c r="K199" s="39">
        <f t="shared" si="4"/>
        <v>0.3928571429</v>
      </c>
      <c r="L199" s="38">
        <f t="shared" si="5"/>
        <v>43.07412895</v>
      </c>
      <c r="M199" s="40">
        <f t="shared" si="6"/>
        <v>0</v>
      </c>
      <c r="N199" s="41">
        <f t="shared" si="7"/>
        <v>0</v>
      </c>
      <c r="P199" s="42"/>
      <c r="Q199" s="42"/>
      <c r="R199" s="42"/>
      <c r="T199" s="46"/>
      <c r="U199" s="47"/>
      <c r="V199" s="48"/>
      <c r="W199" s="49"/>
      <c r="X199" s="49"/>
      <c r="Y199" s="49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  <c r="AV199" s="50"/>
      <c r="AW199" s="50"/>
      <c r="AX199" s="50"/>
      <c r="AY199" s="50"/>
    </row>
    <row r="200" ht="12.75" customHeight="1">
      <c r="A200" s="27"/>
      <c r="B200" s="27"/>
      <c r="C200" s="30" t="s">
        <v>217</v>
      </c>
      <c r="D200" s="32">
        <v>189.0</v>
      </c>
      <c r="E200" s="5">
        <v>125.0</v>
      </c>
      <c r="F200" s="6">
        <v>267.0</v>
      </c>
      <c r="G200" s="31">
        <v>306.0</v>
      </c>
      <c r="H200" s="45">
        <f t="shared" si="1"/>
        <v>0.601910828</v>
      </c>
      <c r="I200" s="37">
        <f t="shared" si="2"/>
        <v>0.5140924464</v>
      </c>
      <c r="J200" s="38">
        <f t="shared" si="3"/>
        <v>0.4604513964</v>
      </c>
      <c r="K200" s="39">
        <f t="shared" si="4"/>
        <v>0.4659685864</v>
      </c>
      <c r="L200" s="38">
        <f t="shared" si="5"/>
        <v>263.8386501</v>
      </c>
      <c r="M200" s="40">
        <f t="shared" si="6"/>
        <v>-3</v>
      </c>
      <c r="N200" s="41">
        <f t="shared" si="7"/>
        <v>1</v>
      </c>
      <c r="P200" s="42"/>
      <c r="Q200" s="42"/>
      <c r="R200" s="42"/>
      <c r="T200" s="46"/>
      <c r="U200" s="47"/>
      <c r="V200" s="48"/>
      <c r="W200" s="49"/>
      <c r="X200" s="49"/>
      <c r="Y200" s="49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</row>
    <row r="201" ht="12.75" customHeight="1">
      <c r="A201" s="27"/>
      <c r="B201" s="27"/>
      <c r="C201" s="30" t="s">
        <v>218</v>
      </c>
      <c r="D201" s="32">
        <v>230.0</v>
      </c>
      <c r="E201" s="5">
        <v>134.0</v>
      </c>
      <c r="F201" s="6">
        <v>237.0</v>
      </c>
      <c r="G201" s="31">
        <v>333.0</v>
      </c>
      <c r="H201" s="45">
        <f t="shared" si="1"/>
        <v>0.6318681319</v>
      </c>
      <c r="I201" s="37">
        <f t="shared" si="2"/>
        <v>0.5</v>
      </c>
      <c r="J201" s="38">
        <f t="shared" si="3"/>
        <v>0.4204075258</v>
      </c>
      <c r="K201" s="39">
        <f t="shared" si="4"/>
        <v>0.4157894737</v>
      </c>
      <c r="L201" s="38">
        <f t="shared" si="5"/>
        <v>239.6322897</v>
      </c>
      <c r="M201" s="40">
        <f t="shared" si="6"/>
        <v>2</v>
      </c>
      <c r="N201" s="41">
        <f t="shared" si="7"/>
        <v>0</v>
      </c>
      <c r="P201" s="42"/>
      <c r="Q201" s="42"/>
      <c r="R201" s="42"/>
      <c r="T201" s="46"/>
      <c r="U201" s="47"/>
      <c r="V201" s="48"/>
      <c r="W201" s="49"/>
      <c r="X201" s="49"/>
      <c r="Y201" s="49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</row>
    <row r="202" ht="12.75" customHeight="1">
      <c r="A202" s="29"/>
      <c r="B202" s="29"/>
      <c r="C202" s="30" t="s">
        <v>219</v>
      </c>
      <c r="D202" s="32">
        <v>160.0</v>
      </c>
      <c r="E202" s="5">
        <v>96.0</v>
      </c>
      <c r="F202" s="6">
        <v>187.0</v>
      </c>
      <c r="G202" s="31">
        <v>230.0</v>
      </c>
      <c r="H202" s="45">
        <f t="shared" si="1"/>
        <v>0.625</v>
      </c>
      <c r="I202" s="37">
        <f t="shared" si="2"/>
        <v>0.5156017831</v>
      </c>
      <c r="J202" s="38">
        <f t="shared" si="3"/>
        <v>0.4492468235</v>
      </c>
      <c r="K202" s="39">
        <f t="shared" si="4"/>
        <v>0.448441247</v>
      </c>
      <c r="L202" s="38">
        <f t="shared" si="5"/>
        <v>187.3359254</v>
      </c>
      <c r="M202" s="40">
        <f t="shared" si="6"/>
        <v>0</v>
      </c>
      <c r="N202" s="41">
        <f t="shared" si="7"/>
        <v>0</v>
      </c>
      <c r="P202" s="42"/>
      <c r="Q202" s="42"/>
      <c r="R202" s="42"/>
      <c r="T202" s="46"/>
      <c r="U202" s="47"/>
      <c r="V202" s="48"/>
      <c r="W202" s="49"/>
      <c r="X202" s="49"/>
      <c r="Y202" s="49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</row>
    <row r="203" ht="12.75" customHeight="1">
      <c r="A203" s="27"/>
      <c r="B203" s="27"/>
      <c r="C203" s="30" t="s">
        <v>220</v>
      </c>
      <c r="D203" s="32">
        <v>263.0</v>
      </c>
      <c r="E203" s="5">
        <v>177.0</v>
      </c>
      <c r="F203" s="6">
        <v>323.0</v>
      </c>
      <c r="G203" s="31">
        <v>431.0</v>
      </c>
      <c r="H203" s="45">
        <f t="shared" si="1"/>
        <v>0.5977272727</v>
      </c>
      <c r="I203" s="37">
        <f t="shared" si="2"/>
        <v>0.4907872697</v>
      </c>
      <c r="J203" s="38">
        <f t="shared" si="3"/>
        <v>0.4258817195</v>
      </c>
      <c r="K203" s="39">
        <f t="shared" si="4"/>
        <v>0.4283819629</v>
      </c>
      <c r="L203" s="38">
        <f t="shared" si="5"/>
        <v>321.1148165</v>
      </c>
      <c r="M203" s="40">
        <f t="shared" si="6"/>
        <v>-1</v>
      </c>
      <c r="N203" s="41">
        <f t="shared" si="7"/>
        <v>0</v>
      </c>
      <c r="P203" s="42"/>
      <c r="Q203" s="42"/>
      <c r="R203" s="42"/>
      <c r="T203" s="46"/>
      <c r="U203" s="47"/>
      <c r="V203" s="48"/>
      <c r="W203" s="49"/>
      <c r="X203" s="49"/>
      <c r="Y203" s="49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</row>
    <row r="204" ht="12.75" customHeight="1">
      <c r="A204" s="27"/>
      <c r="B204" s="27"/>
      <c r="C204" s="30" t="s">
        <v>221</v>
      </c>
      <c r="D204" s="32">
        <v>162.0</v>
      </c>
      <c r="E204" s="5">
        <v>82.0</v>
      </c>
      <c r="F204" s="6">
        <v>240.0</v>
      </c>
      <c r="G204" s="31">
        <v>242.0</v>
      </c>
      <c r="H204" s="45">
        <f t="shared" si="1"/>
        <v>0.6639344262</v>
      </c>
      <c r="I204" s="37">
        <f t="shared" si="2"/>
        <v>0.5537190083</v>
      </c>
      <c r="J204" s="38">
        <f t="shared" si="3"/>
        <v>0.4868808351</v>
      </c>
      <c r="K204" s="39">
        <f t="shared" si="4"/>
        <v>0.4979253112</v>
      </c>
      <c r="L204" s="38">
        <f t="shared" si="5"/>
        <v>234.6765625</v>
      </c>
      <c r="M204" s="40">
        <f t="shared" si="6"/>
        <v>-5</v>
      </c>
      <c r="N204" s="41">
        <f t="shared" si="7"/>
        <v>2</v>
      </c>
      <c r="P204" s="42"/>
      <c r="Q204" s="42"/>
      <c r="R204" s="42"/>
      <c r="T204" s="46"/>
      <c r="U204" s="47"/>
      <c r="V204" s="48"/>
      <c r="W204" s="49"/>
      <c r="X204" s="49"/>
      <c r="Y204" s="49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</row>
    <row r="205" ht="12.75" customHeight="1">
      <c r="A205" s="27"/>
      <c r="B205" s="27"/>
      <c r="C205" s="30" t="s">
        <v>222</v>
      </c>
      <c r="D205" s="32">
        <v>250.0</v>
      </c>
      <c r="E205" s="5">
        <v>114.0</v>
      </c>
      <c r="F205" s="6">
        <v>318.0</v>
      </c>
      <c r="G205" s="31">
        <v>344.0</v>
      </c>
      <c r="H205" s="45">
        <f t="shared" si="1"/>
        <v>0.6868131868</v>
      </c>
      <c r="I205" s="37">
        <f t="shared" si="2"/>
        <v>0.5536062378</v>
      </c>
      <c r="J205" s="38">
        <f t="shared" si="3"/>
        <v>0.4732225241</v>
      </c>
      <c r="K205" s="39">
        <f t="shared" si="4"/>
        <v>0.4803625378</v>
      </c>
      <c r="L205" s="38">
        <f t="shared" si="5"/>
        <v>313.273311</v>
      </c>
      <c r="M205" s="40">
        <f t="shared" si="6"/>
        <v>-4</v>
      </c>
      <c r="N205" s="41">
        <f t="shared" si="7"/>
        <v>1</v>
      </c>
      <c r="P205" s="42"/>
      <c r="Q205" s="42"/>
      <c r="R205" s="42"/>
      <c r="T205" s="46"/>
      <c r="U205" s="47"/>
      <c r="V205" s="48"/>
      <c r="W205" s="49"/>
      <c r="X205" s="49"/>
      <c r="Y205" s="49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  <c r="AU205" s="50"/>
      <c r="AV205" s="50"/>
      <c r="AW205" s="50"/>
      <c r="AX205" s="50"/>
      <c r="AY205" s="50"/>
    </row>
    <row r="206" ht="12.75" customHeight="1">
      <c r="A206" s="29"/>
      <c r="B206" s="29"/>
      <c r="C206" s="30" t="s">
        <v>223</v>
      </c>
      <c r="D206" s="32">
        <v>283.0</v>
      </c>
      <c r="E206" s="5">
        <v>147.0</v>
      </c>
      <c r="F206" s="6">
        <v>423.0</v>
      </c>
      <c r="G206" s="31">
        <v>357.0</v>
      </c>
      <c r="H206" s="45">
        <f t="shared" si="1"/>
        <v>0.6581395349</v>
      </c>
      <c r="I206" s="37">
        <f t="shared" si="2"/>
        <v>0.5834710744</v>
      </c>
      <c r="J206" s="38">
        <f t="shared" si="3"/>
        <v>0.5375741518</v>
      </c>
      <c r="K206" s="39">
        <f t="shared" si="4"/>
        <v>0.5423076923</v>
      </c>
      <c r="L206" s="38">
        <f t="shared" si="5"/>
        <v>419.3078384</v>
      </c>
      <c r="M206" s="40">
        <f t="shared" si="6"/>
        <v>-3</v>
      </c>
      <c r="N206" s="41">
        <f t="shared" si="7"/>
        <v>1</v>
      </c>
      <c r="P206" s="42"/>
      <c r="Q206" s="42"/>
      <c r="R206" s="42"/>
      <c r="T206" s="46"/>
      <c r="U206" s="47"/>
      <c r="V206" s="48"/>
      <c r="W206" s="49"/>
      <c r="X206" s="49"/>
      <c r="Y206" s="49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  <c r="AU206" s="50"/>
      <c r="AV206" s="50"/>
      <c r="AW206" s="50"/>
      <c r="AX206" s="50"/>
      <c r="AY206" s="50"/>
    </row>
    <row r="207" ht="12.75" customHeight="1">
      <c r="A207" s="27"/>
      <c r="B207" s="27"/>
      <c r="C207" s="30" t="s">
        <v>224</v>
      </c>
      <c r="D207" s="32">
        <v>277.0</v>
      </c>
      <c r="E207" s="5">
        <v>71.0</v>
      </c>
      <c r="F207" s="6">
        <v>293.0</v>
      </c>
      <c r="G207" s="31">
        <v>246.0</v>
      </c>
      <c r="H207" s="45">
        <f t="shared" si="1"/>
        <v>0.7959770115</v>
      </c>
      <c r="I207" s="37">
        <f t="shared" si="2"/>
        <v>0.6426155581</v>
      </c>
      <c r="J207" s="38">
        <f t="shared" si="3"/>
        <v>0.5503536415</v>
      </c>
      <c r="K207" s="39">
        <f t="shared" si="4"/>
        <v>0.5435992579</v>
      </c>
      <c r="L207" s="38">
        <f t="shared" si="5"/>
        <v>296.6406128</v>
      </c>
      <c r="M207" s="40">
        <f t="shared" si="6"/>
        <v>3</v>
      </c>
      <c r="N207" s="41">
        <f t="shared" si="7"/>
        <v>1</v>
      </c>
      <c r="P207" s="42"/>
      <c r="Q207" s="42"/>
      <c r="R207" s="42"/>
      <c r="T207" s="46"/>
      <c r="U207" s="47"/>
      <c r="V207" s="48"/>
      <c r="W207" s="49"/>
      <c r="X207" s="49"/>
      <c r="Y207" s="49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</row>
    <row r="208" ht="12.75" customHeight="1">
      <c r="A208" s="27"/>
      <c r="B208" s="27"/>
      <c r="C208" s="30" t="s">
        <v>225</v>
      </c>
      <c r="D208" s="32">
        <v>343.0</v>
      </c>
      <c r="E208" s="5">
        <v>120.0</v>
      </c>
      <c r="F208" s="6">
        <v>333.0</v>
      </c>
      <c r="G208" s="31">
        <v>466.0</v>
      </c>
      <c r="H208" s="45">
        <f t="shared" si="1"/>
        <v>0.7408207343</v>
      </c>
      <c r="I208" s="37">
        <f t="shared" si="2"/>
        <v>0.5356576862</v>
      </c>
      <c r="J208" s="38">
        <f t="shared" si="3"/>
        <v>0.4128815973</v>
      </c>
      <c r="K208" s="39">
        <f t="shared" si="4"/>
        <v>0.4167709637</v>
      </c>
      <c r="L208" s="38">
        <f t="shared" si="5"/>
        <v>329.8923962</v>
      </c>
      <c r="M208" s="40">
        <f t="shared" si="6"/>
        <v>-3</v>
      </c>
      <c r="N208" s="41">
        <f t="shared" si="7"/>
        <v>1</v>
      </c>
      <c r="P208" s="42"/>
      <c r="Q208" s="42"/>
      <c r="R208" s="42"/>
      <c r="T208" s="46"/>
      <c r="U208" s="47"/>
      <c r="V208" s="48"/>
      <c r="W208" s="49"/>
      <c r="X208" s="49"/>
      <c r="Y208" s="49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</row>
    <row r="209" ht="12.75" customHeight="1">
      <c r="A209" s="27"/>
      <c r="B209" s="27"/>
      <c r="C209" s="30" t="s">
        <v>226</v>
      </c>
      <c r="D209" s="32">
        <v>337.0</v>
      </c>
      <c r="E209" s="5">
        <v>155.0</v>
      </c>
      <c r="F209" s="6">
        <v>410.0</v>
      </c>
      <c r="G209" s="31">
        <v>396.0</v>
      </c>
      <c r="H209" s="45">
        <f t="shared" si="1"/>
        <v>0.6849593496</v>
      </c>
      <c r="I209" s="37">
        <f t="shared" si="2"/>
        <v>0.5755007704</v>
      </c>
      <c r="J209" s="38">
        <f t="shared" si="3"/>
        <v>0.5091074878</v>
      </c>
      <c r="K209" s="39">
        <f t="shared" si="4"/>
        <v>0.5086848635</v>
      </c>
      <c r="L209" s="38">
        <f t="shared" si="5"/>
        <v>410.3406352</v>
      </c>
      <c r="M209" s="40">
        <f t="shared" si="6"/>
        <v>0</v>
      </c>
      <c r="N209" s="41">
        <f t="shared" si="7"/>
        <v>0</v>
      </c>
      <c r="P209" s="42"/>
      <c r="Q209" s="42"/>
      <c r="R209" s="42"/>
      <c r="T209" s="46"/>
      <c r="U209" s="47"/>
      <c r="V209" s="48"/>
      <c r="W209" s="49"/>
      <c r="X209" s="49"/>
      <c r="Y209" s="49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</row>
    <row r="210" ht="12.75" customHeight="1">
      <c r="A210" s="27"/>
      <c r="B210" s="27"/>
      <c r="C210" s="30" t="s">
        <v>227</v>
      </c>
      <c r="D210" s="32">
        <v>328.0</v>
      </c>
      <c r="E210" s="5">
        <v>123.0</v>
      </c>
      <c r="F210" s="6">
        <v>354.0</v>
      </c>
      <c r="G210" s="31">
        <v>418.0</v>
      </c>
      <c r="H210" s="45">
        <f t="shared" si="1"/>
        <v>0.7272727273</v>
      </c>
      <c r="I210" s="37">
        <f t="shared" si="2"/>
        <v>0.5576451349</v>
      </c>
      <c r="J210" s="38">
        <f t="shared" si="3"/>
        <v>0.4558038781</v>
      </c>
      <c r="K210" s="39">
        <f t="shared" si="4"/>
        <v>0.4585492228</v>
      </c>
      <c r="L210" s="38">
        <f t="shared" si="5"/>
        <v>351.8805939</v>
      </c>
      <c r="M210" s="40">
        <f t="shared" si="6"/>
        <v>-2</v>
      </c>
      <c r="N210" s="41">
        <f t="shared" si="7"/>
        <v>0</v>
      </c>
      <c r="P210" s="42"/>
      <c r="Q210" s="42"/>
      <c r="R210" s="42"/>
      <c r="T210" s="46"/>
      <c r="U210" s="47"/>
      <c r="V210" s="48"/>
      <c r="W210" s="49"/>
      <c r="X210" s="49"/>
      <c r="Y210" s="49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  <c r="AS210" s="50"/>
      <c r="AT210" s="50"/>
      <c r="AU210" s="50"/>
      <c r="AV210" s="50"/>
      <c r="AW210" s="50"/>
      <c r="AX210" s="50"/>
      <c r="AY210" s="50"/>
    </row>
    <row r="211" ht="12.75" customHeight="1">
      <c r="A211" s="27"/>
      <c r="B211" s="27"/>
      <c r="C211" s="30" t="s">
        <v>228</v>
      </c>
      <c r="D211" s="32">
        <v>292.0</v>
      </c>
      <c r="E211" s="5">
        <v>109.0</v>
      </c>
      <c r="F211" s="6">
        <v>346.0</v>
      </c>
      <c r="G211" s="31">
        <v>347.0</v>
      </c>
      <c r="H211" s="45">
        <f t="shared" si="1"/>
        <v>0.7281795511</v>
      </c>
      <c r="I211" s="37">
        <f t="shared" si="2"/>
        <v>0.5831809872</v>
      </c>
      <c r="J211" s="38">
        <f t="shared" si="3"/>
        <v>0.495848837</v>
      </c>
      <c r="K211" s="39">
        <f t="shared" si="4"/>
        <v>0.4992784993</v>
      </c>
      <c r="L211" s="38">
        <f t="shared" si="5"/>
        <v>343.623244</v>
      </c>
      <c r="M211" s="40">
        <f t="shared" si="6"/>
        <v>-2</v>
      </c>
      <c r="N211" s="41">
        <f t="shared" si="7"/>
        <v>0</v>
      </c>
      <c r="P211" s="42"/>
      <c r="Q211" s="42"/>
      <c r="R211" s="42"/>
      <c r="T211" s="46"/>
      <c r="U211" s="47"/>
      <c r="V211" s="48"/>
      <c r="W211" s="49"/>
      <c r="X211" s="49"/>
      <c r="Y211" s="49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50"/>
      <c r="AV211" s="50"/>
      <c r="AW211" s="50"/>
      <c r="AX211" s="50"/>
      <c r="AY211" s="50"/>
    </row>
    <row r="212" ht="12.75" customHeight="1">
      <c r="A212" s="28"/>
      <c r="B212" s="28"/>
      <c r="C212" s="30" t="s">
        <v>229</v>
      </c>
      <c r="D212" s="32">
        <v>439.0</v>
      </c>
      <c r="E212" s="5">
        <v>211.0</v>
      </c>
      <c r="F212" s="6">
        <v>507.0</v>
      </c>
      <c r="G212" s="31">
        <v>545.0</v>
      </c>
      <c r="H212" s="45">
        <f t="shared" si="1"/>
        <v>0.6753846154</v>
      </c>
      <c r="I212" s="37">
        <f t="shared" si="2"/>
        <v>0.5558166863</v>
      </c>
      <c r="J212" s="38">
        <f t="shared" si="3"/>
        <v>0.4834683498</v>
      </c>
      <c r="K212" s="39">
        <f t="shared" si="4"/>
        <v>0.4819391635</v>
      </c>
      <c r="L212" s="38">
        <f t="shared" si="5"/>
        <v>508.608704</v>
      </c>
      <c r="M212" s="40">
        <f t="shared" si="6"/>
        <v>1</v>
      </c>
      <c r="N212" s="41">
        <f t="shared" si="7"/>
        <v>0</v>
      </c>
      <c r="P212" s="42"/>
      <c r="Q212" s="42"/>
      <c r="R212" s="42"/>
      <c r="T212" s="46"/>
      <c r="U212" s="47"/>
      <c r="V212" s="48"/>
      <c r="W212" s="49"/>
      <c r="X212" s="49"/>
      <c r="Y212" s="49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  <c r="AQ212" s="50"/>
      <c r="AR212" s="50"/>
      <c r="AS212" s="50"/>
      <c r="AT212" s="50"/>
      <c r="AU212" s="50"/>
      <c r="AV212" s="50"/>
      <c r="AW212" s="50"/>
      <c r="AX212" s="50"/>
      <c r="AY212" s="50"/>
    </row>
    <row r="213" ht="12.75" customHeight="1">
      <c r="A213" s="27"/>
      <c r="B213" s="27"/>
      <c r="C213" s="30" t="s">
        <v>230</v>
      </c>
      <c r="D213" s="32">
        <v>314.0</v>
      </c>
      <c r="E213" s="5">
        <v>199.0</v>
      </c>
      <c r="F213" s="6">
        <v>423.0</v>
      </c>
      <c r="G213" s="31">
        <v>500.0</v>
      </c>
      <c r="H213" s="45">
        <f t="shared" si="1"/>
        <v>0.61208577</v>
      </c>
      <c r="I213" s="37">
        <f t="shared" si="2"/>
        <v>0.5132311978</v>
      </c>
      <c r="J213" s="38">
        <f t="shared" si="3"/>
        <v>0.4530881748</v>
      </c>
      <c r="K213" s="39">
        <f t="shared" si="4"/>
        <v>0.4582881907</v>
      </c>
      <c r="L213" s="38">
        <f t="shared" si="5"/>
        <v>418.2003853</v>
      </c>
      <c r="M213" s="40">
        <f t="shared" si="6"/>
        <v>-4</v>
      </c>
      <c r="N213" s="41">
        <f t="shared" si="7"/>
        <v>1</v>
      </c>
      <c r="P213" s="42"/>
      <c r="Q213" s="42"/>
      <c r="R213" s="42"/>
      <c r="T213" s="46"/>
      <c r="U213" s="47"/>
      <c r="V213" s="48"/>
      <c r="W213" s="49"/>
      <c r="X213" s="49"/>
      <c r="Y213" s="49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  <c r="AU213" s="50"/>
      <c r="AV213" s="50"/>
      <c r="AW213" s="50"/>
      <c r="AX213" s="50"/>
      <c r="AY213" s="50"/>
    </row>
    <row r="214" ht="12.75" customHeight="1">
      <c r="A214" s="29"/>
      <c r="B214" s="29"/>
      <c r="C214" s="30" t="s">
        <v>231</v>
      </c>
      <c r="D214" s="32">
        <v>208.0</v>
      </c>
      <c r="E214" s="5">
        <v>158.0</v>
      </c>
      <c r="F214" s="6">
        <v>324.0</v>
      </c>
      <c r="G214" s="31">
        <v>496.0</v>
      </c>
      <c r="H214" s="45">
        <f t="shared" si="1"/>
        <v>0.5683060109</v>
      </c>
      <c r="I214" s="37">
        <f t="shared" si="2"/>
        <v>0.4485666105</v>
      </c>
      <c r="J214" s="38">
        <f t="shared" si="3"/>
        <v>0.3761221935</v>
      </c>
      <c r="K214" s="39">
        <f t="shared" si="4"/>
        <v>0.3951219512</v>
      </c>
      <c r="L214" s="38">
        <f t="shared" si="5"/>
        <v>308.4201987</v>
      </c>
      <c r="M214" s="40">
        <f t="shared" si="6"/>
        <v>-15</v>
      </c>
      <c r="N214" s="41">
        <f t="shared" si="7"/>
        <v>7</v>
      </c>
      <c r="P214" s="42"/>
      <c r="Q214" s="42"/>
      <c r="R214" s="42"/>
      <c r="T214" s="46"/>
      <c r="U214" s="47"/>
      <c r="V214" s="48"/>
      <c r="W214" s="49"/>
      <c r="X214" s="49"/>
      <c r="Y214" s="49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</row>
    <row r="215" ht="12.75" customHeight="1">
      <c r="A215" s="28"/>
      <c r="B215" s="28"/>
      <c r="C215" s="30" t="s">
        <v>232</v>
      </c>
      <c r="D215" s="32">
        <v>110.0</v>
      </c>
      <c r="E215" s="5">
        <v>76.0</v>
      </c>
      <c r="F215" s="6">
        <v>159.0</v>
      </c>
      <c r="G215" s="31">
        <v>214.0</v>
      </c>
      <c r="H215" s="45">
        <f t="shared" si="1"/>
        <v>0.5913978495</v>
      </c>
      <c r="I215" s="37">
        <f t="shared" si="2"/>
        <v>0.481216458</v>
      </c>
      <c r="J215" s="38">
        <f t="shared" si="3"/>
        <v>0.4144016728</v>
      </c>
      <c r="K215" s="39">
        <f t="shared" si="4"/>
        <v>0.4262734584</v>
      </c>
      <c r="L215" s="38">
        <f t="shared" si="5"/>
        <v>154.571824</v>
      </c>
      <c r="M215" s="40">
        <f t="shared" si="6"/>
        <v>-4</v>
      </c>
      <c r="N215" s="41">
        <f t="shared" si="7"/>
        <v>1</v>
      </c>
      <c r="P215" s="42"/>
      <c r="Q215" s="42"/>
      <c r="R215" s="42"/>
      <c r="T215" s="46"/>
      <c r="U215" s="47"/>
      <c r="V215" s="48"/>
      <c r="W215" s="49"/>
      <c r="X215" s="49"/>
      <c r="Y215" s="49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</row>
    <row r="216" ht="12.75" customHeight="1">
      <c r="A216" s="27"/>
      <c r="B216" s="27"/>
      <c r="C216" s="30" t="s">
        <v>233</v>
      </c>
      <c r="D216" s="32">
        <v>107.0</v>
      </c>
      <c r="E216" s="5">
        <v>119.0</v>
      </c>
      <c r="F216" s="6">
        <v>123.0</v>
      </c>
      <c r="G216" s="31">
        <v>243.0</v>
      </c>
      <c r="H216" s="45">
        <f t="shared" si="1"/>
        <v>0.4734513274</v>
      </c>
      <c r="I216" s="37">
        <f t="shared" si="2"/>
        <v>0.3885135135</v>
      </c>
      <c r="J216" s="38">
        <f t="shared" si="3"/>
        <v>0.3365753477</v>
      </c>
      <c r="K216" s="39">
        <f t="shared" si="4"/>
        <v>0.3360655738</v>
      </c>
      <c r="L216" s="38">
        <f t="shared" si="5"/>
        <v>123.1865773</v>
      </c>
      <c r="M216" s="40">
        <f t="shared" si="6"/>
        <v>0</v>
      </c>
      <c r="N216" s="41">
        <f t="shared" si="7"/>
        <v>0</v>
      </c>
      <c r="P216" s="42"/>
      <c r="Q216" s="42"/>
      <c r="R216" s="42"/>
      <c r="T216" s="46"/>
      <c r="U216" s="47"/>
      <c r="V216" s="48"/>
      <c r="W216" s="49"/>
      <c r="X216" s="49"/>
      <c r="Y216" s="49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</row>
    <row r="217" ht="12.75" customHeight="1">
      <c r="A217" s="27"/>
      <c r="B217" s="27"/>
      <c r="C217" s="30" t="s">
        <v>234</v>
      </c>
      <c r="D217" s="32">
        <v>101.0</v>
      </c>
      <c r="E217" s="5">
        <v>105.0</v>
      </c>
      <c r="F217" s="6">
        <v>141.0</v>
      </c>
      <c r="G217" s="31">
        <v>249.0</v>
      </c>
      <c r="H217" s="45">
        <f t="shared" si="1"/>
        <v>0.4902912621</v>
      </c>
      <c r="I217" s="37">
        <f t="shared" si="2"/>
        <v>0.4060402685</v>
      </c>
      <c r="J217" s="38">
        <f t="shared" si="3"/>
        <v>0.3545059377</v>
      </c>
      <c r="K217" s="39">
        <f t="shared" si="4"/>
        <v>0.3615384615</v>
      </c>
      <c r="L217" s="38">
        <f t="shared" si="5"/>
        <v>138.2573157</v>
      </c>
      <c r="M217" s="40">
        <f t="shared" si="6"/>
        <v>-2</v>
      </c>
      <c r="N217" s="41">
        <f t="shared" si="7"/>
        <v>0</v>
      </c>
      <c r="P217" s="42"/>
      <c r="Q217" s="42"/>
      <c r="R217" s="42"/>
      <c r="T217" s="46"/>
      <c r="U217" s="47"/>
      <c r="V217" s="48"/>
      <c r="W217" s="49"/>
      <c r="X217" s="49"/>
      <c r="Y217" s="49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</row>
    <row r="218" ht="12.75" customHeight="1">
      <c r="A218" s="27"/>
      <c r="B218" s="27"/>
      <c r="C218" s="30" t="s">
        <v>235</v>
      </c>
      <c r="D218" s="32">
        <v>128.0</v>
      </c>
      <c r="E218" s="5">
        <v>158.0</v>
      </c>
      <c r="F218" s="6">
        <v>198.0</v>
      </c>
      <c r="G218" s="31">
        <v>344.0</v>
      </c>
      <c r="H218" s="45">
        <f t="shared" si="1"/>
        <v>0.4475524476</v>
      </c>
      <c r="I218" s="37">
        <f t="shared" si="2"/>
        <v>0.3937198068</v>
      </c>
      <c r="J218" s="38">
        <f t="shared" si="3"/>
        <v>0.360107129</v>
      </c>
      <c r="K218" s="39">
        <f t="shared" si="4"/>
        <v>0.3653136531</v>
      </c>
      <c r="L218" s="38">
        <f t="shared" si="5"/>
        <v>195.1780639</v>
      </c>
      <c r="M218" s="40">
        <f t="shared" si="6"/>
        <v>-2</v>
      </c>
      <c r="N218" s="41">
        <f t="shared" si="7"/>
        <v>0</v>
      </c>
      <c r="P218" s="42"/>
      <c r="Q218" s="42"/>
      <c r="R218" s="42"/>
      <c r="T218" s="46"/>
      <c r="U218" s="47"/>
      <c r="V218" s="48"/>
      <c r="W218" s="49"/>
      <c r="X218" s="49"/>
      <c r="Y218" s="49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50"/>
      <c r="AY218" s="50"/>
    </row>
    <row r="219" ht="12.75" customHeight="1">
      <c r="A219" s="27"/>
      <c r="B219" s="27"/>
      <c r="C219" s="30" t="s">
        <v>236</v>
      </c>
      <c r="D219" s="32">
        <v>293.0</v>
      </c>
      <c r="E219" s="5">
        <v>194.0</v>
      </c>
      <c r="F219" s="6">
        <v>372.0</v>
      </c>
      <c r="G219" s="31">
        <v>501.0</v>
      </c>
      <c r="H219" s="45">
        <f t="shared" si="1"/>
        <v>0.6016427105</v>
      </c>
      <c r="I219" s="37">
        <f t="shared" si="2"/>
        <v>0.4889705882</v>
      </c>
      <c r="J219" s="38">
        <f t="shared" si="3"/>
        <v>0.4206880225</v>
      </c>
      <c r="K219" s="39">
        <f t="shared" si="4"/>
        <v>0.4261168385</v>
      </c>
      <c r="L219" s="38">
        <f t="shared" si="5"/>
        <v>367.2606436</v>
      </c>
      <c r="M219" s="40">
        <f t="shared" si="6"/>
        <v>-4</v>
      </c>
      <c r="N219" s="41">
        <f t="shared" si="7"/>
        <v>1</v>
      </c>
      <c r="P219" s="42"/>
      <c r="Q219" s="42"/>
      <c r="R219" s="42"/>
      <c r="T219" s="46"/>
      <c r="U219" s="47"/>
      <c r="V219" s="48"/>
      <c r="W219" s="49"/>
      <c r="X219" s="49"/>
      <c r="Y219" s="49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50"/>
      <c r="AY219" s="50"/>
    </row>
    <row r="220" ht="12.75" customHeight="1">
      <c r="A220" s="27"/>
      <c r="B220" s="27"/>
      <c r="C220" s="30" t="s">
        <v>237</v>
      </c>
      <c r="D220" s="32">
        <v>214.0</v>
      </c>
      <c r="E220" s="5">
        <v>173.0</v>
      </c>
      <c r="F220" s="6">
        <v>339.0</v>
      </c>
      <c r="G220" s="31">
        <v>398.0</v>
      </c>
      <c r="H220" s="45">
        <f t="shared" si="1"/>
        <v>0.5529715762</v>
      </c>
      <c r="I220" s="37">
        <f t="shared" si="2"/>
        <v>0.4919928826</v>
      </c>
      <c r="J220" s="38">
        <f t="shared" si="3"/>
        <v>0.4541655525</v>
      </c>
      <c r="K220" s="39">
        <f t="shared" si="4"/>
        <v>0.459972863</v>
      </c>
      <c r="L220" s="38">
        <f t="shared" si="5"/>
        <v>334.7200122</v>
      </c>
      <c r="M220" s="40">
        <f t="shared" si="6"/>
        <v>-4</v>
      </c>
      <c r="N220" s="41">
        <f t="shared" si="7"/>
        <v>1</v>
      </c>
      <c r="P220" s="42"/>
      <c r="Q220" s="42"/>
      <c r="R220" s="42"/>
      <c r="T220" s="46"/>
      <c r="U220" s="47"/>
      <c r="V220" s="48"/>
      <c r="W220" s="49"/>
      <c r="X220" s="49"/>
      <c r="Y220" s="49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50"/>
      <c r="AY220" s="50"/>
    </row>
    <row r="221" ht="12.75" customHeight="1">
      <c r="A221" s="27"/>
      <c r="B221" s="27"/>
      <c r="C221" s="30" t="s">
        <v>238</v>
      </c>
      <c r="D221" s="32">
        <v>73.0</v>
      </c>
      <c r="E221" s="5">
        <v>69.0</v>
      </c>
      <c r="F221" s="6">
        <v>105.0</v>
      </c>
      <c r="G221" s="31">
        <v>164.0</v>
      </c>
      <c r="H221" s="45">
        <f t="shared" si="1"/>
        <v>0.514084507</v>
      </c>
      <c r="I221" s="37">
        <f t="shared" si="2"/>
        <v>0.4330900243</v>
      </c>
      <c r="J221" s="38">
        <f t="shared" si="3"/>
        <v>0.3834730325</v>
      </c>
      <c r="K221" s="39">
        <f t="shared" si="4"/>
        <v>0.3903345725</v>
      </c>
      <c r="L221" s="38">
        <f t="shared" si="5"/>
        <v>103.1542457</v>
      </c>
      <c r="M221" s="40">
        <f t="shared" si="6"/>
        <v>-1</v>
      </c>
      <c r="N221" s="41">
        <f t="shared" si="7"/>
        <v>0</v>
      </c>
      <c r="P221" s="42"/>
      <c r="Q221" s="42"/>
      <c r="R221" s="42"/>
      <c r="T221" s="46"/>
      <c r="U221" s="47"/>
      <c r="V221" s="48"/>
      <c r="W221" s="49"/>
      <c r="X221" s="49"/>
      <c r="Y221" s="49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</row>
    <row r="222" ht="12.75" customHeight="1">
      <c r="A222" s="27"/>
      <c r="B222" s="27"/>
      <c r="C222" s="30" t="s">
        <v>239</v>
      </c>
      <c r="D222" s="32">
        <v>65.0</v>
      </c>
      <c r="E222" s="5">
        <v>52.0</v>
      </c>
      <c r="F222" s="6">
        <v>88.0</v>
      </c>
      <c r="G222" s="31">
        <v>104.0</v>
      </c>
      <c r="H222" s="45">
        <f t="shared" si="1"/>
        <v>0.5555555556</v>
      </c>
      <c r="I222" s="37">
        <f t="shared" si="2"/>
        <v>0.4951456311</v>
      </c>
      <c r="J222" s="38">
        <f t="shared" si="3"/>
        <v>0.4576532482</v>
      </c>
      <c r="K222" s="39">
        <f t="shared" si="4"/>
        <v>0.4583333333</v>
      </c>
      <c r="L222" s="38">
        <f t="shared" si="5"/>
        <v>87.86942365</v>
      </c>
      <c r="M222" s="40">
        <f t="shared" si="6"/>
        <v>0</v>
      </c>
      <c r="N222" s="41">
        <f t="shared" si="7"/>
        <v>0</v>
      </c>
      <c r="P222" s="42"/>
      <c r="Q222" s="42"/>
      <c r="R222" s="42"/>
      <c r="T222" s="46"/>
      <c r="U222" s="47"/>
      <c r="V222" s="48"/>
      <c r="W222" s="49"/>
      <c r="X222" s="49"/>
      <c r="Y222" s="49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50"/>
      <c r="AY222" s="50"/>
    </row>
    <row r="223" ht="12.75" customHeight="1">
      <c r="A223" s="27"/>
      <c r="B223" s="27"/>
      <c r="C223" s="30" t="s">
        <v>240</v>
      </c>
      <c r="D223" s="32">
        <v>109.0</v>
      </c>
      <c r="E223" s="5">
        <v>51.0</v>
      </c>
      <c r="F223" s="6">
        <v>175.0</v>
      </c>
      <c r="G223" s="31">
        <v>176.0</v>
      </c>
      <c r="H223" s="45">
        <f t="shared" si="1"/>
        <v>0.68125</v>
      </c>
      <c r="I223" s="37">
        <f t="shared" si="2"/>
        <v>0.5557729941</v>
      </c>
      <c r="J223" s="38">
        <f t="shared" si="3"/>
        <v>0.4799433052</v>
      </c>
      <c r="K223" s="39">
        <f t="shared" si="4"/>
        <v>0.4985754986</v>
      </c>
      <c r="L223" s="38">
        <f t="shared" si="5"/>
        <v>168.4601001</v>
      </c>
      <c r="M223" s="40">
        <f t="shared" si="6"/>
        <v>-6</v>
      </c>
      <c r="N223" s="41">
        <f t="shared" si="7"/>
        <v>2</v>
      </c>
      <c r="P223" s="42"/>
      <c r="Q223" s="42"/>
      <c r="R223" s="42"/>
      <c r="T223" s="46"/>
      <c r="U223" s="47"/>
      <c r="V223" s="48"/>
      <c r="W223" s="49"/>
      <c r="X223" s="49"/>
      <c r="Y223" s="49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50"/>
      <c r="AY223" s="50"/>
    </row>
    <row r="224" ht="12.75" customHeight="1">
      <c r="A224" s="29"/>
      <c r="B224" s="29"/>
      <c r="C224" s="30" t="s">
        <v>241</v>
      </c>
      <c r="D224" s="32">
        <v>52.0</v>
      </c>
      <c r="E224" s="5">
        <v>39.0</v>
      </c>
      <c r="F224" s="6">
        <v>61.0</v>
      </c>
      <c r="G224" s="31">
        <v>65.0</v>
      </c>
      <c r="H224" s="45">
        <f t="shared" si="1"/>
        <v>0.5714285714</v>
      </c>
      <c r="I224" s="37">
        <f t="shared" si="2"/>
        <v>0.5207373272</v>
      </c>
      <c r="J224" s="38">
        <f t="shared" si="3"/>
        <v>0.4889695614</v>
      </c>
      <c r="K224" s="39">
        <f t="shared" si="4"/>
        <v>0.4841269841</v>
      </c>
      <c r="L224" s="38">
        <f t="shared" si="5"/>
        <v>61.61016474</v>
      </c>
      <c r="M224" s="40">
        <f t="shared" si="6"/>
        <v>0</v>
      </c>
      <c r="N224" s="41">
        <f t="shared" si="7"/>
        <v>0</v>
      </c>
      <c r="P224" s="42"/>
      <c r="Q224" s="42"/>
      <c r="R224" s="42"/>
      <c r="T224" s="46"/>
      <c r="U224" s="47"/>
      <c r="V224" s="48"/>
      <c r="W224" s="49"/>
      <c r="X224" s="49"/>
      <c r="Y224" s="49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50"/>
      <c r="AY224" s="50"/>
    </row>
    <row r="225" ht="12.75" customHeight="1">
      <c r="A225" s="27"/>
      <c r="B225" s="27"/>
      <c r="C225" s="30" t="s">
        <v>242</v>
      </c>
      <c r="D225" s="32">
        <v>372.0</v>
      </c>
      <c r="E225" s="5">
        <v>225.0</v>
      </c>
      <c r="F225" s="6">
        <v>461.0</v>
      </c>
      <c r="G225" s="31">
        <v>612.0</v>
      </c>
      <c r="H225" s="45">
        <f t="shared" si="1"/>
        <v>0.6231155779</v>
      </c>
      <c r="I225" s="37">
        <f t="shared" si="2"/>
        <v>0.4988023952</v>
      </c>
      <c r="J225" s="38">
        <f t="shared" si="3"/>
        <v>0.4236610025</v>
      </c>
      <c r="K225" s="39">
        <f t="shared" si="4"/>
        <v>0.4296365331</v>
      </c>
      <c r="L225" s="38">
        <f t="shared" si="5"/>
        <v>454.5882557</v>
      </c>
      <c r="M225" s="40">
        <f t="shared" si="6"/>
        <v>-6</v>
      </c>
      <c r="N225" s="41">
        <f t="shared" si="7"/>
        <v>2</v>
      </c>
      <c r="P225" s="42"/>
      <c r="Q225" s="42"/>
      <c r="R225" s="42"/>
      <c r="T225" s="46"/>
      <c r="U225" s="47"/>
      <c r="V225" s="48"/>
      <c r="W225" s="49"/>
      <c r="X225" s="49"/>
      <c r="Y225" s="49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50"/>
      <c r="AY225" s="50"/>
    </row>
    <row r="226" ht="12.75" customHeight="1">
      <c r="A226" s="27"/>
      <c r="B226" s="27"/>
      <c r="C226" s="30" t="s">
        <v>243</v>
      </c>
      <c r="D226" s="32">
        <v>28.0</v>
      </c>
      <c r="E226" s="5">
        <v>17.0</v>
      </c>
      <c r="F226" s="6">
        <v>30.0</v>
      </c>
      <c r="G226" s="31">
        <v>36.0</v>
      </c>
      <c r="H226" s="45">
        <f t="shared" si="1"/>
        <v>0.6222222222</v>
      </c>
      <c r="I226" s="37">
        <f t="shared" si="2"/>
        <v>0.5225225225</v>
      </c>
      <c r="J226" s="38">
        <f t="shared" si="3"/>
        <v>0.4618811614</v>
      </c>
      <c r="K226" s="39">
        <f t="shared" si="4"/>
        <v>0.4545454545</v>
      </c>
      <c r="L226" s="38">
        <f t="shared" si="5"/>
        <v>30.48415665</v>
      </c>
      <c r="M226" s="40">
        <f t="shared" si="6"/>
        <v>0</v>
      </c>
      <c r="N226" s="41">
        <f t="shared" si="7"/>
        <v>0</v>
      </c>
      <c r="P226" s="42"/>
      <c r="Q226" s="42"/>
      <c r="R226" s="42"/>
      <c r="T226" s="46"/>
      <c r="U226" s="47"/>
      <c r="V226" s="48"/>
      <c r="W226" s="49"/>
      <c r="X226" s="49"/>
      <c r="Y226" s="49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</row>
    <row r="227" ht="12.75" customHeight="1">
      <c r="A227" s="29"/>
      <c r="B227" s="29"/>
      <c r="C227" s="30" t="s">
        <v>244</v>
      </c>
      <c r="D227" s="32">
        <v>74.0</v>
      </c>
      <c r="E227" s="5">
        <v>69.0</v>
      </c>
      <c r="F227" s="6">
        <v>104.0</v>
      </c>
      <c r="G227" s="31">
        <v>175.0</v>
      </c>
      <c r="H227" s="45">
        <f t="shared" si="1"/>
        <v>0.5174825175</v>
      </c>
      <c r="I227" s="37">
        <f t="shared" si="2"/>
        <v>0.4218009479</v>
      </c>
      <c r="J227" s="38">
        <f t="shared" si="3"/>
        <v>0.3635315246</v>
      </c>
      <c r="K227" s="39">
        <f t="shared" si="4"/>
        <v>0.3727598566</v>
      </c>
      <c r="L227" s="38">
        <f t="shared" si="5"/>
        <v>101.4252954</v>
      </c>
      <c r="M227" s="40">
        <f t="shared" si="6"/>
        <v>-2</v>
      </c>
      <c r="N227" s="41">
        <f t="shared" si="7"/>
        <v>0</v>
      </c>
      <c r="P227" s="42"/>
      <c r="Q227" s="42"/>
      <c r="R227" s="42"/>
      <c r="T227" s="46"/>
      <c r="U227" s="47"/>
      <c r="V227" s="48"/>
      <c r="W227" s="49"/>
      <c r="X227" s="49"/>
      <c r="Y227" s="49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AY227" s="50"/>
    </row>
    <row r="228" ht="12.75" customHeight="1">
      <c r="A228" s="27"/>
      <c r="B228" s="27"/>
      <c r="C228" s="30" t="s">
        <v>245</v>
      </c>
      <c r="D228" s="32">
        <v>3.0</v>
      </c>
      <c r="E228" s="5">
        <v>64.0</v>
      </c>
      <c r="F228" s="6">
        <v>6.0</v>
      </c>
      <c r="G228" s="31">
        <v>67.0</v>
      </c>
      <c r="H228" s="45">
        <f t="shared" si="1"/>
        <v>0.0447761194</v>
      </c>
      <c r="I228" s="37">
        <f t="shared" si="2"/>
        <v>0.06428571429</v>
      </c>
      <c r="J228" s="38">
        <f t="shared" si="3"/>
        <v>0.07389806812</v>
      </c>
      <c r="K228" s="39">
        <f t="shared" si="4"/>
        <v>0.08219178082</v>
      </c>
      <c r="L228" s="38">
        <f t="shared" si="5"/>
        <v>5.394558973</v>
      </c>
      <c r="M228" s="40">
        <f t="shared" si="6"/>
        <v>0</v>
      </c>
      <c r="N228" s="41">
        <f t="shared" si="7"/>
        <v>0</v>
      </c>
      <c r="P228" s="42"/>
      <c r="Q228" s="42"/>
      <c r="R228" s="42"/>
      <c r="T228" s="46"/>
      <c r="U228" s="47"/>
      <c r="V228" s="48"/>
      <c r="W228" s="49"/>
      <c r="X228" s="49"/>
      <c r="Y228" s="49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50"/>
      <c r="AY228" s="50"/>
    </row>
    <row r="229" ht="12.75" customHeight="1">
      <c r="A229" s="29"/>
      <c r="B229" s="29"/>
      <c r="C229" s="30" t="s">
        <v>246</v>
      </c>
      <c r="D229" s="32">
        <v>54.0</v>
      </c>
      <c r="E229" s="5">
        <v>62.0</v>
      </c>
      <c r="F229" s="6">
        <v>79.0</v>
      </c>
      <c r="G229" s="31">
        <v>132.0</v>
      </c>
      <c r="H229" s="45">
        <f t="shared" si="1"/>
        <v>0.4655172414</v>
      </c>
      <c r="I229" s="37">
        <f t="shared" si="2"/>
        <v>0.4067278287</v>
      </c>
      <c r="J229" s="38">
        <f t="shared" si="3"/>
        <v>0.3701942511</v>
      </c>
      <c r="K229" s="39">
        <f t="shared" si="4"/>
        <v>0.3744075829</v>
      </c>
      <c r="L229" s="38">
        <f t="shared" si="5"/>
        <v>78.11098698</v>
      </c>
      <c r="M229" s="40">
        <f t="shared" si="6"/>
        <v>0</v>
      </c>
      <c r="N229" s="41">
        <f t="shared" si="7"/>
        <v>0</v>
      </c>
      <c r="P229" s="42"/>
      <c r="Q229" s="42"/>
      <c r="R229" s="42"/>
      <c r="T229" s="46"/>
      <c r="U229" s="47"/>
      <c r="V229" s="48"/>
      <c r="W229" s="49"/>
      <c r="X229" s="49"/>
      <c r="Y229" s="49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50"/>
      <c r="AY229" s="50"/>
    </row>
    <row r="230" ht="12.75" customHeight="1">
      <c r="A230" s="27"/>
      <c r="B230" s="27"/>
      <c r="C230" s="30" t="s">
        <v>247</v>
      </c>
      <c r="D230" s="32">
        <v>11.0</v>
      </c>
      <c r="E230" s="5">
        <v>19.0</v>
      </c>
      <c r="F230" s="6">
        <v>11.0</v>
      </c>
      <c r="G230" s="31">
        <v>27.0</v>
      </c>
      <c r="H230" s="45">
        <f t="shared" si="1"/>
        <v>0.3666666667</v>
      </c>
      <c r="I230" s="37">
        <f t="shared" si="2"/>
        <v>0.3235294118</v>
      </c>
      <c r="J230" s="38">
        <f t="shared" si="3"/>
        <v>0.2962211949</v>
      </c>
      <c r="K230" s="39">
        <f t="shared" si="4"/>
        <v>0.2894736842</v>
      </c>
      <c r="L230" s="38">
        <f t="shared" si="5"/>
        <v>11.25640541</v>
      </c>
      <c r="M230" s="40">
        <f t="shared" si="6"/>
        <v>0</v>
      </c>
      <c r="N230" s="41">
        <f t="shared" si="7"/>
        <v>0</v>
      </c>
      <c r="P230" s="42"/>
      <c r="Q230" s="42"/>
      <c r="R230" s="42"/>
      <c r="T230" s="46"/>
      <c r="U230" s="47"/>
      <c r="V230" s="48"/>
      <c r="W230" s="49"/>
      <c r="X230" s="49"/>
      <c r="Y230" s="49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50"/>
      <c r="AY230" s="50"/>
    </row>
    <row r="231" ht="12.75" customHeight="1">
      <c r="A231" s="27"/>
      <c r="B231" s="27"/>
      <c r="C231" s="30" t="s">
        <v>248</v>
      </c>
      <c r="D231" s="32">
        <v>92.0</v>
      </c>
      <c r="E231" s="5">
        <v>90.0</v>
      </c>
      <c r="F231" s="6">
        <v>133.0</v>
      </c>
      <c r="G231" s="31">
        <v>198.0</v>
      </c>
      <c r="H231" s="45">
        <f t="shared" si="1"/>
        <v>0.5054945055</v>
      </c>
      <c r="I231" s="37">
        <f t="shared" si="2"/>
        <v>0.4385964912</v>
      </c>
      <c r="J231" s="38">
        <f t="shared" si="3"/>
        <v>0.3972842322</v>
      </c>
      <c r="K231" s="39">
        <f t="shared" si="4"/>
        <v>0.4018126888</v>
      </c>
      <c r="L231" s="38">
        <f t="shared" si="5"/>
        <v>131.5010809</v>
      </c>
      <c r="M231" s="40">
        <f t="shared" si="6"/>
        <v>-1</v>
      </c>
      <c r="N231" s="41">
        <f t="shared" si="7"/>
        <v>0</v>
      </c>
      <c r="P231" s="42"/>
      <c r="Q231" s="42"/>
      <c r="R231" s="42"/>
      <c r="T231" s="46"/>
      <c r="U231" s="47"/>
      <c r="V231" s="48"/>
      <c r="W231" s="49"/>
      <c r="X231" s="49"/>
      <c r="Y231" s="49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50"/>
      <c r="AY231" s="50"/>
    </row>
    <row r="232" ht="12.75" customHeight="1">
      <c r="A232" s="27"/>
      <c r="B232" s="27"/>
      <c r="C232" s="30" t="s">
        <v>249</v>
      </c>
      <c r="D232" s="32">
        <v>18.0</v>
      </c>
      <c r="E232" s="5">
        <v>29.0</v>
      </c>
      <c r="F232" s="6">
        <v>39.0</v>
      </c>
      <c r="G232" s="31">
        <v>55.0</v>
      </c>
      <c r="H232" s="45">
        <f t="shared" si="1"/>
        <v>0.3829787234</v>
      </c>
      <c r="I232" s="37">
        <f t="shared" si="2"/>
        <v>0.4042553191</v>
      </c>
      <c r="J232" s="38">
        <f t="shared" si="3"/>
        <v>0.4148930409</v>
      </c>
      <c r="K232" s="39">
        <f t="shared" si="4"/>
        <v>0.414893617</v>
      </c>
      <c r="L232" s="38">
        <f t="shared" si="5"/>
        <v>38.99994584</v>
      </c>
      <c r="M232" s="40">
        <f t="shared" si="6"/>
        <v>0</v>
      </c>
      <c r="N232" s="41">
        <f t="shared" si="7"/>
        <v>0</v>
      </c>
      <c r="P232" s="42"/>
      <c r="Q232" s="42"/>
      <c r="R232" s="42"/>
      <c r="T232" s="46"/>
      <c r="U232" s="47"/>
      <c r="V232" s="48"/>
      <c r="W232" s="49"/>
      <c r="X232" s="49"/>
      <c r="Y232" s="49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50"/>
      <c r="AY232" s="50"/>
    </row>
    <row r="233" ht="12.75" customHeight="1">
      <c r="A233" s="28"/>
      <c r="B233" s="28"/>
      <c r="C233" s="30" t="s">
        <v>250</v>
      </c>
      <c r="D233" s="32">
        <v>87.0</v>
      </c>
      <c r="E233" s="5">
        <v>103.0</v>
      </c>
      <c r="F233" s="6">
        <v>161.0</v>
      </c>
      <c r="G233" s="31">
        <v>177.0</v>
      </c>
      <c r="H233" s="45">
        <f t="shared" si="1"/>
        <v>0.4578947368</v>
      </c>
      <c r="I233" s="37">
        <f t="shared" si="2"/>
        <v>0.4696969697</v>
      </c>
      <c r="J233" s="38">
        <f t="shared" si="3"/>
        <v>0.4747498196</v>
      </c>
      <c r="K233" s="39">
        <f t="shared" si="4"/>
        <v>0.4763313609</v>
      </c>
      <c r="L233" s="38">
        <f t="shared" si="5"/>
        <v>160.465439</v>
      </c>
      <c r="M233" s="40">
        <f t="shared" si="6"/>
        <v>0</v>
      </c>
      <c r="N233" s="41">
        <f t="shared" si="7"/>
        <v>0</v>
      </c>
      <c r="P233" s="42"/>
      <c r="Q233" s="42"/>
      <c r="R233" s="42"/>
      <c r="T233" s="46"/>
      <c r="U233" s="47"/>
      <c r="V233" s="48"/>
      <c r="W233" s="49"/>
      <c r="X233" s="49"/>
      <c r="Y233" s="49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50"/>
      <c r="AY233" s="50"/>
    </row>
    <row r="234" ht="12.75" customHeight="1">
      <c r="A234" s="28"/>
      <c r="B234" s="28"/>
      <c r="C234" s="30" t="s">
        <v>251</v>
      </c>
      <c r="D234" s="32">
        <v>117.0</v>
      </c>
      <c r="E234" s="5">
        <v>125.0</v>
      </c>
      <c r="F234" s="6">
        <v>165.0</v>
      </c>
      <c r="G234" s="31">
        <v>244.0</v>
      </c>
      <c r="H234" s="45">
        <f t="shared" si="1"/>
        <v>0.4834710744</v>
      </c>
      <c r="I234" s="37">
        <f t="shared" si="2"/>
        <v>0.4331797235</v>
      </c>
      <c r="J234" s="38">
        <f t="shared" si="3"/>
        <v>0.4016515914</v>
      </c>
      <c r="K234" s="39">
        <f t="shared" si="4"/>
        <v>0.4034229829</v>
      </c>
      <c r="L234" s="38">
        <f t="shared" si="5"/>
        <v>164.2755009</v>
      </c>
      <c r="M234" s="40">
        <f t="shared" si="6"/>
        <v>0</v>
      </c>
      <c r="N234" s="41">
        <f t="shared" si="7"/>
        <v>0</v>
      </c>
      <c r="P234" s="42"/>
      <c r="Q234" s="42"/>
      <c r="R234" s="42"/>
      <c r="T234" s="46"/>
      <c r="U234" s="47"/>
      <c r="V234" s="48"/>
      <c r="W234" s="49"/>
      <c r="X234" s="49"/>
      <c r="Y234" s="49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50"/>
      <c r="AY234" s="50"/>
    </row>
    <row r="235" ht="12.75" customHeight="1">
      <c r="A235" s="27"/>
      <c r="B235" s="27"/>
      <c r="C235" s="30" t="s">
        <v>252</v>
      </c>
      <c r="D235" s="32">
        <v>23.0</v>
      </c>
      <c r="E235" s="5">
        <v>9.0</v>
      </c>
      <c r="F235" s="6">
        <v>11.0</v>
      </c>
      <c r="G235" s="31">
        <v>42.0</v>
      </c>
      <c r="H235" s="45">
        <f t="shared" si="1"/>
        <v>0.71875</v>
      </c>
      <c r="I235" s="37">
        <f t="shared" si="2"/>
        <v>0.4</v>
      </c>
      <c r="J235" s="38">
        <f t="shared" si="3"/>
        <v>0.2103099892</v>
      </c>
      <c r="K235" s="39">
        <f t="shared" si="4"/>
        <v>0.2075471698</v>
      </c>
      <c r="L235" s="38">
        <f t="shared" si="5"/>
        <v>11.14642943</v>
      </c>
      <c r="M235" s="40">
        <f t="shared" si="6"/>
        <v>0</v>
      </c>
      <c r="N235" s="41">
        <f t="shared" si="7"/>
        <v>0</v>
      </c>
      <c r="P235" s="42"/>
      <c r="Q235" s="42"/>
      <c r="R235" s="42"/>
      <c r="T235" s="46"/>
      <c r="U235" s="47"/>
      <c r="V235" s="48"/>
      <c r="W235" s="49"/>
      <c r="X235" s="49"/>
      <c r="Y235" s="49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50"/>
      <c r="AY235" s="50"/>
    </row>
    <row r="236" ht="12.75" customHeight="1">
      <c r="A236" s="27"/>
      <c r="B236" s="27"/>
      <c r="C236" s="30" t="s">
        <v>253</v>
      </c>
      <c r="D236" s="32">
        <v>171.0</v>
      </c>
      <c r="E236" s="5">
        <v>118.0</v>
      </c>
      <c r="F236" s="6">
        <v>233.0</v>
      </c>
      <c r="G236" s="31">
        <v>251.0</v>
      </c>
      <c r="H236" s="45">
        <f t="shared" si="1"/>
        <v>0.5916955017</v>
      </c>
      <c r="I236" s="37">
        <f t="shared" si="2"/>
        <v>0.5226390686</v>
      </c>
      <c r="J236" s="38">
        <f t="shared" si="3"/>
        <v>0.480051296</v>
      </c>
      <c r="K236" s="39">
        <f t="shared" si="4"/>
        <v>0.4814049587</v>
      </c>
      <c r="L236" s="38">
        <f t="shared" si="5"/>
        <v>232.3448273</v>
      </c>
      <c r="M236" s="40">
        <f t="shared" si="6"/>
        <v>0</v>
      </c>
      <c r="N236" s="41">
        <f t="shared" si="7"/>
        <v>0</v>
      </c>
      <c r="P236" s="42"/>
      <c r="Q236" s="42"/>
      <c r="R236" s="42"/>
      <c r="T236" s="46"/>
      <c r="U236" s="47"/>
      <c r="V236" s="48"/>
      <c r="W236" s="49"/>
      <c r="X236" s="49"/>
      <c r="Y236" s="49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</row>
    <row r="237" ht="12.75" customHeight="1">
      <c r="A237" s="27"/>
      <c r="B237" s="27"/>
      <c r="C237" s="30" t="s">
        <v>254</v>
      </c>
      <c r="D237" s="32">
        <v>220.0</v>
      </c>
      <c r="E237" s="5">
        <v>80.0</v>
      </c>
      <c r="F237" s="6">
        <v>476.0</v>
      </c>
      <c r="G237" s="31">
        <v>192.0</v>
      </c>
      <c r="H237" s="45">
        <f t="shared" si="1"/>
        <v>0.7333333333</v>
      </c>
      <c r="I237" s="37">
        <f t="shared" si="2"/>
        <v>0.7190082645</v>
      </c>
      <c r="J237" s="38">
        <f t="shared" si="3"/>
        <v>0.7086566285</v>
      </c>
      <c r="K237" s="39">
        <f t="shared" si="4"/>
        <v>0.7125748503</v>
      </c>
      <c r="L237" s="38">
        <f t="shared" si="5"/>
        <v>473.3826278</v>
      </c>
      <c r="M237" s="40">
        <f t="shared" si="6"/>
        <v>-2</v>
      </c>
      <c r="N237" s="41">
        <f t="shared" si="7"/>
        <v>0</v>
      </c>
      <c r="P237" s="42"/>
      <c r="Q237" s="42"/>
      <c r="R237" s="42"/>
      <c r="T237" s="46"/>
      <c r="U237" s="47"/>
      <c r="V237" s="48"/>
      <c r="W237" s="49"/>
      <c r="X237" s="49"/>
      <c r="Y237" s="49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  <c r="AS237" s="50"/>
      <c r="AT237" s="50"/>
      <c r="AU237" s="50"/>
      <c r="AV237" s="50"/>
      <c r="AW237" s="50"/>
      <c r="AX237" s="50"/>
      <c r="AY237" s="50"/>
    </row>
    <row r="238" ht="12.75" customHeight="1">
      <c r="A238" s="27"/>
      <c r="B238" s="27"/>
      <c r="C238" s="30" t="s">
        <v>255</v>
      </c>
      <c r="D238" s="32">
        <v>197.0</v>
      </c>
      <c r="E238" s="5">
        <v>37.0</v>
      </c>
      <c r="F238" s="6">
        <v>293.0</v>
      </c>
      <c r="G238" s="31">
        <v>130.0</v>
      </c>
      <c r="H238" s="45">
        <f t="shared" si="1"/>
        <v>0.8418803419</v>
      </c>
      <c r="I238" s="37">
        <f t="shared" si="2"/>
        <v>0.7458143075</v>
      </c>
      <c r="J238" s="38">
        <f t="shared" si="3"/>
        <v>0.6873034434</v>
      </c>
      <c r="K238" s="39">
        <f t="shared" si="4"/>
        <v>0.6926713948</v>
      </c>
      <c r="L238" s="38">
        <f t="shared" si="5"/>
        <v>290.7293566</v>
      </c>
      <c r="M238" s="40">
        <f t="shared" si="6"/>
        <v>-2</v>
      </c>
      <c r="N238" s="41">
        <f t="shared" si="7"/>
        <v>0</v>
      </c>
      <c r="P238" s="42"/>
      <c r="Q238" s="42"/>
      <c r="R238" s="42"/>
      <c r="T238" s="46"/>
      <c r="U238" s="47"/>
      <c r="V238" s="48"/>
      <c r="W238" s="49"/>
      <c r="X238" s="49"/>
      <c r="Y238" s="49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  <c r="AU238" s="50"/>
      <c r="AV238" s="50"/>
      <c r="AW238" s="50"/>
      <c r="AX238" s="50"/>
      <c r="AY238" s="50"/>
    </row>
    <row r="239" ht="12.75" customHeight="1">
      <c r="A239" s="27"/>
      <c r="B239" s="27"/>
      <c r="C239" s="30" t="s">
        <v>256</v>
      </c>
      <c r="D239" s="32">
        <v>176.0</v>
      </c>
      <c r="E239" s="5">
        <v>99.0</v>
      </c>
      <c r="F239" s="6">
        <v>360.0</v>
      </c>
      <c r="G239" s="31">
        <v>234.0</v>
      </c>
      <c r="H239" s="45">
        <f t="shared" si="1"/>
        <v>0.64</v>
      </c>
      <c r="I239" s="37">
        <f t="shared" si="2"/>
        <v>0.6168009206</v>
      </c>
      <c r="J239" s="38">
        <f t="shared" si="3"/>
        <v>0.6012258386</v>
      </c>
      <c r="K239" s="39">
        <f t="shared" si="4"/>
        <v>0.6060606061</v>
      </c>
      <c r="L239" s="38">
        <f t="shared" si="5"/>
        <v>357.1281481</v>
      </c>
      <c r="M239" s="40">
        <f t="shared" si="6"/>
        <v>-2</v>
      </c>
      <c r="N239" s="41">
        <f t="shared" si="7"/>
        <v>0</v>
      </c>
      <c r="P239" s="42"/>
      <c r="Q239" s="42"/>
      <c r="R239" s="42"/>
      <c r="T239" s="46"/>
      <c r="U239" s="47"/>
      <c r="V239" s="48"/>
      <c r="W239" s="49"/>
      <c r="X239" s="49"/>
      <c r="Y239" s="49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</row>
    <row r="240" ht="12.75" customHeight="1">
      <c r="A240" s="27"/>
      <c r="B240" s="27"/>
      <c r="C240" s="30" t="s">
        <v>257</v>
      </c>
      <c r="D240" s="32">
        <v>59.0</v>
      </c>
      <c r="E240" s="5">
        <v>115.0</v>
      </c>
      <c r="F240" s="6">
        <v>55.0</v>
      </c>
      <c r="G240" s="31">
        <v>127.0</v>
      </c>
      <c r="H240" s="45">
        <f t="shared" si="1"/>
        <v>0.3390804598</v>
      </c>
      <c r="I240" s="37">
        <f t="shared" si="2"/>
        <v>0.3202247191</v>
      </c>
      <c r="J240" s="38">
        <f t="shared" si="3"/>
        <v>0.3072221986</v>
      </c>
      <c r="K240" s="39">
        <f t="shared" si="4"/>
        <v>0.3021978022</v>
      </c>
      <c r="L240" s="38">
        <f t="shared" si="5"/>
        <v>55.91444015</v>
      </c>
      <c r="M240" s="40">
        <f t="shared" si="6"/>
        <v>0</v>
      </c>
      <c r="N240" s="41">
        <f t="shared" si="7"/>
        <v>0</v>
      </c>
      <c r="P240" s="42"/>
      <c r="Q240" s="42"/>
      <c r="R240" s="42"/>
      <c r="T240" s="46"/>
      <c r="U240" s="47"/>
      <c r="V240" s="48"/>
      <c r="W240" s="49"/>
      <c r="X240" s="49"/>
      <c r="Y240" s="49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  <c r="AR240" s="50"/>
      <c r="AS240" s="50"/>
      <c r="AT240" s="50"/>
      <c r="AU240" s="50"/>
      <c r="AV240" s="50"/>
      <c r="AW240" s="50"/>
      <c r="AX240" s="50"/>
      <c r="AY240" s="50"/>
    </row>
    <row r="241" ht="12.75" customHeight="1">
      <c r="A241" s="27"/>
      <c r="B241" s="27"/>
      <c r="C241" s="30" t="s">
        <v>258</v>
      </c>
      <c r="D241" s="32">
        <v>316.0</v>
      </c>
      <c r="E241" s="5">
        <v>128.0</v>
      </c>
      <c r="F241" s="6">
        <v>476.0</v>
      </c>
      <c r="G241" s="31">
        <v>319.0</v>
      </c>
      <c r="H241" s="45">
        <f t="shared" si="1"/>
        <v>0.7117117117</v>
      </c>
      <c r="I241" s="37">
        <f t="shared" si="2"/>
        <v>0.6392251816</v>
      </c>
      <c r="J241" s="38">
        <f t="shared" si="3"/>
        <v>0.594611182</v>
      </c>
      <c r="K241" s="39">
        <f t="shared" si="4"/>
        <v>0.5987421384</v>
      </c>
      <c r="L241" s="38">
        <f t="shared" si="5"/>
        <v>472.7158897</v>
      </c>
      <c r="M241" s="40">
        <f t="shared" si="6"/>
        <v>-3</v>
      </c>
      <c r="N241" s="41">
        <f t="shared" si="7"/>
        <v>1</v>
      </c>
      <c r="P241" s="42"/>
      <c r="Q241" s="42"/>
      <c r="R241" s="42"/>
      <c r="T241" s="46"/>
      <c r="U241" s="47"/>
      <c r="V241" s="48"/>
      <c r="W241" s="49"/>
      <c r="X241" s="49"/>
      <c r="Y241" s="49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  <c r="AS241" s="50"/>
      <c r="AT241" s="50"/>
      <c r="AU241" s="50"/>
      <c r="AV241" s="50"/>
      <c r="AW241" s="50"/>
      <c r="AX241" s="50"/>
      <c r="AY241" s="50"/>
    </row>
    <row r="242" ht="12.75" customHeight="1">
      <c r="A242" s="28"/>
      <c r="B242" s="28"/>
      <c r="C242" s="30" t="s">
        <v>259</v>
      </c>
      <c r="D242" s="32">
        <v>325.0</v>
      </c>
      <c r="E242" s="5">
        <v>108.0</v>
      </c>
      <c r="F242" s="6">
        <v>506.0</v>
      </c>
      <c r="G242" s="31">
        <v>338.0</v>
      </c>
      <c r="H242" s="45">
        <f t="shared" si="1"/>
        <v>0.7505773672</v>
      </c>
      <c r="I242" s="37">
        <f t="shared" si="2"/>
        <v>0.6507439311</v>
      </c>
      <c r="J242" s="38">
        <f t="shared" si="3"/>
        <v>0.5900178696</v>
      </c>
      <c r="K242" s="39">
        <f t="shared" si="4"/>
        <v>0.5995260664</v>
      </c>
      <c r="L242" s="38">
        <f t="shared" si="5"/>
        <v>497.975082</v>
      </c>
      <c r="M242" s="40">
        <f t="shared" si="6"/>
        <v>-8</v>
      </c>
      <c r="N242" s="41">
        <f t="shared" si="7"/>
        <v>3</v>
      </c>
      <c r="P242" s="42"/>
      <c r="Q242" s="42"/>
      <c r="R242" s="42"/>
      <c r="T242" s="46"/>
      <c r="U242" s="47"/>
      <c r="V242" s="48"/>
      <c r="W242" s="49"/>
      <c r="X242" s="49"/>
      <c r="Y242" s="49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  <c r="AS242" s="50"/>
      <c r="AT242" s="50"/>
      <c r="AU242" s="50"/>
      <c r="AV242" s="50"/>
      <c r="AW242" s="50"/>
      <c r="AX242" s="50"/>
      <c r="AY242" s="50"/>
    </row>
    <row r="243" ht="12.75" customHeight="1">
      <c r="A243" s="27"/>
      <c r="B243" s="27"/>
      <c r="C243" s="30" t="s">
        <v>260</v>
      </c>
      <c r="D243" s="32">
        <v>168.0</v>
      </c>
      <c r="E243" s="5">
        <v>72.0</v>
      </c>
      <c r="F243" s="6">
        <v>417.0</v>
      </c>
      <c r="G243" s="31">
        <v>214.0</v>
      </c>
      <c r="H243" s="45">
        <f t="shared" si="1"/>
        <v>0.7</v>
      </c>
      <c r="I243" s="37">
        <f t="shared" si="2"/>
        <v>0.671641791</v>
      </c>
      <c r="J243" s="38">
        <f t="shared" si="3"/>
        <v>0.6530246614</v>
      </c>
      <c r="K243" s="39">
        <f t="shared" si="4"/>
        <v>0.6608557845</v>
      </c>
      <c r="L243" s="38">
        <f t="shared" si="5"/>
        <v>412.0585614</v>
      </c>
      <c r="M243" s="40">
        <f t="shared" si="6"/>
        <v>-4</v>
      </c>
      <c r="N243" s="41">
        <f t="shared" si="7"/>
        <v>1</v>
      </c>
      <c r="P243" s="42"/>
      <c r="Q243" s="42"/>
      <c r="R243" s="42"/>
      <c r="T243" s="46"/>
      <c r="U243" s="47"/>
      <c r="V243" s="48"/>
      <c r="W243" s="49"/>
      <c r="X243" s="49"/>
      <c r="Y243" s="49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  <c r="AS243" s="50"/>
      <c r="AT243" s="50"/>
      <c r="AU243" s="50"/>
      <c r="AV243" s="50"/>
      <c r="AW243" s="50"/>
      <c r="AX243" s="50"/>
      <c r="AY243" s="50"/>
    </row>
    <row r="244" ht="12.75" customHeight="1">
      <c r="A244" s="27"/>
      <c r="B244" s="27"/>
      <c r="C244" s="30" t="s">
        <v>261</v>
      </c>
      <c r="D244" s="32">
        <v>241.0</v>
      </c>
      <c r="E244" s="5">
        <v>74.0</v>
      </c>
      <c r="F244" s="6">
        <v>427.0</v>
      </c>
      <c r="G244" s="31">
        <v>206.0</v>
      </c>
      <c r="H244" s="45">
        <f t="shared" si="1"/>
        <v>0.7650793651</v>
      </c>
      <c r="I244" s="37">
        <f t="shared" si="2"/>
        <v>0.7046413502</v>
      </c>
      <c r="J244" s="38">
        <f t="shared" si="3"/>
        <v>0.6671227633</v>
      </c>
      <c r="K244" s="39">
        <f t="shared" si="4"/>
        <v>0.6745655608</v>
      </c>
      <c r="L244" s="38">
        <f t="shared" si="5"/>
        <v>422.2887092</v>
      </c>
      <c r="M244" s="40">
        <f t="shared" si="6"/>
        <v>-4</v>
      </c>
      <c r="N244" s="41">
        <f t="shared" si="7"/>
        <v>1</v>
      </c>
      <c r="P244" s="42"/>
      <c r="Q244" s="42"/>
      <c r="R244" s="42"/>
      <c r="T244" s="46"/>
      <c r="U244" s="47"/>
      <c r="V244" s="48"/>
      <c r="W244" s="49"/>
      <c r="X244" s="49"/>
      <c r="Y244" s="49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</row>
    <row r="245" ht="12.75" customHeight="1">
      <c r="A245" s="29"/>
      <c r="B245" s="29"/>
      <c r="C245" s="30" t="s">
        <v>262</v>
      </c>
      <c r="D245" s="32">
        <v>290.0</v>
      </c>
      <c r="E245" s="5">
        <v>97.0</v>
      </c>
      <c r="F245" s="6">
        <v>570.0</v>
      </c>
      <c r="G245" s="31">
        <v>291.0</v>
      </c>
      <c r="H245" s="45">
        <f t="shared" si="1"/>
        <v>0.7493540052</v>
      </c>
      <c r="I245" s="37">
        <f t="shared" si="2"/>
        <v>0.6891025641</v>
      </c>
      <c r="J245" s="38">
        <f t="shared" si="3"/>
        <v>0.651694614</v>
      </c>
      <c r="K245" s="39">
        <f t="shared" si="4"/>
        <v>0.6620209059</v>
      </c>
      <c r="L245" s="38">
        <f t="shared" si="5"/>
        <v>561.1090626</v>
      </c>
      <c r="M245" s="40">
        <f t="shared" si="6"/>
        <v>-8</v>
      </c>
      <c r="N245" s="41">
        <f t="shared" si="7"/>
        <v>3</v>
      </c>
      <c r="P245" s="42"/>
      <c r="Q245" s="42"/>
      <c r="R245" s="42"/>
      <c r="T245" s="46"/>
      <c r="U245" s="47"/>
      <c r="V245" s="48"/>
      <c r="W245" s="49"/>
      <c r="X245" s="49"/>
      <c r="Y245" s="49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AY245" s="50"/>
    </row>
    <row r="246" ht="12.75" customHeight="1">
      <c r="A246" s="27"/>
      <c r="B246" s="27"/>
      <c r="C246" s="30" t="s">
        <v>263</v>
      </c>
      <c r="D246" s="32">
        <v>281.0</v>
      </c>
      <c r="E246" s="5">
        <v>111.0</v>
      </c>
      <c r="F246" s="6">
        <v>472.0</v>
      </c>
      <c r="G246" s="31">
        <v>244.0</v>
      </c>
      <c r="H246" s="45">
        <f t="shared" si="1"/>
        <v>0.7168367347</v>
      </c>
      <c r="I246" s="37">
        <f t="shared" si="2"/>
        <v>0.6796028881</v>
      </c>
      <c r="J246" s="38">
        <f t="shared" si="3"/>
        <v>0.6557562768</v>
      </c>
      <c r="K246" s="39">
        <f t="shared" si="4"/>
        <v>0.6592178771</v>
      </c>
      <c r="L246" s="38">
        <f t="shared" si="5"/>
        <v>469.5214942</v>
      </c>
      <c r="M246" s="40">
        <f t="shared" si="6"/>
        <v>-2</v>
      </c>
      <c r="N246" s="41">
        <f t="shared" si="7"/>
        <v>0</v>
      </c>
      <c r="P246" s="42"/>
      <c r="Q246" s="42"/>
      <c r="R246" s="42"/>
      <c r="T246" s="46"/>
      <c r="U246" s="47"/>
      <c r="V246" s="48"/>
      <c r="W246" s="49"/>
      <c r="X246" s="49"/>
      <c r="Y246" s="49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  <c r="AS246" s="50"/>
      <c r="AT246" s="50"/>
      <c r="AU246" s="50"/>
      <c r="AV246" s="50"/>
      <c r="AW246" s="50"/>
      <c r="AX246" s="50"/>
      <c r="AY246" s="50"/>
    </row>
    <row r="247" ht="12.75" customHeight="1">
      <c r="A247" s="29"/>
      <c r="B247" s="29"/>
      <c r="C247" s="30" t="s">
        <v>264</v>
      </c>
      <c r="D247" s="32">
        <v>196.0</v>
      </c>
      <c r="E247" s="5">
        <v>78.0</v>
      </c>
      <c r="F247" s="6">
        <v>449.0</v>
      </c>
      <c r="G247" s="31">
        <v>213.0</v>
      </c>
      <c r="H247" s="45">
        <f t="shared" si="1"/>
        <v>0.7153284672</v>
      </c>
      <c r="I247" s="37">
        <f t="shared" si="2"/>
        <v>0.6891025641</v>
      </c>
      <c r="J247" s="38">
        <f t="shared" si="3"/>
        <v>0.6717408857</v>
      </c>
      <c r="K247" s="39">
        <f t="shared" si="4"/>
        <v>0.6782477341</v>
      </c>
      <c r="L247" s="38">
        <f t="shared" si="5"/>
        <v>444.6924664</v>
      </c>
      <c r="M247" s="40">
        <f t="shared" si="6"/>
        <v>-4</v>
      </c>
      <c r="N247" s="41">
        <f t="shared" si="7"/>
        <v>1</v>
      </c>
      <c r="P247" s="42"/>
      <c r="Q247" s="42"/>
      <c r="R247" s="42"/>
      <c r="T247" s="46"/>
      <c r="U247" s="47"/>
      <c r="V247" s="48"/>
      <c r="W247" s="49"/>
      <c r="X247" s="49"/>
      <c r="Y247" s="49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  <c r="AR247" s="50"/>
      <c r="AS247" s="50"/>
      <c r="AT247" s="50"/>
      <c r="AU247" s="50"/>
      <c r="AV247" s="50"/>
      <c r="AW247" s="50"/>
      <c r="AX247" s="50"/>
      <c r="AY247" s="50"/>
    </row>
    <row r="248" ht="12.75" customHeight="1">
      <c r="A248" s="27"/>
      <c r="B248" s="27"/>
      <c r="C248" s="30" t="s">
        <v>265</v>
      </c>
      <c r="D248" s="32">
        <v>52.0</v>
      </c>
      <c r="E248" s="5">
        <v>6.0</v>
      </c>
      <c r="F248" s="6">
        <v>33.0</v>
      </c>
      <c r="G248" s="31">
        <v>28.0</v>
      </c>
      <c r="H248" s="45">
        <f t="shared" si="1"/>
        <v>0.8965517241</v>
      </c>
      <c r="I248" s="37">
        <f t="shared" si="2"/>
        <v>0.7142857143</v>
      </c>
      <c r="J248" s="38">
        <f t="shared" si="3"/>
        <v>0.6049912684</v>
      </c>
      <c r="K248" s="39">
        <f t="shared" si="4"/>
        <v>0.5409836066</v>
      </c>
      <c r="L248" s="38">
        <f t="shared" si="5"/>
        <v>36.90446737</v>
      </c>
      <c r="M248" s="40">
        <f t="shared" si="6"/>
        <v>3</v>
      </c>
      <c r="N248" s="41">
        <f t="shared" si="7"/>
        <v>1</v>
      </c>
      <c r="P248" s="42"/>
      <c r="Q248" s="42"/>
      <c r="R248" s="42"/>
      <c r="T248" s="46"/>
      <c r="U248" s="47"/>
      <c r="V248" s="48"/>
      <c r="W248" s="49"/>
      <c r="X248" s="49"/>
      <c r="Y248" s="49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50"/>
      <c r="AV248" s="50"/>
      <c r="AW248" s="50"/>
      <c r="AX248" s="50"/>
      <c r="AY248" s="50"/>
    </row>
    <row r="249" ht="12.75" customHeight="1">
      <c r="A249" s="27"/>
      <c r="B249" s="27"/>
      <c r="C249" s="30" t="s">
        <v>266</v>
      </c>
      <c r="D249" s="32">
        <v>55.0</v>
      </c>
      <c r="E249" s="5">
        <v>8.0</v>
      </c>
      <c r="F249" s="6">
        <v>47.0</v>
      </c>
      <c r="G249" s="31">
        <v>57.0</v>
      </c>
      <c r="H249" s="45">
        <f t="shared" si="1"/>
        <v>0.873015873</v>
      </c>
      <c r="I249" s="37">
        <f t="shared" si="2"/>
        <v>0.6107784431</v>
      </c>
      <c r="J249" s="38">
        <f t="shared" si="3"/>
        <v>0.4543733088</v>
      </c>
      <c r="K249" s="39">
        <f t="shared" si="4"/>
        <v>0.4519230769</v>
      </c>
      <c r="L249" s="38">
        <f t="shared" si="5"/>
        <v>47.25482412</v>
      </c>
      <c r="M249" s="40">
        <f t="shared" si="6"/>
        <v>0</v>
      </c>
      <c r="N249" s="41">
        <f t="shared" si="7"/>
        <v>0</v>
      </c>
      <c r="P249" s="42"/>
      <c r="Q249" s="42"/>
      <c r="R249" s="42"/>
      <c r="T249" s="46"/>
      <c r="U249" s="47"/>
      <c r="V249" s="48"/>
      <c r="W249" s="49"/>
      <c r="X249" s="49"/>
      <c r="Y249" s="49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</row>
    <row r="250" ht="12.75" customHeight="1">
      <c r="A250" s="27"/>
      <c r="B250" s="27"/>
      <c r="C250" s="30" t="s">
        <v>267</v>
      </c>
      <c r="D250" s="32">
        <v>38.0</v>
      </c>
      <c r="E250" s="5">
        <v>60.0</v>
      </c>
      <c r="F250" s="6">
        <v>72.0</v>
      </c>
      <c r="G250" s="31">
        <v>89.0</v>
      </c>
      <c r="H250" s="45">
        <f t="shared" si="1"/>
        <v>0.387755102</v>
      </c>
      <c r="I250" s="37">
        <f t="shared" si="2"/>
        <v>0.4247104247</v>
      </c>
      <c r="J250" s="38">
        <f t="shared" si="3"/>
        <v>0.4445843838</v>
      </c>
      <c r="K250" s="39">
        <f t="shared" si="4"/>
        <v>0.4472049689</v>
      </c>
      <c r="L250" s="38">
        <f t="shared" si="5"/>
        <v>71.5780858</v>
      </c>
      <c r="M250" s="40">
        <f t="shared" si="6"/>
        <v>0</v>
      </c>
      <c r="N250" s="41">
        <f t="shared" si="7"/>
        <v>0</v>
      </c>
      <c r="P250" s="42"/>
      <c r="Q250" s="42"/>
      <c r="R250" s="42"/>
      <c r="T250" s="46"/>
      <c r="U250" s="47"/>
      <c r="V250" s="48"/>
      <c r="W250" s="49"/>
      <c r="X250" s="49"/>
      <c r="Y250" s="49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50"/>
      <c r="AV250" s="50"/>
      <c r="AW250" s="50"/>
      <c r="AX250" s="50"/>
      <c r="AY250" s="50"/>
    </row>
    <row r="251" ht="12.75" customHeight="1">
      <c r="A251" s="27"/>
      <c r="B251" s="27"/>
      <c r="C251" s="30" t="s">
        <v>268</v>
      </c>
      <c r="D251" s="32">
        <v>146.0</v>
      </c>
      <c r="E251" s="5">
        <v>185.0</v>
      </c>
      <c r="F251" s="6">
        <v>252.0</v>
      </c>
      <c r="G251" s="31">
        <v>320.0</v>
      </c>
      <c r="H251" s="45">
        <f t="shared" si="1"/>
        <v>0.4410876133</v>
      </c>
      <c r="I251" s="37">
        <f t="shared" si="2"/>
        <v>0.4407530454</v>
      </c>
      <c r="J251" s="38">
        <f t="shared" si="3"/>
        <v>0.4386567881</v>
      </c>
      <c r="K251" s="39">
        <f t="shared" si="4"/>
        <v>0.4405594406</v>
      </c>
      <c r="L251" s="38">
        <f t="shared" si="5"/>
        <v>250.9116828</v>
      </c>
      <c r="M251" s="40">
        <f t="shared" si="6"/>
        <v>-1</v>
      </c>
      <c r="N251" s="41">
        <f t="shared" si="7"/>
        <v>0</v>
      </c>
      <c r="P251" s="42"/>
      <c r="Q251" s="42"/>
      <c r="R251" s="42"/>
      <c r="T251" s="46"/>
      <c r="U251" s="47"/>
      <c r="V251" s="48"/>
      <c r="W251" s="49"/>
      <c r="X251" s="49"/>
      <c r="Y251" s="49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50"/>
      <c r="AV251" s="50"/>
      <c r="AW251" s="50"/>
      <c r="AX251" s="50"/>
      <c r="AY251" s="50"/>
    </row>
    <row r="252" ht="12.75" customHeight="1">
      <c r="A252" s="29"/>
      <c r="B252" s="29"/>
      <c r="C252" s="30" t="s">
        <v>269</v>
      </c>
      <c r="D252" s="32">
        <v>134.0</v>
      </c>
      <c r="E252" s="5">
        <v>170.0</v>
      </c>
      <c r="F252" s="6">
        <v>272.0</v>
      </c>
      <c r="G252" s="31">
        <v>314.0</v>
      </c>
      <c r="H252" s="45">
        <f t="shared" si="1"/>
        <v>0.4407894737</v>
      </c>
      <c r="I252" s="37">
        <f t="shared" si="2"/>
        <v>0.4561797753</v>
      </c>
      <c r="J252" s="38">
        <f t="shared" si="3"/>
        <v>0.4633471721</v>
      </c>
      <c r="K252" s="39">
        <f t="shared" si="4"/>
        <v>0.4641638225</v>
      </c>
      <c r="L252" s="38">
        <f t="shared" si="5"/>
        <v>271.5214429</v>
      </c>
      <c r="M252" s="40">
        <f t="shared" si="6"/>
        <v>0</v>
      </c>
      <c r="N252" s="41">
        <f t="shared" si="7"/>
        <v>0</v>
      </c>
      <c r="P252" s="42"/>
      <c r="Q252" s="42"/>
      <c r="R252" s="42"/>
      <c r="T252" s="46"/>
      <c r="U252" s="47"/>
      <c r="V252" s="48"/>
      <c r="W252" s="49"/>
      <c r="X252" s="49"/>
      <c r="Y252" s="49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AY252" s="50"/>
    </row>
    <row r="253" ht="12.75" customHeight="1">
      <c r="A253" s="27"/>
      <c r="B253" s="27"/>
      <c r="C253" s="30" t="s">
        <v>270</v>
      </c>
      <c r="D253" s="32">
        <v>50.0</v>
      </c>
      <c r="E253" s="5">
        <v>38.0</v>
      </c>
      <c r="F253" s="6">
        <v>55.0</v>
      </c>
      <c r="G253" s="31">
        <v>116.0</v>
      </c>
      <c r="H253" s="45">
        <f t="shared" si="1"/>
        <v>0.5681818182</v>
      </c>
      <c r="I253" s="37">
        <f t="shared" si="2"/>
        <v>0.4054054054</v>
      </c>
      <c r="J253" s="38">
        <f t="shared" si="3"/>
        <v>0.3076075623</v>
      </c>
      <c r="K253" s="39">
        <f t="shared" si="4"/>
        <v>0.3216374269</v>
      </c>
      <c r="L253" s="38">
        <f t="shared" si="5"/>
        <v>52.60089315</v>
      </c>
      <c r="M253" s="40">
        <f t="shared" si="6"/>
        <v>-2</v>
      </c>
      <c r="N253" s="41">
        <f t="shared" si="7"/>
        <v>0</v>
      </c>
      <c r="P253" s="42"/>
      <c r="Q253" s="42"/>
      <c r="R253" s="42"/>
      <c r="T253" s="46"/>
      <c r="U253" s="47"/>
      <c r="V253" s="48"/>
      <c r="W253" s="49"/>
      <c r="X253" s="49"/>
      <c r="Y253" s="49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  <c r="AR253" s="50"/>
      <c r="AS253" s="50"/>
      <c r="AT253" s="50"/>
      <c r="AU253" s="50"/>
      <c r="AV253" s="50"/>
      <c r="AW253" s="50"/>
      <c r="AX253" s="50"/>
      <c r="AY253" s="50"/>
    </row>
    <row r="254" ht="12.75" customHeight="1">
      <c r="A254" s="28"/>
      <c r="B254" s="28"/>
      <c r="C254" s="30" t="s">
        <v>271</v>
      </c>
      <c r="D254" s="32">
        <v>114.0</v>
      </c>
      <c r="E254" s="5">
        <v>40.0</v>
      </c>
      <c r="F254" s="6">
        <v>191.0</v>
      </c>
      <c r="G254" s="31">
        <v>87.0</v>
      </c>
      <c r="H254" s="45">
        <f t="shared" si="1"/>
        <v>0.7402597403</v>
      </c>
      <c r="I254" s="37">
        <f t="shared" si="2"/>
        <v>0.7060185185</v>
      </c>
      <c r="J254" s="38">
        <f t="shared" si="3"/>
        <v>0.6839338059</v>
      </c>
      <c r="K254" s="39">
        <f t="shared" si="4"/>
        <v>0.6870503597</v>
      </c>
      <c r="L254" s="38">
        <f t="shared" si="5"/>
        <v>190.133598</v>
      </c>
      <c r="M254" s="40">
        <f t="shared" si="6"/>
        <v>0</v>
      </c>
      <c r="N254" s="41">
        <f t="shared" si="7"/>
        <v>0</v>
      </c>
      <c r="P254" s="42"/>
      <c r="Q254" s="42"/>
      <c r="R254" s="42"/>
      <c r="T254" s="46"/>
      <c r="U254" s="47"/>
      <c r="V254" s="48"/>
      <c r="W254" s="49"/>
      <c r="X254" s="49"/>
      <c r="Y254" s="49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50"/>
      <c r="AR254" s="50"/>
      <c r="AS254" s="50"/>
      <c r="AT254" s="50"/>
      <c r="AU254" s="50"/>
      <c r="AV254" s="50"/>
      <c r="AW254" s="50"/>
      <c r="AX254" s="50"/>
      <c r="AY254" s="50"/>
    </row>
    <row r="255" ht="12.75" customHeight="1">
      <c r="A255" s="27"/>
      <c r="B255" s="27"/>
      <c r="C255" s="30" t="s">
        <v>272</v>
      </c>
      <c r="D255" s="32">
        <v>41.0</v>
      </c>
      <c r="E255" s="5">
        <v>22.0</v>
      </c>
      <c r="F255" s="6">
        <v>76.0</v>
      </c>
      <c r="G255" s="31">
        <v>70.0</v>
      </c>
      <c r="H255" s="45">
        <f t="shared" si="1"/>
        <v>0.6507936508</v>
      </c>
      <c r="I255" s="37">
        <f t="shared" si="2"/>
        <v>0.5598086124</v>
      </c>
      <c r="J255" s="38">
        <f t="shared" si="3"/>
        <v>0.504299808</v>
      </c>
      <c r="K255" s="39">
        <f t="shared" si="4"/>
        <v>0.5205479452</v>
      </c>
      <c r="L255" s="38">
        <f t="shared" si="5"/>
        <v>73.62777197</v>
      </c>
      <c r="M255" s="40">
        <f t="shared" si="6"/>
        <v>-2</v>
      </c>
      <c r="N255" s="41">
        <f t="shared" si="7"/>
        <v>0</v>
      </c>
      <c r="P255" s="42"/>
      <c r="Q255" s="42"/>
      <c r="R255" s="42"/>
      <c r="T255" s="46"/>
      <c r="U255" s="47"/>
      <c r="V255" s="48"/>
      <c r="W255" s="49"/>
      <c r="X255" s="49"/>
      <c r="Y255" s="49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  <c r="AR255" s="50"/>
      <c r="AS255" s="50"/>
      <c r="AT255" s="50"/>
      <c r="AU255" s="50"/>
      <c r="AV255" s="50"/>
      <c r="AW255" s="50"/>
      <c r="AX255" s="50"/>
      <c r="AY255" s="50"/>
    </row>
    <row r="256" ht="12.75" customHeight="1">
      <c r="A256" s="27"/>
      <c r="B256" s="27"/>
      <c r="C256" s="30" t="s">
        <v>273</v>
      </c>
      <c r="D256" s="32">
        <v>8.0</v>
      </c>
      <c r="E256" s="5">
        <v>7.0</v>
      </c>
      <c r="F256" s="6">
        <v>5.0</v>
      </c>
      <c r="G256" s="31">
        <v>32.0</v>
      </c>
      <c r="H256" s="45">
        <f t="shared" si="1"/>
        <v>0.5333333333</v>
      </c>
      <c r="I256" s="37">
        <f t="shared" si="2"/>
        <v>0.25</v>
      </c>
      <c r="J256" s="38">
        <f t="shared" si="3"/>
        <v>0.08118276221</v>
      </c>
      <c r="K256" s="39">
        <f t="shared" si="4"/>
        <v>0.1351351351</v>
      </c>
      <c r="L256" s="38">
        <f t="shared" si="5"/>
        <v>3.003762202</v>
      </c>
      <c r="M256" s="40">
        <f t="shared" si="6"/>
        <v>-1</v>
      </c>
      <c r="N256" s="41">
        <f t="shared" si="7"/>
        <v>0</v>
      </c>
      <c r="P256" s="42"/>
      <c r="Q256" s="42"/>
      <c r="R256" s="42"/>
      <c r="T256" s="46"/>
      <c r="U256" s="47"/>
      <c r="V256" s="48"/>
      <c r="W256" s="49"/>
      <c r="X256" s="49"/>
      <c r="Y256" s="49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  <c r="AO256" s="50"/>
      <c r="AP256" s="50"/>
      <c r="AQ256" s="50"/>
      <c r="AR256" s="50"/>
      <c r="AS256" s="50"/>
      <c r="AT256" s="50"/>
      <c r="AU256" s="50"/>
      <c r="AV256" s="50"/>
      <c r="AW256" s="50"/>
      <c r="AX256" s="50"/>
      <c r="AY256" s="50"/>
    </row>
    <row r="257" ht="12.75" customHeight="1">
      <c r="A257" s="27"/>
      <c r="B257" s="27"/>
      <c r="C257" s="30" t="s">
        <v>274</v>
      </c>
      <c r="D257" s="32">
        <v>84.0</v>
      </c>
      <c r="E257" s="5">
        <v>93.0</v>
      </c>
      <c r="F257" s="6">
        <v>138.0</v>
      </c>
      <c r="G257" s="31">
        <v>169.0</v>
      </c>
      <c r="H257" s="45">
        <f t="shared" si="1"/>
        <v>0.4745762712</v>
      </c>
      <c r="I257" s="37">
        <f t="shared" si="2"/>
        <v>0.458677686</v>
      </c>
      <c r="J257" s="38">
        <f t="shared" si="3"/>
        <v>0.4474110041</v>
      </c>
      <c r="K257" s="39">
        <f t="shared" si="4"/>
        <v>0.4495114007</v>
      </c>
      <c r="L257" s="38">
        <f t="shared" si="5"/>
        <v>137.3551783</v>
      </c>
      <c r="M257" s="40">
        <f t="shared" si="6"/>
        <v>0</v>
      </c>
      <c r="N257" s="41">
        <f t="shared" si="7"/>
        <v>0</v>
      </c>
      <c r="P257" s="42"/>
      <c r="Q257" s="42"/>
      <c r="R257" s="42"/>
      <c r="T257" s="46"/>
      <c r="U257" s="47"/>
      <c r="V257" s="48"/>
      <c r="W257" s="49"/>
      <c r="X257" s="49"/>
      <c r="Y257" s="49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  <c r="AR257" s="50"/>
      <c r="AS257" s="50"/>
      <c r="AT257" s="50"/>
      <c r="AU257" s="50"/>
      <c r="AV257" s="50"/>
      <c r="AW257" s="50"/>
      <c r="AX257" s="50"/>
      <c r="AY257" s="50"/>
    </row>
    <row r="258" ht="12.75" customHeight="1">
      <c r="A258" s="29"/>
      <c r="B258" s="29"/>
      <c r="C258" s="30" t="s">
        <v>275</v>
      </c>
      <c r="D258" s="32">
        <v>60.0</v>
      </c>
      <c r="E258" s="5">
        <v>66.0</v>
      </c>
      <c r="F258" s="6">
        <v>102.0</v>
      </c>
      <c r="G258" s="31">
        <v>132.0</v>
      </c>
      <c r="H258" s="45">
        <f t="shared" si="1"/>
        <v>0.4761904762</v>
      </c>
      <c r="I258" s="37">
        <f t="shared" si="2"/>
        <v>0.45</v>
      </c>
      <c r="J258" s="38">
        <f t="shared" si="3"/>
        <v>0.4326702123</v>
      </c>
      <c r="K258" s="39">
        <f t="shared" si="4"/>
        <v>0.4358974359</v>
      </c>
      <c r="L258" s="38">
        <f t="shared" si="5"/>
        <v>101.2448297</v>
      </c>
      <c r="M258" s="40">
        <f t="shared" si="6"/>
        <v>0</v>
      </c>
      <c r="N258" s="41">
        <f t="shared" si="7"/>
        <v>0</v>
      </c>
      <c r="P258" s="42"/>
      <c r="Q258" s="42"/>
      <c r="R258" s="42"/>
      <c r="T258" s="46"/>
      <c r="U258" s="47"/>
      <c r="V258" s="48"/>
      <c r="W258" s="49"/>
      <c r="X258" s="49"/>
      <c r="Y258" s="49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  <c r="AU258" s="50"/>
      <c r="AV258" s="50"/>
      <c r="AW258" s="50"/>
      <c r="AX258" s="50"/>
      <c r="AY258" s="50"/>
    </row>
    <row r="259" ht="12.75" customHeight="1">
      <c r="A259" s="27"/>
      <c r="B259" s="27"/>
      <c r="C259" s="30" t="s">
        <v>276</v>
      </c>
      <c r="D259" s="32">
        <v>49.0</v>
      </c>
      <c r="E259" s="5">
        <v>66.0</v>
      </c>
      <c r="F259" s="6">
        <v>71.0</v>
      </c>
      <c r="G259" s="31">
        <v>98.0</v>
      </c>
      <c r="H259" s="45">
        <f t="shared" si="1"/>
        <v>0.4260869565</v>
      </c>
      <c r="I259" s="37">
        <f t="shared" si="2"/>
        <v>0.4225352113</v>
      </c>
      <c r="J259" s="38">
        <f t="shared" si="3"/>
        <v>0.4185443815</v>
      </c>
      <c r="K259" s="39">
        <f t="shared" si="4"/>
        <v>0.4201183432</v>
      </c>
      <c r="L259" s="38">
        <f t="shared" si="5"/>
        <v>70.73400047</v>
      </c>
      <c r="M259" s="40">
        <f t="shared" si="6"/>
        <v>0</v>
      </c>
      <c r="N259" s="41">
        <f t="shared" si="7"/>
        <v>0</v>
      </c>
      <c r="P259" s="42"/>
      <c r="Q259" s="42"/>
      <c r="R259" s="42"/>
      <c r="T259" s="46"/>
      <c r="U259" s="47"/>
      <c r="V259" s="48"/>
      <c r="W259" s="49"/>
      <c r="X259" s="49"/>
      <c r="Y259" s="49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  <c r="AM259" s="50"/>
      <c r="AN259" s="50"/>
      <c r="AO259" s="50"/>
      <c r="AP259" s="50"/>
      <c r="AQ259" s="50"/>
      <c r="AR259" s="50"/>
      <c r="AS259" s="50"/>
      <c r="AT259" s="50"/>
      <c r="AU259" s="50"/>
      <c r="AV259" s="50"/>
      <c r="AW259" s="50"/>
      <c r="AX259" s="50"/>
      <c r="AY259" s="50"/>
    </row>
    <row r="260" ht="12.75" customHeight="1">
      <c r="A260" s="27"/>
      <c r="B260" s="27"/>
      <c r="C260" s="30" t="s">
        <v>277</v>
      </c>
      <c r="D260" s="32">
        <v>158.0</v>
      </c>
      <c r="E260" s="5">
        <v>43.0</v>
      </c>
      <c r="F260" s="6">
        <v>265.0</v>
      </c>
      <c r="G260" s="31">
        <v>121.0</v>
      </c>
      <c r="H260" s="45">
        <f t="shared" si="1"/>
        <v>0.7860696517</v>
      </c>
      <c r="I260" s="37">
        <f t="shared" si="2"/>
        <v>0.7206132879</v>
      </c>
      <c r="J260" s="38">
        <f t="shared" si="3"/>
        <v>0.6801373861</v>
      </c>
      <c r="K260" s="39">
        <f t="shared" si="4"/>
        <v>0.6865284974</v>
      </c>
      <c r="L260" s="38">
        <f t="shared" si="5"/>
        <v>262.533031</v>
      </c>
      <c r="M260" s="40">
        <f t="shared" si="6"/>
        <v>-2</v>
      </c>
      <c r="N260" s="41">
        <f t="shared" si="7"/>
        <v>0</v>
      </c>
      <c r="P260" s="42"/>
      <c r="Q260" s="42"/>
      <c r="R260" s="42"/>
      <c r="T260" s="46"/>
      <c r="U260" s="47"/>
      <c r="V260" s="48"/>
      <c r="W260" s="49"/>
      <c r="X260" s="49"/>
      <c r="Y260" s="49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  <c r="AU260" s="50"/>
      <c r="AV260" s="50"/>
      <c r="AW260" s="50"/>
      <c r="AX260" s="50"/>
      <c r="AY260" s="50"/>
    </row>
    <row r="261" ht="12.75" customHeight="1">
      <c r="A261" s="27"/>
      <c r="B261" s="27"/>
      <c r="C261" s="30" t="s">
        <v>278</v>
      </c>
      <c r="D261" s="32">
        <v>138.0</v>
      </c>
      <c r="E261" s="5">
        <v>89.0</v>
      </c>
      <c r="F261" s="6">
        <v>274.0</v>
      </c>
      <c r="G261" s="31">
        <v>213.0</v>
      </c>
      <c r="H261" s="45">
        <f t="shared" si="1"/>
        <v>0.6079295154</v>
      </c>
      <c r="I261" s="37">
        <f t="shared" si="2"/>
        <v>0.5770308123</v>
      </c>
      <c r="J261" s="38">
        <f t="shared" si="3"/>
        <v>0.5569213012</v>
      </c>
      <c r="K261" s="39">
        <f t="shared" si="4"/>
        <v>0.5626283368</v>
      </c>
      <c r="L261" s="38">
        <f t="shared" si="5"/>
        <v>271.2206737</v>
      </c>
      <c r="M261" s="40">
        <f t="shared" si="6"/>
        <v>-2</v>
      </c>
      <c r="N261" s="41">
        <f t="shared" si="7"/>
        <v>0</v>
      </c>
      <c r="P261" s="42"/>
      <c r="Q261" s="42"/>
      <c r="R261" s="42"/>
      <c r="T261" s="46"/>
      <c r="U261" s="47"/>
      <c r="V261" s="48"/>
      <c r="W261" s="49"/>
      <c r="X261" s="49"/>
      <c r="Y261" s="49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50"/>
      <c r="AN261" s="50"/>
      <c r="AO261" s="50"/>
      <c r="AP261" s="50"/>
      <c r="AQ261" s="50"/>
      <c r="AR261" s="50"/>
      <c r="AS261" s="50"/>
      <c r="AT261" s="50"/>
      <c r="AU261" s="50"/>
      <c r="AV261" s="50"/>
      <c r="AW261" s="50"/>
      <c r="AX261" s="50"/>
      <c r="AY261" s="50"/>
    </row>
    <row r="262" ht="12.75" customHeight="1">
      <c r="A262" s="27"/>
      <c r="B262" s="27"/>
      <c r="C262" s="30" t="s">
        <v>279</v>
      </c>
      <c r="D262" s="32">
        <v>387.0</v>
      </c>
      <c r="E262" s="5">
        <v>150.0</v>
      </c>
      <c r="F262" s="6">
        <v>539.0</v>
      </c>
      <c r="G262" s="31">
        <v>410.0</v>
      </c>
      <c r="H262" s="45">
        <f t="shared" si="1"/>
        <v>0.7206703911</v>
      </c>
      <c r="I262" s="37">
        <f t="shared" si="2"/>
        <v>0.6231493943</v>
      </c>
      <c r="J262" s="38">
        <f t="shared" si="3"/>
        <v>0.5637869868</v>
      </c>
      <c r="K262" s="39">
        <f t="shared" si="4"/>
        <v>0.5679662803</v>
      </c>
      <c r="L262" s="38">
        <f t="shared" si="5"/>
        <v>535.0338505</v>
      </c>
      <c r="M262" s="40">
        <f t="shared" si="6"/>
        <v>-3</v>
      </c>
      <c r="N262" s="41">
        <f t="shared" si="7"/>
        <v>1</v>
      </c>
      <c r="P262" s="42"/>
      <c r="Q262" s="42"/>
      <c r="R262" s="42"/>
      <c r="T262" s="46"/>
      <c r="U262" s="47"/>
      <c r="V262" s="48"/>
      <c r="W262" s="49"/>
      <c r="X262" s="49"/>
      <c r="Y262" s="49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  <c r="AY262" s="50"/>
    </row>
    <row r="263" ht="12.75" customHeight="1">
      <c r="A263" s="29"/>
      <c r="B263" s="29"/>
      <c r="C263" s="30" t="s">
        <v>280</v>
      </c>
      <c r="D263" s="32">
        <v>151.0</v>
      </c>
      <c r="E263" s="5">
        <v>60.0</v>
      </c>
      <c r="F263" s="6">
        <v>243.0</v>
      </c>
      <c r="G263" s="31">
        <v>152.0</v>
      </c>
      <c r="H263" s="45">
        <f t="shared" si="1"/>
        <v>0.7156398104</v>
      </c>
      <c r="I263" s="37">
        <f t="shared" si="2"/>
        <v>0.6501650165</v>
      </c>
      <c r="J263" s="38">
        <f t="shared" si="3"/>
        <v>0.6096815031</v>
      </c>
      <c r="K263" s="39">
        <f t="shared" si="4"/>
        <v>0.6151898734</v>
      </c>
      <c r="L263" s="38">
        <f t="shared" si="5"/>
        <v>240.8241937</v>
      </c>
      <c r="M263" s="40">
        <f t="shared" si="6"/>
        <v>-2</v>
      </c>
      <c r="N263" s="41">
        <f t="shared" si="7"/>
        <v>0</v>
      </c>
      <c r="P263" s="42"/>
      <c r="Q263" s="42"/>
      <c r="R263" s="42"/>
      <c r="T263" s="46"/>
      <c r="U263" s="47"/>
      <c r="V263" s="48"/>
      <c r="W263" s="49"/>
      <c r="X263" s="49"/>
      <c r="Y263" s="49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</row>
    <row r="264" ht="12.75" customHeight="1">
      <c r="A264" s="27"/>
      <c r="B264" s="27"/>
      <c r="C264" s="30" t="s">
        <v>281</v>
      </c>
      <c r="D264" s="32">
        <v>279.0</v>
      </c>
      <c r="E264" s="5">
        <v>117.0</v>
      </c>
      <c r="F264" s="6">
        <v>592.0</v>
      </c>
      <c r="G264" s="31">
        <v>336.0</v>
      </c>
      <c r="H264" s="45">
        <f t="shared" si="1"/>
        <v>0.7045454545</v>
      </c>
      <c r="I264" s="37">
        <f t="shared" si="2"/>
        <v>0.6578549849</v>
      </c>
      <c r="J264" s="38">
        <f t="shared" si="3"/>
        <v>0.6284379713</v>
      </c>
      <c r="K264" s="39">
        <f t="shared" si="4"/>
        <v>0.6379310345</v>
      </c>
      <c r="L264" s="38">
        <f t="shared" si="5"/>
        <v>583.1904374</v>
      </c>
      <c r="M264" s="40">
        <f t="shared" si="6"/>
        <v>-8</v>
      </c>
      <c r="N264" s="41">
        <f t="shared" si="7"/>
        <v>3</v>
      </c>
      <c r="P264" s="42"/>
      <c r="Q264" s="42"/>
      <c r="R264" s="42"/>
      <c r="T264" s="46"/>
      <c r="U264" s="47"/>
      <c r="V264" s="48"/>
      <c r="W264" s="49"/>
      <c r="X264" s="49"/>
      <c r="Y264" s="49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  <c r="AR264" s="50"/>
      <c r="AS264" s="50"/>
      <c r="AT264" s="50"/>
      <c r="AU264" s="50"/>
      <c r="AV264" s="50"/>
      <c r="AW264" s="50"/>
      <c r="AX264" s="50"/>
      <c r="AY264" s="50"/>
    </row>
    <row r="265" ht="12.75" customHeight="1">
      <c r="A265" s="27"/>
      <c r="B265" s="27"/>
      <c r="C265" s="30" t="s">
        <v>282</v>
      </c>
      <c r="D265" s="32">
        <v>230.0</v>
      </c>
      <c r="E265" s="5">
        <v>86.0</v>
      </c>
      <c r="F265" s="6">
        <v>224.0</v>
      </c>
      <c r="G265" s="31">
        <v>305.0</v>
      </c>
      <c r="H265" s="45">
        <f t="shared" si="1"/>
        <v>0.7278481013</v>
      </c>
      <c r="I265" s="37">
        <f t="shared" si="2"/>
        <v>0.5372781065</v>
      </c>
      <c r="J265" s="38">
        <f t="shared" si="3"/>
        <v>0.4230994944</v>
      </c>
      <c r="K265" s="39">
        <f t="shared" si="4"/>
        <v>0.4234404537</v>
      </c>
      <c r="L265" s="38">
        <f t="shared" si="5"/>
        <v>223.8196325</v>
      </c>
      <c r="M265" s="40">
        <f t="shared" si="6"/>
        <v>0</v>
      </c>
      <c r="N265" s="41">
        <f t="shared" si="7"/>
        <v>0</v>
      </c>
      <c r="P265" s="42"/>
      <c r="Q265" s="42"/>
      <c r="R265" s="42"/>
      <c r="T265" s="46"/>
      <c r="U265" s="47"/>
      <c r="V265" s="48"/>
      <c r="W265" s="49"/>
      <c r="X265" s="49"/>
      <c r="Y265" s="49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  <c r="AR265" s="50"/>
      <c r="AS265" s="50"/>
      <c r="AT265" s="50"/>
      <c r="AU265" s="50"/>
      <c r="AV265" s="50"/>
      <c r="AW265" s="50"/>
      <c r="AX265" s="50"/>
      <c r="AY265" s="50"/>
    </row>
    <row r="266" ht="12.75" customHeight="1">
      <c r="A266" s="29"/>
      <c r="B266" s="29"/>
      <c r="C266" s="30" t="s">
        <v>283</v>
      </c>
      <c r="D266" s="32">
        <v>81.0</v>
      </c>
      <c r="E266" s="5">
        <v>45.0</v>
      </c>
      <c r="F266" s="6">
        <v>134.0</v>
      </c>
      <c r="G266" s="31">
        <v>137.0</v>
      </c>
      <c r="H266" s="45">
        <f t="shared" si="1"/>
        <v>0.6428571429</v>
      </c>
      <c r="I266" s="37">
        <f t="shared" si="2"/>
        <v>0.5415617128</v>
      </c>
      <c r="J266" s="38">
        <f t="shared" si="3"/>
        <v>0.4799793439</v>
      </c>
      <c r="K266" s="39">
        <f t="shared" si="4"/>
        <v>0.4944649446</v>
      </c>
      <c r="L266" s="38">
        <f t="shared" si="5"/>
        <v>130.0744022</v>
      </c>
      <c r="M266" s="40">
        <f t="shared" si="6"/>
        <v>-3</v>
      </c>
      <c r="N266" s="41">
        <f t="shared" si="7"/>
        <v>1</v>
      </c>
      <c r="P266" s="42"/>
      <c r="Q266" s="42"/>
      <c r="R266" s="42"/>
      <c r="T266" s="46"/>
      <c r="U266" s="47"/>
      <c r="V266" s="48"/>
      <c r="W266" s="49"/>
      <c r="X266" s="49"/>
      <c r="Y266" s="49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  <c r="AO266" s="50"/>
      <c r="AP266" s="50"/>
      <c r="AQ266" s="50"/>
      <c r="AR266" s="50"/>
      <c r="AS266" s="50"/>
      <c r="AT266" s="50"/>
      <c r="AU266" s="50"/>
      <c r="AV266" s="50"/>
      <c r="AW266" s="50"/>
      <c r="AX266" s="50"/>
      <c r="AY266" s="50"/>
    </row>
    <row r="267" ht="12.75" customHeight="1">
      <c r="A267" s="27"/>
      <c r="B267" s="27"/>
      <c r="C267" s="30" t="s">
        <v>284</v>
      </c>
      <c r="D267" s="32">
        <v>152.0</v>
      </c>
      <c r="E267" s="5">
        <v>3.0</v>
      </c>
      <c r="F267" s="6">
        <v>70.0</v>
      </c>
      <c r="G267" s="31">
        <v>71.0</v>
      </c>
      <c r="H267" s="45">
        <f t="shared" si="1"/>
        <v>0.9806451613</v>
      </c>
      <c r="I267" s="37">
        <f t="shared" si="2"/>
        <v>0.75</v>
      </c>
      <c r="J267" s="38">
        <f t="shared" si="3"/>
        <v>0.6122011519</v>
      </c>
      <c r="K267" s="39">
        <f t="shared" si="4"/>
        <v>0.4964539007</v>
      </c>
      <c r="L267" s="38">
        <f t="shared" si="5"/>
        <v>86.32036242</v>
      </c>
      <c r="M267" s="40">
        <f t="shared" si="6"/>
        <v>16</v>
      </c>
      <c r="N267" s="41">
        <f t="shared" si="7"/>
        <v>7</v>
      </c>
      <c r="P267" s="42"/>
      <c r="Q267" s="42"/>
      <c r="R267" s="42"/>
      <c r="T267" s="46"/>
      <c r="U267" s="47"/>
      <c r="V267" s="48"/>
      <c r="W267" s="49"/>
      <c r="X267" s="49"/>
      <c r="Y267" s="49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  <c r="AR267" s="50"/>
      <c r="AS267" s="50"/>
      <c r="AT267" s="50"/>
      <c r="AU267" s="50"/>
      <c r="AV267" s="50"/>
      <c r="AW267" s="50"/>
      <c r="AX267" s="50"/>
      <c r="AY267" s="50"/>
    </row>
    <row r="268" ht="12.75" customHeight="1">
      <c r="A268" s="27"/>
      <c r="B268" s="27"/>
      <c r="C268" s="30" t="s">
        <v>285</v>
      </c>
      <c r="D268" s="32">
        <v>131.0</v>
      </c>
      <c r="E268" s="5">
        <v>123.0</v>
      </c>
      <c r="F268" s="6">
        <v>263.0</v>
      </c>
      <c r="G268" s="31">
        <v>261.0</v>
      </c>
      <c r="H268" s="45">
        <f t="shared" si="1"/>
        <v>0.5157480315</v>
      </c>
      <c r="I268" s="37">
        <f t="shared" si="2"/>
        <v>0.5064267352</v>
      </c>
      <c r="J268" s="38">
        <f t="shared" si="3"/>
        <v>0.499032887</v>
      </c>
      <c r="K268" s="39">
        <f t="shared" si="4"/>
        <v>0.5019083969</v>
      </c>
      <c r="L268" s="38">
        <f t="shared" si="5"/>
        <v>261.4932328</v>
      </c>
      <c r="M268" s="40">
        <f t="shared" si="6"/>
        <v>-1</v>
      </c>
      <c r="N268" s="41">
        <f t="shared" si="7"/>
        <v>0</v>
      </c>
      <c r="P268" s="42"/>
      <c r="Q268" s="42"/>
      <c r="R268" s="42"/>
      <c r="T268" s="46"/>
      <c r="U268" s="47"/>
      <c r="V268" s="48"/>
      <c r="W268" s="49"/>
      <c r="X268" s="49"/>
      <c r="Y268" s="49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50"/>
      <c r="AN268" s="50"/>
      <c r="AO268" s="50"/>
      <c r="AP268" s="50"/>
      <c r="AQ268" s="50"/>
      <c r="AR268" s="50"/>
      <c r="AS268" s="50"/>
      <c r="AT268" s="50"/>
      <c r="AU268" s="50"/>
      <c r="AV268" s="50"/>
      <c r="AW268" s="50"/>
      <c r="AX268" s="50"/>
      <c r="AY268" s="50"/>
    </row>
    <row r="269" ht="12.75" customHeight="1">
      <c r="A269" s="27"/>
      <c r="B269" s="27"/>
      <c r="C269" s="30" t="s">
        <v>286</v>
      </c>
      <c r="D269" s="32">
        <v>27.0</v>
      </c>
      <c r="E269" s="5">
        <v>35.0</v>
      </c>
      <c r="F269" s="6">
        <v>50.0</v>
      </c>
      <c r="G269" s="31">
        <v>75.0</v>
      </c>
      <c r="H269" s="45">
        <f t="shared" si="1"/>
        <v>0.435483871</v>
      </c>
      <c r="I269" s="37">
        <f t="shared" si="2"/>
        <v>0.4117647059</v>
      </c>
      <c r="J269" s="38">
        <f t="shared" si="3"/>
        <v>0.3958926624</v>
      </c>
      <c r="K269" s="39">
        <f t="shared" si="4"/>
        <v>0.4</v>
      </c>
      <c r="L269" s="38">
        <f t="shared" si="5"/>
        <v>49.48658279</v>
      </c>
      <c r="M269" s="40">
        <f t="shared" si="6"/>
        <v>0</v>
      </c>
      <c r="N269" s="41">
        <f t="shared" si="7"/>
        <v>0</v>
      </c>
      <c r="P269" s="42"/>
      <c r="Q269" s="42"/>
      <c r="R269" s="42"/>
      <c r="T269" s="46"/>
      <c r="U269" s="47"/>
      <c r="V269" s="48"/>
      <c r="W269" s="49"/>
      <c r="X269" s="49"/>
      <c r="Y269" s="49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  <c r="AU269" s="50"/>
      <c r="AV269" s="50"/>
      <c r="AW269" s="50"/>
      <c r="AX269" s="50"/>
      <c r="AY269" s="50"/>
    </row>
    <row r="270" ht="12.75" customHeight="1">
      <c r="A270" s="29"/>
      <c r="B270" s="29"/>
      <c r="C270" s="30" t="s">
        <v>287</v>
      </c>
      <c r="D270" s="32">
        <v>13.0</v>
      </c>
      <c r="E270" s="5">
        <v>20.0</v>
      </c>
      <c r="F270" s="6">
        <v>23.0</v>
      </c>
      <c r="G270" s="31">
        <v>29.0</v>
      </c>
      <c r="H270" s="45">
        <f t="shared" si="1"/>
        <v>0.3939393939</v>
      </c>
      <c r="I270" s="37">
        <f t="shared" si="2"/>
        <v>0.4235294118</v>
      </c>
      <c r="J270" s="38">
        <f t="shared" si="3"/>
        <v>0.4390641287</v>
      </c>
      <c r="K270" s="39">
        <f t="shared" si="4"/>
        <v>0.4423076923</v>
      </c>
      <c r="L270" s="38">
        <f t="shared" si="5"/>
        <v>22.83133469</v>
      </c>
      <c r="M270" s="40">
        <f t="shared" si="6"/>
        <v>0</v>
      </c>
      <c r="N270" s="41">
        <f t="shared" si="7"/>
        <v>0</v>
      </c>
      <c r="P270" s="42"/>
      <c r="Q270" s="42"/>
      <c r="R270" s="42"/>
      <c r="T270" s="46"/>
      <c r="U270" s="47"/>
      <c r="V270" s="48"/>
      <c r="W270" s="49"/>
      <c r="X270" s="49"/>
      <c r="Y270" s="49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  <c r="AR270" s="50"/>
      <c r="AS270" s="50"/>
      <c r="AT270" s="50"/>
      <c r="AU270" s="50"/>
      <c r="AV270" s="50"/>
      <c r="AW270" s="50"/>
      <c r="AX270" s="50"/>
      <c r="AY270" s="50"/>
    </row>
    <row r="271" ht="12.75" customHeight="1">
      <c r="A271" s="27"/>
      <c r="B271" s="27"/>
      <c r="C271" s="30" t="s">
        <v>288</v>
      </c>
      <c r="D271" s="32">
        <v>296.0</v>
      </c>
      <c r="E271" s="5">
        <v>107.0</v>
      </c>
      <c r="F271" s="6">
        <v>405.0</v>
      </c>
      <c r="G271" s="31">
        <v>317.0</v>
      </c>
      <c r="H271" s="45">
        <f t="shared" si="1"/>
        <v>0.7344913151</v>
      </c>
      <c r="I271" s="37">
        <f t="shared" si="2"/>
        <v>0.6231111111</v>
      </c>
      <c r="J271" s="38">
        <f t="shared" si="3"/>
        <v>0.555583502</v>
      </c>
      <c r="K271" s="39">
        <f t="shared" si="4"/>
        <v>0.5609418283</v>
      </c>
      <c r="L271" s="38">
        <f t="shared" si="5"/>
        <v>401.1312885</v>
      </c>
      <c r="M271" s="40">
        <f t="shared" si="6"/>
        <v>-3</v>
      </c>
      <c r="N271" s="41">
        <f t="shared" si="7"/>
        <v>1</v>
      </c>
      <c r="P271" s="42"/>
      <c r="Q271" s="42"/>
      <c r="R271" s="42"/>
      <c r="T271" s="46"/>
      <c r="U271" s="47"/>
      <c r="V271" s="48"/>
      <c r="W271" s="49"/>
      <c r="X271" s="49"/>
      <c r="Y271" s="49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50"/>
      <c r="AV271" s="50"/>
      <c r="AW271" s="50"/>
      <c r="AX271" s="50"/>
      <c r="AY271" s="50"/>
    </row>
    <row r="272" ht="12.75" customHeight="1">
      <c r="A272" s="27"/>
      <c r="B272" s="27"/>
      <c r="C272" s="30" t="s">
        <v>289</v>
      </c>
      <c r="D272" s="32">
        <v>27.0</v>
      </c>
      <c r="E272" s="5">
        <v>9.0</v>
      </c>
      <c r="F272" s="6">
        <v>31.0</v>
      </c>
      <c r="G272" s="31">
        <v>36.0</v>
      </c>
      <c r="H272" s="45">
        <f t="shared" si="1"/>
        <v>0.75</v>
      </c>
      <c r="I272" s="37">
        <f t="shared" si="2"/>
        <v>0.5631067961</v>
      </c>
      <c r="J272" s="38">
        <f t="shared" si="3"/>
        <v>0.4510931886</v>
      </c>
      <c r="K272" s="39">
        <f t="shared" si="4"/>
        <v>0.4626865672</v>
      </c>
      <c r="L272" s="38">
        <f t="shared" si="5"/>
        <v>30.22324364</v>
      </c>
      <c r="M272" s="40">
        <f t="shared" si="6"/>
        <v>0</v>
      </c>
      <c r="N272" s="41">
        <f t="shared" si="7"/>
        <v>0</v>
      </c>
      <c r="P272" s="42"/>
      <c r="Q272" s="42"/>
      <c r="R272" s="42"/>
      <c r="T272" s="46"/>
      <c r="U272" s="47"/>
      <c r="V272" s="48"/>
      <c r="W272" s="49"/>
      <c r="X272" s="49"/>
      <c r="Y272" s="49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  <c r="AU272" s="50"/>
      <c r="AV272" s="50"/>
      <c r="AW272" s="50"/>
      <c r="AX272" s="50"/>
      <c r="AY272" s="50"/>
    </row>
    <row r="273" ht="12.75" customHeight="1">
      <c r="A273" s="27"/>
      <c r="B273" s="27"/>
      <c r="C273" s="30" t="s">
        <v>290</v>
      </c>
      <c r="D273" s="32">
        <v>72.0</v>
      </c>
      <c r="E273" s="5">
        <v>27.0</v>
      </c>
      <c r="F273" s="6">
        <v>121.0</v>
      </c>
      <c r="G273" s="31">
        <v>80.0</v>
      </c>
      <c r="H273" s="45">
        <f t="shared" si="1"/>
        <v>0.7272727273</v>
      </c>
      <c r="I273" s="37">
        <f t="shared" si="2"/>
        <v>0.6433333333</v>
      </c>
      <c r="J273" s="38">
        <f t="shared" si="3"/>
        <v>0.5919716472</v>
      </c>
      <c r="K273" s="39">
        <f t="shared" si="4"/>
        <v>0.6019900498</v>
      </c>
      <c r="L273" s="38">
        <f t="shared" si="5"/>
        <v>118.9863011</v>
      </c>
      <c r="M273" s="40">
        <f t="shared" si="6"/>
        <v>-2</v>
      </c>
      <c r="N273" s="41">
        <f t="shared" si="7"/>
        <v>0</v>
      </c>
      <c r="P273" s="42"/>
      <c r="Q273" s="42"/>
      <c r="R273" s="42"/>
      <c r="T273" s="46"/>
      <c r="U273" s="47"/>
      <c r="V273" s="48"/>
      <c r="W273" s="49"/>
      <c r="X273" s="49"/>
      <c r="Y273" s="49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  <c r="AR273" s="50"/>
      <c r="AS273" s="50"/>
      <c r="AT273" s="50"/>
      <c r="AU273" s="50"/>
      <c r="AV273" s="50"/>
      <c r="AW273" s="50"/>
      <c r="AX273" s="50"/>
      <c r="AY273" s="50"/>
    </row>
    <row r="274" ht="12.75" customHeight="1">
      <c r="A274" s="27"/>
      <c r="B274" s="27"/>
      <c r="C274" s="30" t="s">
        <v>291</v>
      </c>
      <c r="D274" s="32">
        <v>211.0</v>
      </c>
      <c r="E274" s="5">
        <v>114.0</v>
      </c>
      <c r="F274" s="6">
        <v>376.0</v>
      </c>
      <c r="G274" s="31">
        <v>289.0</v>
      </c>
      <c r="H274" s="45">
        <f t="shared" si="1"/>
        <v>0.6492307692</v>
      </c>
      <c r="I274" s="37">
        <f t="shared" si="2"/>
        <v>0.5929292929</v>
      </c>
      <c r="J274" s="38">
        <f t="shared" si="3"/>
        <v>0.5578529112</v>
      </c>
      <c r="K274" s="39">
        <f t="shared" si="4"/>
        <v>0.5654135338</v>
      </c>
      <c r="L274" s="38">
        <f t="shared" si="5"/>
        <v>370.972186</v>
      </c>
      <c r="M274" s="40">
        <f t="shared" si="6"/>
        <v>-5</v>
      </c>
      <c r="N274" s="41">
        <f t="shared" si="7"/>
        <v>2</v>
      </c>
      <c r="P274" s="42"/>
      <c r="Q274" s="42"/>
      <c r="R274" s="42"/>
      <c r="T274" s="46"/>
      <c r="U274" s="47"/>
      <c r="V274" s="48"/>
      <c r="W274" s="49"/>
      <c r="X274" s="49"/>
      <c r="Y274" s="49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50"/>
      <c r="AV274" s="50"/>
      <c r="AW274" s="50"/>
      <c r="AX274" s="50"/>
      <c r="AY274" s="50"/>
    </row>
    <row r="275" ht="12.75" customHeight="1">
      <c r="A275" s="29"/>
      <c r="B275" s="29"/>
      <c r="C275" s="30" t="s">
        <v>292</v>
      </c>
      <c r="D275" s="32">
        <v>126.0</v>
      </c>
      <c r="E275" s="5">
        <v>52.0</v>
      </c>
      <c r="F275" s="6">
        <v>166.0</v>
      </c>
      <c r="G275" s="31">
        <v>153.0</v>
      </c>
      <c r="H275" s="45">
        <f t="shared" si="1"/>
        <v>0.7078651685</v>
      </c>
      <c r="I275" s="37">
        <f t="shared" si="2"/>
        <v>0.5875251509</v>
      </c>
      <c r="J275" s="38">
        <f t="shared" si="3"/>
        <v>0.5147204744</v>
      </c>
      <c r="K275" s="39">
        <f t="shared" si="4"/>
        <v>0.5203761755</v>
      </c>
      <c r="L275" s="38">
        <f t="shared" si="5"/>
        <v>164.1958313</v>
      </c>
      <c r="M275" s="40">
        <f t="shared" si="6"/>
        <v>-1</v>
      </c>
      <c r="N275" s="41">
        <f t="shared" si="7"/>
        <v>0</v>
      </c>
      <c r="P275" s="42"/>
      <c r="Q275" s="42"/>
      <c r="R275" s="42"/>
      <c r="T275" s="46"/>
      <c r="U275" s="47"/>
      <c r="V275" s="48"/>
      <c r="W275" s="49"/>
      <c r="X275" s="49"/>
      <c r="Y275" s="49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</row>
    <row r="276" ht="12.75" customHeight="1">
      <c r="A276" s="27"/>
      <c r="B276" s="27"/>
      <c r="C276" s="30" t="s">
        <v>293</v>
      </c>
      <c r="D276" s="32">
        <v>51.0</v>
      </c>
      <c r="E276" s="5">
        <v>14.0</v>
      </c>
      <c r="F276" s="6">
        <v>94.0</v>
      </c>
      <c r="G276" s="31">
        <v>43.0</v>
      </c>
      <c r="H276" s="45">
        <f t="shared" si="1"/>
        <v>0.7846153846</v>
      </c>
      <c r="I276" s="37">
        <f t="shared" si="2"/>
        <v>0.7178217822</v>
      </c>
      <c r="J276" s="38">
        <f t="shared" si="3"/>
        <v>0.6765581699</v>
      </c>
      <c r="K276" s="39">
        <f t="shared" si="4"/>
        <v>0.6861313869</v>
      </c>
      <c r="L276" s="38">
        <f t="shared" si="5"/>
        <v>92.68846928</v>
      </c>
      <c r="M276" s="40">
        <f t="shared" si="6"/>
        <v>-1</v>
      </c>
      <c r="N276" s="41">
        <f t="shared" si="7"/>
        <v>0</v>
      </c>
      <c r="P276" s="42"/>
      <c r="Q276" s="42"/>
      <c r="R276" s="42"/>
      <c r="T276" s="46"/>
      <c r="U276" s="47"/>
      <c r="V276" s="48"/>
      <c r="W276" s="49"/>
      <c r="X276" s="49"/>
      <c r="Y276" s="49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  <c r="AU276" s="50"/>
      <c r="AV276" s="50"/>
      <c r="AW276" s="50"/>
      <c r="AX276" s="50"/>
      <c r="AY276" s="50"/>
    </row>
    <row r="277" ht="12.75" customHeight="1">
      <c r="A277" s="27"/>
      <c r="B277" s="27"/>
      <c r="C277" s="30" t="s">
        <v>294</v>
      </c>
      <c r="D277" s="32">
        <v>192.0</v>
      </c>
      <c r="E277" s="5">
        <v>77.0</v>
      </c>
      <c r="F277" s="6">
        <v>236.0</v>
      </c>
      <c r="G277" s="31">
        <v>204.0</v>
      </c>
      <c r="H277" s="45">
        <f t="shared" si="1"/>
        <v>0.7137546468</v>
      </c>
      <c r="I277" s="37">
        <f t="shared" si="2"/>
        <v>0.6036671368</v>
      </c>
      <c r="J277" s="38">
        <f t="shared" si="3"/>
        <v>0.5369020192</v>
      </c>
      <c r="K277" s="39">
        <f t="shared" si="4"/>
        <v>0.5363636364</v>
      </c>
      <c r="L277" s="38">
        <f t="shared" si="5"/>
        <v>236.2368885</v>
      </c>
      <c r="M277" s="40">
        <f t="shared" si="6"/>
        <v>0</v>
      </c>
      <c r="N277" s="41">
        <f t="shared" si="7"/>
        <v>0</v>
      </c>
      <c r="P277" s="42"/>
      <c r="Q277" s="42"/>
      <c r="R277" s="42"/>
      <c r="T277" s="46"/>
      <c r="U277" s="47"/>
      <c r="V277" s="48"/>
      <c r="W277" s="49"/>
      <c r="X277" s="49"/>
      <c r="Y277" s="49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</row>
    <row r="278" ht="12.75" customHeight="1">
      <c r="A278" s="27"/>
      <c r="B278" s="27"/>
      <c r="C278" s="30" t="s">
        <v>295</v>
      </c>
      <c r="D278" s="32">
        <v>26.0</v>
      </c>
      <c r="E278" s="5">
        <v>4.0</v>
      </c>
      <c r="F278" s="6">
        <v>36.0</v>
      </c>
      <c r="G278" s="31">
        <v>28.0</v>
      </c>
      <c r="H278" s="45">
        <f t="shared" si="1"/>
        <v>0.8666666667</v>
      </c>
      <c r="I278" s="37">
        <f t="shared" si="2"/>
        <v>0.6595744681</v>
      </c>
      <c r="J278" s="38">
        <f t="shared" si="3"/>
        <v>0.5356561024</v>
      </c>
      <c r="K278" s="39">
        <f t="shared" si="4"/>
        <v>0.5625</v>
      </c>
      <c r="L278" s="38">
        <f t="shared" si="5"/>
        <v>34.28199055</v>
      </c>
      <c r="M278" s="40">
        <f t="shared" si="6"/>
        <v>-1</v>
      </c>
      <c r="N278" s="41">
        <f t="shared" si="7"/>
        <v>0</v>
      </c>
      <c r="P278" s="42"/>
      <c r="Q278" s="42"/>
      <c r="R278" s="42"/>
      <c r="T278" s="46"/>
      <c r="U278" s="47"/>
      <c r="V278" s="48"/>
      <c r="W278" s="49"/>
      <c r="X278" s="49"/>
      <c r="Y278" s="49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  <c r="AR278" s="50"/>
      <c r="AS278" s="50"/>
      <c r="AT278" s="50"/>
      <c r="AU278" s="50"/>
      <c r="AV278" s="50"/>
      <c r="AW278" s="50"/>
      <c r="AX278" s="50"/>
      <c r="AY278" s="50"/>
    </row>
    <row r="279" ht="12.75" customHeight="1">
      <c r="A279" s="27"/>
      <c r="B279" s="27"/>
      <c r="C279" s="30" t="s">
        <v>296</v>
      </c>
      <c r="D279" s="32">
        <v>8.0</v>
      </c>
      <c r="E279" s="5">
        <v>88.0</v>
      </c>
      <c r="F279" s="6">
        <v>13.0</v>
      </c>
      <c r="G279" s="31">
        <v>84.0</v>
      </c>
      <c r="H279" s="45">
        <f t="shared" si="1"/>
        <v>0.08333333333</v>
      </c>
      <c r="I279" s="37">
        <f t="shared" si="2"/>
        <v>0.1088082902</v>
      </c>
      <c r="J279" s="38">
        <f t="shared" si="3"/>
        <v>0.1219331073</v>
      </c>
      <c r="K279" s="39">
        <f t="shared" si="4"/>
        <v>0.1340206186</v>
      </c>
      <c r="L279" s="38">
        <f t="shared" si="5"/>
        <v>11.82751141</v>
      </c>
      <c r="M279" s="40">
        <f t="shared" si="6"/>
        <v>-1</v>
      </c>
      <c r="N279" s="41">
        <f t="shared" si="7"/>
        <v>0</v>
      </c>
      <c r="P279" s="42"/>
      <c r="Q279" s="42"/>
      <c r="R279" s="42"/>
      <c r="T279" s="46"/>
      <c r="U279" s="47"/>
      <c r="V279" s="48"/>
      <c r="W279" s="49"/>
      <c r="X279" s="49"/>
      <c r="Y279" s="49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  <c r="AR279" s="50"/>
      <c r="AS279" s="50"/>
      <c r="AT279" s="50"/>
      <c r="AU279" s="50"/>
      <c r="AV279" s="50"/>
      <c r="AW279" s="50"/>
      <c r="AX279" s="50"/>
      <c r="AY279" s="50"/>
    </row>
    <row r="280" ht="12.75" customHeight="1">
      <c r="A280" s="29"/>
      <c r="B280" s="29"/>
      <c r="C280" s="30" t="s">
        <v>297</v>
      </c>
      <c r="D280" s="32">
        <v>205.0</v>
      </c>
      <c r="E280" s="5">
        <v>32.0</v>
      </c>
      <c r="F280" s="6">
        <v>299.0</v>
      </c>
      <c r="G280" s="31">
        <v>141.0</v>
      </c>
      <c r="H280" s="45">
        <f t="shared" si="1"/>
        <v>0.864978903</v>
      </c>
      <c r="I280" s="37">
        <f t="shared" si="2"/>
        <v>0.7444608567</v>
      </c>
      <c r="J280" s="38">
        <f t="shared" si="3"/>
        <v>0.6715440617</v>
      </c>
      <c r="K280" s="39">
        <f t="shared" si="4"/>
        <v>0.6795454545</v>
      </c>
      <c r="L280" s="38">
        <f t="shared" si="5"/>
        <v>295.4793872</v>
      </c>
      <c r="M280" s="40">
        <f t="shared" si="6"/>
        <v>-3</v>
      </c>
      <c r="N280" s="41">
        <f t="shared" si="7"/>
        <v>1</v>
      </c>
      <c r="P280" s="42"/>
      <c r="Q280" s="42"/>
      <c r="R280" s="42"/>
      <c r="T280" s="46"/>
      <c r="U280" s="47"/>
      <c r="V280" s="48"/>
      <c r="W280" s="49"/>
      <c r="X280" s="49"/>
      <c r="Y280" s="49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  <c r="AR280" s="50"/>
      <c r="AS280" s="50"/>
      <c r="AT280" s="50"/>
      <c r="AU280" s="50"/>
      <c r="AV280" s="50"/>
      <c r="AW280" s="50"/>
      <c r="AX280" s="50"/>
      <c r="AY280" s="50"/>
    </row>
    <row r="281" ht="12.75" customHeight="1">
      <c r="A281" s="27"/>
      <c r="B281" s="27"/>
      <c r="C281" s="30" t="s">
        <v>298</v>
      </c>
      <c r="D281" s="32">
        <v>51.0</v>
      </c>
      <c r="E281" s="5">
        <v>26.0</v>
      </c>
      <c r="F281" s="6">
        <v>79.0</v>
      </c>
      <c r="G281" s="31">
        <v>78.0</v>
      </c>
      <c r="H281" s="45">
        <f t="shared" si="1"/>
        <v>0.6623376623</v>
      </c>
      <c r="I281" s="37">
        <f t="shared" si="2"/>
        <v>0.5555555556</v>
      </c>
      <c r="J281" s="38">
        <f t="shared" si="3"/>
        <v>0.4907400457</v>
      </c>
      <c r="K281" s="39">
        <f t="shared" si="4"/>
        <v>0.5031847134</v>
      </c>
      <c r="L281" s="38">
        <f t="shared" si="5"/>
        <v>77.04618718</v>
      </c>
      <c r="M281" s="40">
        <f t="shared" si="6"/>
        <v>-1</v>
      </c>
      <c r="N281" s="41">
        <f t="shared" si="7"/>
        <v>0</v>
      </c>
      <c r="P281" s="42"/>
      <c r="Q281" s="42"/>
      <c r="R281" s="42"/>
      <c r="T281" s="46"/>
      <c r="U281" s="47"/>
      <c r="V281" s="48"/>
      <c r="W281" s="49"/>
      <c r="X281" s="49"/>
      <c r="Y281" s="49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  <c r="AR281" s="50"/>
      <c r="AS281" s="50"/>
      <c r="AT281" s="50"/>
      <c r="AU281" s="50"/>
      <c r="AV281" s="50"/>
      <c r="AW281" s="50"/>
      <c r="AX281" s="50"/>
      <c r="AY281" s="50"/>
    </row>
    <row r="282" ht="12.75" customHeight="1">
      <c r="A282" s="29"/>
      <c r="B282" s="29"/>
      <c r="C282" s="30" t="s">
        <v>299</v>
      </c>
      <c r="D282" s="32">
        <v>24.0</v>
      </c>
      <c r="E282" s="5">
        <v>1.0</v>
      </c>
      <c r="F282" s="6">
        <v>39.0</v>
      </c>
      <c r="G282" s="31">
        <v>22.0</v>
      </c>
      <c r="H282" s="45">
        <f t="shared" si="1"/>
        <v>0.96</v>
      </c>
      <c r="I282" s="37">
        <f t="shared" si="2"/>
        <v>0.7325581395</v>
      </c>
      <c r="J282" s="38">
        <f t="shared" si="3"/>
        <v>0.5966473318</v>
      </c>
      <c r="K282" s="39">
        <f t="shared" si="4"/>
        <v>0.6393442623</v>
      </c>
      <c r="L282" s="38">
        <f t="shared" si="5"/>
        <v>36.39548724</v>
      </c>
      <c r="M282" s="40">
        <f t="shared" si="6"/>
        <v>-2</v>
      </c>
      <c r="N282" s="41">
        <f t="shared" si="7"/>
        <v>0</v>
      </c>
      <c r="P282" s="42"/>
      <c r="Q282" s="42"/>
      <c r="R282" s="42"/>
      <c r="T282" s="46"/>
      <c r="U282" s="47"/>
      <c r="V282" s="48"/>
      <c r="W282" s="49"/>
      <c r="X282" s="49"/>
      <c r="Y282" s="49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  <c r="AM282" s="50"/>
      <c r="AN282" s="50"/>
      <c r="AO282" s="50"/>
      <c r="AP282" s="50"/>
      <c r="AQ282" s="50"/>
      <c r="AR282" s="50"/>
      <c r="AS282" s="50"/>
      <c r="AT282" s="50"/>
      <c r="AU282" s="50"/>
      <c r="AV282" s="50"/>
      <c r="AW282" s="50"/>
      <c r="AX282" s="50"/>
      <c r="AY282" s="50"/>
    </row>
    <row r="283" ht="12.75" customHeight="1">
      <c r="A283" s="29"/>
      <c r="B283" s="29"/>
      <c r="C283" s="30" t="s">
        <v>300</v>
      </c>
      <c r="D283" s="32">
        <v>48.0</v>
      </c>
      <c r="E283" s="5">
        <v>18.0</v>
      </c>
      <c r="F283" s="6">
        <v>8.0</v>
      </c>
      <c r="G283" s="31">
        <v>56.0</v>
      </c>
      <c r="H283" s="45">
        <f t="shared" si="1"/>
        <v>0.7272727273</v>
      </c>
      <c r="I283" s="37">
        <f t="shared" si="2"/>
        <v>0.4307692308</v>
      </c>
      <c r="J283" s="38">
        <f t="shared" si="3"/>
        <v>0.254184412</v>
      </c>
      <c r="K283" s="39">
        <f t="shared" si="4"/>
        <v>0.125</v>
      </c>
      <c r="L283" s="38">
        <f t="shared" si="5"/>
        <v>16.26780237</v>
      </c>
      <c r="M283" s="40">
        <f t="shared" si="6"/>
        <v>8</v>
      </c>
      <c r="N283" s="41">
        <f t="shared" si="7"/>
        <v>3</v>
      </c>
      <c r="P283" s="42"/>
      <c r="Q283" s="42"/>
      <c r="R283" s="42"/>
      <c r="T283" s="46"/>
      <c r="U283" s="47"/>
      <c r="V283" s="48"/>
      <c r="W283" s="49"/>
      <c r="X283" s="49"/>
      <c r="Y283" s="49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  <c r="AU283" s="50"/>
      <c r="AV283" s="50"/>
      <c r="AW283" s="50"/>
      <c r="AX283" s="50"/>
      <c r="AY283" s="50"/>
    </row>
    <row r="284" ht="12.75" customHeight="1">
      <c r="A284" s="27"/>
      <c r="B284" s="27"/>
      <c r="C284" s="30" t="s">
        <v>301</v>
      </c>
      <c r="D284" s="32">
        <v>6.0</v>
      </c>
      <c r="E284" s="5">
        <v>61.0</v>
      </c>
      <c r="F284" s="6">
        <v>6.0</v>
      </c>
      <c r="G284" s="31">
        <v>82.0</v>
      </c>
      <c r="H284" s="45">
        <f t="shared" si="1"/>
        <v>0.08955223881</v>
      </c>
      <c r="I284" s="37">
        <f t="shared" si="2"/>
        <v>0.07741935484</v>
      </c>
      <c r="J284" s="38">
        <f t="shared" si="3"/>
        <v>0.06838881977</v>
      </c>
      <c r="K284" s="39">
        <f t="shared" si="4"/>
        <v>0.06818181818</v>
      </c>
      <c r="L284" s="38">
        <f t="shared" si="5"/>
        <v>6.01821614</v>
      </c>
      <c r="M284" s="40">
        <f t="shared" si="6"/>
        <v>0</v>
      </c>
      <c r="N284" s="41">
        <f t="shared" si="7"/>
        <v>0</v>
      </c>
      <c r="P284" s="42"/>
      <c r="Q284" s="42"/>
      <c r="R284" s="42"/>
      <c r="T284" s="46"/>
      <c r="U284" s="47"/>
      <c r="V284" s="48"/>
      <c r="W284" s="49"/>
      <c r="X284" s="49"/>
      <c r="Y284" s="49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  <c r="AU284" s="50"/>
      <c r="AV284" s="50"/>
      <c r="AW284" s="50"/>
      <c r="AX284" s="50"/>
      <c r="AY284" s="50"/>
    </row>
    <row r="285" ht="12.75" customHeight="1">
      <c r="A285" s="27"/>
      <c r="B285" s="27"/>
      <c r="C285" s="30" t="s">
        <v>302</v>
      </c>
      <c r="D285" s="32">
        <v>44.0</v>
      </c>
      <c r="E285" s="5">
        <v>20.0</v>
      </c>
      <c r="F285" s="6">
        <v>85.0</v>
      </c>
      <c r="G285" s="31">
        <v>52.0</v>
      </c>
      <c r="H285" s="45">
        <f t="shared" si="1"/>
        <v>0.6875</v>
      </c>
      <c r="I285" s="37">
        <f t="shared" si="2"/>
        <v>0.6417910448</v>
      </c>
      <c r="J285" s="38">
        <f t="shared" si="3"/>
        <v>0.6129530344</v>
      </c>
      <c r="K285" s="39">
        <f t="shared" si="4"/>
        <v>0.6204379562</v>
      </c>
      <c r="L285" s="38">
        <f t="shared" si="5"/>
        <v>83.97456571</v>
      </c>
      <c r="M285" s="40">
        <f t="shared" si="6"/>
        <v>-1</v>
      </c>
      <c r="N285" s="41">
        <f t="shared" si="7"/>
        <v>0</v>
      </c>
      <c r="P285" s="42"/>
      <c r="Q285" s="42"/>
      <c r="R285" s="42"/>
      <c r="T285" s="46"/>
      <c r="U285" s="47"/>
      <c r="V285" s="48"/>
      <c r="W285" s="49"/>
      <c r="X285" s="49"/>
      <c r="Y285" s="49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</row>
    <row r="286" ht="12.75" customHeight="1">
      <c r="A286" s="29"/>
      <c r="B286" s="29"/>
      <c r="C286" s="30" t="s">
        <v>303</v>
      </c>
      <c r="D286" s="32">
        <v>161.0</v>
      </c>
      <c r="E286" s="5">
        <v>139.0</v>
      </c>
      <c r="F286" s="6">
        <v>196.0</v>
      </c>
      <c r="G286" s="31">
        <v>265.0</v>
      </c>
      <c r="H286" s="45">
        <f t="shared" si="1"/>
        <v>0.5366666667</v>
      </c>
      <c r="I286" s="37">
        <f t="shared" si="2"/>
        <v>0.4691195795</v>
      </c>
      <c r="J286" s="38">
        <f t="shared" si="3"/>
        <v>0.4274235102</v>
      </c>
      <c r="K286" s="39">
        <f t="shared" si="4"/>
        <v>0.4251626898</v>
      </c>
      <c r="L286" s="38">
        <f t="shared" si="5"/>
        <v>197.0422382</v>
      </c>
      <c r="M286" s="40">
        <f t="shared" si="6"/>
        <v>1</v>
      </c>
      <c r="N286" s="41">
        <f t="shared" si="7"/>
        <v>0</v>
      </c>
      <c r="P286" s="42"/>
      <c r="Q286" s="42"/>
      <c r="R286" s="42"/>
      <c r="T286" s="46"/>
      <c r="U286" s="47"/>
      <c r="V286" s="48"/>
      <c r="W286" s="49"/>
      <c r="X286" s="49"/>
      <c r="Y286" s="49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  <c r="AV286" s="50"/>
      <c r="AW286" s="50"/>
      <c r="AX286" s="50"/>
      <c r="AY286" s="50"/>
    </row>
    <row r="287" ht="12.75" customHeight="1">
      <c r="A287" s="27"/>
      <c r="B287" s="27"/>
      <c r="C287" s="30" t="s">
        <v>304</v>
      </c>
      <c r="D287" s="32">
        <v>133.0</v>
      </c>
      <c r="E287" s="5">
        <v>88.0</v>
      </c>
      <c r="F287" s="6">
        <v>140.0</v>
      </c>
      <c r="G287" s="31">
        <v>227.0</v>
      </c>
      <c r="H287" s="45">
        <f t="shared" si="1"/>
        <v>0.6018099548</v>
      </c>
      <c r="I287" s="37">
        <f t="shared" si="2"/>
        <v>0.4642857143</v>
      </c>
      <c r="J287" s="38">
        <f t="shared" si="3"/>
        <v>0.3813625686</v>
      </c>
      <c r="K287" s="39">
        <f t="shared" si="4"/>
        <v>0.3814713896</v>
      </c>
      <c r="L287" s="38">
        <f t="shared" si="5"/>
        <v>139.9600627</v>
      </c>
      <c r="M287" s="40">
        <f t="shared" si="6"/>
        <v>0</v>
      </c>
      <c r="N287" s="41">
        <f t="shared" si="7"/>
        <v>0</v>
      </c>
      <c r="P287" s="42"/>
      <c r="Q287" s="42"/>
      <c r="R287" s="42"/>
      <c r="T287" s="46"/>
      <c r="U287" s="47"/>
      <c r="V287" s="48"/>
      <c r="W287" s="49"/>
      <c r="X287" s="49"/>
      <c r="Y287" s="49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  <c r="AU287" s="50"/>
      <c r="AV287" s="50"/>
      <c r="AW287" s="50"/>
      <c r="AX287" s="50"/>
      <c r="AY287" s="50"/>
    </row>
    <row r="288" ht="12.75" customHeight="1">
      <c r="A288" s="27"/>
      <c r="B288" s="27"/>
      <c r="C288" s="30" t="s">
        <v>305</v>
      </c>
      <c r="D288" s="32">
        <v>120.0</v>
      </c>
      <c r="E288" s="5">
        <v>107.0</v>
      </c>
      <c r="F288" s="6">
        <v>133.0</v>
      </c>
      <c r="G288" s="31">
        <v>184.0</v>
      </c>
      <c r="H288" s="45">
        <f t="shared" si="1"/>
        <v>0.5286343612</v>
      </c>
      <c r="I288" s="37">
        <f t="shared" si="2"/>
        <v>0.4650735294</v>
      </c>
      <c r="J288" s="38">
        <f t="shared" si="3"/>
        <v>0.4257261636</v>
      </c>
      <c r="K288" s="39">
        <f t="shared" si="4"/>
        <v>0.4195583596</v>
      </c>
      <c r="L288" s="38">
        <f t="shared" si="5"/>
        <v>134.9551939</v>
      </c>
      <c r="M288" s="40">
        <f t="shared" si="6"/>
        <v>1</v>
      </c>
      <c r="N288" s="41">
        <f t="shared" si="7"/>
        <v>0</v>
      </c>
      <c r="P288" s="42"/>
      <c r="Q288" s="42"/>
      <c r="R288" s="42"/>
      <c r="T288" s="46"/>
      <c r="U288" s="47"/>
      <c r="V288" s="48"/>
      <c r="W288" s="49"/>
      <c r="X288" s="49"/>
      <c r="Y288" s="49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  <c r="AR288" s="50"/>
      <c r="AS288" s="50"/>
      <c r="AT288" s="50"/>
      <c r="AU288" s="50"/>
      <c r="AV288" s="50"/>
      <c r="AW288" s="50"/>
      <c r="AX288" s="50"/>
      <c r="AY288" s="50"/>
    </row>
    <row r="289" ht="12.75" customHeight="1">
      <c r="A289" s="27"/>
      <c r="B289" s="27"/>
      <c r="C289" s="30" t="s">
        <v>306</v>
      </c>
      <c r="D289" s="32">
        <v>148.0</v>
      </c>
      <c r="E289" s="5">
        <v>141.0</v>
      </c>
      <c r="F289" s="6">
        <v>142.0</v>
      </c>
      <c r="G289" s="31">
        <v>214.0</v>
      </c>
      <c r="H289" s="45">
        <f t="shared" si="1"/>
        <v>0.5121107266</v>
      </c>
      <c r="I289" s="37">
        <f t="shared" si="2"/>
        <v>0.4496124031</v>
      </c>
      <c r="J289" s="38">
        <f t="shared" si="3"/>
        <v>0.4108917305</v>
      </c>
      <c r="K289" s="39">
        <f t="shared" si="4"/>
        <v>0.3988764045</v>
      </c>
      <c r="L289" s="38">
        <f t="shared" si="5"/>
        <v>146.2774561</v>
      </c>
      <c r="M289" s="40">
        <f t="shared" si="6"/>
        <v>4</v>
      </c>
      <c r="N289" s="41">
        <f t="shared" si="7"/>
        <v>1</v>
      </c>
      <c r="P289" s="42"/>
      <c r="Q289" s="42"/>
      <c r="R289" s="42"/>
      <c r="T289" s="46"/>
      <c r="U289" s="47"/>
      <c r="V289" s="48"/>
      <c r="W289" s="49"/>
      <c r="X289" s="49"/>
      <c r="Y289" s="49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  <c r="AR289" s="50"/>
      <c r="AS289" s="50"/>
      <c r="AT289" s="50"/>
      <c r="AU289" s="50"/>
      <c r="AV289" s="50"/>
      <c r="AW289" s="50"/>
      <c r="AX289" s="50"/>
      <c r="AY289" s="50"/>
    </row>
    <row r="290" ht="12.75" customHeight="1">
      <c r="A290" s="27"/>
      <c r="B290" s="27"/>
      <c r="C290" s="30" t="s">
        <v>307</v>
      </c>
      <c r="D290" s="32">
        <v>143.0</v>
      </c>
      <c r="E290" s="5">
        <v>174.0</v>
      </c>
      <c r="F290" s="6">
        <v>206.0</v>
      </c>
      <c r="G290" s="31">
        <v>257.0</v>
      </c>
      <c r="H290" s="45">
        <f t="shared" si="1"/>
        <v>0.4511041009</v>
      </c>
      <c r="I290" s="37">
        <f t="shared" si="2"/>
        <v>0.4474358974</v>
      </c>
      <c r="J290" s="38">
        <f t="shared" si="3"/>
        <v>0.4433753083</v>
      </c>
      <c r="K290" s="39">
        <f t="shared" si="4"/>
        <v>0.444924406</v>
      </c>
      <c r="L290" s="38">
        <f t="shared" si="5"/>
        <v>205.2827678</v>
      </c>
      <c r="M290" s="40">
        <f t="shared" si="6"/>
        <v>0</v>
      </c>
      <c r="N290" s="41">
        <f t="shared" si="7"/>
        <v>0</v>
      </c>
      <c r="P290" s="42"/>
      <c r="Q290" s="42"/>
      <c r="R290" s="42"/>
      <c r="T290" s="46"/>
      <c r="U290" s="47"/>
      <c r="V290" s="48"/>
      <c r="W290" s="49"/>
      <c r="X290" s="49"/>
      <c r="Y290" s="49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  <c r="AR290" s="50"/>
      <c r="AS290" s="50"/>
      <c r="AT290" s="50"/>
      <c r="AU290" s="50"/>
      <c r="AV290" s="50"/>
      <c r="AW290" s="50"/>
      <c r="AX290" s="50"/>
      <c r="AY290" s="50"/>
    </row>
    <row r="291" ht="12.75" customHeight="1">
      <c r="A291" s="27"/>
      <c r="B291" s="27"/>
      <c r="C291" s="30" t="s">
        <v>308</v>
      </c>
      <c r="D291" s="32">
        <v>228.0</v>
      </c>
      <c r="E291" s="5">
        <v>146.0</v>
      </c>
      <c r="F291" s="6">
        <v>173.0</v>
      </c>
      <c r="G291" s="31">
        <v>280.0</v>
      </c>
      <c r="H291" s="45">
        <f t="shared" si="1"/>
        <v>0.6096256684</v>
      </c>
      <c r="I291" s="37">
        <f t="shared" si="2"/>
        <v>0.484885127</v>
      </c>
      <c r="J291" s="38">
        <f t="shared" si="3"/>
        <v>0.4094925956</v>
      </c>
      <c r="K291" s="39">
        <f t="shared" si="4"/>
        <v>0.3818984547</v>
      </c>
      <c r="L291" s="38">
        <f t="shared" si="5"/>
        <v>185.5001458</v>
      </c>
      <c r="M291" s="40">
        <f t="shared" si="6"/>
        <v>12</v>
      </c>
      <c r="N291" s="41">
        <f t="shared" si="7"/>
        <v>5</v>
      </c>
      <c r="P291" s="42"/>
      <c r="Q291" s="42"/>
      <c r="R291" s="42"/>
      <c r="T291" s="46"/>
      <c r="U291" s="47"/>
      <c r="V291" s="48"/>
      <c r="W291" s="49"/>
      <c r="X291" s="49"/>
      <c r="Y291" s="49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  <c r="AR291" s="50"/>
      <c r="AS291" s="50"/>
      <c r="AT291" s="50"/>
      <c r="AU291" s="50"/>
      <c r="AV291" s="50"/>
      <c r="AW291" s="50"/>
      <c r="AX291" s="50"/>
      <c r="AY291" s="50"/>
    </row>
    <row r="292" ht="12.75" customHeight="1">
      <c r="A292" s="27"/>
      <c r="B292" s="27"/>
      <c r="C292" s="30" t="s">
        <v>309</v>
      </c>
      <c r="D292" s="32">
        <v>158.0</v>
      </c>
      <c r="E292" s="5">
        <v>150.0</v>
      </c>
      <c r="F292" s="6">
        <v>189.0</v>
      </c>
      <c r="G292" s="31">
        <v>263.0</v>
      </c>
      <c r="H292" s="45">
        <f t="shared" si="1"/>
        <v>0.512987013</v>
      </c>
      <c r="I292" s="37">
        <f t="shared" si="2"/>
        <v>0.4565789474</v>
      </c>
      <c r="J292" s="38">
        <f t="shared" si="3"/>
        <v>0.4214460518</v>
      </c>
      <c r="K292" s="39">
        <f t="shared" si="4"/>
        <v>0.4181415929</v>
      </c>
      <c r="L292" s="38">
        <f t="shared" si="5"/>
        <v>190.4936154</v>
      </c>
      <c r="M292" s="40">
        <f t="shared" si="6"/>
        <v>1</v>
      </c>
      <c r="N292" s="41">
        <f t="shared" si="7"/>
        <v>0</v>
      </c>
      <c r="P292" s="42"/>
      <c r="Q292" s="42"/>
      <c r="R292" s="42"/>
      <c r="T292" s="46"/>
      <c r="U292" s="47"/>
      <c r="V292" s="48"/>
      <c r="W292" s="49"/>
      <c r="X292" s="49"/>
      <c r="Y292" s="49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  <c r="AS292" s="50"/>
      <c r="AT292" s="50"/>
      <c r="AU292" s="50"/>
      <c r="AV292" s="50"/>
      <c r="AW292" s="50"/>
      <c r="AX292" s="50"/>
      <c r="AY292" s="50"/>
    </row>
    <row r="293" ht="12.75" customHeight="1">
      <c r="A293" s="27"/>
      <c r="B293" s="27"/>
      <c r="C293" s="30" t="s">
        <v>310</v>
      </c>
      <c r="D293" s="32">
        <v>238.0</v>
      </c>
      <c r="E293" s="5">
        <v>200.0</v>
      </c>
      <c r="F293" s="6">
        <v>261.0</v>
      </c>
      <c r="G293" s="31">
        <v>279.0</v>
      </c>
      <c r="H293" s="45">
        <f t="shared" si="1"/>
        <v>0.5433789954</v>
      </c>
      <c r="I293" s="37">
        <f t="shared" si="2"/>
        <v>0.5102249489</v>
      </c>
      <c r="J293" s="38">
        <f t="shared" si="3"/>
        <v>0.4887897725</v>
      </c>
      <c r="K293" s="39">
        <f t="shared" si="4"/>
        <v>0.4833333333</v>
      </c>
      <c r="L293" s="38">
        <f t="shared" si="5"/>
        <v>263.9464772</v>
      </c>
      <c r="M293" s="40">
        <f t="shared" si="6"/>
        <v>2</v>
      </c>
      <c r="N293" s="41">
        <f t="shared" si="7"/>
        <v>0</v>
      </c>
      <c r="P293" s="42"/>
      <c r="Q293" s="42"/>
      <c r="R293" s="42"/>
      <c r="T293" s="46"/>
      <c r="U293" s="47"/>
      <c r="V293" s="48"/>
      <c r="W293" s="49"/>
      <c r="X293" s="49"/>
      <c r="Y293" s="49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  <c r="AR293" s="50"/>
      <c r="AS293" s="50"/>
      <c r="AT293" s="50"/>
      <c r="AU293" s="50"/>
      <c r="AV293" s="50"/>
      <c r="AW293" s="50"/>
      <c r="AX293" s="50"/>
      <c r="AY293" s="50"/>
    </row>
    <row r="294" ht="12.75" customHeight="1">
      <c r="A294" s="27"/>
      <c r="B294" s="27"/>
      <c r="C294" s="30" t="s">
        <v>311</v>
      </c>
      <c r="D294" s="32">
        <v>82.0</v>
      </c>
      <c r="E294" s="5">
        <v>45.0</v>
      </c>
      <c r="F294" s="6">
        <v>45.0</v>
      </c>
      <c r="G294" s="31">
        <v>107.0</v>
      </c>
      <c r="H294" s="45">
        <f t="shared" si="1"/>
        <v>0.6456692913</v>
      </c>
      <c r="I294" s="37">
        <f t="shared" si="2"/>
        <v>0.4551971326</v>
      </c>
      <c r="J294" s="38">
        <f t="shared" si="3"/>
        <v>0.3410799436</v>
      </c>
      <c r="K294" s="39">
        <f t="shared" si="4"/>
        <v>0.2960526316</v>
      </c>
      <c r="L294" s="38">
        <f t="shared" si="5"/>
        <v>51.84415142</v>
      </c>
      <c r="M294" s="40">
        <f t="shared" si="6"/>
        <v>6</v>
      </c>
      <c r="N294" s="41">
        <f t="shared" si="7"/>
        <v>2</v>
      </c>
      <c r="P294" s="42"/>
      <c r="Q294" s="42"/>
      <c r="R294" s="42"/>
      <c r="T294" s="46"/>
      <c r="U294" s="47"/>
      <c r="V294" s="48"/>
      <c r="W294" s="49"/>
      <c r="X294" s="49"/>
      <c r="Y294" s="49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  <c r="AR294" s="50"/>
      <c r="AS294" s="50"/>
      <c r="AT294" s="50"/>
      <c r="AU294" s="50"/>
      <c r="AV294" s="50"/>
      <c r="AW294" s="50"/>
      <c r="AX294" s="50"/>
      <c r="AY294" s="50"/>
    </row>
    <row r="295" ht="12.75" customHeight="1">
      <c r="A295" s="27"/>
      <c r="B295" s="27"/>
      <c r="C295" s="30" t="s">
        <v>312</v>
      </c>
      <c r="D295" s="32">
        <v>171.0</v>
      </c>
      <c r="E295" s="5">
        <v>192.0</v>
      </c>
      <c r="F295" s="6">
        <v>186.0</v>
      </c>
      <c r="G295" s="31">
        <v>326.0</v>
      </c>
      <c r="H295" s="45">
        <f t="shared" si="1"/>
        <v>0.4710743802</v>
      </c>
      <c r="I295" s="37">
        <f t="shared" si="2"/>
        <v>0.408</v>
      </c>
      <c r="J295" s="38">
        <f t="shared" si="3"/>
        <v>0.3689418592</v>
      </c>
      <c r="K295" s="39">
        <f t="shared" si="4"/>
        <v>0.36328125</v>
      </c>
      <c r="L295" s="38">
        <f t="shared" si="5"/>
        <v>188.8982319</v>
      </c>
      <c r="M295" s="40">
        <f t="shared" si="6"/>
        <v>2</v>
      </c>
      <c r="N295" s="41">
        <f t="shared" si="7"/>
        <v>0</v>
      </c>
      <c r="P295" s="42"/>
      <c r="Q295" s="42"/>
      <c r="R295" s="42"/>
      <c r="T295" s="46"/>
      <c r="U295" s="47"/>
      <c r="V295" s="48"/>
      <c r="W295" s="49"/>
      <c r="X295" s="49"/>
      <c r="Y295" s="49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  <c r="AR295" s="50"/>
      <c r="AS295" s="50"/>
      <c r="AT295" s="50"/>
      <c r="AU295" s="50"/>
      <c r="AV295" s="50"/>
      <c r="AW295" s="50"/>
      <c r="AX295" s="50"/>
      <c r="AY295" s="50"/>
    </row>
    <row r="296" ht="12.75" customHeight="1">
      <c r="A296" s="29"/>
      <c r="B296" s="29"/>
      <c r="C296" s="30" t="s">
        <v>313</v>
      </c>
      <c r="D296" s="32">
        <v>183.0</v>
      </c>
      <c r="E296" s="5">
        <v>150.0</v>
      </c>
      <c r="F296" s="6">
        <v>166.0</v>
      </c>
      <c r="G296" s="31">
        <v>251.0</v>
      </c>
      <c r="H296" s="45">
        <f t="shared" si="1"/>
        <v>0.5495495495</v>
      </c>
      <c r="I296" s="37">
        <f t="shared" si="2"/>
        <v>0.4653333333</v>
      </c>
      <c r="J296" s="38">
        <f t="shared" si="3"/>
        <v>0.4138167593</v>
      </c>
      <c r="K296" s="39">
        <f t="shared" si="4"/>
        <v>0.3980815348</v>
      </c>
      <c r="L296" s="38">
        <f t="shared" si="5"/>
        <v>172.5615886</v>
      </c>
      <c r="M296" s="40">
        <f t="shared" si="6"/>
        <v>6</v>
      </c>
      <c r="N296" s="41">
        <f t="shared" si="7"/>
        <v>2</v>
      </c>
      <c r="P296" s="42"/>
      <c r="Q296" s="42"/>
      <c r="R296" s="42"/>
      <c r="T296" s="46"/>
      <c r="U296" s="47"/>
      <c r="V296" s="48"/>
      <c r="W296" s="49"/>
      <c r="X296" s="49"/>
      <c r="Y296" s="49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  <c r="AR296" s="50"/>
      <c r="AS296" s="50"/>
      <c r="AT296" s="50"/>
      <c r="AU296" s="50"/>
      <c r="AV296" s="50"/>
      <c r="AW296" s="50"/>
      <c r="AX296" s="50"/>
      <c r="AY296" s="50"/>
    </row>
    <row r="297" ht="12.75" customHeight="1">
      <c r="A297" s="27"/>
      <c r="B297" s="27"/>
      <c r="C297" s="30" t="s">
        <v>314</v>
      </c>
      <c r="D297" s="32">
        <v>166.0</v>
      </c>
      <c r="E297" s="5">
        <v>98.0</v>
      </c>
      <c r="F297" s="6">
        <v>292.0</v>
      </c>
      <c r="G297" s="31">
        <v>168.0</v>
      </c>
      <c r="H297" s="45">
        <f t="shared" si="1"/>
        <v>0.6287878788</v>
      </c>
      <c r="I297" s="37">
        <f t="shared" si="2"/>
        <v>0.6325966851</v>
      </c>
      <c r="J297" s="38">
        <f t="shared" si="3"/>
        <v>0.632932671</v>
      </c>
      <c r="K297" s="39">
        <f t="shared" si="4"/>
        <v>0.6347826087</v>
      </c>
      <c r="L297" s="38">
        <f t="shared" si="5"/>
        <v>291.1490287</v>
      </c>
      <c r="M297" s="40">
        <f t="shared" si="6"/>
        <v>0</v>
      </c>
      <c r="N297" s="41">
        <f t="shared" si="7"/>
        <v>0</v>
      </c>
      <c r="P297" s="42"/>
      <c r="Q297" s="42"/>
      <c r="R297" s="42"/>
      <c r="T297" s="46"/>
      <c r="U297" s="47"/>
      <c r="V297" s="48"/>
      <c r="W297" s="49"/>
      <c r="X297" s="49"/>
      <c r="Y297" s="49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  <c r="AR297" s="50"/>
      <c r="AS297" s="50"/>
      <c r="AT297" s="50"/>
      <c r="AU297" s="50"/>
      <c r="AV297" s="50"/>
      <c r="AW297" s="50"/>
      <c r="AX297" s="50"/>
      <c r="AY297" s="50"/>
    </row>
    <row r="298" ht="12.75" customHeight="1">
      <c r="A298" s="27"/>
      <c r="B298" s="27"/>
      <c r="C298" s="30" t="s">
        <v>315</v>
      </c>
      <c r="D298" s="32">
        <v>75.0</v>
      </c>
      <c r="E298" s="5">
        <v>32.0</v>
      </c>
      <c r="F298" s="6">
        <v>109.0</v>
      </c>
      <c r="G298" s="31">
        <v>80.0</v>
      </c>
      <c r="H298" s="45">
        <f t="shared" si="1"/>
        <v>0.7009345794</v>
      </c>
      <c r="I298" s="37">
        <f t="shared" si="2"/>
        <v>0.6216216216</v>
      </c>
      <c r="J298" s="38">
        <f t="shared" si="3"/>
        <v>0.5729866181</v>
      </c>
      <c r="K298" s="39">
        <f t="shared" si="4"/>
        <v>0.5767195767</v>
      </c>
      <c r="L298" s="38">
        <f t="shared" si="5"/>
        <v>108.2944708</v>
      </c>
      <c r="M298" s="40">
        <f t="shared" si="6"/>
        <v>0</v>
      </c>
      <c r="N298" s="41">
        <f t="shared" si="7"/>
        <v>0</v>
      </c>
      <c r="P298" s="42"/>
      <c r="Q298" s="42"/>
      <c r="R298" s="42"/>
      <c r="T298" s="46"/>
      <c r="U298" s="47"/>
      <c r="V298" s="48"/>
      <c r="W298" s="49"/>
      <c r="X298" s="49"/>
      <c r="Y298" s="49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  <c r="AR298" s="50"/>
      <c r="AS298" s="50"/>
      <c r="AT298" s="50"/>
      <c r="AU298" s="50"/>
      <c r="AV298" s="50"/>
      <c r="AW298" s="50"/>
      <c r="AX298" s="50"/>
      <c r="AY298" s="50"/>
    </row>
    <row r="299" ht="12.75" customHeight="1">
      <c r="A299" s="29"/>
      <c r="B299" s="29"/>
      <c r="C299" s="30" t="s">
        <v>316</v>
      </c>
      <c r="D299" s="32">
        <v>295.0</v>
      </c>
      <c r="E299" s="5">
        <v>123.0</v>
      </c>
      <c r="F299" s="6">
        <v>359.0</v>
      </c>
      <c r="G299" s="31">
        <v>387.0</v>
      </c>
      <c r="H299" s="45">
        <f t="shared" si="1"/>
        <v>0.7057416268</v>
      </c>
      <c r="I299" s="37">
        <f t="shared" si="2"/>
        <v>0.5618556701</v>
      </c>
      <c r="J299" s="38">
        <f t="shared" si="3"/>
        <v>0.4751799993</v>
      </c>
      <c r="K299" s="39">
        <f t="shared" si="4"/>
        <v>0.481233244</v>
      </c>
      <c r="L299" s="38">
        <f t="shared" si="5"/>
        <v>354.4842795</v>
      </c>
      <c r="M299" s="40">
        <f t="shared" si="6"/>
        <v>-4</v>
      </c>
      <c r="N299" s="41">
        <f t="shared" si="7"/>
        <v>1</v>
      </c>
      <c r="P299" s="42"/>
      <c r="Q299" s="42"/>
      <c r="R299" s="42"/>
      <c r="T299" s="46"/>
      <c r="U299" s="47"/>
      <c r="V299" s="48"/>
      <c r="W299" s="49"/>
      <c r="X299" s="49"/>
      <c r="Y299" s="49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  <c r="AR299" s="50"/>
      <c r="AS299" s="50"/>
      <c r="AT299" s="50"/>
      <c r="AU299" s="50"/>
      <c r="AV299" s="50"/>
      <c r="AW299" s="50"/>
      <c r="AX299" s="50"/>
      <c r="AY299" s="50"/>
    </row>
    <row r="300" ht="12.75" customHeight="1">
      <c r="A300" s="27"/>
      <c r="B300" s="27"/>
      <c r="C300" s="30" t="s">
        <v>317</v>
      </c>
      <c r="D300" s="32">
        <v>235.0</v>
      </c>
      <c r="E300" s="5">
        <v>120.0</v>
      </c>
      <c r="F300" s="6">
        <v>258.0</v>
      </c>
      <c r="G300" s="31">
        <v>263.0</v>
      </c>
      <c r="H300" s="45">
        <f t="shared" si="1"/>
        <v>0.661971831</v>
      </c>
      <c r="I300" s="37">
        <f t="shared" si="2"/>
        <v>0.5627853881</v>
      </c>
      <c r="J300" s="38">
        <f t="shared" si="3"/>
        <v>0.5024445587</v>
      </c>
      <c r="K300" s="39">
        <f t="shared" si="4"/>
        <v>0.4952015355</v>
      </c>
      <c r="L300" s="38">
        <f t="shared" si="5"/>
        <v>261.7736151</v>
      </c>
      <c r="M300" s="40">
        <f t="shared" si="6"/>
        <v>3</v>
      </c>
      <c r="N300" s="41">
        <f t="shared" si="7"/>
        <v>1</v>
      </c>
      <c r="P300" s="42"/>
      <c r="Q300" s="42"/>
      <c r="R300" s="42"/>
      <c r="T300" s="46"/>
      <c r="U300" s="47"/>
      <c r="V300" s="48"/>
      <c r="W300" s="49"/>
      <c r="X300" s="49"/>
      <c r="Y300" s="49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  <c r="AR300" s="50"/>
      <c r="AS300" s="50"/>
      <c r="AT300" s="50"/>
      <c r="AU300" s="50"/>
      <c r="AV300" s="50"/>
      <c r="AW300" s="50"/>
      <c r="AX300" s="50"/>
      <c r="AY300" s="50"/>
    </row>
    <row r="301" ht="12.75" customHeight="1">
      <c r="A301" s="27"/>
      <c r="B301" s="27"/>
      <c r="C301" s="30" t="s">
        <v>318</v>
      </c>
      <c r="D301" s="32">
        <v>21.0</v>
      </c>
      <c r="E301" s="5">
        <v>14.0</v>
      </c>
      <c r="F301" s="6">
        <v>56.0</v>
      </c>
      <c r="G301" s="31">
        <v>24.0</v>
      </c>
      <c r="H301" s="45">
        <f t="shared" si="1"/>
        <v>0.6</v>
      </c>
      <c r="I301" s="37">
        <f t="shared" si="2"/>
        <v>0.6695652174</v>
      </c>
      <c r="J301" s="38">
        <f t="shared" si="3"/>
        <v>0.7086401329</v>
      </c>
      <c r="K301" s="39">
        <f t="shared" si="4"/>
        <v>0.7</v>
      </c>
      <c r="L301" s="38">
        <f t="shared" si="5"/>
        <v>56.69121063</v>
      </c>
      <c r="M301" s="40">
        <f t="shared" si="6"/>
        <v>0</v>
      </c>
      <c r="N301" s="41">
        <f t="shared" si="7"/>
        <v>0</v>
      </c>
      <c r="P301" s="42"/>
      <c r="Q301" s="42"/>
      <c r="R301" s="42"/>
      <c r="T301" s="46"/>
      <c r="U301" s="47"/>
      <c r="V301" s="48"/>
      <c r="W301" s="49"/>
      <c r="X301" s="49"/>
      <c r="Y301" s="49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  <c r="AU301" s="50"/>
      <c r="AV301" s="50"/>
      <c r="AW301" s="50"/>
      <c r="AX301" s="50"/>
      <c r="AY301" s="50"/>
    </row>
    <row r="302" ht="12.75" customHeight="1">
      <c r="A302" s="27"/>
      <c r="B302" s="27"/>
      <c r="C302" s="30" t="s">
        <v>319</v>
      </c>
      <c r="D302" s="32">
        <v>215.0</v>
      </c>
      <c r="E302" s="5">
        <v>138.0</v>
      </c>
      <c r="F302" s="6">
        <v>318.0</v>
      </c>
      <c r="G302" s="31">
        <v>287.0</v>
      </c>
      <c r="H302" s="45">
        <f t="shared" si="1"/>
        <v>0.6090651558</v>
      </c>
      <c r="I302" s="37">
        <f t="shared" si="2"/>
        <v>0.5563674322</v>
      </c>
      <c r="J302" s="38">
        <f t="shared" si="3"/>
        <v>0.5234158996</v>
      </c>
      <c r="K302" s="39">
        <f t="shared" si="4"/>
        <v>0.5256198347</v>
      </c>
      <c r="L302" s="38">
        <f t="shared" si="5"/>
        <v>316.6666193</v>
      </c>
      <c r="M302" s="40">
        <f t="shared" si="6"/>
        <v>-1</v>
      </c>
      <c r="N302" s="41">
        <f t="shared" si="7"/>
        <v>0</v>
      </c>
      <c r="P302" s="42"/>
      <c r="Q302" s="42"/>
      <c r="R302" s="42"/>
      <c r="T302" s="46"/>
      <c r="U302" s="47"/>
      <c r="V302" s="48"/>
      <c r="W302" s="49"/>
      <c r="X302" s="49"/>
      <c r="Y302" s="49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AY302" s="50"/>
    </row>
    <row r="303" ht="12.75" customHeight="1">
      <c r="A303" s="27"/>
      <c r="B303" s="27"/>
      <c r="C303" s="30" t="s">
        <v>320</v>
      </c>
      <c r="D303" s="32">
        <v>53.0</v>
      </c>
      <c r="E303" s="5">
        <v>25.0</v>
      </c>
      <c r="F303" s="6">
        <v>50.0</v>
      </c>
      <c r="G303" s="31">
        <v>23.0</v>
      </c>
      <c r="H303" s="45">
        <f t="shared" si="1"/>
        <v>0.6794871795</v>
      </c>
      <c r="I303" s="37">
        <f t="shared" si="2"/>
        <v>0.6821192053</v>
      </c>
      <c r="J303" s="38">
        <f t="shared" si="3"/>
        <v>0.6817596045</v>
      </c>
      <c r="K303" s="39">
        <f t="shared" si="4"/>
        <v>0.6849315068</v>
      </c>
      <c r="L303" s="38">
        <f t="shared" si="5"/>
        <v>49.76845113</v>
      </c>
      <c r="M303" s="40">
        <f t="shared" si="6"/>
        <v>0</v>
      </c>
      <c r="N303" s="41">
        <f t="shared" si="7"/>
        <v>0</v>
      </c>
      <c r="P303" s="42"/>
      <c r="Q303" s="42"/>
      <c r="R303" s="42"/>
      <c r="T303" s="46"/>
      <c r="U303" s="47"/>
      <c r="V303" s="48"/>
      <c r="W303" s="49"/>
      <c r="X303" s="49"/>
      <c r="Y303" s="49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  <c r="AM303" s="50"/>
      <c r="AN303" s="50"/>
      <c r="AO303" s="50"/>
      <c r="AP303" s="50"/>
      <c r="AQ303" s="50"/>
      <c r="AR303" s="50"/>
      <c r="AS303" s="50"/>
      <c r="AT303" s="50"/>
      <c r="AU303" s="50"/>
      <c r="AV303" s="50"/>
      <c r="AW303" s="50"/>
      <c r="AX303" s="50"/>
      <c r="AY303" s="50"/>
    </row>
    <row r="304" ht="12.75" customHeight="1">
      <c r="A304" s="27"/>
      <c r="B304" s="27"/>
      <c r="C304" s="30" t="s">
        <v>321</v>
      </c>
      <c r="D304" s="32">
        <v>172.0</v>
      </c>
      <c r="E304" s="5">
        <v>62.0</v>
      </c>
      <c r="F304" s="6">
        <v>201.0</v>
      </c>
      <c r="G304" s="31">
        <v>161.0</v>
      </c>
      <c r="H304" s="45">
        <f t="shared" si="1"/>
        <v>0.735042735</v>
      </c>
      <c r="I304" s="37">
        <f t="shared" si="2"/>
        <v>0.6258389262</v>
      </c>
      <c r="J304" s="38">
        <f t="shared" si="3"/>
        <v>0.5595934226</v>
      </c>
      <c r="K304" s="39">
        <f t="shared" si="4"/>
        <v>0.5552486188</v>
      </c>
      <c r="L304" s="38">
        <f t="shared" si="5"/>
        <v>202.572819</v>
      </c>
      <c r="M304" s="40">
        <f t="shared" si="6"/>
        <v>1</v>
      </c>
      <c r="N304" s="41">
        <f t="shared" si="7"/>
        <v>0</v>
      </c>
      <c r="P304" s="42"/>
      <c r="Q304" s="42"/>
      <c r="R304" s="42"/>
      <c r="T304" s="46"/>
      <c r="U304" s="47"/>
      <c r="V304" s="48"/>
      <c r="W304" s="49"/>
      <c r="X304" s="49"/>
      <c r="Y304" s="49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  <c r="AR304" s="50"/>
      <c r="AS304" s="50"/>
      <c r="AT304" s="50"/>
      <c r="AU304" s="50"/>
      <c r="AV304" s="50"/>
      <c r="AW304" s="50"/>
      <c r="AX304" s="50"/>
      <c r="AY304" s="50"/>
    </row>
    <row r="305" ht="12.75" customHeight="1">
      <c r="A305" s="27"/>
      <c r="B305" s="27"/>
      <c r="C305" s="30" t="s">
        <v>322</v>
      </c>
      <c r="D305" s="32">
        <v>76.0</v>
      </c>
      <c r="E305" s="5">
        <v>52.0</v>
      </c>
      <c r="F305" s="6">
        <v>119.0</v>
      </c>
      <c r="G305" s="31">
        <v>66.0</v>
      </c>
      <c r="H305" s="45">
        <f t="shared" si="1"/>
        <v>0.59375</v>
      </c>
      <c r="I305" s="37">
        <f t="shared" si="2"/>
        <v>0.6230031949</v>
      </c>
      <c r="J305" s="38">
        <f t="shared" si="3"/>
        <v>0.6383302788</v>
      </c>
      <c r="K305" s="39">
        <f t="shared" si="4"/>
        <v>0.6432432432</v>
      </c>
      <c r="L305" s="38">
        <f t="shared" si="5"/>
        <v>118.0911016</v>
      </c>
      <c r="M305" s="40">
        <f t="shared" si="6"/>
        <v>0</v>
      </c>
      <c r="N305" s="41">
        <f t="shared" si="7"/>
        <v>0</v>
      </c>
      <c r="P305" s="42"/>
      <c r="Q305" s="42"/>
      <c r="R305" s="42"/>
      <c r="T305" s="46"/>
      <c r="U305" s="47"/>
      <c r="V305" s="48"/>
      <c r="W305" s="49"/>
      <c r="X305" s="49"/>
      <c r="Y305" s="49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50"/>
      <c r="AV305" s="50"/>
      <c r="AW305" s="50"/>
      <c r="AX305" s="50"/>
      <c r="AY305" s="50"/>
    </row>
    <row r="306" ht="12.75" customHeight="1">
      <c r="A306" s="27"/>
      <c r="B306" s="27"/>
      <c r="C306" s="30" t="s">
        <v>323</v>
      </c>
      <c r="D306" s="32">
        <v>175.0</v>
      </c>
      <c r="E306" s="5">
        <v>152.0</v>
      </c>
      <c r="F306" s="6">
        <v>266.0</v>
      </c>
      <c r="G306" s="31">
        <v>234.0</v>
      </c>
      <c r="H306" s="45">
        <f t="shared" si="1"/>
        <v>0.5351681957</v>
      </c>
      <c r="I306" s="37">
        <f t="shared" si="2"/>
        <v>0.5332527207</v>
      </c>
      <c r="J306" s="38">
        <f t="shared" si="3"/>
        <v>0.5302208033</v>
      </c>
      <c r="K306" s="39">
        <f t="shared" si="4"/>
        <v>0.532</v>
      </c>
      <c r="L306" s="38">
        <f t="shared" si="5"/>
        <v>265.1104016</v>
      </c>
      <c r="M306" s="40">
        <f t="shared" si="6"/>
        <v>0</v>
      </c>
      <c r="N306" s="41">
        <f t="shared" si="7"/>
        <v>0</v>
      </c>
      <c r="P306" s="42"/>
      <c r="Q306" s="42"/>
      <c r="R306" s="42"/>
      <c r="T306" s="46"/>
      <c r="U306" s="47"/>
      <c r="V306" s="48"/>
      <c r="W306" s="49"/>
      <c r="X306" s="49"/>
      <c r="Y306" s="49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  <c r="AR306" s="50"/>
      <c r="AS306" s="50"/>
      <c r="AT306" s="50"/>
      <c r="AU306" s="50"/>
      <c r="AV306" s="50"/>
      <c r="AW306" s="50"/>
      <c r="AX306" s="50"/>
      <c r="AY306" s="50"/>
    </row>
    <row r="307" ht="12.75" customHeight="1">
      <c r="A307" s="27"/>
      <c r="B307" s="27"/>
      <c r="C307" s="30" t="s">
        <v>324</v>
      </c>
      <c r="D307" s="32">
        <v>115.0</v>
      </c>
      <c r="E307" s="5">
        <v>55.0</v>
      </c>
      <c r="F307" s="6">
        <v>190.0</v>
      </c>
      <c r="G307" s="31">
        <v>121.0</v>
      </c>
      <c r="H307" s="45">
        <f t="shared" si="1"/>
        <v>0.6764705882</v>
      </c>
      <c r="I307" s="37">
        <f t="shared" si="2"/>
        <v>0.6340956341</v>
      </c>
      <c r="J307" s="38">
        <f t="shared" si="3"/>
        <v>0.6072222174</v>
      </c>
      <c r="K307" s="39">
        <f t="shared" si="4"/>
        <v>0.6109324759</v>
      </c>
      <c r="L307" s="38">
        <f t="shared" si="5"/>
        <v>188.8461096</v>
      </c>
      <c r="M307" s="40">
        <f t="shared" si="6"/>
        <v>-1</v>
      </c>
      <c r="N307" s="41">
        <f t="shared" si="7"/>
        <v>0</v>
      </c>
      <c r="P307" s="42"/>
      <c r="Q307" s="42"/>
      <c r="R307" s="42"/>
      <c r="T307" s="46"/>
      <c r="U307" s="47"/>
      <c r="V307" s="48"/>
      <c r="W307" s="49"/>
      <c r="X307" s="49"/>
      <c r="Y307" s="49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  <c r="AR307" s="50"/>
      <c r="AS307" s="50"/>
      <c r="AT307" s="50"/>
      <c r="AU307" s="50"/>
      <c r="AV307" s="50"/>
      <c r="AW307" s="50"/>
      <c r="AX307" s="50"/>
      <c r="AY307" s="50"/>
    </row>
    <row r="308" ht="12.75" customHeight="1">
      <c r="A308" s="27"/>
      <c r="B308" s="27"/>
      <c r="C308" s="30" t="s">
        <v>325</v>
      </c>
      <c r="D308" s="32">
        <v>48.0</v>
      </c>
      <c r="E308" s="5">
        <v>20.0</v>
      </c>
      <c r="F308" s="6">
        <v>84.0</v>
      </c>
      <c r="G308" s="31">
        <v>57.0</v>
      </c>
      <c r="H308" s="45">
        <f t="shared" si="1"/>
        <v>0.7058823529</v>
      </c>
      <c r="I308" s="37">
        <f t="shared" si="2"/>
        <v>0.6315789474</v>
      </c>
      <c r="J308" s="38">
        <f t="shared" si="3"/>
        <v>0.5858948812</v>
      </c>
      <c r="K308" s="39">
        <f t="shared" si="4"/>
        <v>0.5957446809</v>
      </c>
      <c r="L308" s="38">
        <f t="shared" si="5"/>
        <v>82.61117825</v>
      </c>
      <c r="M308" s="40">
        <f t="shared" si="6"/>
        <v>-1</v>
      </c>
      <c r="N308" s="41">
        <f t="shared" si="7"/>
        <v>0</v>
      </c>
      <c r="P308" s="42"/>
      <c r="Q308" s="42"/>
      <c r="R308" s="42"/>
      <c r="T308" s="46"/>
      <c r="U308" s="47"/>
      <c r="V308" s="48"/>
      <c r="W308" s="49"/>
      <c r="X308" s="49"/>
      <c r="Y308" s="49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</row>
    <row r="309" ht="12.75" customHeight="1">
      <c r="A309" s="27"/>
      <c r="B309" s="27"/>
      <c r="C309" s="30" t="s">
        <v>326</v>
      </c>
      <c r="D309" s="32">
        <v>48.0</v>
      </c>
      <c r="E309" s="5">
        <v>12.0</v>
      </c>
      <c r="F309" s="6">
        <v>47.0</v>
      </c>
      <c r="G309" s="31">
        <v>29.0</v>
      </c>
      <c r="H309" s="45">
        <f t="shared" si="1"/>
        <v>0.8</v>
      </c>
      <c r="I309" s="37">
        <f t="shared" si="2"/>
        <v>0.6985294118</v>
      </c>
      <c r="J309" s="38">
        <f t="shared" si="3"/>
        <v>0.6368366139</v>
      </c>
      <c r="K309" s="39">
        <f t="shared" si="4"/>
        <v>0.6184210526</v>
      </c>
      <c r="L309" s="38">
        <f t="shared" si="5"/>
        <v>48.39958266</v>
      </c>
      <c r="M309" s="40">
        <f t="shared" si="6"/>
        <v>1</v>
      </c>
      <c r="N309" s="41">
        <f t="shared" si="7"/>
        <v>0</v>
      </c>
      <c r="P309" s="42"/>
      <c r="Q309" s="42"/>
      <c r="R309" s="42"/>
      <c r="T309" s="46"/>
      <c r="U309" s="47"/>
      <c r="V309" s="48"/>
      <c r="W309" s="49"/>
      <c r="X309" s="49"/>
      <c r="Y309" s="49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  <c r="AR309" s="50"/>
      <c r="AS309" s="50"/>
      <c r="AT309" s="50"/>
      <c r="AU309" s="50"/>
      <c r="AV309" s="50"/>
      <c r="AW309" s="50"/>
      <c r="AX309" s="50"/>
      <c r="AY309" s="50"/>
    </row>
    <row r="310" ht="12.75" customHeight="1">
      <c r="A310" s="27"/>
      <c r="B310" s="27"/>
      <c r="C310" s="30" t="s">
        <v>327</v>
      </c>
      <c r="D310" s="32">
        <v>86.0</v>
      </c>
      <c r="E310" s="5">
        <v>43.0</v>
      </c>
      <c r="F310" s="6">
        <v>119.0</v>
      </c>
      <c r="G310" s="31">
        <v>107.0</v>
      </c>
      <c r="H310" s="45">
        <f t="shared" si="1"/>
        <v>0.6666666667</v>
      </c>
      <c r="I310" s="37">
        <f t="shared" si="2"/>
        <v>0.5774647887</v>
      </c>
      <c r="J310" s="38">
        <f t="shared" si="3"/>
        <v>0.5230057262</v>
      </c>
      <c r="K310" s="39">
        <f t="shared" si="4"/>
        <v>0.5265486726</v>
      </c>
      <c r="L310" s="38">
        <f t="shared" si="5"/>
        <v>118.1992941</v>
      </c>
      <c r="M310" s="40">
        <f t="shared" si="6"/>
        <v>0</v>
      </c>
      <c r="N310" s="41">
        <f t="shared" si="7"/>
        <v>0</v>
      </c>
      <c r="P310" s="42"/>
      <c r="Q310" s="42"/>
      <c r="R310" s="42"/>
      <c r="T310" s="46"/>
      <c r="U310" s="47"/>
      <c r="V310" s="48"/>
      <c r="W310" s="49"/>
      <c r="X310" s="49"/>
      <c r="Y310" s="49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  <c r="AM310" s="50"/>
      <c r="AN310" s="50"/>
      <c r="AO310" s="50"/>
      <c r="AP310" s="50"/>
      <c r="AQ310" s="50"/>
      <c r="AR310" s="50"/>
      <c r="AS310" s="50"/>
      <c r="AT310" s="50"/>
      <c r="AU310" s="50"/>
      <c r="AV310" s="50"/>
      <c r="AW310" s="50"/>
      <c r="AX310" s="50"/>
      <c r="AY310" s="50"/>
    </row>
    <row r="311" ht="12.75" customHeight="1">
      <c r="A311" s="27"/>
      <c r="B311" s="27"/>
      <c r="C311" s="30" t="s">
        <v>328</v>
      </c>
      <c r="D311" s="32">
        <v>208.0</v>
      </c>
      <c r="E311" s="5">
        <v>86.0</v>
      </c>
      <c r="F311" s="6">
        <v>250.0</v>
      </c>
      <c r="G311" s="31">
        <v>289.0</v>
      </c>
      <c r="H311" s="45">
        <f t="shared" si="1"/>
        <v>0.7074829932</v>
      </c>
      <c r="I311" s="37">
        <f t="shared" si="2"/>
        <v>0.549819928</v>
      </c>
      <c r="J311" s="38">
        <f t="shared" si="3"/>
        <v>0.4550279773</v>
      </c>
      <c r="K311" s="39">
        <f t="shared" si="4"/>
        <v>0.4638218924</v>
      </c>
      <c r="L311" s="38">
        <f t="shared" si="5"/>
        <v>245.2600798</v>
      </c>
      <c r="M311" s="40">
        <f t="shared" si="6"/>
        <v>-4</v>
      </c>
      <c r="N311" s="41">
        <f t="shared" si="7"/>
        <v>1</v>
      </c>
      <c r="P311" s="42"/>
      <c r="Q311" s="42"/>
      <c r="R311" s="42"/>
      <c r="T311" s="46"/>
      <c r="U311" s="47"/>
      <c r="V311" s="48"/>
      <c r="W311" s="49"/>
      <c r="X311" s="49"/>
      <c r="Y311" s="49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  <c r="AR311" s="50"/>
      <c r="AS311" s="50"/>
      <c r="AT311" s="50"/>
      <c r="AU311" s="50"/>
      <c r="AV311" s="50"/>
      <c r="AW311" s="50"/>
      <c r="AX311" s="50"/>
      <c r="AY311" s="50"/>
    </row>
    <row r="312" ht="12.75" customHeight="1">
      <c r="A312" s="27"/>
      <c r="B312" s="27"/>
      <c r="C312" s="30" t="s">
        <v>329</v>
      </c>
      <c r="D312" s="32">
        <v>97.0</v>
      </c>
      <c r="E312" s="5">
        <v>27.0</v>
      </c>
      <c r="F312" s="6">
        <v>134.0</v>
      </c>
      <c r="G312" s="31">
        <v>70.0</v>
      </c>
      <c r="H312" s="45">
        <f t="shared" si="1"/>
        <v>0.7822580645</v>
      </c>
      <c r="I312" s="37">
        <f t="shared" si="2"/>
        <v>0.7042682927</v>
      </c>
      <c r="J312" s="38">
        <f t="shared" si="3"/>
        <v>0.6564090404</v>
      </c>
      <c r="K312" s="39">
        <f t="shared" si="4"/>
        <v>0.6568627451</v>
      </c>
      <c r="L312" s="38">
        <f t="shared" si="5"/>
        <v>133.9074442</v>
      </c>
      <c r="M312" s="40">
        <f t="shared" si="6"/>
        <v>0</v>
      </c>
      <c r="N312" s="41">
        <f t="shared" si="7"/>
        <v>0</v>
      </c>
      <c r="P312" s="42"/>
      <c r="Q312" s="42"/>
      <c r="R312" s="42"/>
      <c r="T312" s="46"/>
      <c r="U312" s="47"/>
      <c r="V312" s="48"/>
      <c r="W312" s="49"/>
      <c r="X312" s="49"/>
      <c r="Y312" s="49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</row>
    <row r="313" ht="12.75" customHeight="1">
      <c r="A313" s="27"/>
      <c r="B313" s="27"/>
      <c r="C313" s="30" t="s">
        <v>330</v>
      </c>
      <c r="D313" s="32">
        <v>136.0</v>
      </c>
      <c r="E313" s="5">
        <v>84.0</v>
      </c>
      <c r="F313" s="6">
        <v>253.0</v>
      </c>
      <c r="G313" s="31">
        <v>189.0</v>
      </c>
      <c r="H313" s="45">
        <f t="shared" si="1"/>
        <v>0.6181818182</v>
      </c>
      <c r="I313" s="37">
        <f t="shared" si="2"/>
        <v>0.5876132931</v>
      </c>
      <c r="J313" s="38">
        <f t="shared" si="3"/>
        <v>0.5676978199</v>
      </c>
      <c r="K313" s="39">
        <f t="shared" si="4"/>
        <v>0.57239819</v>
      </c>
      <c r="L313" s="38">
        <f t="shared" si="5"/>
        <v>250.9224364</v>
      </c>
      <c r="M313" s="40">
        <f t="shared" si="6"/>
        <v>-2</v>
      </c>
      <c r="N313" s="41">
        <f t="shared" si="7"/>
        <v>0</v>
      </c>
      <c r="P313" s="42"/>
      <c r="Q313" s="42"/>
      <c r="R313" s="42"/>
      <c r="T313" s="46"/>
      <c r="U313" s="47"/>
      <c r="V313" s="48"/>
      <c r="W313" s="49"/>
      <c r="X313" s="49"/>
      <c r="Y313" s="49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  <c r="AR313" s="50"/>
      <c r="AS313" s="50"/>
      <c r="AT313" s="50"/>
      <c r="AU313" s="50"/>
      <c r="AV313" s="50"/>
      <c r="AW313" s="50"/>
      <c r="AX313" s="50"/>
      <c r="AY313" s="50"/>
    </row>
    <row r="314" ht="12.75" customHeight="1">
      <c r="A314" s="27"/>
      <c r="B314" s="27"/>
      <c r="C314" s="30" t="s">
        <v>331</v>
      </c>
      <c r="D314" s="32">
        <v>133.0</v>
      </c>
      <c r="E314" s="5">
        <v>64.0</v>
      </c>
      <c r="F314" s="6">
        <v>148.0</v>
      </c>
      <c r="G314" s="31">
        <v>170.0</v>
      </c>
      <c r="H314" s="45">
        <f t="shared" si="1"/>
        <v>0.6751269036</v>
      </c>
      <c r="I314" s="37">
        <f t="shared" si="2"/>
        <v>0.545631068</v>
      </c>
      <c r="J314" s="38">
        <f t="shared" si="3"/>
        <v>0.467434138</v>
      </c>
      <c r="K314" s="39">
        <f t="shared" si="4"/>
        <v>0.465408805</v>
      </c>
      <c r="L314" s="38">
        <f t="shared" si="5"/>
        <v>148.6440559</v>
      </c>
      <c r="M314" s="40">
        <f t="shared" si="6"/>
        <v>0</v>
      </c>
      <c r="N314" s="41">
        <f t="shared" si="7"/>
        <v>0</v>
      </c>
      <c r="P314" s="42"/>
      <c r="Q314" s="42"/>
      <c r="R314" s="42"/>
      <c r="T314" s="46"/>
      <c r="U314" s="47"/>
      <c r="V314" s="48"/>
      <c r="W314" s="49"/>
      <c r="X314" s="49"/>
      <c r="Y314" s="49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</row>
    <row r="315" ht="12.75" customHeight="1">
      <c r="A315" s="28"/>
      <c r="B315" s="28"/>
      <c r="C315" s="30" t="s">
        <v>332</v>
      </c>
      <c r="D315" s="32">
        <v>179.0</v>
      </c>
      <c r="E315" s="5">
        <v>61.0</v>
      </c>
      <c r="F315" s="6">
        <v>288.0</v>
      </c>
      <c r="G315" s="31">
        <v>231.0</v>
      </c>
      <c r="H315" s="45">
        <f t="shared" si="1"/>
        <v>0.7458333333</v>
      </c>
      <c r="I315" s="37">
        <f t="shared" si="2"/>
        <v>0.6152832675</v>
      </c>
      <c r="J315" s="38">
        <f t="shared" si="3"/>
        <v>0.536462024</v>
      </c>
      <c r="K315" s="39">
        <f t="shared" si="4"/>
        <v>0.5549132948</v>
      </c>
      <c r="L315" s="38">
        <f t="shared" si="5"/>
        <v>278.4237904</v>
      </c>
      <c r="M315" s="40">
        <f t="shared" si="6"/>
        <v>-9</v>
      </c>
      <c r="N315" s="41">
        <f t="shared" si="7"/>
        <v>4</v>
      </c>
      <c r="P315" s="42"/>
      <c r="Q315" s="42"/>
      <c r="R315" s="42"/>
      <c r="T315" s="46"/>
      <c r="U315" s="47"/>
      <c r="V315" s="48"/>
      <c r="W315" s="49"/>
      <c r="X315" s="49"/>
      <c r="Y315" s="49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</row>
    <row r="316" ht="12.75" customHeight="1">
      <c r="A316" s="27"/>
      <c r="B316" s="27"/>
      <c r="C316" s="30" t="s">
        <v>333</v>
      </c>
      <c r="D316" s="32">
        <v>125.0</v>
      </c>
      <c r="E316" s="5">
        <v>125.0</v>
      </c>
      <c r="F316" s="6">
        <v>225.0</v>
      </c>
      <c r="G316" s="31">
        <v>226.0</v>
      </c>
      <c r="H316" s="45">
        <f t="shared" si="1"/>
        <v>0.5</v>
      </c>
      <c r="I316" s="37">
        <f t="shared" si="2"/>
        <v>0.4992867332</v>
      </c>
      <c r="J316" s="38">
        <f t="shared" si="3"/>
        <v>0.4969646666</v>
      </c>
      <c r="K316" s="39">
        <f t="shared" si="4"/>
        <v>0.4988913525</v>
      </c>
      <c r="L316" s="38">
        <f t="shared" si="5"/>
        <v>224.1310646</v>
      </c>
      <c r="M316" s="40">
        <f t="shared" si="6"/>
        <v>0</v>
      </c>
      <c r="N316" s="41">
        <f t="shared" si="7"/>
        <v>0</v>
      </c>
      <c r="P316" s="42"/>
      <c r="Q316" s="42"/>
      <c r="R316" s="42"/>
      <c r="T316" s="46"/>
      <c r="U316" s="47"/>
      <c r="V316" s="48"/>
      <c r="W316" s="49"/>
      <c r="X316" s="49"/>
      <c r="Y316" s="49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  <c r="AR316" s="50"/>
      <c r="AS316" s="50"/>
      <c r="AT316" s="50"/>
      <c r="AU316" s="50"/>
      <c r="AV316" s="50"/>
      <c r="AW316" s="50"/>
      <c r="AX316" s="50"/>
      <c r="AY316" s="50"/>
    </row>
    <row r="317" ht="12.75" customHeight="1">
      <c r="A317" s="27"/>
      <c r="B317" s="27"/>
      <c r="C317" s="30" t="s">
        <v>334</v>
      </c>
      <c r="D317" s="32">
        <v>28.0</v>
      </c>
      <c r="E317" s="5">
        <v>5.0</v>
      </c>
      <c r="F317" s="6">
        <v>39.0</v>
      </c>
      <c r="G317" s="31">
        <v>33.0</v>
      </c>
      <c r="H317" s="45">
        <f t="shared" si="1"/>
        <v>0.8484848485</v>
      </c>
      <c r="I317" s="37">
        <f t="shared" si="2"/>
        <v>0.6380952381</v>
      </c>
      <c r="J317" s="38">
        <f t="shared" si="3"/>
        <v>0.5122351799</v>
      </c>
      <c r="K317" s="39">
        <f t="shared" si="4"/>
        <v>0.5416666667</v>
      </c>
      <c r="L317" s="38">
        <f t="shared" si="5"/>
        <v>36.88093295</v>
      </c>
      <c r="M317" s="40">
        <f t="shared" si="6"/>
        <v>-2</v>
      </c>
      <c r="N317" s="41">
        <f t="shared" si="7"/>
        <v>0</v>
      </c>
      <c r="P317" s="42"/>
      <c r="Q317" s="42"/>
      <c r="R317" s="42"/>
      <c r="T317" s="46"/>
      <c r="U317" s="47"/>
      <c r="V317" s="48"/>
      <c r="W317" s="49"/>
      <c r="X317" s="49"/>
      <c r="Y317" s="49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  <c r="AM317" s="50"/>
      <c r="AN317" s="50"/>
      <c r="AO317" s="50"/>
      <c r="AP317" s="50"/>
      <c r="AQ317" s="50"/>
      <c r="AR317" s="50"/>
      <c r="AS317" s="50"/>
      <c r="AT317" s="50"/>
      <c r="AU317" s="50"/>
      <c r="AV317" s="50"/>
      <c r="AW317" s="50"/>
      <c r="AX317" s="50"/>
      <c r="AY317" s="50"/>
    </row>
    <row r="318" ht="12.75" customHeight="1">
      <c r="A318" s="27"/>
      <c r="B318" s="27"/>
      <c r="C318" s="30" t="s">
        <v>335</v>
      </c>
      <c r="D318" s="32">
        <v>45.0</v>
      </c>
      <c r="E318" s="5">
        <v>17.0</v>
      </c>
      <c r="F318" s="6">
        <v>45.0</v>
      </c>
      <c r="G318" s="31">
        <v>47.0</v>
      </c>
      <c r="H318" s="45">
        <f t="shared" si="1"/>
        <v>0.7258064516</v>
      </c>
      <c r="I318" s="37">
        <f t="shared" si="2"/>
        <v>0.5844155844</v>
      </c>
      <c r="J318" s="38">
        <f t="shared" si="3"/>
        <v>0.4992088652</v>
      </c>
      <c r="K318" s="39">
        <f t="shared" si="4"/>
        <v>0.4891304348</v>
      </c>
      <c r="L318" s="38">
        <f t="shared" si="5"/>
        <v>45.9272156</v>
      </c>
      <c r="M318" s="40">
        <f t="shared" si="6"/>
        <v>0</v>
      </c>
      <c r="N318" s="41">
        <f t="shared" si="7"/>
        <v>0</v>
      </c>
      <c r="P318" s="42"/>
      <c r="Q318" s="42"/>
      <c r="R318" s="42"/>
      <c r="T318" s="46"/>
      <c r="U318" s="47"/>
      <c r="V318" s="48"/>
      <c r="W318" s="49"/>
      <c r="X318" s="49"/>
      <c r="Y318" s="49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  <c r="AR318" s="50"/>
      <c r="AS318" s="50"/>
      <c r="AT318" s="50"/>
      <c r="AU318" s="50"/>
      <c r="AV318" s="50"/>
      <c r="AW318" s="50"/>
      <c r="AX318" s="50"/>
      <c r="AY318" s="50"/>
    </row>
    <row r="319" ht="12.75" customHeight="1">
      <c r="A319" s="27"/>
      <c r="B319" s="27"/>
      <c r="C319" s="30" t="s">
        <v>336</v>
      </c>
      <c r="D319" s="32">
        <v>359.0</v>
      </c>
      <c r="E319" s="5">
        <v>121.0</v>
      </c>
      <c r="F319" s="6">
        <v>295.0</v>
      </c>
      <c r="G319" s="31">
        <v>457.0</v>
      </c>
      <c r="H319" s="45">
        <f t="shared" si="1"/>
        <v>0.7479166667</v>
      </c>
      <c r="I319" s="37">
        <f t="shared" si="2"/>
        <v>0.5308441558</v>
      </c>
      <c r="J319" s="38">
        <f t="shared" si="3"/>
        <v>0.4010517847</v>
      </c>
      <c r="K319" s="39">
        <f t="shared" si="4"/>
        <v>0.392287234</v>
      </c>
      <c r="L319" s="38">
        <f t="shared" si="5"/>
        <v>301.5909421</v>
      </c>
      <c r="M319" s="40">
        <f t="shared" si="6"/>
        <v>6</v>
      </c>
      <c r="N319" s="41">
        <f t="shared" si="7"/>
        <v>2</v>
      </c>
      <c r="P319" s="42"/>
      <c r="Q319" s="42"/>
      <c r="R319" s="42"/>
      <c r="T319" s="46"/>
      <c r="U319" s="47"/>
      <c r="V319" s="48"/>
      <c r="W319" s="49"/>
      <c r="X319" s="49"/>
      <c r="Y319" s="49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  <c r="AR319" s="50"/>
      <c r="AS319" s="50"/>
      <c r="AT319" s="50"/>
      <c r="AU319" s="50"/>
      <c r="AV319" s="50"/>
      <c r="AW319" s="50"/>
      <c r="AX319" s="50"/>
      <c r="AY319" s="50"/>
    </row>
    <row r="320" ht="12.75" customHeight="1">
      <c r="A320" s="27"/>
      <c r="B320" s="27"/>
      <c r="C320" s="30" t="s">
        <v>337</v>
      </c>
      <c r="D320" s="32">
        <v>80.0</v>
      </c>
      <c r="E320" s="5">
        <v>40.0</v>
      </c>
      <c r="F320" s="6">
        <v>110.0</v>
      </c>
      <c r="G320" s="31">
        <v>124.0</v>
      </c>
      <c r="H320" s="45">
        <f t="shared" si="1"/>
        <v>0.6666666667</v>
      </c>
      <c r="I320" s="37">
        <f t="shared" si="2"/>
        <v>0.5367231638</v>
      </c>
      <c r="J320" s="38">
        <f t="shared" si="3"/>
        <v>0.4582628996</v>
      </c>
      <c r="K320" s="39">
        <f t="shared" si="4"/>
        <v>0.4700854701</v>
      </c>
      <c r="L320" s="38">
        <f t="shared" si="5"/>
        <v>107.2335185</v>
      </c>
      <c r="M320" s="40">
        <f t="shared" si="6"/>
        <v>-2</v>
      </c>
      <c r="N320" s="41">
        <f t="shared" si="7"/>
        <v>0</v>
      </c>
      <c r="P320" s="42"/>
      <c r="Q320" s="42"/>
      <c r="R320" s="42"/>
      <c r="T320" s="46"/>
      <c r="U320" s="47"/>
      <c r="V320" s="48"/>
      <c r="W320" s="49"/>
      <c r="X320" s="49"/>
      <c r="Y320" s="49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  <c r="AR320" s="50"/>
      <c r="AS320" s="50"/>
      <c r="AT320" s="50"/>
      <c r="AU320" s="50"/>
      <c r="AV320" s="50"/>
      <c r="AW320" s="50"/>
      <c r="AX320" s="50"/>
      <c r="AY320" s="50"/>
    </row>
    <row r="321" ht="12.75" customHeight="1">
      <c r="A321" s="27"/>
      <c r="B321" s="27"/>
      <c r="C321" s="30" t="s">
        <v>338</v>
      </c>
      <c r="D321" s="32">
        <v>329.0</v>
      </c>
      <c r="E321" s="5">
        <v>103.0</v>
      </c>
      <c r="F321" s="6">
        <v>338.0</v>
      </c>
      <c r="G321" s="31">
        <v>292.0</v>
      </c>
      <c r="H321" s="45">
        <f t="shared" si="1"/>
        <v>0.7615740741</v>
      </c>
      <c r="I321" s="37">
        <f t="shared" si="2"/>
        <v>0.6280602637</v>
      </c>
      <c r="J321" s="38">
        <f t="shared" si="3"/>
        <v>0.5474923303</v>
      </c>
      <c r="K321" s="39">
        <f t="shared" si="4"/>
        <v>0.5365079365</v>
      </c>
      <c r="L321" s="38">
        <f t="shared" si="5"/>
        <v>344.9201681</v>
      </c>
      <c r="M321" s="40">
        <f t="shared" si="6"/>
        <v>6</v>
      </c>
      <c r="N321" s="41">
        <f t="shared" si="7"/>
        <v>2</v>
      </c>
      <c r="P321" s="42"/>
      <c r="Q321" s="42"/>
      <c r="R321" s="42"/>
      <c r="T321" s="46"/>
      <c r="U321" s="47"/>
      <c r="V321" s="48"/>
      <c r="W321" s="49"/>
      <c r="X321" s="49"/>
      <c r="Y321" s="49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  <c r="AR321" s="50"/>
      <c r="AS321" s="50"/>
      <c r="AT321" s="50"/>
      <c r="AU321" s="50"/>
      <c r="AV321" s="50"/>
      <c r="AW321" s="50"/>
      <c r="AX321" s="50"/>
      <c r="AY321" s="50"/>
    </row>
    <row r="322" ht="12.75" customHeight="1">
      <c r="A322" s="27"/>
      <c r="B322" s="27"/>
      <c r="C322" s="30" t="s">
        <v>339</v>
      </c>
      <c r="D322" s="32">
        <v>145.0</v>
      </c>
      <c r="E322" s="5">
        <v>103.0</v>
      </c>
      <c r="F322" s="6">
        <v>316.0</v>
      </c>
      <c r="G322" s="31">
        <v>208.0</v>
      </c>
      <c r="H322" s="45">
        <f t="shared" si="1"/>
        <v>0.5846774194</v>
      </c>
      <c r="I322" s="37">
        <f t="shared" si="2"/>
        <v>0.5971502591</v>
      </c>
      <c r="J322" s="38">
        <f t="shared" si="3"/>
        <v>0.6025923259</v>
      </c>
      <c r="K322" s="39">
        <f t="shared" si="4"/>
        <v>0.6030534351</v>
      </c>
      <c r="L322" s="38">
        <f t="shared" si="5"/>
        <v>315.7583788</v>
      </c>
      <c r="M322" s="40">
        <f t="shared" si="6"/>
        <v>0</v>
      </c>
      <c r="N322" s="41">
        <f t="shared" si="7"/>
        <v>0</v>
      </c>
      <c r="P322" s="42"/>
      <c r="Q322" s="42"/>
      <c r="R322" s="42"/>
      <c r="T322" s="46"/>
      <c r="U322" s="47"/>
      <c r="V322" s="48"/>
      <c r="W322" s="49"/>
      <c r="X322" s="49"/>
      <c r="Y322" s="49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  <c r="AR322" s="50"/>
      <c r="AS322" s="50"/>
      <c r="AT322" s="50"/>
      <c r="AU322" s="50"/>
      <c r="AV322" s="50"/>
      <c r="AW322" s="50"/>
      <c r="AX322" s="50"/>
      <c r="AY322" s="50"/>
    </row>
    <row r="323" ht="12.75" customHeight="1">
      <c r="A323" s="27"/>
      <c r="B323" s="27"/>
      <c r="C323" s="30" t="s">
        <v>340</v>
      </c>
      <c r="D323" s="32">
        <v>76.0</v>
      </c>
      <c r="E323" s="5">
        <v>44.0</v>
      </c>
      <c r="F323" s="6">
        <v>101.0</v>
      </c>
      <c r="G323" s="31">
        <v>90.0</v>
      </c>
      <c r="H323" s="45">
        <f t="shared" si="1"/>
        <v>0.6333333333</v>
      </c>
      <c r="I323" s="37">
        <f t="shared" si="2"/>
        <v>0.5691318328</v>
      </c>
      <c r="J323" s="38">
        <f t="shared" si="3"/>
        <v>0.5294022192</v>
      </c>
      <c r="K323" s="39">
        <f t="shared" si="4"/>
        <v>0.5287958115</v>
      </c>
      <c r="L323" s="38">
        <f t="shared" si="5"/>
        <v>101.1158239</v>
      </c>
      <c r="M323" s="40">
        <f t="shared" si="6"/>
        <v>0</v>
      </c>
      <c r="N323" s="41">
        <f t="shared" si="7"/>
        <v>0</v>
      </c>
      <c r="P323" s="42"/>
      <c r="Q323" s="42"/>
      <c r="R323" s="42"/>
      <c r="T323" s="46"/>
      <c r="U323" s="47"/>
      <c r="V323" s="48"/>
      <c r="W323" s="49"/>
      <c r="X323" s="49"/>
      <c r="Y323" s="49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  <c r="AR323" s="50"/>
      <c r="AS323" s="50"/>
      <c r="AT323" s="50"/>
      <c r="AU323" s="50"/>
      <c r="AV323" s="50"/>
      <c r="AW323" s="50"/>
      <c r="AX323" s="50"/>
      <c r="AY323" s="50"/>
    </row>
    <row r="324" ht="12.75" customHeight="1">
      <c r="A324" s="27"/>
      <c r="B324" s="27"/>
      <c r="C324" s="30" t="s">
        <v>341</v>
      </c>
      <c r="D324" s="32">
        <v>58.0</v>
      </c>
      <c r="E324" s="5">
        <v>28.0</v>
      </c>
      <c r="F324" s="6">
        <v>73.0</v>
      </c>
      <c r="G324" s="31">
        <v>53.0</v>
      </c>
      <c r="H324" s="45">
        <f t="shared" si="1"/>
        <v>0.6744186047</v>
      </c>
      <c r="I324" s="37">
        <f t="shared" si="2"/>
        <v>0.6179245283</v>
      </c>
      <c r="J324" s="38">
        <f t="shared" si="3"/>
        <v>0.5827335237</v>
      </c>
      <c r="K324" s="39">
        <f t="shared" si="4"/>
        <v>0.5793650794</v>
      </c>
      <c r="L324" s="38">
        <f t="shared" si="5"/>
        <v>73.42442398</v>
      </c>
      <c r="M324" s="40">
        <f t="shared" si="6"/>
        <v>0</v>
      </c>
      <c r="N324" s="41">
        <f t="shared" si="7"/>
        <v>0</v>
      </c>
      <c r="P324" s="42"/>
      <c r="Q324" s="42"/>
      <c r="R324" s="42"/>
      <c r="T324" s="46"/>
      <c r="U324" s="47"/>
      <c r="V324" s="48"/>
      <c r="W324" s="49"/>
      <c r="X324" s="49"/>
      <c r="Y324" s="49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  <c r="AQ324" s="50"/>
      <c r="AR324" s="50"/>
      <c r="AS324" s="50"/>
      <c r="AT324" s="50"/>
      <c r="AU324" s="50"/>
      <c r="AV324" s="50"/>
      <c r="AW324" s="50"/>
      <c r="AX324" s="50"/>
      <c r="AY324" s="50"/>
    </row>
    <row r="325" ht="12.75" customHeight="1">
      <c r="A325" s="27"/>
      <c r="B325" s="27"/>
      <c r="C325" s="30" t="s">
        <v>342</v>
      </c>
      <c r="D325" s="32">
        <v>147.0</v>
      </c>
      <c r="E325" s="5">
        <v>131.0</v>
      </c>
      <c r="F325" s="6">
        <v>260.0</v>
      </c>
      <c r="G325" s="31">
        <v>231.0</v>
      </c>
      <c r="H325" s="45">
        <f t="shared" si="1"/>
        <v>0.5287769784</v>
      </c>
      <c r="I325" s="37">
        <f t="shared" si="2"/>
        <v>0.5292587776</v>
      </c>
      <c r="J325" s="38">
        <f t="shared" si="3"/>
        <v>0.5276394073</v>
      </c>
      <c r="K325" s="39">
        <f t="shared" si="4"/>
        <v>0.5295315682</v>
      </c>
      <c r="L325" s="38">
        <f t="shared" si="5"/>
        <v>259.070949</v>
      </c>
      <c r="M325" s="40">
        <f t="shared" si="6"/>
        <v>0</v>
      </c>
      <c r="N325" s="41">
        <f t="shared" si="7"/>
        <v>0</v>
      </c>
      <c r="P325" s="42"/>
      <c r="Q325" s="42"/>
      <c r="R325" s="42"/>
      <c r="T325" s="46"/>
      <c r="U325" s="47"/>
      <c r="V325" s="48"/>
      <c r="W325" s="49"/>
      <c r="X325" s="49"/>
      <c r="Y325" s="49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  <c r="AR325" s="50"/>
      <c r="AS325" s="50"/>
      <c r="AT325" s="50"/>
      <c r="AU325" s="50"/>
      <c r="AV325" s="50"/>
      <c r="AW325" s="50"/>
      <c r="AX325" s="50"/>
      <c r="AY325" s="50"/>
    </row>
    <row r="326" ht="12.75" customHeight="1">
      <c r="A326" s="27"/>
      <c r="B326" s="27"/>
      <c r="C326" s="30" t="s">
        <v>343</v>
      </c>
      <c r="D326" s="32">
        <v>98.0</v>
      </c>
      <c r="E326" s="5">
        <v>36.0</v>
      </c>
      <c r="F326" s="6">
        <v>132.0</v>
      </c>
      <c r="G326" s="31">
        <v>130.0</v>
      </c>
      <c r="H326" s="45">
        <f t="shared" si="1"/>
        <v>0.7313432836</v>
      </c>
      <c r="I326" s="37">
        <f t="shared" si="2"/>
        <v>0.5808080808</v>
      </c>
      <c r="J326" s="38">
        <f t="shared" si="3"/>
        <v>0.4902141086</v>
      </c>
      <c r="K326" s="39">
        <f t="shared" si="4"/>
        <v>0.5038167939</v>
      </c>
      <c r="L326" s="38">
        <f t="shared" si="5"/>
        <v>128.4360965</v>
      </c>
      <c r="M326" s="40">
        <f t="shared" si="6"/>
        <v>-3</v>
      </c>
      <c r="N326" s="41">
        <f t="shared" si="7"/>
        <v>1</v>
      </c>
      <c r="P326" s="42"/>
      <c r="Q326" s="42"/>
      <c r="R326" s="42"/>
      <c r="T326" s="46"/>
      <c r="U326" s="47"/>
      <c r="V326" s="48"/>
      <c r="W326" s="49"/>
      <c r="X326" s="49"/>
      <c r="Y326" s="49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</row>
    <row r="327" ht="12.75" customHeight="1">
      <c r="A327" s="27"/>
      <c r="B327" s="27"/>
      <c r="C327" s="30" t="s">
        <v>344</v>
      </c>
      <c r="D327" s="32">
        <v>223.0</v>
      </c>
      <c r="E327" s="5">
        <v>144.0</v>
      </c>
      <c r="F327" s="6">
        <v>350.0</v>
      </c>
      <c r="G327" s="31">
        <v>350.0</v>
      </c>
      <c r="H327" s="45">
        <f t="shared" si="1"/>
        <v>0.6076294278</v>
      </c>
      <c r="I327" s="37">
        <f t="shared" si="2"/>
        <v>0.5370196813</v>
      </c>
      <c r="J327" s="38">
        <f t="shared" si="3"/>
        <v>0.4935161058</v>
      </c>
      <c r="K327" s="39">
        <f t="shared" si="4"/>
        <v>0.5</v>
      </c>
      <c r="L327" s="38">
        <f t="shared" si="5"/>
        <v>345.4612741</v>
      </c>
      <c r="M327" s="40">
        <f t="shared" si="6"/>
        <v>-4</v>
      </c>
      <c r="N327" s="41">
        <f t="shared" si="7"/>
        <v>1</v>
      </c>
      <c r="P327" s="42"/>
      <c r="Q327" s="42"/>
      <c r="R327" s="42"/>
      <c r="T327" s="46"/>
      <c r="U327" s="47"/>
      <c r="V327" s="48"/>
      <c r="W327" s="49"/>
      <c r="X327" s="49"/>
      <c r="Y327" s="49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AY327" s="50"/>
    </row>
    <row r="328" ht="12.75" customHeight="1">
      <c r="A328" s="27"/>
      <c r="B328" s="27"/>
      <c r="C328" s="30" t="s">
        <v>345</v>
      </c>
      <c r="D328" s="32">
        <v>115.0</v>
      </c>
      <c r="E328" s="5">
        <v>75.0</v>
      </c>
      <c r="F328" s="6">
        <v>198.0</v>
      </c>
      <c r="G328" s="31">
        <v>148.0</v>
      </c>
      <c r="H328" s="45">
        <f t="shared" si="1"/>
        <v>0.6052631579</v>
      </c>
      <c r="I328" s="37">
        <f t="shared" si="2"/>
        <v>0.5839552239</v>
      </c>
      <c r="J328" s="38">
        <f t="shared" si="3"/>
        <v>0.5694958308</v>
      </c>
      <c r="K328" s="39">
        <f t="shared" si="4"/>
        <v>0.5722543353</v>
      </c>
      <c r="L328" s="38">
        <f t="shared" si="5"/>
        <v>197.0455575</v>
      </c>
      <c r="M328" s="40">
        <f t="shared" si="6"/>
        <v>0</v>
      </c>
      <c r="N328" s="41">
        <f t="shared" si="7"/>
        <v>0</v>
      </c>
      <c r="P328" s="42"/>
      <c r="Q328" s="42"/>
      <c r="R328" s="42"/>
      <c r="T328" s="46"/>
      <c r="U328" s="47"/>
      <c r="V328" s="48"/>
      <c r="W328" s="49"/>
      <c r="X328" s="49"/>
      <c r="Y328" s="49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  <c r="AR328" s="50"/>
      <c r="AS328" s="50"/>
      <c r="AT328" s="50"/>
      <c r="AU328" s="50"/>
      <c r="AV328" s="50"/>
      <c r="AW328" s="50"/>
      <c r="AX328" s="50"/>
      <c r="AY328" s="50"/>
    </row>
    <row r="329" ht="12.75" customHeight="1">
      <c r="A329" s="28"/>
      <c r="B329" s="28"/>
      <c r="C329" s="30" t="s">
        <v>346</v>
      </c>
      <c r="D329" s="32">
        <v>104.0</v>
      </c>
      <c r="E329" s="5">
        <v>74.0</v>
      </c>
      <c r="F329" s="6">
        <v>207.0</v>
      </c>
      <c r="G329" s="31">
        <v>134.0</v>
      </c>
      <c r="H329" s="45">
        <f t="shared" si="1"/>
        <v>0.5842696629</v>
      </c>
      <c r="I329" s="37">
        <f t="shared" si="2"/>
        <v>0.5992292871</v>
      </c>
      <c r="J329" s="38">
        <f t="shared" si="3"/>
        <v>0.6061363564</v>
      </c>
      <c r="K329" s="39">
        <f t="shared" si="4"/>
        <v>0.6070381232</v>
      </c>
      <c r="L329" s="38">
        <f t="shared" si="5"/>
        <v>206.6924975</v>
      </c>
      <c r="M329" s="40">
        <f t="shared" si="6"/>
        <v>0</v>
      </c>
      <c r="N329" s="41">
        <f t="shared" si="7"/>
        <v>0</v>
      </c>
      <c r="P329" s="42"/>
      <c r="Q329" s="42"/>
      <c r="R329" s="42"/>
      <c r="T329" s="46"/>
      <c r="U329" s="47"/>
      <c r="V329" s="48"/>
      <c r="W329" s="49"/>
      <c r="X329" s="49"/>
      <c r="Y329" s="49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  <c r="AU329" s="50"/>
      <c r="AV329" s="50"/>
      <c r="AW329" s="50"/>
      <c r="AX329" s="50"/>
      <c r="AY329" s="50"/>
    </row>
    <row r="330" ht="12.75" customHeight="1">
      <c r="A330" s="28"/>
      <c r="B330" s="28"/>
      <c r="C330" s="30" t="s">
        <v>347</v>
      </c>
      <c r="D330" s="32">
        <v>59.0</v>
      </c>
      <c r="E330" s="5">
        <v>22.0</v>
      </c>
      <c r="F330" s="6">
        <v>97.0</v>
      </c>
      <c r="G330" s="31">
        <v>70.0</v>
      </c>
      <c r="H330" s="45">
        <f t="shared" si="1"/>
        <v>0.7283950617</v>
      </c>
      <c r="I330" s="37">
        <f t="shared" si="2"/>
        <v>0.6290322581</v>
      </c>
      <c r="J330" s="38">
        <f t="shared" si="3"/>
        <v>0.568584472</v>
      </c>
      <c r="K330" s="39">
        <f t="shared" si="4"/>
        <v>0.5808383234</v>
      </c>
      <c r="L330" s="38">
        <f t="shared" si="5"/>
        <v>94.95360683</v>
      </c>
      <c r="M330" s="40">
        <f t="shared" si="6"/>
        <v>-2</v>
      </c>
      <c r="N330" s="41">
        <f t="shared" si="7"/>
        <v>0</v>
      </c>
      <c r="P330" s="42"/>
      <c r="Q330" s="42"/>
      <c r="R330" s="42"/>
      <c r="T330" s="46"/>
      <c r="U330" s="47"/>
      <c r="V330" s="48"/>
      <c r="W330" s="49"/>
      <c r="X330" s="49"/>
      <c r="Y330" s="49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  <c r="AR330" s="50"/>
      <c r="AS330" s="50"/>
      <c r="AT330" s="50"/>
      <c r="AU330" s="50"/>
      <c r="AV330" s="50"/>
      <c r="AW330" s="50"/>
      <c r="AX330" s="50"/>
      <c r="AY330" s="50"/>
    </row>
    <row r="331" ht="12.75" customHeight="1">
      <c r="A331" s="27"/>
      <c r="B331" s="27"/>
      <c r="C331" s="30" t="s">
        <v>348</v>
      </c>
      <c r="D331" s="32">
        <v>166.0</v>
      </c>
      <c r="E331" s="5">
        <v>103.0</v>
      </c>
      <c r="F331" s="6">
        <v>270.0</v>
      </c>
      <c r="G331" s="31">
        <v>243.0</v>
      </c>
      <c r="H331" s="45">
        <f t="shared" si="1"/>
        <v>0.6171003717</v>
      </c>
      <c r="I331" s="37">
        <f t="shared" si="2"/>
        <v>0.557544757</v>
      </c>
      <c r="J331" s="38">
        <f t="shared" si="3"/>
        <v>0.5205528183</v>
      </c>
      <c r="K331" s="39">
        <f t="shared" si="4"/>
        <v>0.5263157895</v>
      </c>
      <c r="L331" s="38">
        <f t="shared" si="5"/>
        <v>267.0435958</v>
      </c>
      <c r="M331" s="40">
        <f t="shared" si="6"/>
        <v>-2</v>
      </c>
      <c r="N331" s="41">
        <f t="shared" si="7"/>
        <v>0</v>
      </c>
      <c r="P331" s="42"/>
      <c r="Q331" s="42"/>
      <c r="R331" s="42"/>
      <c r="T331" s="46"/>
      <c r="U331" s="47"/>
      <c r="V331" s="48"/>
      <c r="W331" s="49"/>
      <c r="X331" s="49"/>
      <c r="Y331" s="49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  <c r="AQ331" s="50"/>
      <c r="AR331" s="50"/>
      <c r="AS331" s="50"/>
      <c r="AT331" s="50"/>
      <c r="AU331" s="50"/>
      <c r="AV331" s="50"/>
      <c r="AW331" s="50"/>
      <c r="AX331" s="50"/>
      <c r="AY331" s="50"/>
    </row>
    <row r="332" ht="12.75" customHeight="1">
      <c r="A332" s="27"/>
      <c r="B332" s="27"/>
      <c r="C332" s="30" t="s">
        <v>349</v>
      </c>
      <c r="D332" s="32">
        <v>80.0</v>
      </c>
      <c r="E332" s="5">
        <v>22.0</v>
      </c>
      <c r="F332" s="6">
        <v>110.0</v>
      </c>
      <c r="G332" s="31">
        <v>58.0</v>
      </c>
      <c r="H332" s="45">
        <f t="shared" si="1"/>
        <v>0.7843137255</v>
      </c>
      <c r="I332" s="37">
        <f t="shared" si="2"/>
        <v>0.7037037037</v>
      </c>
      <c r="J332" s="38">
        <f t="shared" si="3"/>
        <v>0.6543007474</v>
      </c>
      <c r="K332" s="39">
        <f t="shared" si="4"/>
        <v>0.6547619048</v>
      </c>
      <c r="L332" s="38">
        <f t="shared" si="5"/>
        <v>109.9225256</v>
      </c>
      <c r="M332" s="40">
        <f t="shared" si="6"/>
        <v>0</v>
      </c>
      <c r="N332" s="41">
        <f t="shared" si="7"/>
        <v>0</v>
      </c>
      <c r="P332" s="42"/>
      <c r="Q332" s="42"/>
      <c r="R332" s="42"/>
      <c r="T332" s="46"/>
      <c r="U332" s="47"/>
      <c r="V332" s="48"/>
      <c r="W332" s="49"/>
      <c r="X332" s="49"/>
      <c r="Y332" s="49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  <c r="AR332" s="50"/>
      <c r="AS332" s="50"/>
      <c r="AT332" s="50"/>
      <c r="AU332" s="50"/>
      <c r="AV332" s="50"/>
      <c r="AW332" s="50"/>
      <c r="AX332" s="50"/>
      <c r="AY332" s="50"/>
    </row>
    <row r="333" ht="12.75" customHeight="1">
      <c r="A333" s="28"/>
      <c r="B333" s="28"/>
      <c r="C333" s="30" t="s">
        <v>350</v>
      </c>
      <c r="D333" s="32">
        <v>79.0</v>
      </c>
      <c r="E333" s="5">
        <v>57.0</v>
      </c>
      <c r="F333" s="6">
        <v>161.0</v>
      </c>
      <c r="G333" s="31">
        <v>138.0</v>
      </c>
      <c r="H333" s="45">
        <f t="shared" si="1"/>
        <v>0.5808823529</v>
      </c>
      <c r="I333" s="37">
        <f t="shared" si="2"/>
        <v>0.5517241379</v>
      </c>
      <c r="J333" s="38">
        <f t="shared" si="3"/>
        <v>0.5326412081</v>
      </c>
      <c r="K333" s="39">
        <f t="shared" si="4"/>
        <v>0.5384615385</v>
      </c>
      <c r="L333" s="38">
        <f t="shared" si="5"/>
        <v>159.2597212</v>
      </c>
      <c r="M333" s="40">
        <f t="shared" si="6"/>
        <v>-1</v>
      </c>
      <c r="N333" s="41">
        <f t="shared" si="7"/>
        <v>0</v>
      </c>
      <c r="P333" s="42"/>
      <c r="Q333" s="42"/>
      <c r="R333" s="42"/>
      <c r="T333" s="46"/>
      <c r="U333" s="47"/>
      <c r="V333" s="48"/>
      <c r="W333" s="49"/>
      <c r="X333" s="49"/>
      <c r="Y333" s="49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  <c r="AR333" s="50"/>
      <c r="AS333" s="50"/>
      <c r="AT333" s="50"/>
      <c r="AU333" s="50"/>
      <c r="AV333" s="50"/>
      <c r="AW333" s="50"/>
      <c r="AX333" s="50"/>
      <c r="AY333" s="50"/>
    </row>
    <row r="334" ht="12.75" customHeight="1">
      <c r="A334" s="29"/>
      <c r="B334" s="29"/>
      <c r="C334" s="30" t="s">
        <v>351</v>
      </c>
      <c r="D334" s="32">
        <v>125.0</v>
      </c>
      <c r="E334" s="5">
        <v>76.0</v>
      </c>
      <c r="F334" s="6">
        <v>248.0</v>
      </c>
      <c r="G334" s="31">
        <v>205.0</v>
      </c>
      <c r="H334" s="45">
        <f t="shared" si="1"/>
        <v>0.6218905473</v>
      </c>
      <c r="I334" s="37">
        <f t="shared" si="2"/>
        <v>0.5703363914</v>
      </c>
      <c r="J334" s="38">
        <f t="shared" si="3"/>
        <v>0.5380579524</v>
      </c>
      <c r="K334" s="39">
        <f t="shared" si="4"/>
        <v>0.5474613687</v>
      </c>
      <c r="L334" s="38">
        <f t="shared" si="5"/>
        <v>243.7402524</v>
      </c>
      <c r="M334" s="40">
        <f t="shared" si="6"/>
        <v>-4</v>
      </c>
      <c r="N334" s="41">
        <f t="shared" si="7"/>
        <v>1</v>
      </c>
      <c r="P334" s="42"/>
      <c r="Q334" s="42"/>
      <c r="R334" s="42"/>
      <c r="T334" s="46"/>
      <c r="U334" s="47"/>
      <c r="V334" s="48"/>
      <c r="W334" s="49"/>
      <c r="X334" s="49"/>
      <c r="Y334" s="49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  <c r="AR334" s="50"/>
      <c r="AS334" s="50"/>
      <c r="AT334" s="50"/>
      <c r="AU334" s="50"/>
      <c r="AV334" s="50"/>
      <c r="AW334" s="50"/>
      <c r="AX334" s="50"/>
      <c r="AY334" s="50"/>
    </row>
    <row r="335" ht="12.75" customHeight="1">
      <c r="A335" s="27"/>
      <c r="B335" s="27"/>
      <c r="C335" s="30" t="s">
        <v>352</v>
      </c>
      <c r="D335" s="32">
        <v>48.0</v>
      </c>
      <c r="E335" s="5">
        <v>15.0</v>
      </c>
      <c r="F335" s="6">
        <v>76.0</v>
      </c>
      <c r="G335" s="31">
        <v>35.0</v>
      </c>
      <c r="H335" s="45">
        <f t="shared" si="1"/>
        <v>0.7619047619</v>
      </c>
      <c r="I335" s="37">
        <f t="shared" si="2"/>
        <v>0.7126436782</v>
      </c>
      <c r="J335" s="38">
        <f t="shared" si="3"/>
        <v>0.6817096529</v>
      </c>
      <c r="K335" s="39">
        <f t="shared" si="4"/>
        <v>0.6846846847</v>
      </c>
      <c r="L335" s="38">
        <f t="shared" si="5"/>
        <v>75.66977147</v>
      </c>
      <c r="M335" s="40">
        <f t="shared" si="6"/>
        <v>0</v>
      </c>
      <c r="N335" s="41">
        <f t="shared" si="7"/>
        <v>0</v>
      </c>
      <c r="P335" s="42"/>
      <c r="Q335" s="42"/>
      <c r="R335" s="42"/>
      <c r="T335" s="46"/>
      <c r="U335" s="47"/>
      <c r="V335" s="48"/>
      <c r="W335" s="49"/>
      <c r="X335" s="49"/>
      <c r="Y335" s="49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  <c r="AO335" s="50"/>
      <c r="AP335" s="50"/>
      <c r="AQ335" s="50"/>
      <c r="AR335" s="50"/>
      <c r="AS335" s="50"/>
      <c r="AT335" s="50"/>
      <c r="AU335" s="50"/>
      <c r="AV335" s="50"/>
      <c r="AW335" s="50"/>
      <c r="AX335" s="50"/>
      <c r="AY335" s="50"/>
    </row>
    <row r="336" ht="12.75" customHeight="1">
      <c r="A336" s="27"/>
      <c r="B336" s="27"/>
      <c r="C336" s="33"/>
      <c r="D336" s="34"/>
      <c r="E336" s="34"/>
      <c r="F336" s="34"/>
      <c r="G336" s="34"/>
      <c r="H336" s="45"/>
      <c r="I336" s="37"/>
      <c r="J336" s="38"/>
      <c r="K336" s="39"/>
      <c r="L336" s="38"/>
      <c r="M336" s="40"/>
      <c r="N336" s="41"/>
      <c r="P336" s="42"/>
      <c r="Q336" s="42"/>
      <c r="R336" s="42"/>
      <c r="T336" s="46"/>
      <c r="U336" s="47"/>
      <c r="V336" s="48"/>
      <c r="W336" s="49"/>
      <c r="X336" s="49"/>
      <c r="Y336" s="49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  <c r="AR336" s="50"/>
      <c r="AS336" s="50"/>
      <c r="AT336" s="50"/>
      <c r="AU336" s="50"/>
      <c r="AV336" s="50"/>
      <c r="AW336" s="50"/>
      <c r="AX336" s="50"/>
      <c r="AY336" s="50"/>
    </row>
    <row r="337" ht="12.75" customHeight="1">
      <c r="A337" s="27"/>
      <c r="B337" s="27"/>
      <c r="C337" s="33"/>
      <c r="D337" s="34"/>
      <c r="E337" s="34"/>
      <c r="F337" s="34"/>
      <c r="G337" s="34"/>
      <c r="H337" s="45"/>
      <c r="I337" s="37"/>
      <c r="J337" s="38"/>
      <c r="K337" s="39"/>
      <c r="L337" s="38"/>
      <c r="M337" s="40"/>
      <c r="N337" s="41"/>
      <c r="P337" s="42"/>
      <c r="Q337" s="42"/>
      <c r="R337" s="42"/>
      <c r="T337" s="46"/>
      <c r="U337" s="47"/>
      <c r="V337" s="48"/>
      <c r="W337" s="49"/>
      <c r="X337" s="49"/>
      <c r="Y337" s="49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</row>
    <row r="338" ht="12.75" customHeight="1">
      <c r="A338" s="27"/>
      <c r="B338" s="27"/>
      <c r="C338" s="33"/>
      <c r="D338" s="34"/>
      <c r="E338" s="34"/>
      <c r="F338" s="34"/>
      <c r="G338" s="34"/>
      <c r="H338" s="45"/>
      <c r="I338" s="37"/>
      <c r="J338" s="38"/>
      <c r="K338" s="39"/>
      <c r="L338" s="38"/>
      <c r="M338" s="40"/>
      <c r="N338" s="41"/>
      <c r="P338" s="42"/>
      <c r="Q338" s="42"/>
      <c r="R338" s="42"/>
      <c r="T338" s="46"/>
      <c r="U338" s="47"/>
      <c r="V338" s="48"/>
      <c r="W338" s="49"/>
      <c r="X338" s="49"/>
      <c r="Y338" s="49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  <c r="AM338" s="50"/>
      <c r="AN338" s="50"/>
      <c r="AO338" s="50"/>
      <c r="AP338" s="50"/>
      <c r="AQ338" s="50"/>
      <c r="AR338" s="50"/>
      <c r="AS338" s="50"/>
      <c r="AT338" s="50"/>
      <c r="AU338" s="50"/>
      <c r="AV338" s="50"/>
      <c r="AW338" s="50"/>
      <c r="AX338" s="50"/>
      <c r="AY338" s="50"/>
    </row>
    <row r="339" ht="12.75" customHeight="1">
      <c r="A339" s="27"/>
      <c r="B339" s="27"/>
      <c r="C339" s="33"/>
      <c r="D339" s="34"/>
      <c r="E339" s="34"/>
      <c r="F339" s="34"/>
      <c r="G339" s="34"/>
      <c r="H339" s="45"/>
      <c r="I339" s="37"/>
      <c r="J339" s="38"/>
      <c r="K339" s="39"/>
      <c r="L339" s="38"/>
      <c r="M339" s="40"/>
      <c r="N339" s="41"/>
      <c r="P339" s="42"/>
      <c r="Q339" s="42"/>
      <c r="R339" s="42"/>
      <c r="T339" s="46"/>
      <c r="U339" s="47"/>
      <c r="V339" s="48"/>
      <c r="W339" s="49"/>
      <c r="X339" s="49"/>
      <c r="Y339" s="49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</row>
    <row r="340" ht="12.75" customHeight="1">
      <c r="A340" s="27"/>
      <c r="B340" s="27"/>
      <c r="C340" s="33"/>
      <c r="D340" s="34"/>
      <c r="E340" s="34"/>
      <c r="F340" s="34"/>
      <c r="G340" s="34"/>
      <c r="H340" s="45"/>
      <c r="I340" s="37"/>
      <c r="J340" s="38"/>
      <c r="K340" s="39"/>
      <c r="L340" s="38"/>
      <c r="M340" s="40"/>
      <c r="N340" s="41"/>
      <c r="P340" s="42"/>
      <c r="Q340" s="42"/>
      <c r="R340" s="42"/>
      <c r="T340" s="46"/>
      <c r="U340" s="47"/>
      <c r="V340" s="48"/>
      <c r="W340" s="49"/>
      <c r="X340" s="49"/>
      <c r="Y340" s="49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50"/>
      <c r="AV340" s="50"/>
      <c r="AW340" s="50"/>
      <c r="AX340" s="50"/>
      <c r="AY340" s="50"/>
    </row>
    <row r="341" ht="12.75" customHeight="1">
      <c r="A341" s="27"/>
      <c r="B341" s="27"/>
      <c r="C341" s="33"/>
      <c r="D341" s="34"/>
      <c r="E341" s="34"/>
      <c r="F341" s="34"/>
      <c r="G341" s="34"/>
      <c r="H341" s="45"/>
      <c r="I341" s="37"/>
      <c r="J341" s="38"/>
      <c r="K341" s="39"/>
      <c r="L341" s="38"/>
      <c r="M341" s="40"/>
      <c r="N341" s="41"/>
      <c r="P341" s="42"/>
      <c r="Q341" s="42"/>
      <c r="R341" s="42"/>
      <c r="T341" s="46"/>
      <c r="U341" s="47"/>
      <c r="V341" s="48"/>
      <c r="W341" s="49"/>
      <c r="X341" s="49"/>
      <c r="Y341" s="49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  <c r="AR341" s="50"/>
      <c r="AS341" s="50"/>
      <c r="AT341" s="50"/>
      <c r="AU341" s="50"/>
      <c r="AV341" s="50"/>
      <c r="AW341" s="50"/>
      <c r="AX341" s="50"/>
      <c r="AY341" s="50"/>
    </row>
    <row r="342" ht="12.75" customHeight="1">
      <c r="A342" s="27"/>
      <c r="B342" s="27"/>
      <c r="C342" s="33"/>
      <c r="D342" s="34"/>
      <c r="E342" s="34"/>
      <c r="F342" s="34"/>
      <c r="G342" s="34"/>
      <c r="H342" s="45"/>
      <c r="I342" s="37"/>
      <c r="J342" s="38"/>
      <c r="K342" s="39"/>
      <c r="L342" s="38"/>
      <c r="M342" s="40"/>
      <c r="N342" s="41"/>
      <c r="P342" s="42"/>
      <c r="Q342" s="42"/>
      <c r="R342" s="42"/>
      <c r="T342" s="46"/>
      <c r="U342" s="47"/>
      <c r="V342" s="48"/>
      <c r="W342" s="49"/>
      <c r="X342" s="49"/>
      <c r="Y342" s="49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  <c r="AO342" s="50"/>
      <c r="AP342" s="50"/>
      <c r="AQ342" s="50"/>
      <c r="AR342" s="50"/>
      <c r="AS342" s="50"/>
      <c r="AT342" s="50"/>
      <c r="AU342" s="50"/>
      <c r="AV342" s="50"/>
      <c r="AW342" s="50"/>
      <c r="AX342" s="50"/>
      <c r="AY342" s="50"/>
    </row>
    <row r="343" ht="12.75" customHeight="1">
      <c r="A343" s="27"/>
      <c r="B343" s="27"/>
      <c r="C343" s="33"/>
      <c r="D343" s="34"/>
      <c r="E343" s="34"/>
      <c r="F343" s="34"/>
      <c r="G343" s="34"/>
      <c r="H343" s="45"/>
      <c r="I343" s="37"/>
      <c r="J343" s="38"/>
      <c r="K343" s="39"/>
      <c r="L343" s="38"/>
      <c r="M343" s="40"/>
      <c r="N343" s="41"/>
      <c r="P343" s="42"/>
      <c r="Q343" s="42"/>
      <c r="R343" s="42"/>
      <c r="T343" s="46"/>
      <c r="U343" s="47"/>
      <c r="V343" s="48"/>
      <c r="W343" s="49"/>
      <c r="X343" s="49"/>
      <c r="Y343" s="49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  <c r="AM343" s="50"/>
      <c r="AN343" s="50"/>
      <c r="AO343" s="50"/>
      <c r="AP343" s="50"/>
      <c r="AQ343" s="50"/>
      <c r="AR343" s="50"/>
      <c r="AS343" s="50"/>
      <c r="AT343" s="50"/>
      <c r="AU343" s="50"/>
      <c r="AV343" s="50"/>
      <c r="AW343" s="50"/>
      <c r="AX343" s="50"/>
      <c r="AY343" s="50"/>
    </row>
    <row r="344" ht="12.75" customHeight="1">
      <c r="A344" s="27"/>
      <c r="B344" s="27"/>
      <c r="C344" s="33"/>
      <c r="D344" s="34"/>
      <c r="E344" s="34"/>
      <c r="F344" s="34"/>
      <c r="G344" s="34"/>
      <c r="H344" s="45"/>
      <c r="I344" s="37"/>
      <c r="J344" s="38"/>
      <c r="K344" s="39"/>
      <c r="L344" s="38"/>
      <c r="M344" s="40"/>
      <c r="N344" s="41"/>
      <c r="P344" s="42"/>
      <c r="Q344" s="42"/>
      <c r="R344" s="42"/>
      <c r="T344" s="46"/>
      <c r="U344" s="47"/>
      <c r="V344" s="48"/>
      <c r="W344" s="49"/>
      <c r="X344" s="49"/>
      <c r="Y344" s="49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  <c r="AO344" s="50"/>
      <c r="AP344" s="50"/>
      <c r="AQ344" s="50"/>
      <c r="AR344" s="50"/>
      <c r="AS344" s="50"/>
      <c r="AT344" s="50"/>
      <c r="AU344" s="50"/>
      <c r="AV344" s="50"/>
      <c r="AW344" s="50"/>
      <c r="AX344" s="50"/>
      <c r="AY344" s="50"/>
    </row>
    <row r="345" ht="12.75" customHeight="1">
      <c r="A345" s="27"/>
      <c r="B345" s="27"/>
      <c r="C345" s="33"/>
      <c r="D345" s="34"/>
      <c r="E345" s="34"/>
      <c r="F345" s="34"/>
      <c r="G345" s="34"/>
      <c r="H345" s="45"/>
      <c r="I345" s="37"/>
      <c r="J345" s="38"/>
      <c r="K345" s="39"/>
      <c r="L345" s="38"/>
      <c r="M345" s="40"/>
      <c r="N345" s="41"/>
      <c r="P345" s="42"/>
      <c r="Q345" s="42"/>
      <c r="R345" s="42"/>
      <c r="T345" s="46"/>
      <c r="U345" s="47"/>
      <c r="V345" s="48"/>
      <c r="W345" s="49"/>
      <c r="X345" s="49"/>
      <c r="Y345" s="49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  <c r="AM345" s="50"/>
      <c r="AN345" s="50"/>
      <c r="AO345" s="50"/>
      <c r="AP345" s="50"/>
      <c r="AQ345" s="50"/>
      <c r="AR345" s="50"/>
      <c r="AS345" s="50"/>
      <c r="AT345" s="50"/>
      <c r="AU345" s="50"/>
      <c r="AV345" s="50"/>
      <c r="AW345" s="50"/>
      <c r="AX345" s="50"/>
      <c r="AY345" s="50"/>
    </row>
    <row r="346" ht="12.75" customHeight="1">
      <c r="A346" s="27"/>
      <c r="B346" s="27"/>
      <c r="C346" s="33"/>
      <c r="D346" s="34"/>
      <c r="E346" s="34"/>
      <c r="F346" s="34"/>
      <c r="G346" s="34"/>
      <c r="H346" s="45"/>
      <c r="I346" s="37"/>
      <c r="J346" s="38"/>
      <c r="K346" s="39"/>
      <c r="L346" s="38"/>
      <c r="M346" s="40"/>
      <c r="N346" s="41"/>
      <c r="P346" s="42"/>
      <c r="Q346" s="42"/>
      <c r="R346" s="42"/>
      <c r="T346" s="46"/>
      <c r="U346" s="47"/>
      <c r="V346" s="48"/>
      <c r="W346" s="49"/>
      <c r="X346" s="49"/>
      <c r="Y346" s="49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0"/>
      <c r="AR346" s="50"/>
      <c r="AS346" s="50"/>
      <c r="AT346" s="50"/>
      <c r="AU346" s="50"/>
      <c r="AV346" s="50"/>
      <c r="AW346" s="50"/>
      <c r="AX346" s="50"/>
      <c r="AY346" s="50"/>
    </row>
    <row r="347" ht="12.75" customHeight="1">
      <c r="A347" s="27"/>
      <c r="B347" s="27"/>
      <c r="C347" s="33"/>
      <c r="D347" s="34"/>
      <c r="E347" s="34"/>
      <c r="F347" s="34"/>
      <c r="G347" s="34"/>
      <c r="H347" s="45"/>
      <c r="I347" s="37"/>
      <c r="J347" s="38"/>
      <c r="K347" s="39"/>
      <c r="L347" s="38"/>
      <c r="M347" s="40"/>
      <c r="N347" s="41"/>
      <c r="P347" s="42"/>
      <c r="Q347" s="42"/>
      <c r="R347" s="42"/>
      <c r="T347" s="46"/>
      <c r="U347" s="47"/>
      <c r="V347" s="48"/>
      <c r="W347" s="49"/>
      <c r="X347" s="49"/>
      <c r="Y347" s="49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  <c r="AM347" s="50"/>
      <c r="AN347" s="50"/>
      <c r="AO347" s="50"/>
      <c r="AP347" s="50"/>
      <c r="AQ347" s="50"/>
      <c r="AR347" s="50"/>
      <c r="AS347" s="50"/>
      <c r="AT347" s="50"/>
      <c r="AU347" s="50"/>
      <c r="AV347" s="50"/>
      <c r="AW347" s="50"/>
      <c r="AX347" s="50"/>
      <c r="AY347" s="50"/>
    </row>
    <row r="348" ht="12.75" customHeight="1">
      <c r="A348" s="27"/>
      <c r="B348" s="27"/>
      <c r="C348" s="33"/>
      <c r="D348" s="34"/>
      <c r="E348" s="34"/>
      <c r="F348" s="34"/>
      <c r="G348" s="34"/>
      <c r="H348" s="45"/>
      <c r="I348" s="37"/>
      <c r="J348" s="38"/>
      <c r="K348" s="39"/>
      <c r="L348" s="38"/>
      <c r="M348" s="40"/>
      <c r="N348" s="41"/>
      <c r="P348" s="42"/>
      <c r="Q348" s="42"/>
      <c r="R348" s="42"/>
      <c r="T348" s="46"/>
      <c r="U348" s="47"/>
      <c r="V348" s="48"/>
      <c r="W348" s="49"/>
      <c r="X348" s="49"/>
      <c r="Y348" s="49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  <c r="AM348" s="50"/>
      <c r="AN348" s="50"/>
      <c r="AO348" s="50"/>
      <c r="AP348" s="50"/>
      <c r="AQ348" s="50"/>
      <c r="AR348" s="50"/>
      <c r="AS348" s="50"/>
      <c r="AT348" s="50"/>
      <c r="AU348" s="50"/>
      <c r="AV348" s="50"/>
      <c r="AW348" s="50"/>
      <c r="AX348" s="50"/>
      <c r="AY348" s="50"/>
    </row>
    <row r="349" ht="12.75" customHeight="1">
      <c r="A349" s="27"/>
      <c r="B349" s="27"/>
      <c r="C349" s="33"/>
      <c r="D349" s="34"/>
      <c r="E349" s="34"/>
      <c r="F349" s="34"/>
      <c r="G349" s="34"/>
      <c r="H349" s="45"/>
      <c r="I349" s="37"/>
      <c r="J349" s="38"/>
      <c r="K349" s="39"/>
      <c r="L349" s="38"/>
      <c r="M349" s="40"/>
      <c r="N349" s="41"/>
      <c r="P349" s="42"/>
      <c r="Q349" s="42"/>
      <c r="R349" s="42"/>
      <c r="T349" s="46"/>
      <c r="U349" s="47"/>
      <c r="V349" s="48"/>
      <c r="W349" s="49"/>
      <c r="X349" s="49"/>
      <c r="Y349" s="49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  <c r="AM349" s="50"/>
      <c r="AN349" s="50"/>
      <c r="AO349" s="50"/>
      <c r="AP349" s="50"/>
      <c r="AQ349" s="50"/>
      <c r="AR349" s="50"/>
      <c r="AS349" s="50"/>
      <c r="AT349" s="50"/>
      <c r="AU349" s="50"/>
      <c r="AV349" s="50"/>
      <c r="AW349" s="50"/>
      <c r="AX349" s="50"/>
      <c r="AY349" s="50"/>
    </row>
    <row r="350" ht="12.75" customHeight="1">
      <c r="A350" s="27"/>
      <c r="B350" s="27"/>
      <c r="C350" s="33"/>
      <c r="D350" s="34"/>
      <c r="E350" s="34"/>
      <c r="F350" s="34"/>
      <c r="G350" s="34"/>
      <c r="H350" s="45"/>
      <c r="I350" s="37"/>
      <c r="J350" s="38"/>
      <c r="K350" s="39"/>
      <c r="L350" s="38"/>
      <c r="M350" s="40"/>
      <c r="N350" s="41"/>
      <c r="P350" s="42"/>
      <c r="Q350" s="42"/>
      <c r="R350" s="42"/>
      <c r="T350" s="46"/>
      <c r="U350" s="47"/>
      <c r="V350" s="48"/>
      <c r="W350" s="49"/>
      <c r="X350" s="49"/>
      <c r="Y350" s="49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/>
      <c r="AR350" s="50"/>
      <c r="AS350" s="50"/>
      <c r="AT350" s="50"/>
      <c r="AU350" s="50"/>
      <c r="AV350" s="50"/>
      <c r="AW350" s="50"/>
      <c r="AX350" s="50"/>
      <c r="AY350" s="50"/>
    </row>
    <row r="351" ht="12.75" customHeight="1">
      <c r="A351" s="27"/>
      <c r="B351" s="27"/>
      <c r="C351" s="33"/>
      <c r="D351" s="34"/>
      <c r="E351" s="34"/>
      <c r="F351" s="34"/>
      <c r="G351" s="34"/>
      <c r="H351" s="45"/>
      <c r="I351" s="37"/>
      <c r="J351" s="38"/>
      <c r="K351" s="39"/>
      <c r="L351" s="38"/>
      <c r="M351" s="40"/>
      <c r="N351" s="41"/>
      <c r="P351" s="42"/>
      <c r="Q351" s="42"/>
      <c r="R351" s="42"/>
      <c r="T351" s="46"/>
      <c r="U351" s="47"/>
      <c r="V351" s="48"/>
      <c r="W351" s="49"/>
      <c r="X351" s="49"/>
      <c r="Y351" s="49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0"/>
      <c r="AP351" s="50"/>
      <c r="AQ351" s="50"/>
      <c r="AR351" s="50"/>
      <c r="AS351" s="50"/>
      <c r="AT351" s="50"/>
      <c r="AU351" s="50"/>
      <c r="AV351" s="50"/>
      <c r="AW351" s="50"/>
      <c r="AX351" s="50"/>
      <c r="AY351" s="50"/>
    </row>
    <row r="352" ht="12.75" customHeight="1">
      <c r="A352" s="27"/>
      <c r="B352" s="27"/>
      <c r="C352" s="33"/>
      <c r="D352" s="34"/>
      <c r="E352" s="34"/>
      <c r="F352" s="34"/>
      <c r="G352" s="34"/>
      <c r="H352" s="45"/>
      <c r="I352" s="37"/>
      <c r="J352" s="38"/>
      <c r="K352" s="39"/>
      <c r="L352" s="38"/>
      <c r="M352" s="40"/>
      <c r="N352" s="41"/>
      <c r="P352" s="42"/>
      <c r="Q352" s="42"/>
      <c r="R352" s="42"/>
      <c r="T352" s="46"/>
      <c r="U352" s="47"/>
      <c r="V352" s="48"/>
      <c r="W352" s="49"/>
      <c r="X352" s="49"/>
      <c r="Y352" s="49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  <c r="AM352" s="50"/>
      <c r="AN352" s="50"/>
      <c r="AO352" s="50"/>
      <c r="AP352" s="50"/>
      <c r="AQ352" s="50"/>
      <c r="AR352" s="50"/>
      <c r="AS352" s="50"/>
      <c r="AT352" s="50"/>
      <c r="AU352" s="50"/>
      <c r="AV352" s="50"/>
      <c r="AW352" s="50"/>
      <c r="AX352" s="50"/>
      <c r="AY352" s="50"/>
    </row>
    <row r="353" ht="12.75" customHeight="1">
      <c r="A353" s="27"/>
      <c r="B353" s="27"/>
      <c r="C353" s="33"/>
      <c r="D353" s="34"/>
      <c r="E353" s="34"/>
      <c r="F353" s="34"/>
      <c r="G353" s="34"/>
      <c r="H353" s="45"/>
      <c r="I353" s="37"/>
      <c r="J353" s="38"/>
      <c r="K353" s="39"/>
      <c r="L353" s="38"/>
      <c r="M353" s="40"/>
      <c r="N353" s="41"/>
      <c r="P353" s="42"/>
      <c r="Q353" s="42"/>
      <c r="R353" s="42"/>
      <c r="T353" s="46"/>
      <c r="U353" s="47"/>
      <c r="V353" s="48"/>
      <c r="W353" s="49"/>
      <c r="X353" s="49"/>
      <c r="Y353" s="49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  <c r="AM353" s="50"/>
      <c r="AN353" s="50"/>
      <c r="AO353" s="50"/>
      <c r="AP353" s="50"/>
      <c r="AQ353" s="50"/>
      <c r="AR353" s="50"/>
      <c r="AS353" s="50"/>
      <c r="AT353" s="50"/>
      <c r="AU353" s="50"/>
      <c r="AV353" s="50"/>
      <c r="AW353" s="50"/>
      <c r="AX353" s="50"/>
      <c r="AY353" s="50"/>
    </row>
    <row r="354" ht="12.75" customHeight="1">
      <c r="A354" s="27"/>
      <c r="B354" s="27"/>
      <c r="C354" s="33"/>
      <c r="D354" s="34"/>
      <c r="E354" s="34"/>
      <c r="F354" s="34"/>
      <c r="G354" s="34"/>
      <c r="H354" s="45"/>
      <c r="I354" s="37"/>
      <c r="J354" s="38"/>
      <c r="K354" s="39"/>
      <c r="L354" s="38"/>
      <c r="M354" s="40"/>
      <c r="N354" s="41"/>
      <c r="P354" s="42"/>
      <c r="Q354" s="42"/>
      <c r="R354" s="42"/>
      <c r="T354" s="46"/>
      <c r="U354" s="47"/>
      <c r="V354" s="48"/>
      <c r="W354" s="49"/>
      <c r="X354" s="49"/>
      <c r="Y354" s="49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  <c r="AM354" s="50"/>
      <c r="AN354" s="50"/>
      <c r="AO354" s="50"/>
      <c r="AP354" s="50"/>
      <c r="AQ354" s="50"/>
      <c r="AR354" s="50"/>
      <c r="AS354" s="50"/>
      <c r="AT354" s="50"/>
      <c r="AU354" s="50"/>
      <c r="AV354" s="50"/>
      <c r="AW354" s="50"/>
      <c r="AX354" s="50"/>
      <c r="AY354" s="50"/>
    </row>
    <row r="355" ht="12.75" customHeight="1">
      <c r="A355" s="27"/>
      <c r="B355" s="27"/>
      <c r="C355" s="33"/>
      <c r="D355" s="34"/>
      <c r="E355" s="34"/>
      <c r="F355" s="34"/>
      <c r="G355" s="34"/>
      <c r="H355" s="45"/>
      <c r="I355" s="37"/>
      <c r="J355" s="38"/>
      <c r="K355" s="39"/>
      <c r="L355" s="38"/>
      <c r="M355" s="40"/>
      <c r="N355" s="41"/>
      <c r="P355" s="42"/>
      <c r="Q355" s="42"/>
      <c r="R355" s="42"/>
      <c r="T355" s="46"/>
      <c r="U355" s="47"/>
      <c r="V355" s="48"/>
      <c r="W355" s="49"/>
      <c r="X355" s="49"/>
      <c r="Y355" s="49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50"/>
    </row>
    <row r="356" ht="12.75" customHeight="1">
      <c r="A356" s="27"/>
      <c r="B356" s="27"/>
      <c r="C356" s="33"/>
      <c r="D356" s="34"/>
      <c r="E356" s="34"/>
      <c r="F356" s="34"/>
      <c r="G356" s="34"/>
      <c r="H356" s="45"/>
      <c r="I356" s="37"/>
      <c r="J356" s="38"/>
      <c r="K356" s="39"/>
      <c r="L356" s="38"/>
      <c r="M356" s="40"/>
      <c r="N356" s="41"/>
      <c r="P356" s="42"/>
      <c r="Q356" s="42"/>
      <c r="R356" s="42"/>
      <c r="T356" s="46"/>
      <c r="U356" s="47"/>
      <c r="V356" s="48"/>
      <c r="W356" s="49"/>
      <c r="X356" s="49"/>
      <c r="Y356" s="49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</row>
    <row r="357" ht="12.75" customHeight="1">
      <c r="A357" s="27"/>
      <c r="B357" s="27"/>
      <c r="C357" s="33"/>
      <c r="D357" s="34"/>
      <c r="E357" s="34"/>
      <c r="F357" s="34"/>
      <c r="G357" s="34"/>
      <c r="H357" s="45"/>
      <c r="I357" s="37"/>
      <c r="J357" s="38"/>
      <c r="K357" s="39"/>
      <c r="L357" s="38"/>
      <c r="M357" s="40"/>
      <c r="N357" s="41"/>
      <c r="P357" s="42"/>
      <c r="Q357" s="42"/>
      <c r="R357" s="42"/>
      <c r="T357" s="46"/>
      <c r="U357" s="47"/>
      <c r="V357" s="48"/>
      <c r="W357" s="49"/>
      <c r="X357" s="49"/>
      <c r="Y357" s="49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  <c r="AU357" s="50"/>
      <c r="AV357" s="50"/>
      <c r="AW357" s="50"/>
      <c r="AX357" s="50"/>
      <c r="AY357" s="50"/>
    </row>
    <row r="358" ht="12.75" customHeight="1">
      <c r="A358" s="27"/>
      <c r="B358" s="27"/>
      <c r="C358" s="33"/>
      <c r="D358" s="34"/>
      <c r="E358" s="34"/>
      <c r="F358" s="34"/>
      <c r="G358" s="34"/>
      <c r="H358" s="45"/>
      <c r="I358" s="37"/>
      <c r="J358" s="38"/>
      <c r="K358" s="39"/>
      <c r="L358" s="38"/>
      <c r="M358" s="40"/>
      <c r="N358" s="41"/>
      <c r="P358" s="42"/>
      <c r="Q358" s="42"/>
      <c r="R358" s="42"/>
      <c r="T358" s="46"/>
      <c r="U358" s="47"/>
      <c r="V358" s="48"/>
      <c r="W358" s="49"/>
      <c r="X358" s="49"/>
      <c r="Y358" s="49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AY358" s="50"/>
    </row>
    <row r="359" ht="12.75" customHeight="1">
      <c r="A359" s="27"/>
      <c r="B359" s="27"/>
      <c r="C359" s="33"/>
      <c r="D359" s="34"/>
      <c r="E359" s="34"/>
      <c r="F359" s="34"/>
      <c r="G359" s="34"/>
      <c r="H359" s="45"/>
      <c r="I359" s="37"/>
      <c r="J359" s="38"/>
      <c r="K359" s="39"/>
      <c r="L359" s="38"/>
      <c r="M359" s="40"/>
      <c r="N359" s="41"/>
      <c r="P359" s="42"/>
      <c r="Q359" s="42"/>
      <c r="R359" s="42"/>
      <c r="T359" s="46"/>
      <c r="U359" s="47"/>
      <c r="V359" s="48"/>
      <c r="W359" s="49"/>
      <c r="X359" s="49"/>
      <c r="Y359" s="49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  <c r="AU359" s="50"/>
      <c r="AV359" s="50"/>
      <c r="AW359" s="50"/>
      <c r="AX359" s="50"/>
      <c r="AY359" s="50"/>
    </row>
    <row r="360" ht="12.75" customHeight="1">
      <c r="A360" s="27"/>
      <c r="B360" s="27"/>
      <c r="C360" s="33"/>
      <c r="D360" s="34"/>
      <c r="E360" s="34"/>
      <c r="F360" s="34"/>
      <c r="G360" s="34"/>
      <c r="H360" s="45"/>
      <c r="I360" s="37"/>
      <c r="J360" s="38"/>
      <c r="K360" s="39"/>
      <c r="L360" s="38"/>
      <c r="M360" s="40"/>
      <c r="N360" s="41"/>
      <c r="P360" s="42"/>
      <c r="Q360" s="42"/>
      <c r="R360" s="42"/>
      <c r="T360" s="46"/>
      <c r="U360" s="47"/>
      <c r="V360" s="48"/>
      <c r="W360" s="49"/>
      <c r="X360" s="49"/>
      <c r="Y360" s="49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AY360" s="50"/>
    </row>
    <row r="361" ht="12.75" customHeight="1">
      <c r="A361" s="27"/>
      <c r="B361" s="27"/>
      <c r="C361" s="33"/>
      <c r="D361" s="34"/>
      <c r="E361" s="34"/>
      <c r="F361" s="34"/>
      <c r="G361" s="34"/>
      <c r="H361" s="45"/>
      <c r="I361" s="37"/>
      <c r="J361" s="38"/>
      <c r="K361" s="39"/>
      <c r="L361" s="38"/>
      <c r="M361" s="40"/>
      <c r="N361" s="41"/>
      <c r="P361" s="42"/>
      <c r="Q361" s="42"/>
      <c r="R361" s="42"/>
      <c r="T361" s="46"/>
      <c r="U361" s="47"/>
      <c r="V361" s="48"/>
      <c r="W361" s="49"/>
      <c r="X361" s="49"/>
      <c r="Y361" s="49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  <c r="AU361" s="50"/>
      <c r="AV361" s="50"/>
      <c r="AW361" s="50"/>
      <c r="AX361" s="50"/>
      <c r="AY361" s="50"/>
    </row>
    <row r="362" ht="12.75" customHeight="1">
      <c r="A362" s="27"/>
      <c r="B362" s="27"/>
      <c r="C362" s="33"/>
      <c r="D362" s="34"/>
      <c r="E362" s="34"/>
      <c r="F362" s="34"/>
      <c r="G362" s="34"/>
      <c r="H362" s="45"/>
      <c r="I362" s="37"/>
      <c r="J362" s="38"/>
      <c r="K362" s="39"/>
      <c r="L362" s="38"/>
      <c r="M362" s="40"/>
      <c r="N362" s="41"/>
      <c r="P362" s="42"/>
      <c r="Q362" s="42"/>
      <c r="R362" s="42"/>
      <c r="T362" s="46"/>
      <c r="U362" s="47"/>
      <c r="V362" s="48"/>
      <c r="W362" s="49"/>
      <c r="X362" s="49"/>
      <c r="Y362" s="49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AY362" s="50"/>
    </row>
    <row r="363" ht="12.75" customHeight="1">
      <c r="A363" s="27"/>
      <c r="B363" s="27"/>
      <c r="C363" s="33"/>
      <c r="D363" s="34"/>
      <c r="E363" s="34"/>
      <c r="F363" s="34"/>
      <c r="G363" s="34"/>
      <c r="H363" s="45"/>
      <c r="I363" s="37"/>
      <c r="J363" s="38"/>
      <c r="K363" s="39"/>
      <c r="L363" s="38"/>
      <c r="M363" s="40"/>
      <c r="N363" s="41"/>
      <c r="P363" s="42"/>
      <c r="Q363" s="42"/>
      <c r="R363" s="42"/>
      <c r="T363" s="46"/>
      <c r="U363" s="47"/>
      <c r="V363" s="48"/>
      <c r="W363" s="49"/>
      <c r="X363" s="49"/>
      <c r="Y363" s="49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  <c r="AL363" s="50"/>
      <c r="AM363" s="50"/>
      <c r="AN363" s="50"/>
      <c r="AO363" s="50"/>
      <c r="AP363" s="50"/>
      <c r="AQ363" s="50"/>
      <c r="AR363" s="50"/>
      <c r="AS363" s="50"/>
      <c r="AT363" s="50"/>
      <c r="AU363" s="50"/>
      <c r="AV363" s="50"/>
      <c r="AW363" s="50"/>
      <c r="AX363" s="50"/>
      <c r="AY363" s="50"/>
    </row>
    <row r="364" ht="12.75" customHeight="1">
      <c r="A364" s="27"/>
      <c r="B364" s="27"/>
      <c r="C364" s="33"/>
      <c r="D364" s="34"/>
      <c r="E364" s="34"/>
      <c r="F364" s="34"/>
      <c r="G364" s="34"/>
      <c r="H364" s="45"/>
      <c r="I364" s="37"/>
      <c r="J364" s="38"/>
      <c r="K364" s="39"/>
      <c r="L364" s="38"/>
      <c r="M364" s="40"/>
      <c r="N364" s="41"/>
      <c r="P364" s="42"/>
      <c r="Q364" s="42"/>
      <c r="R364" s="42"/>
      <c r="T364" s="46"/>
      <c r="U364" s="47"/>
      <c r="V364" s="48"/>
      <c r="W364" s="49"/>
      <c r="X364" s="49"/>
      <c r="Y364" s="49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  <c r="AM364" s="50"/>
      <c r="AN364" s="50"/>
      <c r="AO364" s="50"/>
      <c r="AP364" s="50"/>
      <c r="AQ364" s="50"/>
      <c r="AR364" s="50"/>
      <c r="AS364" s="50"/>
      <c r="AT364" s="50"/>
      <c r="AU364" s="50"/>
      <c r="AV364" s="50"/>
      <c r="AW364" s="50"/>
      <c r="AX364" s="50"/>
      <c r="AY364" s="50"/>
    </row>
    <row r="365" ht="12.75" customHeight="1">
      <c r="A365" s="27"/>
      <c r="B365" s="27"/>
      <c r="C365" s="33"/>
      <c r="D365" s="34"/>
      <c r="E365" s="34"/>
      <c r="F365" s="34"/>
      <c r="G365" s="34"/>
      <c r="H365" s="45"/>
      <c r="I365" s="37"/>
      <c r="J365" s="38"/>
      <c r="K365" s="39"/>
      <c r="L365" s="38"/>
      <c r="M365" s="40"/>
      <c r="N365" s="41"/>
      <c r="P365" s="42"/>
      <c r="Q365" s="42"/>
      <c r="R365" s="42"/>
      <c r="T365" s="46"/>
      <c r="U365" s="47"/>
      <c r="V365" s="48"/>
      <c r="W365" s="49"/>
      <c r="X365" s="49"/>
      <c r="Y365" s="49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  <c r="AL365" s="50"/>
      <c r="AM365" s="50"/>
      <c r="AN365" s="50"/>
      <c r="AO365" s="50"/>
      <c r="AP365" s="50"/>
      <c r="AQ365" s="50"/>
      <c r="AR365" s="50"/>
      <c r="AS365" s="50"/>
      <c r="AT365" s="50"/>
      <c r="AU365" s="50"/>
      <c r="AV365" s="50"/>
      <c r="AW365" s="50"/>
      <c r="AX365" s="50"/>
      <c r="AY365" s="50"/>
    </row>
    <row r="366" ht="12.75" customHeight="1">
      <c r="A366" s="27"/>
      <c r="B366" s="27"/>
      <c r="C366" s="33"/>
      <c r="D366" s="34"/>
      <c r="E366" s="34"/>
      <c r="F366" s="34"/>
      <c r="G366" s="34"/>
      <c r="H366" s="45"/>
      <c r="I366" s="37"/>
      <c r="J366" s="38"/>
      <c r="K366" s="39"/>
      <c r="L366" s="38"/>
      <c r="M366" s="40"/>
      <c r="N366" s="41"/>
      <c r="P366" s="42"/>
      <c r="Q366" s="42"/>
      <c r="R366" s="42"/>
      <c r="T366" s="46"/>
      <c r="U366" s="47"/>
      <c r="V366" s="48"/>
      <c r="W366" s="49"/>
      <c r="X366" s="49"/>
      <c r="Y366" s="49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  <c r="AM366" s="50"/>
      <c r="AN366" s="50"/>
      <c r="AO366" s="50"/>
      <c r="AP366" s="50"/>
      <c r="AQ366" s="50"/>
      <c r="AR366" s="50"/>
      <c r="AS366" s="50"/>
      <c r="AT366" s="50"/>
      <c r="AU366" s="50"/>
      <c r="AV366" s="50"/>
      <c r="AW366" s="50"/>
      <c r="AX366" s="50"/>
      <c r="AY366" s="50"/>
    </row>
    <row r="367" ht="12.75" customHeight="1">
      <c r="A367" s="27"/>
      <c r="B367" s="27"/>
      <c r="C367" s="33"/>
      <c r="D367" s="34"/>
      <c r="E367" s="34"/>
      <c r="F367" s="34"/>
      <c r="G367" s="34"/>
      <c r="H367" s="45"/>
      <c r="I367" s="37"/>
      <c r="J367" s="38"/>
      <c r="K367" s="39"/>
      <c r="L367" s="38"/>
      <c r="M367" s="40"/>
      <c r="N367" s="41"/>
      <c r="P367" s="42"/>
      <c r="Q367" s="42"/>
      <c r="R367" s="42"/>
      <c r="T367" s="46"/>
      <c r="U367" s="47"/>
      <c r="V367" s="48"/>
      <c r="W367" s="49"/>
      <c r="X367" s="49"/>
      <c r="Y367" s="49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  <c r="AL367" s="50"/>
      <c r="AM367" s="50"/>
      <c r="AN367" s="50"/>
      <c r="AO367" s="50"/>
      <c r="AP367" s="50"/>
      <c r="AQ367" s="50"/>
      <c r="AR367" s="50"/>
      <c r="AS367" s="50"/>
      <c r="AT367" s="50"/>
      <c r="AU367" s="50"/>
      <c r="AV367" s="50"/>
      <c r="AW367" s="50"/>
      <c r="AX367" s="50"/>
      <c r="AY367" s="50"/>
    </row>
    <row r="368" ht="12.75" customHeight="1">
      <c r="A368" s="27"/>
      <c r="B368" s="27"/>
      <c r="C368" s="33"/>
      <c r="D368" s="34"/>
      <c r="E368" s="34"/>
      <c r="F368" s="34"/>
      <c r="G368" s="34"/>
      <c r="H368" s="45"/>
      <c r="I368" s="37"/>
      <c r="J368" s="38"/>
      <c r="K368" s="39"/>
      <c r="L368" s="38"/>
      <c r="M368" s="40"/>
      <c r="N368" s="41"/>
      <c r="P368" s="42"/>
      <c r="Q368" s="42"/>
      <c r="R368" s="42"/>
      <c r="T368" s="46"/>
      <c r="U368" s="47"/>
      <c r="V368" s="48"/>
      <c r="W368" s="49"/>
      <c r="X368" s="49"/>
      <c r="Y368" s="49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  <c r="AM368" s="50"/>
      <c r="AN368" s="50"/>
      <c r="AO368" s="50"/>
      <c r="AP368" s="50"/>
      <c r="AQ368" s="50"/>
      <c r="AR368" s="50"/>
      <c r="AS368" s="50"/>
      <c r="AT368" s="50"/>
      <c r="AU368" s="50"/>
      <c r="AV368" s="50"/>
      <c r="AW368" s="50"/>
      <c r="AX368" s="50"/>
      <c r="AY368" s="50"/>
    </row>
    <row r="369" ht="12.75" customHeight="1">
      <c r="A369" s="27"/>
      <c r="B369" s="27"/>
      <c r="C369" s="33"/>
      <c r="D369" s="34"/>
      <c r="E369" s="34"/>
      <c r="F369" s="34"/>
      <c r="G369" s="34"/>
      <c r="H369" s="45"/>
      <c r="I369" s="37"/>
      <c r="J369" s="38"/>
      <c r="K369" s="39"/>
      <c r="L369" s="38"/>
      <c r="M369" s="40"/>
      <c r="N369" s="41"/>
      <c r="P369" s="42"/>
      <c r="Q369" s="42"/>
      <c r="R369" s="42"/>
      <c r="T369" s="46"/>
      <c r="U369" s="47"/>
      <c r="V369" s="48"/>
      <c r="W369" s="49"/>
      <c r="X369" s="49"/>
      <c r="Y369" s="49"/>
      <c r="Z369" s="50"/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  <c r="AK369" s="50"/>
      <c r="AL369" s="50"/>
      <c r="AM369" s="50"/>
      <c r="AN369" s="50"/>
      <c r="AO369" s="50"/>
      <c r="AP369" s="50"/>
      <c r="AQ369" s="50"/>
      <c r="AR369" s="50"/>
      <c r="AS369" s="50"/>
      <c r="AT369" s="50"/>
      <c r="AU369" s="50"/>
      <c r="AV369" s="50"/>
      <c r="AW369" s="50"/>
      <c r="AX369" s="50"/>
      <c r="AY369" s="50"/>
    </row>
    <row r="370" ht="12.75" customHeight="1">
      <c r="A370" s="27"/>
      <c r="B370" s="27"/>
      <c r="C370" s="33"/>
      <c r="D370" s="34"/>
      <c r="E370" s="34"/>
      <c r="F370" s="34"/>
      <c r="G370" s="34"/>
      <c r="H370" s="45"/>
      <c r="I370" s="37"/>
      <c r="J370" s="38"/>
      <c r="K370" s="39"/>
      <c r="L370" s="38"/>
      <c r="M370" s="40"/>
      <c r="N370" s="41"/>
      <c r="P370" s="42"/>
      <c r="Q370" s="42"/>
      <c r="R370" s="42"/>
      <c r="T370" s="46"/>
      <c r="U370" s="47"/>
      <c r="V370" s="48"/>
      <c r="W370" s="49"/>
      <c r="X370" s="49"/>
      <c r="Y370" s="49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50"/>
      <c r="AL370" s="50"/>
      <c r="AM370" s="50"/>
      <c r="AN370" s="50"/>
      <c r="AO370" s="50"/>
      <c r="AP370" s="50"/>
      <c r="AQ370" s="50"/>
      <c r="AR370" s="50"/>
      <c r="AS370" s="50"/>
      <c r="AT370" s="50"/>
      <c r="AU370" s="50"/>
      <c r="AV370" s="50"/>
      <c r="AW370" s="50"/>
      <c r="AX370" s="50"/>
      <c r="AY370" s="50"/>
    </row>
    <row r="371" ht="12.75" customHeight="1">
      <c r="A371" s="27"/>
      <c r="B371" s="27"/>
      <c r="C371" s="33"/>
      <c r="D371" s="34"/>
      <c r="E371" s="34"/>
      <c r="F371" s="34"/>
      <c r="G371" s="34"/>
      <c r="H371" s="45"/>
      <c r="I371" s="37"/>
      <c r="J371" s="38"/>
      <c r="K371" s="39"/>
      <c r="L371" s="38"/>
      <c r="M371" s="40"/>
      <c r="N371" s="41"/>
      <c r="P371" s="42"/>
      <c r="Q371" s="42"/>
      <c r="R371" s="42"/>
      <c r="T371" s="46"/>
      <c r="U371" s="47"/>
      <c r="V371" s="48"/>
      <c r="W371" s="49"/>
      <c r="X371" s="49"/>
      <c r="Y371" s="49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  <c r="AL371" s="50"/>
      <c r="AM371" s="50"/>
      <c r="AN371" s="50"/>
      <c r="AO371" s="50"/>
      <c r="AP371" s="50"/>
      <c r="AQ371" s="50"/>
      <c r="AR371" s="50"/>
      <c r="AS371" s="50"/>
      <c r="AT371" s="50"/>
      <c r="AU371" s="50"/>
      <c r="AV371" s="50"/>
      <c r="AW371" s="50"/>
      <c r="AX371" s="50"/>
      <c r="AY371" s="50"/>
    </row>
    <row r="372" ht="12.75" customHeight="1">
      <c r="A372" s="27"/>
      <c r="B372" s="27"/>
      <c r="C372" s="33"/>
      <c r="D372" s="34"/>
      <c r="E372" s="34"/>
      <c r="F372" s="34"/>
      <c r="G372" s="34"/>
      <c r="H372" s="45"/>
      <c r="I372" s="37"/>
      <c r="J372" s="38"/>
      <c r="K372" s="39"/>
      <c r="L372" s="38"/>
      <c r="M372" s="40"/>
      <c r="N372" s="41"/>
      <c r="P372" s="42"/>
      <c r="Q372" s="42"/>
      <c r="R372" s="42"/>
      <c r="T372" s="46"/>
      <c r="U372" s="47"/>
      <c r="V372" s="48"/>
      <c r="W372" s="49"/>
      <c r="X372" s="49"/>
      <c r="Y372" s="49"/>
      <c r="Z372" s="50"/>
      <c r="AA372" s="50"/>
      <c r="AB372" s="50"/>
      <c r="AC372" s="50"/>
      <c r="AD372" s="50"/>
      <c r="AE372" s="50"/>
      <c r="AF372" s="50"/>
      <c r="AG372" s="50"/>
      <c r="AH372" s="50"/>
      <c r="AI372" s="50"/>
      <c r="AJ372" s="50"/>
      <c r="AK372" s="50"/>
      <c r="AL372" s="50"/>
      <c r="AM372" s="50"/>
      <c r="AN372" s="50"/>
      <c r="AO372" s="50"/>
      <c r="AP372" s="50"/>
      <c r="AQ372" s="50"/>
      <c r="AR372" s="50"/>
      <c r="AS372" s="50"/>
      <c r="AT372" s="50"/>
      <c r="AU372" s="50"/>
      <c r="AV372" s="50"/>
      <c r="AW372" s="50"/>
      <c r="AX372" s="50"/>
      <c r="AY372" s="50"/>
    </row>
    <row r="373" ht="12.75" customHeight="1">
      <c r="A373" s="27"/>
      <c r="B373" s="27"/>
      <c r="C373" s="33"/>
      <c r="D373" s="34"/>
      <c r="E373" s="34"/>
      <c r="F373" s="34"/>
      <c r="G373" s="34"/>
      <c r="H373" s="45"/>
      <c r="I373" s="37"/>
      <c r="J373" s="38"/>
      <c r="K373" s="39"/>
      <c r="L373" s="38"/>
      <c r="M373" s="40"/>
      <c r="N373" s="41"/>
      <c r="P373" s="42"/>
      <c r="Q373" s="42"/>
      <c r="R373" s="42"/>
      <c r="T373" s="46"/>
      <c r="U373" s="47"/>
      <c r="V373" s="48"/>
      <c r="W373" s="49"/>
      <c r="X373" s="49"/>
      <c r="Y373" s="49"/>
      <c r="Z373" s="50"/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  <c r="AK373" s="50"/>
      <c r="AL373" s="50"/>
      <c r="AM373" s="50"/>
      <c r="AN373" s="50"/>
      <c r="AO373" s="50"/>
      <c r="AP373" s="50"/>
      <c r="AQ373" s="50"/>
      <c r="AR373" s="50"/>
      <c r="AS373" s="50"/>
      <c r="AT373" s="50"/>
      <c r="AU373" s="50"/>
      <c r="AV373" s="50"/>
      <c r="AW373" s="50"/>
      <c r="AX373" s="50"/>
      <c r="AY373" s="50"/>
    </row>
    <row r="374" ht="12.75" customHeight="1">
      <c r="A374" s="27"/>
      <c r="B374" s="27"/>
      <c r="C374" s="33"/>
      <c r="D374" s="34"/>
      <c r="E374" s="34"/>
      <c r="F374" s="34"/>
      <c r="G374" s="34"/>
      <c r="H374" s="45"/>
      <c r="I374" s="37"/>
      <c r="J374" s="38"/>
      <c r="K374" s="39"/>
      <c r="L374" s="38"/>
      <c r="M374" s="40"/>
      <c r="N374" s="41"/>
      <c r="P374" s="42"/>
      <c r="Q374" s="42"/>
      <c r="R374" s="42"/>
      <c r="T374" s="46"/>
      <c r="U374" s="47"/>
      <c r="V374" s="48"/>
      <c r="W374" s="49"/>
      <c r="X374" s="49"/>
      <c r="Y374" s="49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50"/>
      <c r="AL374" s="50"/>
      <c r="AM374" s="50"/>
      <c r="AN374" s="50"/>
      <c r="AO374" s="50"/>
      <c r="AP374" s="50"/>
      <c r="AQ374" s="50"/>
      <c r="AR374" s="50"/>
      <c r="AS374" s="50"/>
      <c r="AT374" s="50"/>
      <c r="AU374" s="50"/>
      <c r="AV374" s="50"/>
      <c r="AW374" s="50"/>
      <c r="AX374" s="50"/>
      <c r="AY374" s="50"/>
    </row>
    <row r="375" ht="12.75" customHeight="1">
      <c r="A375" s="27"/>
      <c r="B375" s="27"/>
      <c r="C375" s="33"/>
      <c r="D375" s="34"/>
      <c r="E375" s="34"/>
      <c r="F375" s="34"/>
      <c r="G375" s="34"/>
      <c r="H375" s="45"/>
      <c r="I375" s="37"/>
      <c r="J375" s="38"/>
      <c r="K375" s="39"/>
      <c r="L375" s="38"/>
      <c r="M375" s="40"/>
      <c r="N375" s="41"/>
      <c r="P375" s="42"/>
      <c r="Q375" s="42"/>
      <c r="R375" s="42"/>
      <c r="T375" s="46"/>
      <c r="U375" s="47"/>
      <c r="V375" s="48"/>
      <c r="W375" s="49"/>
      <c r="X375" s="49"/>
      <c r="Y375" s="49"/>
      <c r="Z375" s="50"/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  <c r="AK375" s="50"/>
      <c r="AL375" s="50"/>
      <c r="AM375" s="50"/>
      <c r="AN375" s="50"/>
      <c r="AO375" s="50"/>
      <c r="AP375" s="50"/>
      <c r="AQ375" s="50"/>
      <c r="AR375" s="50"/>
      <c r="AS375" s="50"/>
      <c r="AT375" s="50"/>
      <c r="AU375" s="50"/>
      <c r="AV375" s="50"/>
      <c r="AW375" s="50"/>
      <c r="AX375" s="50"/>
      <c r="AY375" s="50"/>
    </row>
    <row r="376" ht="12.75" customHeight="1">
      <c r="A376" s="27"/>
      <c r="B376" s="27"/>
      <c r="C376" s="33"/>
      <c r="D376" s="34"/>
      <c r="E376" s="34"/>
      <c r="F376" s="34"/>
      <c r="G376" s="34"/>
      <c r="H376" s="45"/>
      <c r="I376" s="37"/>
      <c r="J376" s="38"/>
      <c r="K376" s="39"/>
      <c r="L376" s="38"/>
      <c r="M376" s="40"/>
      <c r="N376" s="41"/>
      <c r="P376" s="42"/>
      <c r="Q376" s="42"/>
      <c r="R376" s="42"/>
      <c r="T376" s="46"/>
      <c r="U376" s="47"/>
      <c r="V376" s="48"/>
      <c r="W376" s="49"/>
      <c r="X376" s="49"/>
      <c r="Y376" s="49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</row>
    <row r="377" ht="12.75" customHeight="1">
      <c r="A377" s="27"/>
      <c r="B377" s="27"/>
      <c r="C377" s="33"/>
      <c r="D377" s="34"/>
      <c r="E377" s="34"/>
      <c r="F377" s="34"/>
      <c r="G377" s="34"/>
      <c r="H377" s="45"/>
      <c r="I377" s="37"/>
      <c r="J377" s="38"/>
      <c r="K377" s="39"/>
      <c r="L377" s="38"/>
      <c r="M377" s="40"/>
      <c r="N377" s="41"/>
      <c r="P377" s="42"/>
      <c r="Q377" s="42"/>
      <c r="R377" s="42"/>
      <c r="T377" s="46"/>
      <c r="U377" s="47"/>
      <c r="V377" s="48"/>
      <c r="W377" s="49"/>
      <c r="X377" s="49"/>
      <c r="Y377" s="49"/>
      <c r="Z377" s="50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50"/>
      <c r="AL377" s="50"/>
      <c r="AM377" s="50"/>
      <c r="AN377" s="50"/>
      <c r="AO377" s="50"/>
      <c r="AP377" s="50"/>
      <c r="AQ377" s="50"/>
      <c r="AR377" s="50"/>
      <c r="AS377" s="50"/>
      <c r="AT377" s="50"/>
      <c r="AU377" s="50"/>
      <c r="AV377" s="50"/>
      <c r="AW377" s="50"/>
      <c r="AX377" s="50"/>
      <c r="AY377" s="50"/>
    </row>
    <row r="378" ht="12.75" customHeight="1">
      <c r="A378" s="27"/>
      <c r="B378" s="27"/>
      <c r="C378" s="33"/>
      <c r="D378" s="34"/>
      <c r="E378" s="34"/>
      <c r="F378" s="34"/>
      <c r="G378" s="34"/>
      <c r="H378" s="45"/>
      <c r="I378" s="37"/>
      <c r="J378" s="38"/>
      <c r="K378" s="39"/>
      <c r="L378" s="38"/>
      <c r="M378" s="40"/>
      <c r="N378" s="41"/>
      <c r="P378" s="42"/>
      <c r="Q378" s="42"/>
      <c r="R378" s="42"/>
      <c r="T378" s="46"/>
      <c r="U378" s="47"/>
      <c r="V378" s="48"/>
      <c r="W378" s="49"/>
      <c r="X378" s="49"/>
      <c r="Y378" s="49"/>
      <c r="Z378" s="50"/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  <c r="AK378" s="50"/>
      <c r="AL378" s="50"/>
      <c r="AM378" s="50"/>
      <c r="AN378" s="50"/>
      <c r="AO378" s="50"/>
      <c r="AP378" s="50"/>
      <c r="AQ378" s="50"/>
      <c r="AR378" s="50"/>
      <c r="AS378" s="50"/>
      <c r="AT378" s="50"/>
      <c r="AU378" s="50"/>
      <c r="AV378" s="50"/>
      <c r="AW378" s="50"/>
      <c r="AX378" s="50"/>
      <c r="AY378" s="50"/>
    </row>
    <row r="379" ht="12.75" customHeight="1">
      <c r="A379" s="27"/>
      <c r="B379" s="27"/>
      <c r="C379" s="33"/>
      <c r="D379" s="34"/>
      <c r="E379" s="34"/>
      <c r="F379" s="34"/>
      <c r="G379" s="34"/>
      <c r="H379" s="45"/>
      <c r="I379" s="37"/>
      <c r="J379" s="38"/>
      <c r="K379" s="39"/>
      <c r="L379" s="38"/>
      <c r="M379" s="40"/>
      <c r="N379" s="41"/>
      <c r="P379" s="42"/>
      <c r="Q379" s="42"/>
      <c r="R379" s="42"/>
      <c r="T379" s="46"/>
      <c r="U379" s="47"/>
      <c r="V379" s="48"/>
      <c r="W379" s="49"/>
      <c r="X379" s="49"/>
      <c r="Y379" s="49"/>
      <c r="Z379" s="50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  <c r="AK379" s="50"/>
      <c r="AL379" s="50"/>
      <c r="AM379" s="50"/>
      <c r="AN379" s="50"/>
      <c r="AO379" s="50"/>
      <c r="AP379" s="50"/>
      <c r="AQ379" s="50"/>
      <c r="AR379" s="50"/>
      <c r="AS379" s="50"/>
      <c r="AT379" s="50"/>
      <c r="AU379" s="50"/>
      <c r="AV379" s="50"/>
      <c r="AW379" s="50"/>
      <c r="AX379" s="50"/>
      <c r="AY379" s="50"/>
    </row>
    <row r="380" ht="12.75" customHeight="1">
      <c r="A380" s="27"/>
      <c r="B380" s="27"/>
      <c r="C380" s="33"/>
      <c r="D380" s="34"/>
      <c r="E380" s="34"/>
      <c r="F380" s="34"/>
      <c r="G380" s="34"/>
      <c r="H380" s="45"/>
      <c r="I380" s="37"/>
      <c r="J380" s="38"/>
      <c r="K380" s="39"/>
      <c r="L380" s="38"/>
      <c r="M380" s="40"/>
      <c r="N380" s="41"/>
      <c r="P380" s="42"/>
      <c r="Q380" s="42"/>
      <c r="R380" s="42"/>
      <c r="T380" s="46"/>
      <c r="U380" s="47"/>
      <c r="V380" s="48"/>
      <c r="W380" s="49"/>
      <c r="X380" s="49"/>
      <c r="Y380" s="49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  <c r="AK380" s="50"/>
      <c r="AL380" s="50"/>
      <c r="AM380" s="50"/>
      <c r="AN380" s="50"/>
      <c r="AO380" s="50"/>
      <c r="AP380" s="50"/>
      <c r="AQ380" s="50"/>
      <c r="AR380" s="50"/>
      <c r="AS380" s="50"/>
      <c r="AT380" s="50"/>
      <c r="AU380" s="50"/>
      <c r="AV380" s="50"/>
      <c r="AW380" s="50"/>
      <c r="AX380" s="50"/>
      <c r="AY380" s="50"/>
    </row>
    <row r="381" ht="12.75" customHeight="1">
      <c r="A381" s="27"/>
      <c r="B381" s="27"/>
      <c r="C381" s="33"/>
      <c r="D381" s="34"/>
      <c r="E381" s="34"/>
      <c r="F381" s="34"/>
      <c r="G381" s="34"/>
      <c r="H381" s="45"/>
      <c r="I381" s="37"/>
      <c r="J381" s="38"/>
      <c r="K381" s="39"/>
      <c r="L381" s="38"/>
      <c r="M381" s="40"/>
      <c r="N381" s="41"/>
      <c r="P381" s="42"/>
      <c r="Q381" s="42"/>
      <c r="R381" s="42"/>
      <c r="T381" s="46"/>
      <c r="U381" s="47"/>
      <c r="V381" s="48"/>
      <c r="W381" s="49"/>
      <c r="X381" s="49"/>
      <c r="Y381" s="49"/>
      <c r="Z381" s="50"/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  <c r="AK381" s="50"/>
      <c r="AL381" s="50"/>
      <c r="AM381" s="50"/>
      <c r="AN381" s="50"/>
      <c r="AO381" s="50"/>
      <c r="AP381" s="50"/>
      <c r="AQ381" s="50"/>
      <c r="AR381" s="50"/>
      <c r="AS381" s="50"/>
      <c r="AT381" s="50"/>
      <c r="AU381" s="50"/>
      <c r="AV381" s="50"/>
      <c r="AW381" s="50"/>
      <c r="AX381" s="50"/>
      <c r="AY381" s="50"/>
    </row>
    <row r="382" ht="12.75" customHeight="1">
      <c r="A382" s="27"/>
      <c r="B382" s="27"/>
      <c r="C382" s="33"/>
      <c r="D382" s="34"/>
      <c r="E382" s="34"/>
      <c r="F382" s="34"/>
      <c r="G382" s="34"/>
      <c r="H382" s="45"/>
      <c r="I382" s="37"/>
      <c r="J382" s="38"/>
      <c r="K382" s="39"/>
      <c r="L382" s="38"/>
      <c r="M382" s="40"/>
      <c r="N382" s="41"/>
      <c r="P382" s="42"/>
      <c r="Q382" s="42"/>
      <c r="R382" s="42"/>
      <c r="T382" s="46"/>
      <c r="U382" s="47"/>
      <c r="V382" s="48"/>
      <c r="W382" s="49"/>
      <c r="X382" s="49"/>
      <c r="Y382" s="49"/>
      <c r="Z382" s="50"/>
      <c r="AA382" s="50"/>
      <c r="AB382" s="50"/>
      <c r="AC382" s="50"/>
      <c r="AD382" s="50"/>
      <c r="AE382" s="50"/>
      <c r="AF382" s="50"/>
      <c r="AG382" s="50"/>
      <c r="AH382" s="50"/>
      <c r="AI382" s="50"/>
      <c r="AJ382" s="50"/>
      <c r="AK382" s="50"/>
      <c r="AL382" s="50"/>
      <c r="AM382" s="50"/>
      <c r="AN382" s="50"/>
      <c r="AO382" s="50"/>
      <c r="AP382" s="50"/>
      <c r="AQ382" s="50"/>
      <c r="AR382" s="50"/>
      <c r="AS382" s="50"/>
      <c r="AT382" s="50"/>
      <c r="AU382" s="50"/>
      <c r="AV382" s="50"/>
      <c r="AW382" s="50"/>
      <c r="AX382" s="50"/>
      <c r="AY382" s="50"/>
    </row>
    <row r="383" ht="12.75" customHeight="1">
      <c r="A383" s="27"/>
      <c r="B383" s="27"/>
      <c r="C383" s="33"/>
      <c r="D383" s="34"/>
      <c r="E383" s="34"/>
      <c r="F383" s="34"/>
      <c r="G383" s="34"/>
      <c r="H383" s="45"/>
      <c r="I383" s="37"/>
      <c r="J383" s="38"/>
      <c r="K383" s="39"/>
      <c r="L383" s="38"/>
      <c r="M383" s="40"/>
      <c r="N383" s="41"/>
      <c r="P383" s="42"/>
      <c r="Q383" s="42"/>
      <c r="R383" s="42"/>
      <c r="T383" s="46"/>
      <c r="U383" s="47"/>
      <c r="V383" s="48"/>
      <c r="W383" s="49"/>
      <c r="X383" s="49"/>
      <c r="Y383" s="49"/>
      <c r="Z383" s="50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50"/>
      <c r="AL383" s="50"/>
      <c r="AM383" s="50"/>
      <c r="AN383" s="50"/>
      <c r="AO383" s="50"/>
      <c r="AP383" s="50"/>
      <c r="AQ383" s="50"/>
      <c r="AR383" s="50"/>
      <c r="AS383" s="50"/>
      <c r="AT383" s="50"/>
      <c r="AU383" s="50"/>
      <c r="AV383" s="50"/>
      <c r="AW383" s="50"/>
      <c r="AX383" s="50"/>
      <c r="AY383" s="50"/>
    </row>
    <row r="384" ht="12.75" customHeight="1">
      <c r="A384" s="27"/>
      <c r="B384" s="27"/>
      <c r="C384" s="33"/>
      <c r="D384" s="34"/>
      <c r="E384" s="34"/>
      <c r="F384" s="34"/>
      <c r="G384" s="34"/>
      <c r="H384" s="45"/>
      <c r="I384" s="37"/>
      <c r="J384" s="38"/>
      <c r="K384" s="39"/>
      <c r="L384" s="38"/>
      <c r="M384" s="40"/>
      <c r="N384" s="41"/>
      <c r="P384" s="42"/>
      <c r="Q384" s="42"/>
      <c r="R384" s="42"/>
      <c r="T384" s="46"/>
      <c r="U384" s="47"/>
      <c r="V384" s="48"/>
      <c r="W384" s="49"/>
      <c r="X384" s="49"/>
      <c r="Y384" s="49"/>
      <c r="Z384" s="50"/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  <c r="AK384" s="50"/>
      <c r="AL384" s="50"/>
      <c r="AM384" s="50"/>
      <c r="AN384" s="50"/>
      <c r="AO384" s="50"/>
      <c r="AP384" s="50"/>
      <c r="AQ384" s="50"/>
      <c r="AR384" s="50"/>
      <c r="AS384" s="50"/>
      <c r="AT384" s="50"/>
      <c r="AU384" s="50"/>
      <c r="AV384" s="50"/>
      <c r="AW384" s="50"/>
      <c r="AX384" s="50"/>
      <c r="AY384" s="50"/>
    </row>
    <row r="385" ht="12.75" customHeight="1">
      <c r="A385" s="27"/>
      <c r="B385" s="27"/>
      <c r="C385" s="33"/>
      <c r="D385" s="34"/>
      <c r="E385" s="34"/>
      <c r="F385" s="34"/>
      <c r="G385" s="34"/>
      <c r="H385" s="45"/>
      <c r="I385" s="37"/>
      <c r="J385" s="38"/>
      <c r="K385" s="39"/>
      <c r="L385" s="38"/>
      <c r="M385" s="40"/>
      <c r="N385" s="41"/>
      <c r="P385" s="42"/>
      <c r="Q385" s="42"/>
      <c r="R385" s="42"/>
      <c r="T385" s="46"/>
      <c r="U385" s="47"/>
      <c r="V385" s="48"/>
      <c r="W385" s="49"/>
      <c r="X385" s="49"/>
      <c r="Y385" s="49"/>
      <c r="Z385" s="50"/>
      <c r="AA385" s="50"/>
      <c r="AB385" s="50"/>
      <c r="AC385" s="50"/>
      <c r="AD385" s="50"/>
      <c r="AE385" s="50"/>
      <c r="AF385" s="50"/>
      <c r="AG385" s="50"/>
      <c r="AH385" s="50"/>
      <c r="AI385" s="50"/>
      <c r="AJ385" s="50"/>
      <c r="AK385" s="50"/>
      <c r="AL385" s="50"/>
      <c r="AM385" s="50"/>
      <c r="AN385" s="50"/>
      <c r="AO385" s="50"/>
      <c r="AP385" s="50"/>
      <c r="AQ385" s="50"/>
      <c r="AR385" s="50"/>
      <c r="AS385" s="50"/>
      <c r="AT385" s="50"/>
      <c r="AU385" s="50"/>
      <c r="AV385" s="50"/>
      <c r="AW385" s="50"/>
      <c r="AX385" s="50"/>
      <c r="AY385" s="50"/>
    </row>
    <row r="386" ht="12.75" customHeight="1">
      <c r="A386" s="27"/>
      <c r="B386" s="27"/>
      <c r="C386" s="33"/>
      <c r="D386" s="34"/>
      <c r="E386" s="34"/>
      <c r="F386" s="34"/>
      <c r="G386" s="34"/>
      <c r="H386" s="45"/>
      <c r="I386" s="37"/>
      <c r="J386" s="38"/>
      <c r="K386" s="39"/>
      <c r="L386" s="38"/>
      <c r="M386" s="40"/>
      <c r="N386" s="41"/>
      <c r="P386" s="42"/>
      <c r="Q386" s="42"/>
      <c r="R386" s="42"/>
      <c r="T386" s="46"/>
      <c r="U386" s="47"/>
      <c r="V386" s="48"/>
      <c r="W386" s="49"/>
      <c r="X386" s="49"/>
      <c r="Y386" s="49"/>
      <c r="Z386" s="50"/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  <c r="AK386" s="50"/>
      <c r="AL386" s="50"/>
      <c r="AM386" s="50"/>
      <c r="AN386" s="50"/>
      <c r="AO386" s="50"/>
      <c r="AP386" s="50"/>
      <c r="AQ386" s="50"/>
      <c r="AR386" s="50"/>
      <c r="AS386" s="50"/>
      <c r="AT386" s="50"/>
      <c r="AU386" s="50"/>
      <c r="AV386" s="50"/>
      <c r="AW386" s="50"/>
      <c r="AX386" s="50"/>
      <c r="AY386" s="50"/>
    </row>
    <row r="387" ht="12.75" customHeight="1">
      <c r="A387" s="27"/>
      <c r="B387" s="27"/>
      <c r="C387" s="33"/>
      <c r="D387" s="34"/>
      <c r="E387" s="34"/>
      <c r="F387" s="34"/>
      <c r="G387" s="34"/>
      <c r="H387" s="45"/>
      <c r="I387" s="37"/>
      <c r="J387" s="38"/>
      <c r="K387" s="39"/>
      <c r="L387" s="38"/>
      <c r="M387" s="40"/>
      <c r="N387" s="41"/>
      <c r="P387" s="42"/>
      <c r="Q387" s="42"/>
      <c r="R387" s="42"/>
      <c r="T387" s="46"/>
      <c r="U387" s="47"/>
      <c r="V387" s="48"/>
      <c r="W387" s="49"/>
      <c r="X387" s="49"/>
      <c r="Y387" s="49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50"/>
      <c r="AL387" s="50"/>
      <c r="AM387" s="50"/>
      <c r="AN387" s="50"/>
      <c r="AO387" s="50"/>
      <c r="AP387" s="50"/>
      <c r="AQ387" s="50"/>
      <c r="AR387" s="50"/>
      <c r="AS387" s="50"/>
      <c r="AT387" s="50"/>
      <c r="AU387" s="50"/>
      <c r="AV387" s="50"/>
      <c r="AW387" s="50"/>
      <c r="AX387" s="50"/>
      <c r="AY387" s="50"/>
    </row>
    <row r="388" ht="12.75" customHeight="1">
      <c r="A388" s="27"/>
      <c r="B388" s="27"/>
      <c r="C388" s="33"/>
      <c r="D388" s="34"/>
      <c r="E388" s="34"/>
      <c r="F388" s="34"/>
      <c r="G388" s="34"/>
      <c r="H388" s="45"/>
      <c r="I388" s="37"/>
      <c r="J388" s="38"/>
      <c r="K388" s="39"/>
      <c r="L388" s="38"/>
      <c r="M388" s="40"/>
      <c r="N388" s="41"/>
      <c r="P388" s="42"/>
      <c r="Q388" s="42"/>
      <c r="R388" s="42"/>
      <c r="T388" s="46"/>
      <c r="U388" s="47"/>
      <c r="V388" s="48"/>
      <c r="W388" s="49"/>
      <c r="X388" s="49"/>
      <c r="Y388" s="49"/>
      <c r="Z388" s="50"/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  <c r="AK388" s="50"/>
      <c r="AL388" s="50"/>
      <c r="AM388" s="50"/>
      <c r="AN388" s="50"/>
      <c r="AO388" s="50"/>
      <c r="AP388" s="50"/>
      <c r="AQ388" s="50"/>
      <c r="AR388" s="50"/>
      <c r="AS388" s="50"/>
      <c r="AT388" s="50"/>
      <c r="AU388" s="50"/>
      <c r="AV388" s="50"/>
      <c r="AW388" s="50"/>
      <c r="AX388" s="50"/>
      <c r="AY388" s="50"/>
    </row>
    <row r="389" ht="12.75" customHeight="1">
      <c r="A389" s="27"/>
      <c r="B389" s="27"/>
      <c r="C389" s="33"/>
      <c r="D389" s="34"/>
      <c r="E389" s="34"/>
      <c r="F389" s="34"/>
      <c r="G389" s="34"/>
      <c r="H389" s="45"/>
      <c r="I389" s="37"/>
      <c r="J389" s="38"/>
      <c r="K389" s="39"/>
      <c r="L389" s="38"/>
      <c r="M389" s="40"/>
      <c r="N389" s="41"/>
      <c r="P389" s="42"/>
      <c r="Q389" s="42"/>
      <c r="R389" s="42"/>
      <c r="T389" s="46"/>
      <c r="U389" s="47"/>
      <c r="V389" s="48"/>
      <c r="W389" s="49"/>
      <c r="X389" s="49"/>
      <c r="Y389" s="49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50"/>
      <c r="AL389" s="50"/>
      <c r="AM389" s="50"/>
      <c r="AN389" s="50"/>
      <c r="AO389" s="50"/>
      <c r="AP389" s="50"/>
      <c r="AQ389" s="50"/>
      <c r="AR389" s="50"/>
      <c r="AS389" s="50"/>
      <c r="AT389" s="50"/>
      <c r="AU389" s="50"/>
      <c r="AV389" s="50"/>
      <c r="AW389" s="50"/>
      <c r="AX389" s="50"/>
      <c r="AY389" s="50"/>
    </row>
    <row r="390" ht="12.75" customHeight="1">
      <c r="A390" s="27"/>
      <c r="B390" s="27"/>
      <c r="C390" s="33"/>
      <c r="D390" s="34"/>
      <c r="E390" s="34"/>
      <c r="F390" s="34"/>
      <c r="G390" s="34"/>
      <c r="H390" s="45"/>
      <c r="I390" s="37"/>
      <c r="J390" s="38"/>
      <c r="K390" s="39"/>
      <c r="L390" s="38"/>
      <c r="M390" s="40"/>
      <c r="N390" s="41"/>
      <c r="P390" s="42"/>
      <c r="Q390" s="42"/>
      <c r="R390" s="42"/>
      <c r="T390" s="46"/>
      <c r="U390" s="47"/>
      <c r="V390" s="48"/>
      <c r="W390" s="49"/>
      <c r="X390" s="49"/>
      <c r="Y390" s="49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  <c r="AL390" s="50"/>
      <c r="AM390" s="50"/>
      <c r="AN390" s="50"/>
      <c r="AO390" s="50"/>
      <c r="AP390" s="50"/>
      <c r="AQ390" s="50"/>
      <c r="AR390" s="50"/>
      <c r="AS390" s="50"/>
      <c r="AT390" s="50"/>
      <c r="AU390" s="50"/>
      <c r="AV390" s="50"/>
      <c r="AW390" s="50"/>
      <c r="AX390" s="50"/>
      <c r="AY390" s="50"/>
    </row>
    <row r="391" ht="12.75" customHeight="1">
      <c r="A391" s="27"/>
      <c r="B391" s="27"/>
      <c r="C391" s="33"/>
      <c r="D391" s="34"/>
      <c r="E391" s="34"/>
      <c r="F391" s="34"/>
      <c r="G391" s="34"/>
      <c r="H391" s="45"/>
      <c r="I391" s="37"/>
      <c r="J391" s="38"/>
      <c r="K391" s="39"/>
      <c r="L391" s="38"/>
      <c r="M391" s="40"/>
      <c r="N391" s="41"/>
      <c r="P391" s="42"/>
      <c r="Q391" s="42"/>
      <c r="R391" s="42"/>
      <c r="T391" s="46"/>
      <c r="U391" s="47"/>
      <c r="V391" s="48"/>
      <c r="W391" s="49"/>
      <c r="X391" s="49"/>
      <c r="Y391" s="49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  <c r="AM391" s="50"/>
      <c r="AN391" s="50"/>
      <c r="AO391" s="50"/>
      <c r="AP391" s="50"/>
      <c r="AQ391" s="50"/>
      <c r="AR391" s="50"/>
      <c r="AS391" s="50"/>
      <c r="AT391" s="50"/>
      <c r="AU391" s="50"/>
      <c r="AV391" s="50"/>
      <c r="AW391" s="50"/>
      <c r="AX391" s="50"/>
      <c r="AY391" s="50"/>
    </row>
    <row r="392" ht="12.75" customHeight="1">
      <c r="A392" s="27"/>
      <c r="B392" s="27"/>
      <c r="C392" s="33"/>
      <c r="D392" s="34"/>
      <c r="E392" s="34"/>
      <c r="F392" s="34"/>
      <c r="G392" s="34"/>
      <c r="H392" s="45"/>
      <c r="I392" s="37"/>
      <c r="J392" s="38"/>
      <c r="K392" s="39"/>
      <c r="L392" s="38"/>
      <c r="M392" s="40"/>
      <c r="N392" s="41"/>
      <c r="P392" s="42"/>
      <c r="Q392" s="42"/>
      <c r="R392" s="42"/>
      <c r="T392" s="46"/>
      <c r="U392" s="47"/>
      <c r="V392" s="48"/>
      <c r="W392" s="49"/>
      <c r="X392" s="49"/>
      <c r="Y392" s="49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  <c r="AM392" s="50"/>
      <c r="AN392" s="50"/>
      <c r="AO392" s="50"/>
      <c r="AP392" s="50"/>
      <c r="AQ392" s="50"/>
      <c r="AR392" s="50"/>
      <c r="AS392" s="50"/>
      <c r="AT392" s="50"/>
      <c r="AU392" s="50"/>
      <c r="AV392" s="50"/>
      <c r="AW392" s="50"/>
      <c r="AX392" s="50"/>
      <c r="AY392" s="50"/>
    </row>
    <row r="393" ht="12.75" customHeight="1">
      <c r="A393" s="27"/>
      <c r="B393" s="27"/>
      <c r="C393" s="33"/>
      <c r="D393" s="34"/>
      <c r="E393" s="34"/>
      <c r="F393" s="34"/>
      <c r="G393" s="34"/>
      <c r="H393" s="45"/>
      <c r="I393" s="37"/>
      <c r="J393" s="38"/>
      <c r="K393" s="39"/>
      <c r="L393" s="38"/>
      <c r="M393" s="40"/>
      <c r="N393" s="41"/>
      <c r="P393" s="42"/>
      <c r="Q393" s="42"/>
      <c r="R393" s="42"/>
      <c r="T393" s="46"/>
      <c r="U393" s="47"/>
      <c r="V393" s="48"/>
      <c r="W393" s="49"/>
      <c r="X393" s="49"/>
      <c r="Y393" s="49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  <c r="AM393" s="50"/>
      <c r="AN393" s="50"/>
      <c r="AO393" s="50"/>
      <c r="AP393" s="50"/>
      <c r="AQ393" s="50"/>
      <c r="AR393" s="50"/>
      <c r="AS393" s="50"/>
      <c r="AT393" s="50"/>
      <c r="AU393" s="50"/>
      <c r="AV393" s="50"/>
      <c r="AW393" s="50"/>
      <c r="AX393" s="50"/>
      <c r="AY393" s="50"/>
    </row>
    <row r="394" ht="12.75" customHeight="1">
      <c r="A394" s="27"/>
      <c r="B394" s="27"/>
      <c r="C394" s="33"/>
      <c r="D394" s="34"/>
      <c r="E394" s="34"/>
      <c r="F394" s="34"/>
      <c r="G394" s="34"/>
      <c r="H394" s="45"/>
      <c r="I394" s="37"/>
      <c r="J394" s="38"/>
      <c r="K394" s="39"/>
      <c r="L394" s="38"/>
      <c r="M394" s="40"/>
      <c r="N394" s="41"/>
      <c r="P394" s="42"/>
      <c r="Q394" s="42"/>
      <c r="R394" s="42"/>
      <c r="T394" s="46"/>
      <c r="U394" s="47"/>
      <c r="V394" s="48"/>
      <c r="W394" s="49"/>
      <c r="X394" s="49"/>
      <c r="Y394" s="49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  <c r="AM394" s="50"/>
      <c r="AN394" s="50"/>
      <c r="AO394" s="50"/>
      <c r="AP394" s="50"/>
      <c r="AQ394" s="50"/>
      <c r="AR394" s="50"/>
      <c r="AS394" s="50"/>
      <c r="AT394" s="50"/>
      <c r="AU394" s="50"/>
      <c r="AV394" s="50"/>
      <c r="AW394" s="50"/>
      <c r="AX394" s="50"/>
      <c r="AY394" s="50"/>
    </row>
    <row r="395" ht="12.75" customHeight="1">
      <c r="A395" s="27"/>
      <c r="B395" s="27"/>
      <c r="C395" s="33"/>
      <c r="D395" s="34"/>
      <c r="E395" s="34"/>
      <c r="F395" s="34"/>
      <c r="G395" s="34"/>
      <c r="H395" s="45"/>
      <c r="I395" s="37"/>
      <c r="J395" s="38"/>
      <c r="K395" s="39"/>
      <c r="L395" s="38"/>
      <c r="M395" s="40"/>
      <c r="N395" s="41"/>
      <c r="P395" s="42"/>
      <c r="Q395" s="42"/>
      <c r="R395" s="42"/>
      <c r="T395" s="46"/>
      <c r="U395" s="47"/>
      <c r="V395" s="48"/>
      <c r="W395" s="49"/>
      <c r="X395" s="49"/>
      <c r="Y395" s="49"/>
      <c r="Z395" s="50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50"/>
      <c r="AL395" s="50"/>
      <c r="AM395" s="50"/>
      <c r="AN395" s="50"/>
      <c r="AO395" s="50"/>
      <c r="AP395" s="50"/>
      <c r="AQ395" s="50"/>
      <c r="AR395" s="50"/>
      <c r="AS395" s="50"/>
      <c r="AT395" s="50"/>
      <c r="AU395" s="50"/>
      <c r="AV395" s="50"/>
      <c r="AW395" s="50"/>
      <c r="AX395" s="50"/>
      <c r="AY395" s="50"/>
    </row>
    <row r="396" ht="12.75" customHeight="1">
      <c r="A396" s="27"/>
      <c r="B396" s="27"/>
      <c r="C396" s="33"/>
      <c r="D396" s="34"/>
      <c r="E396" s="34"/>
      <c r="F396" s="34"/>
      <c r="G396" s="34"/>
      <c r="H396" s="45"/>
      <c r="I396" s="37"/>
      <c r="J396" s="38"/>
      <c r="K396" s="39"/>
      <c r="L396" s="38"/>
      <c r="M396" s="40"/>
      <c r="N396" s="41"/>
      <c r="P396" s="42"/>
      <c r="Q396" s="42"/>
      <c r="R396" s="42"/>
      <c r="T396" s="46"/>
      <c r="U396" s="47"/>
      <c r="V396" s="48"/>
      <c r="W396" s="49"/>
      <c r="X396" s="49"/>
      <c r="Y396" s="49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  <c r="AM396" s="50"/>
      <c r="AN396" s="50"/>
      <c r="AO396" s="50"/>
      <c r="AP396" s="50"/>
      <c r="AQ396" s="50"/>
      <c r="AR396" s="50"/>
      <c r="AS396" s="50"/>
      <c r="AT396" s="50"/>
      <c r="AU396" s="50"/>
      <c r="AV396" s="50"/>
      <c r="AW396" s="50"/>
      <c r="AX396" s="50"/>
      <c r="AY396" s="50"/>
    </row>
    <row r="397" ht="12.75" customHeight="1">
      <c r="A397" s="27"/>
      <c r="B397" s="27"/>
      <c r="C397" s="33"/>
      <c r="D397" s="34"/>
      <c r="E397" s="34"/>
      <c r="F397" s="34"/>
      <c r="G397" s="34"/>
      <c r="H397" s="45"/>
      <c r="I397" s="37"/>
      <c r="J397" s="38"/>
      <c r="K397" s="39"/>
      <c r="L397" s="38"/>
      <c r="M397" s="40"/>
      <c r="N397" s="41"/>
      <c r="P397" s="42"/>
      <c r="Q397" s="42"/>
      <c r="R397" s="42"/>
      <c r="T397" s="46"/>
      <c r="U397" s="47"/>
      <c r="V397" s="48"/>
      <c r="W397" s="49"/>
      <c r="X397" s="49"/>
      <c r="Y397" s="49"/>
      <c r="Z397" s="50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50"/>
      <c r="AL397" s="50"/>
      <c r="AM397" s="50"/>
      <c r="AN397" s="50"/>
      <c r="AO397" s="50"/>
      <c r="AP397" s="50"/>
      <c r="AQ397" s="50"/>
      <c r="AR397" s="50"/>
      <c r="AS397" s="50"/>
      <c r="AT397" s="50"/>
      <c r="AU397" s="50"/>
      <c r="AV397" s="50"/>
      <c r="AW397" s="50"/>
      <c r="AX397" s="50"/>
      <c r="AY397" s="50"/>
    </row>
    <row r="398" ht="12.75" customHeight="1">
      <c r="A398" s="27"/>
      <c r="B398" s="27"/>
      <c r="C398" s="33"/>
      <c r="D398" s="34"/>
      <c r="E398" s="34"/>
      <c r="F398" s="34"/>
      <c r="G398" s="34"/>
      <c r="H398" s="45"/>
      <c r="I398" s="37"/>
      <c r="J398" s="38"/>
      <c r="K398" s="39"/>
      <c r="L398" s="38"/>
      <c r="M398" s="40"/>
      <c r="N398" s="41"/>
      <c r="P398" s="42"/>
      <c r="Q398" s="42"/>
      <c r="R398" s="42"/>
      <c r="T398" s="46"/>
      <c r="U398" s="47"/>
      <c r="V398" s="48"/>
      <c r="W398" s="49"/>
      <c r="X398" s="49"/>
      <c r="Y398" s="49"/>
      <c r="Z398" s="50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  <c r="AK398" s="50"/>
      <c r="AL398" s="50"/>
      <c r="AM398" s="50"/>
      <c r="AN398" s="50"/>
      <c r="AO398" s="50"/>
      <c r="AP398" s="50"/>
      <c r="AQ398" s="50"/>
      <c r="AR398" s="50"/>
      <c r="AS398" s="50"/>
      <c r="AT398" s="50"/>
      <c r="AU398" s="50"/>
      <c r="AV398" s="50"/>
      <c r="AW398" s="50"/>
      <c r="AX398" s="50"/>
      <c r="AY398" s="50"/>
    </row>
    <row r="399" ht="12.75" customHeight="1">
      <c r="A399" s="27"/>
      <c r="B399" s="27"/>
      <c r="C399" s="33"/>
      <c r="D399" s="34"/>
      <c r="E399" s="34"/>
      <c r="F399" s="34"/>
      <c r="G399" s="34"/>
      <c r="H399" s="45"/>
      <c r="I399" s="37"/>
      <c r="J399" s="38"/>
      <c r="K399" s="39"/>
      <c r="L399" s="38"/>
      <c r="M399" s="40"/>
      <c r="N399" s="41"/>
      <c r="P399" s="42"/>
      <c r="Q399" s="42"/>
      <c r="R399" s="42"/>
      <c r="T399" s="46"/>
      <c r="U399" s="47"/>
      <c r="V399" s="48"/>
      <c r="W399" s="49"/>
      <c r="X399" s="49"/>
      <c r="Y399" s="49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  <c r="AM399" s="50"/>
      <c r="AN399" s="50"/>
      <c r="AO399" s="50"/>
      <c r="AP399" s="50"/>
      <c r="AQ399" s="50"/>
      <c r="AR399" s="50"/>
      <c r="AS399" s="50"/>
      <c r="AT399" s="50"/>
      <c r="AU399" s="50"/>
      <c r="AV399" s="50"/>
      <c r="AW399" s="50"/>
      <c r="AX399" s="50"/>
      <c r="AY399" s="50"/>
    </row>
    <row r="400" ht="12.75" customHeight="1">
      <c r="A400" s="27"/>
      <c r="B400" s="27"/>
      <c r="C400" s="33"/>
      <c r="D400" s="34"/>
      <c r="E400" s="34"/>
      <c r="F400" s="34"/>
      <c r="G400" s="34"/>
      <c r="H400" s="45"/>
      <c r="I400" s="37"/>
      <c r="J400" s="38"/>
      <c r="K400" s="39"/>
      <c r="L400" s="38"/>
      <c r="M400" s="40"/>
      <c r="N400" s="41"/>
      <c r="P400" s="42"/>
      <c r="Q400" s="42"/>
      <c r="R400" s="42"/>
      <c r="T400" s="46"/>
      <c r="U400" s="47"/>
      <c r="V400" s="48"/>
      <c r="W400" s="49"/>
      <c r="X400" s="49"/>
      <c r="Y400" s="49"/>
      <c r="Z400" s="50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50"/>
      <c r="AL400" s="50"/>
      <c r="AM400" s="50"/>
      <c r="AN400" s="50"/>
      <c r="AO400" s="50"/>
      <c r="AP400" s="50"/>
      <c r="AQ400" s="50"/>
      <c r="AR400" s="50"/>
      <c r="AS400" s="50"/>
      <c r="AT400" s="50"/>
      <c r="AU400" s="50"/>
      <c r="AV400" s="50"/>
      <c r="AW400" s="50"/>
      <c r="AX400" s="50"/>
      <c r="AY400" s="50"/>
    </row>
    <row r="401" ht="12.75" customHeight="1">
      <c r="A401" s="27"/>
      <c r="B401" s="27"/>
      <c r="C401" s="33"/>
      <c r="D401" s="34"/>
      <c r="E401" s="34"/>
      <c r="F401" s="34"/>
      <c r="G401" s="34"/>
      <c r="H401" s="45"/>
      <c r="I401" s="37"/>
      <c r="J401" s="38"/>
      <c r="K401" s="39"/>
      <c r="L401" s="38"/>
      <c r="M401" s="40"/>
      <c r="N401" s="41"/>
      <c r="P401" s="42"/>
      <c r="Q401" s="42"/>
      <c r="R401" s="42"/>
      <c r="T401" s="46"/>
      <c r="U401" s="47"/>
      <c r="V401" s="48"/>
      <c r="W401" s="49"/>
      <c r="X401" s="49"/>
      <c r="Y401" s="49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  <c r="AL401" s="50"/>
      <c r="AM401" s="50"/>
      <c r="AN401" s="50"/>
      <c r="AO401" s="50"/>
      <c r="AP401" s="50"/>
      <c r="AQ401" s="50"/>
      <c r="AR401" s="50"/>
      <c r="AS401" s="50"/>
      <c r="AT401" s="50"/>
      <c r="AU401" s="50"/>
      <c r="AV401" s="50"/>
      <c r="AW401" s="50"/>
      <c r="AX401" s="50"/>
      <c r="AY401" s="50"/>
    </row>
    <row r="402" ht="12.75" customHeight="1">
      <c r="A402" s="27"/>
      <c r="B402" s="27"/>
      <c r="C402" s="33"/>
      <c r="D402" s="34"/>
      <c r="E402" s="34"/>
      <c r="F402" s="34"/>
      <c r="G402" s="34"/>
      <c r="H402" s="45"/>
      <c r="I402" s="37"/>
      <c r="J402" s="38"/>
      <c r="K402" s="39"/>
      <c r="L402" s="38"/>
      <c r="M402" s="40"/>
      <c r="N402" s="41"/>
      <c r="P402" s="42"/>
      <c r="Q402" s="42"/>
      <c r="R402" s="42"/>
      <c r="T402" s="46"/>
      <c r="U402" s="47"/>
      <c r="V402" s="48"/>
      <c r="W402" s="49"/>
      <c r="X402" s="49"/>
      <c r="Y402" s="49"/>
      <c r="Z402" s="50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50"/>
      <c r="AL402" s="50"/>
      <c r="AM402" s="50"/>
      <c r="AN402" s="50"/>
      <c r="AO402" s="50"/>
      <c r="AP402" s="50"/>
      <c r="AQ402" s="50"/>
      <c r="AR402" s="50"/>
      <c r="AS402" s="50"/>
      <c r="AT402" s="50"/>
      <c r="AU402" s="50"/>
      <c r="AV402" s="50"/>
      <c r="AW402" s="50"/>
      <c r="AX402" s="50"/>
      <c r="AY402" s="50"/>
    </row>
    <row r="403" ht="12.75" customHeight="1">
      <c r="A403" s="27"/>
      <c r="B403" s="27"/>
      <c r="C403" s="33"/>
      <c r="D403" s="34"/>
      <c r="E403" s="34"/>
      <c r="F403" s="34"/>
      <c r="G403" s="34"/>
      <c r="H403" s="45"/>
      <c r="I403" s="37"/>
      <c r="J403" s="38"/>
      <c r="K403" s="39"/>
      <c r="L403" s="38"/>
      <c r="M403" s="40"/>
      <c r="N403" s="41"/>
      <c r="P403" s="42"/>
      <c r="Q403" s="42"/>
      <c r="R403" s="42"/>
      <c r="T403" s="46"/>
      <c r="U403" s="47"/>
      <c r="V403" s="48"/>
      <c r="W403" s="49"/>
      <c r="X403" s="49"/>
      <c r="Y403" s="49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  <c r="AL403" s="50"/>
      <c r="AM403" s="50"/>
      <c r="AN403" s="50"/>
      <c r="AO403" s="50"/>
      <c r="AP403" s="50"/>
      <c r="AQ403" s="50"/>
      <c r="AR403" s="50"/>
      <c r="AS403" s="50"/>
      <c r="AT403" s="50"/>
      <c r="AU403" s="50"/>
      <c r="AV403" s="50"/>
      <c r="AW403" s="50"/>
      <c r="AX403" s="50"/>
      <c r="AY403" s="50"/>
    </row>
    <row r="404" ht="12.75" customHeight="1">
      <c r="A404" s="27"/>
      <c r="B404" s="27"/>
      <c r="C404" s="33"/>
      <c r="D404" s="34"/>
      <c r="E404" s="34"/>
      <c r="F404" s="34"/>
      <c r="G404" s="34"/>
      <c r="H404" s="45"/>
      <c r="I404" s="37"/>
      <c r="J404" s="38"/>
      <c r="K404" s="39"/>
      <c r="L404" s="38"/>
      <c r="M404" s="40"/>
      <c r="N404" s="41"/>
      <c r="P404" s="42"/>
      <c r="Q404" s="42"/>
      <c r="R404" s="42"/>
      <c r="T404" s="46"/>
      <c r="U404" s="47"/>
      <c r="V404" s="48"/>
      <c r="W404" s="49"/>
      <c r="X404" s="49"/>
      <c r="Y404" s="49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  <c r="AL404" s="50"/>
      <c r="AM404" s="50"/>
      <c r="AN404" s="50"/>
      <c r="AO404" s="50"/>
      <c r="AP404" s="50"/>
      <c r="AQ404" s="50"/>
      <c r="AR404" s="50"/>
      <c r="AS404" s="50"/>
      <c r="AT404" s="50"/>
      <c r="AU404" s="50"/>
      <c r="AV404" s="50"/>
      <c r="AW404" s="50"/>
      <c r="AX404" s="50"/>
      <c r="AY404" s="50"/>
    </row>
    <row r="405" ht="12.75" customHeight="1">
      <c r="A405" s="27"/>
      <c r="B405" s="27"/>
      <c r="C405" s="33"/>
      <c r="D405" s="34"/>
      <c r="E405" s="34"/>
      <c r="F405" s="34"/>
      <c r="G405" s="34"/>
      <c r="H405" s="45"/>
      <c r="I405" s="37"/>
      <c r="J405" s="38"/>
      <c r="K405" s="39"/>
      <c r="L405" s="38"/>
      <c r="M405" s="40"/>
      <c r="N405" s="41"/>
      <c r="P405" s="42"/>
      <c r="Q405" s="42"/>
      <c r="R405" s="42"/>
      <c r="T405" s="46"/>
      <c r="U405" s="47"/>
      <c r="V405" s="48"/>
      <c r="W405" s="49"/>
      <c r="X405" s="49"/>
      <c r="Y405" s="49"/>
      <c r="Z405" s="50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50"/>
      <c r="AL405" s="50"/>
      <c r="AM405" s="50"/>
      <c r="AN405" s="50"/>
      <c r="AO405" s="50"/>
      <c r="AP405" s="50"/>
      <c r="AQ405" s="50"/>
      <c r="AR405" s="50"/>
      <c r="AS405" s="50"/>
      <c r="AT405" s="50"/>
      <c r="AU405" s="50"/>
      <c r="AV405" s="50"/>
      <c r="AW405" s="50"/>
      <c r="AX405" s="50"/>
      <c r="AY405" s="50"/>
    </row>
    <row r="406" ht="12.75" customHeight="1">
      <c r="A406" s="27"/>
      <c r="B406" s="27"/>
      <c r="C406" s="33"/>
      <c r="D406" s="34"/>
      <c r="E406" s="34"/>
      <c r="F406" s="34"/>
      <c r="G406" s="34"/>
      <c r="H406" s="45"/>
      <c r="I406" s="37"/>
      <c r="J406" s="38"/>
      <c r="K406" s="39"/>
      <c r="L406" s="38"/>
      <c r="M406" s="40"/>
      <c r="N406" s="41"/>
      <c r="P406" s="42"/>
      <c r="Q406" s="42"/>
      <c r="R406" s="42"/>
      <c r="T406" s="46"/>
      <c r="U406" s="47"/>
      <c r="V406" s="48"/>
      <c r="W406" s="49"/>
      <c r="X406" s="49"/>
      <c r="Y406" s="49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  <c r="AK406" s="50"/>
      <c r="AL406" s="50"/>
      <c r="AM406" s="50"/>
      <c r="AN406" s="50"/>
      <c r="AO406" s="50"/>
      <c r="AP406" s="50"/>
      <c r="AQ406" s="50"/>
      <c r="AR406" s="50"/>
      <c r="AS406" s="50"/>
      <c r="AT406" s="50"/>
      <c r="AU406" s="50"/>
      <c r="AV406" s="50"/>
      <c r="AW406" s="50"/>
      <c r="AX406" s="50"/>
      <c r="AY406" s="50"/>
    </row>
    <row r="407" ht="12.75" customHeight="1">
      <c r="A407" s="27"/>
      <c r="B407" s="27"/>
      <c r="C407" s="33"/>
      <c r="D407" s="34"/>
      <c r="E407" s="34"/>
      <c r="F407" s="34"/>
      <c r="G407" s="34"/>
      <c r="H407" s="45"/>
      <c r="I407" s="37"/>
      <c r="J407" s="38"/>
      <c r="K407" s="39"/>
      <c r="L407" s="38"/>
      <c r="M407" s="40"/>
      <c r="N407" s="41"/>
      <c r="P407" s="42"/>
      <c r="Q407" s="42"/>
      <c r="R407" s="42"/>
      <c r="T407" s="46"/>
      <c r="U407" s="47"/>
      <c r="V407" s="48"/>
      <c r="W407" s="49"/>
      <c r="X407" s="49"/>
      <c r="Y407" s="49"/>
      <c r="Z407" s="50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50"/>
      <c r="AL407" s="50"/>
      <c r="AM407" s="50"/>
      <c r="AN407" s="50"/>
      <c r="AO407" s="50"/>
      <c r="AP407" s="50"/>
      <c r="AQ407" s="50"/>
      <c r="AR407" s="50"/>
      <c r="AS407" s="50"/>
      <c r="AT407" s="50"/>
      <c r="AU407" s="50"/>
      <c r="AV407" s="50"/>
      <c r="AW407" s="50"/>
      <c r="AX407" s="50"/>
      <c r="AY407" s="50"/>
    </row>
    <row r="408" ht="12.75" customHeight="1">
      <c r="A408" s="27"/>
      <c r="B408" s="27"/>
      <c r="C408" s="33"/>
      <c r="D408" s="34"/>
      <c r="E408" s="34"/>
      <c r="F408" s="34"/>
      <c r="G408" s="34"/>
      <c r="H408" s="45"/>
      <c r="I408" s="37"/>
      <c r="J408" s="38"/>
      <c r="K408" s="39"/>
      <c r="L408" s="38"/>
      <c r="M408" s="40"/>
      <c r="N408" s="41"/>
      <c r="P408" s="42"/>
      <c r="Q408" s="42"/>
      <c r="R408" s="42"/>
      <c r="T408" s="46"/>
      <c r="U408" s="47"/>
      <c r="V408" s="48"/>
      <c r="W408" s="49"/>
      <c r="X408" s="49"/>
      <c r="Y408" s="49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  <c r="AM408" s="50"/>
      <c r="AN408" s="50"/>
      <c r="AO408" s="50"/>
      <c r="AP408" s="50"/>
      <c r="AQ408" s="50"/>
      <c r="AR408" s="50"/>
      <c r="AS408" s="50"/>
      <c r="AT408" s="50"/>
      <c r="AU408" s="50"/>
      <c r="AV408" s="50"/>
      <c r="AW408" s="50"/>
      <c r="AX408" s="50"/>
      <c r="AY408" s="50"/>
    </row>
    <row r="409" ht="12.75" customHeight="1">
      <c r="A409" s="27"/>
      <c r="B409" s="27"/>
      <c r="C409" s="33"/>
      <c r="D409" s="34"/>
      <c r="E409" s="34"/>
      <c r="F409" s="34"/>
      <c r="G409" s="34"/>
      <c r="H409" s="45"/>
      <c r="I409" s="37"/>
      <c r="J409" s="38"/>
      <c r="K409" s="39"/>
      <c r="L409" s="38"/>
      <c r="M409" s="40"/>
      <c r="N409" s="41"/>
      <c r="P409" s="42"/>
      <c r="Q409" s="42"/>
      <c r="R409" s="42"/>
      <c r="T409" s="46"/>
      <c r="U409" s="47"/>
      <c r="V409" s="48"/>
      <c r="W409" s="49"/>
      <c r="X409" s="49"/>
      <c r="Y409" s="49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  <c r="AM409" s="50"/>
      <c r="AN409" s="50"/>
      <c r="AO409" s="50"/>
      <c r="AP409" s="50"/>
      <c r="AQ409" s="50"/>
      <c r="AR409" s="50"/>
      <c r="AS409" s="50"/>
      <c r="AT409" s="50"/>
      <c r="AU409" s="50"/>
      <c r="AV409" s="50"/>
      <c r="AW409" s="50"/>
      <c r="AX409" s="50"/>
      <c r="AY409" s="50"/>
    </row>
    <row r="410" ht="12.75" customHeight="1">
      <c r="A410" s="27"/>
      <c r="B410" s="27"/>
      <c r="C410" s="33"/>
      <c r="D410" s="34"/>
      <c r="E410" s="34"/>
      <c r="F410" s="34"/>
      <c r="G410" s="34"/>
      <c r="H410" s="45"/>
      <c r="I410" s="37"/>
      <c r="J410" s="38"/>
      <c r="K410" s="39"/>
      <c r="L410" s="38"/>
      <c r="M410" s="40"/>
      <c r="N410" s="41"/>
      <c r="P410" s="42"/>
      <c r="Q410" s="42"/>
      <c r="R410" s="42"/>
      <c r="T410" s="46"/>
      <c r="U410" s="47"/>
      <c r="V410" s="48"/>
      <c r="W410" s="49"/>
      <c r="X410" s="49"/>
      <c r="Y410" s="49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  <c r="AL410" s="50"/>
      <c r="AM410" s="50"/>
      <c r="AN410" s="50"/>
      <c r="AO410" s="50"/>
      <c r="AP410" s="50"/>
      <c r="AQ410" s="50"/>
      <c r="AR410" s="50"/>
      <c r="AS410" s="50"/>
      <c r="AT410" s="50"/>
      <c r="AU410" s="50"/>
      <c r="AV410" s="50"/>
      <c r="AW410" s="50"/>
      <c r="AX410" s="50"/>
      <c r="AY410" s="50"/>
    </row>
    <row r="411" ht="12.75" customHeight="1">
      <c r="A411" s="27"/>
      <c r="B411" s="27"/>
      <c r="C411" s="33"/>
      <c r="D411" s="34"/>
      <c r="E411" s="34"/>
      <c r="F411" s="34"/>
      <c r="G411" s="34"/>
      <c r="H411" s="45"/>
      <c r="I411" s="37"/>
      <c r="J411" s="38"/>
      <c r="K411" s="39"/>
      <c r="L411" s="38"/>
      <c r="M411" s="40"/>
      <c r="N411" s="41"/>
      <c r="P411" s="42"/>
      <c r="Q411" s="42"/>
      <c r="R411" s="42"/>
      <c r="T411" s="46"/>
      <c r="U411" s="47"/>
      <c r="V411" s="48"/>
      <c r="W411" s="49"/>
      <c r="X411" s="49"/>
      <c r="Y411" s="49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  <c r="AM411" s="50"/>
      <c r="AN411" s="50"/>
      <c r="AO411" s="50"/>
      <c r="AP411" s="50"/>
      <c r="AQ411" s="50"/>
      <c r="AR411" s="50"/>
      <c r="AS411" s="50"/>
      <c r="AT411" s="50"/>
      <c r="AU411" s="50"/>
      <c r="AV411" s="50"/>
      <c r="AW411" s="50"/>
      <c r="AX411" s="50"/>
      <c r="AY411" s="50"/>
    </row>
    <row r="412" ht="12.75" customHeight="1">
      <c r="A412" s="27"/>
      <c r="B412" s="27"/>
      <c r="C412" s="33"/>
      <c r="D412" s="34"/>
      <c r="E412" s="34"/>
      <c r="F412" s="34"/>
      <c r="G412" s="34"/>
      <c r="H412" s="45"/>
      <c r="I412" s="37"/>
      <c r="J412" s="38"/>
      <c r="K412" s="39"/>
      <c r="L412" s="38"/>
      <c r="M412" s="40"/>
      <c r="N412" s="41"/>
      <c r="P412" s="42"/>
      <c r="Q412" s="42"/>
      <c r="R412" s="42"/>
      <c r="T412" s="46"/>
      <c r="U412" s="47"/>
      <c r="V412" s="48"/>
      <c r="W412" s="49"/>
      <c r="X412" s="49"/>
      <c r="Y412" s="49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  <c r="AL412" s="50"/>
      <c r="AM412" s="50"/>
      <c r="AN412" s="50"/>
      <c r="AO412" s="50"/>
      <c r="AP412" s="50"/>
      <c r="AQ412" s="50"/>
      <c r="AR412" s="50"/>
      <c r="AS412" s="50"/>
      <c r="AT412" s="50"/>
      <c r="AU412" s="50"/>
      <c r="AV412" s="50"/>
      <c r="AW412" s="50"/>
      <c r="AX412" s="50"/>
      <c r="AY412" s="50"/>
    </row>
    <row r="413" ht="12.75" customHeight="1">
      <c r="A413" s="27"/>
      <c r="B413" s="27"/>
      <c r="C413" s="33"/>
      <c r="D413" s="34"/>
      <c r="E413" s="34"/>
      <c r="F413" s="34"/>
      <c r="G413" s="34"/>
      <c r="H413" s="45"/>
      <c r="I413" s="37"/>
      <c r="J413" s="38"/>
      <c r="K413" s="39"/>
      <c r="L413" s="38"/>
      <c r="M413" s="40"/>
      <c r="N413" s="41"/>
      <c r="P413" s="42"/>
      <c r="Q413" s="42"/>
      <c r="R413" s="42"/>
      <c r="T413" s="46"/>
      <c r="U413" s="47"/>
      <c r="V413" s="48"/>
      <c r="W413" s="49"/>
      <c r="X413" s="49"/>
      <c r="Y413" s="49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  <c r="AM413" s="50"/>
      <c r="AN413" s="50"/>
      <c r="AO413" s="50"/>
      <c r="AP413" s="50"/>
      <c r="AQ413" s="50"/>
      <c r="AR413" s="50"/>
      <c r="AS413" s="50"/>
      <c r="AT413" s="50"/>
      <c r="AU413" s="50"/>
      <c r="AV413" s="50"/>
      <c r="AW413" s="50"/>
      <c r="AX413" s="50"/>
      <c r="AY413" s="50"/>
    </row>
    <row r="414" ht="12.75" customHeight="1">
      <c r="A414" s="27"/>
      <c r="B414" s="27"/>
      <c r="C414" s="33"/>
      <c r="D414" s="34"/>
      <c r="E414" s="34"/>
      <c r="F414" s="34"/>
      <c r="G414" s="34"/>
      <c r="H414" s="45"/>
      <c r="I414" s="37"/>
      <c r="J414" s="38"/>
      <c r="K414" s="39"/>
      <c r="L414" s="38"/>
      <c r="M414" s="40"/>
      <c r="N414" s="41"/>
      <c r="P414" s="42"/>
      <c r="Q414" s="42"/>
      <c r="R414" s="42"/>
      <c r="T414" s="46"/>
      <c r="U414" s="47"/>
      <c r="V414" s="48"/>
      <c r="W414" s="49"/>
      <c r="X414" s="49"/>
      <c r="Y414" s="49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  <c r="AL414" s="50"/>
      <c r="AM414" s="50"/>
      <c r="AN414" s="50"/>
      <c r="AO414" s="50"/>
      <c r="AP414" s="50"/>
      <c r="AQ414" s="50"/>
      <c r="AR414" s="50"/>
      <c r="AS414" s="50"/>
      <c r="AT414" s="50"/>
      <c r="AU414" s="50"/>
      <c r="AV414" s="50"/>
      <c r="AW414" s="50"/>
      <c r="AX414" s="50"/>
      <c r="AY414" s="50"/>
    </row>
    <row r="415" ht="12.75" customHeight="1">
      <c r="A415" s="27"/>
      <c r="B415" s="27"/>
      <c r="C415" s="33"/>
      <c r="D415" s="34"/>
      <c r="E415" s="34"/>
      <c r="F415" s="34"/>
      <c r="G415" s="34"/>
      <c r="H415" s="45"/>
      <c r="I415" s="37"/>
      <c r="J415" s="38"/>
      <c r="K415" s="39"/>
      <c r="L415" s="38"/>
      <c r="M415" s="40"/>
      <c r="N415" s="41"/>
      <c r="P415" s="42"/>
      <c r="Q415" s="42"/>
      <c r="R415" s="42"/>
      <c r="T415" s="46"/>
      <c r="U415" s="47"/>
      <c r="V415" s="48"/>
      <c r="W415" s="49"/>
      <c r="X415" s="49"/>
      <c r="Y415" s="49"/>
      <c r="Z415" s="50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  <c r="AL415" s="50"/>
      <c r="AM415" s="50"/>
      <c r="AN415" s="50"/>
      <c r="AO415" s="50"/>
      <c r="AP415" s="50"/>
      <c r="AQ415" s="50"/>
      <c r="AR415" s="50"/>
      <c r="AS415" s="50"/>
      <c r="AT415" s="50"/>
      <c r="AU415" s="50"/>
      <c r="AV415" s="50"/>
      <c r="AW415" s="50"/>
      <c r="AX415" s="50"/>
      <c r="AY415" s="50"/>
    </row>
    <row r="416" ht="12.75" customHeight="1">
      <c r="A416" s="27"/>
      <c r="B416" s="27"/>
      <c r="C416" s="33"/>
      <c r="D416" s="34"/>
      <c r="E416" s="34"/>
      <c r="F416" s="34"/>
      <c r="G416" s="34"/>
      <c r="H416" s="45"/>
      <c r="I416" s="37"/>
      <c r="J416" s="38"/>
      <c r="K416" s="39"/>
      <c r="L416" s="38"/>
      <c r="M416" s="40"/>
      <c r="N416" s="41"/>
      <c r="P416" s="42"/>
      <c r="Q416" s="42"/>
      <c r="R416" s="42"/>
      <c r="T416" s="46"/>
      <c r="U416" s="47"/>
      <c r="V416" s="48"/>
      <c r="W416" s="49"/>
      <c r="X416" s="49"/>
      <c r="Y416" s="49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50"/>
      <c r="AL416" s="50"/>
      <c r="AM416" s="50"/>
      <c r="AN416" s="50"/>
      <c r="AO416" s="50"/>
      <c r="AP416" s="50"/>
      <c r="AQ416" s="50"/>
      <c r="AR416" s="50"/>
      <c r="AS416" s="50"/>
      <c r="AT416" s="50"/>
      <c r="AU416" s="50"/>
      <c r="AV416" s="50"/>
      <c r="AW416" s="50"/>
      <c r="AX416" s="50"/>
      <c r="AY416" s="50"/>
    </row>
    <row r="417" ht="12.75" customHeight="1">
      <c r="A417" s="27"/>
      <c r="B417" s="27"/>
      <c r="C417" s="33"/>
      <c r="D417" s="34"/>
      <c r="E417" s="34"/>
      <c r="F417" s="34"/>
      <c r="G417" s="34"/>
      <c r="H417" s="45"/>
      <c r="I417" s="37"/>
      <c r="J417" s="38"/>
      <c r="K417" s="39"/>
      <c r="L417" s="38"/>
      <c r="M417" s="40"/>
      <c r="N417" s="41"/>
      <c r="P417" s="42"/>
      <c r="Q417" s="42"/>
      <c r="R417" s="42"/>
      <c r="T417" s="46"/>
      <c r="U417" s="47"/>
      <c r="V417" s="48"/>
      <c r="W417" s="49"/>
      <c r="X417" s="49"/>
      <c r="Y417" s="49"/>
      <c r="Z417" s="50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  <c r="AL417" s="50"/>
      <c r="AM417" s="50"/>
      <c r="AN417" s="50"/>
      <c r="AO417" s="50"/>
      <c r="AP417" s="50"/>
      <c r="AQ417" s="50"/>
      <c r="AR417" s="50"/>
      <c r="AS417" s="50"/>
      <c r="AT417" s="50"/>
      <c r="AU417" s="50"/>
      <c r="AV417" s="50"/>
      <c r="AW417" s="50"/>
      <c r="AX417" s="50"/>
      <c r="AY417" s="50"/>
    </row>
    <row r="418" ht="12.75" customHeight="1">
      <c r="A418" s="27"/>
      <c r="B418" s="27"/>
      <c r="C418" s="33"/>
      <c r="D418" s="34"/>
      <c r="E418" s="34"/>
      <c r="F418" s="34"/>
      <c r="G418" s="34"/>
      <c r="H418" s="45"/>
      <c r="I418" s="37"/>
      <c r="J418" s="38"/>
      <c r="K418" s="39"/>
      <c r="L418" s="38"/>
      <c r="M418" s="40"/>
      <c r="N418" s="41"/>
      <c r="P418" s="42"/>
      <c r="Q418" s="42"/>
      <c r="R418" s="42"/>
      <c r="T418" s="46"/>
      <c r="U418" s="47"/>
      <c r="V418" s="48"/>
      <c r="W418" s="49"/>
      <c r="X418" s="49"/>
      <c r="Y418" s="49"/>
      <c r="Z418" s="50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50"/>
      <c r="AL418" s="50"/>
      <c r="AM418" s="50"/>
      <c r="AN418" s="50"/>
      <c r="AO418" s="50"/>
      <c r="AP418" s="50"/>
      <c r="AQ418" s="50"/>
      <c r="AR418" s="50"/>
      <c r="AS418" s="50"/>
      <c r="AT418" s="50"/>
      <c r="AU418" s="50"/>
      <c r="AV418" s="50"/>
      <c r="AW418" s="50"/>
      <c r="AX418" s="50"/>
      <c r="AY418" s="50"/>
    </row>
    <row r="419" ht="12.75" customHeight="1">
      <c r="A419" s="27"/>
      <c r="B419" s="27"/>
      <c r="C419" s="33"/>
      <c r="D419" s="34"/>
      <c r="E419" s="34"/>
      <c r="F419" s="34"/>
      <c r="G419" s="34"/>
      <c r="H419" s="45"/>
      <c r="I419" s="37"/>
      <c r="J419" s="38"/>
      <c r="K419" s="39"/>
      <c r="L419" s="38"/>
      <c r="M419" s="40"/>
      <c r="N419" s="41"/>
      <c r="P419" s="42"/>
      <c r="Q419" s="42"/>
      <c r="R419" s="42"/>
      <c r="T419" s="46"/>
      <c r="U419" s="47"/>
      <c r="V419" s="48"/>
      <c r="W419" s="49"/>
      <c r="X419" s="49"/>
      <c r="Y419" s="49"/>
      <c r="Z419" s="50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  <c r="AL419" s="50"/>
      <c r="AM419" s="50"/>
      <c r="AN419" s="50"/>
      <c r="AO419" s="50"/>
      <c r="AP419" s="50"/>
      <c r="AQ419" s="50"/>
      <c r="AR419" s="50"/>
      <c r="AS419" s="50"/>
      <c r="AT419" s="50"/>
      <c r="AU419" s="50"/>
      <c r="AV419" s="50"/>
      <c r="AW419" s="50"/>
      <c r="AX419" s="50"/>
      <c r="AY419" s="50"/>
    </row>
    <row r="420" ht="12.75" customHeight="1">
      <c r="A420" s="27"/>
      <c r="B420" s="27"/>
      <c r="C420" s="33"/>
      <c r="D420" s="34"/>
      <c r="E420" s="34"/>
      <c r="F420" s="34"/>
      <c r="G420" s="34"/>
      <c r="H420" s="45"/>
      <c r="I420" s="37"/>
      <c r="J420" s="38"/>
      <c r="K420" s="39"/>
      <c r="L420" s="38"/>
      <c r="M420" s="40"/>
      <c r="N420" s="41"/>
      <c r="P420" s="42"/>
      <c r="Q420" s="42"/>
      <c r="R420" s="42"/>
      <c r="T420" s="46"/>
      <c r="U420" s="47"/>
      <c r="V420" s="48"/>
      <c r="W420" s="49"/>
      <c r="X420" s="49"/>
      <c r="Y420" s="49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  <c r="AL420" s="50"/>
      <c r="AM420" s="50"/>
      <c r="AN420" s="50"/>
      <c r="AO420" s="50"/>
      <c r="AP420" s="50"/>
      <c r="AQ420" s="50"/>
      <c r="AR420" s="50"/>
      <c r="AS420" s="50"/>
      <c r="AT420" s="50"/>
      <c r="AU420" s="50"/>
      <c r="AV420" s="50"/>
      <c r="AW420" s="50"/>
      <c r="AX420" s="50"/>
      <c r="AY420" s="50"/>
    </row>
    <row r="421" ht="12.75" customHeight="1">
      <c r="A421" s="27"/>
      <c r="B421" s="27"/>
      <c r="C421" s="33"/>
      <c r="D421" s="34"/>
      <c r="E421" s="34"/>
      <c r="F421" s="34"/>
      <c r="G421" s="34"/>
      <c r="H421" s="45"/>
      <c r="I421" s="37"/>
      <c r="J421" s="38"/>
      <c r="K421" s="39"/>
      <c r="L421" s="38"/>
      <c r="M421" s="40"/>
      <c r="N421" s="41"/>
      <c r="P421" s="42"/>
      <c r="Q421" s="42"/>
      <c r="R421" s="42"/>
      <c r="T421" s="46"/>
      <c r="U421" s="47"/>
      <c r="V421" s="48"/>
      <c r="W421" s="49"/>
      <c r="X421" s="49"/>
      <c r="Y421" s="49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  <c r="AM421" s="50"/>
      <c r="AN421" s="50"/>
      <c r="AO421" s="50"/>
      <c r="AP421" s="50"/>
      <c r="AQ421" s="50"/>
      <c r="AR421" s="50"/>
      <c r="AS421" s="50"/>
      <c r="AT421" s="50"/>
      <c r="AU421" s="50"/>
      <c r="AV421" s="50"/>
      <c r="AW421" s="50"/>
      <c r="AX421" s="50"/>
      <c r="AY421" s="50"/>
    </row>
    <row r="422" ht="12.75" customHeight="1">
      <c r="A422" s="27"/>
      <c r="B422" s="27"/>
      <c r="C422" s="33"/>
      <c r="D422" s="34"/>
      <c r="E422" s="34"/>
      <c r="F422" s="34"/>
      <c r="G422" s="34"/>
      <c r="H422" s="45"/>
      <c r="I422" s="37"/>
      <c r="J422" s="38"/>
      <c r="K422" s="39"/>
      <c r="L422" s="38"/>
      <c r="M422" s="40"/>
      <c r="N422" s="41"/>
      <c r="P422" s="42"/>
      <c r="Q422" s="42"/>
      <c r="R422" s="42"/>
      <c r="T422" s="46"/>
      <c r="U422" s="47"/>
      <c r="V422" s="48"/>
      <c r="W422" s="49"/>
      <c r="X422" s="49"/>
      <c r="Y422" s="49"/>
      <c r="Z422" s="50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50"/>
      <c r="AL422" s="50"/>
      <c r="AM422" s="50"/>
      <c r="AN422" s="50"/>
      <c r="AO422" s="50"/>
      <c r="AP422" s="50"/>
      <c r="AQ422" s="50"/>
      <c r="AR422" s="50"/>
      <c r="AS422" s="50"/>
      <c r="AT422" s="50"/>
      <c r="AU422" s="50"/>
      <c r="AV422" s="50"/>
      <c r="AW422" s="50"/>
      <c r="AX422" s="50"/>
      <c r="AY422" s="50"/>
    </row>
    <row r="423" ht="12.75" customHeight="1">
      <c r="A423" s="27"/>
      <c r="B423" s="27"/>
      <c r="C423" s="33"/>
      <c r="D423" s="34"/>
      <c r="E423" s="34"/>
      <c r="F423" s="34"/>
      <c r="G423" s="34"/>
      <c r="H423" s="45"/>
      <c r="I423" s="37"/>
      <c r="J423" s="38"/>
      <c r="K423" s="39"/>
      <c r="L423" s="38"/>
      <c r="M423" s="40"/>
      <c r="N423" s="41"/>
      <c r="P423" s="42"/>
      <c r="Q423" s="42"/>
      <c r="R423" s="42"/>
      <c r="T423" s="46"/>
      <c r="U423" s="47"/>
      <c r="V423" s="48"/>
      <c r="W423" s="49"/>
      <c r="X423" s="49"/>
      <c r="Y423" s="49"/>
      <c r="Z423" s="50"/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  <c r="AK423" s="50"/>
      <c r="AL423" s="50"/>
      <c r="AM423" s="50"/>
      <c r="AN423" s="50"/>
      <c r="AO423" s="50"/>
      <c r="AP423" s="50"/>
      <c r="AQ423" s="50"/>
      <c r="AR423" s="50"/>
      <c r="AS423" s="50"/>
      <c r="AT423" s="50"/>
      <c r="AU423" s="50"/>
      <c r="AV423" s="50"/>
      <c r="AW423" s="50"/>
      <c r="AX423" s="50"/>
      <c r="AY423" s="50"/>
    </row>
    <row r="424" ht="12.75" customHeight="1">
      <c r="A424" s="27"/>
      <c r="B424" s="27"/>
      <c r="C424" s="33"/>
      <c r="D424" s="34"/>
      <c r="E424" s="34"/>
      <c r="F424" s="34"/>
      <c r="G424" s="34"/>
      <c r="H424" s="45"/>
      <c r="I424" s="37"/>
      <c r="J424" s="38"/>
      <c r="K424" s="39"/>
      <c r="L424" s="38"/>
      <c r="M424" s="40"/>
      <c r="N424" s="41"/>
      <c r="P424" s="42"/>
      <c r="Q424" s="42"/>
      <c r="R424" s="42"/>
      <c r="T424" s="46"/>
      <c r="U424" s="47"/>
      <c r="V424" s="48"/>
      <c r="W424" s="49"/>
      <c r="X424" s="49"/>
      <c r="Y424" s="49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  <c r="AL424" s="50"/>
      <c r="AM424" s="50"/>
      <c r="AN424" s="50"/>
      <c r="AO424" s="50"/>
      <c r="AP424" s="50"/>
      <c r="AQ424" s="50"/>
      <c r="AR424" s="50"/>
      <c r="AS424" s="50"/>
      <c r="AT424" s="50"/>
      <c r="AU424" s="50"/>
      <c r="AV424" s="50"/>
      <c r="AW424" s="50"/>
      <c r="AX424" s="50"/>
      <c r="AY424" s="50"/>
    </row>
    <row r="425" ht="12.75" customHeight="1">
      <c r="A425" s="27"/>
      <c r="B425" s="27"/>
      <c r="C425" s="33"/>
      <c r="D425" s="34"/>
      <c r="E425" s="34"/>
      <c r="F425" s="34"/>
      <c r="G425" s="34"/>
      <c r="H425" s="45"/>
      <c r="I425" s="37"/>
      <c r="J425" s="38"/>
      <c r="K425" s="39"/>
      <c r="L425" s="38"/>
      <c r="M425" s="40"/>
      <c r="N425" s="41"/>
      <c r="P425" s="42"/>
      <c r="Q425" s="42"/>
      <c r="R425" s="42"/>
      <c r="T425" s="46"/>
      <c r="U425" s="47"/>
      <c r="V425" s="48"/>
      <c r="W425" s="49"/>
      <c r="X425" s="49"/>
      <c r="Y425" s="49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  <c r="AM425" s="50"/>
      <c r="AN425" s="50"/>
      <c r="AO425" s="50"/>
      <c r="AP425" s="50"/>
      <c r="AQ425" s="50"/>
      <c r="AR425" s="50"/>
      <c r="AS425" s="50"/>
      <c r="AT425" s="50"/>
      <c r="AU425" s="50"/>
      <c r="AV425" s="50"/>
      <c r="AW425" s="50"/>
      <c r="AX425" s="50"/>
      <c r="AY425" s="50"/>
    </row>
    <row r="426" ht="12.75" customHeight="1">
      <c r="A426" s="27"/>
      <c r="B426" s="27"/>
      <c r="C426" s="33"/>
      <c r="D426" s="34"/>
      <c r="E426" s="34"/>
      <c r="F426" s="34"/>
      <c r="G426" s="34"/>
      <c r="H426" s="45"/>
      <c r="I426" s="37"/>
      <c r="J426" s="38"/>
      <c r="K426" s="39"/>
      <c r="L426" s="38"/>
      <c r="M426" s="40"/>
      <c r="N426" s="41"/>
      <c r="P426" s="42"/>
      <c r="Q426" s="42"/>
      <c r="R426" s="42"/>
      <c r="T426" s="46"/>
      <c r="U426" s="47"/>
      <c r="V426" s="48"/>
      <c r="W426" s="49"/>
      <c r="X426" s="49"/>
      <c r="Y426" s="49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50"/>
      <c r="AL426" s="50"/>
      <c r="AM426" s="50"/>
      <c r="AN426" s="50"/>
      <c r="AO426" s="50"/>
      <c r="AP426" s="50"/>
      <c r="AQ426" s="50"/>
      <c r="AR426" s="50"/>
      <c r="AS426" s="50"/>
      <c r="AT426" s="50"/>
      <c r="AU426" s="50"/>
      <c r="AV426" s="50"/>
      <c r="AW426" s="50"/>
      <c r="AX426" s="50"/>
      <c r="AY426" s="50"/>
    </row>
    <row r="427" ht="12.75" customHeight="1">
      <c r="A427" s="27"/>
      <c r="B427" s="27"/>
      <c r="C427" s="33"/>
      <c r="D427" s="34"/>
      <c r="E427" s="34"/>
      <c r="F427" s="34"/>
      <c r="G427" s="34"/>
      <c r="H427" s="45"/>
      <c r="I427" s="37"/>
      <c r="J427" s="38"/>
      <c r="K427" s="39"/>
      <c r="L427" s="38"/>
      <c r="M427" s="40"/>
      <c r="N427" s="41"/>
      <c r="P427" s="42"/>
      <c r="Q427" s="42"/>
      <c r="R427" s="42"/>
      <c r="T427" s="46"/>
      <c r="U427" s="47"/>
      <c r="V427" s="48"/>
      <c r="W427" s="49"/>
      <c r="X427" s="49"/>
      <c r="Y427" s="49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  <c r="AM427" s="50"/>
      <c r="AN427" s="50"/>
      <c r="AO427" s="50"/>
      <c r="AP427" s="50"/>
      <c r="AQ427" s="50"/>
      <c r="AR427" s="50"/>
      <c r="AS427" s="50"/>
      <c r="AT427" s="50"/>
      <c r="AU427" s="50"/>
      <c r="AV427" s="50"/>
      <c r="AW427" s="50"/>
      <c r="AX427" s="50"/>
      <c r="AY427" s="50"/>
    </row>
    <row r="428" ht="12.75" customHeight="1">
      <c r="A428" s="27"/>
      <c r="B428" s="27"/>
      <c r="C428" s="33"/>
      <c r="D428" s="34"/>
      <c r="E428" s="34"/>
      <c r="F428" s="34"/>
      <c r="G428" s="34"/>
      <c r="H428" s="45"/>
      <c r="I428" s="37"/>
      <c r="J428" s="38"/>
      <c r="K428" s="39"/>
      <c r="L428" s="38"/>
      <c r="M428" s="40"/>
      <c r="N428" s="41"/>
      <c r="P428" s="42"/>
      <c r="Q428" s="42"/>
      <c r="R428" s="42"/>
      <c r="T428" s="46"/>
      <c r="U428" s="47"/>
      <c r="V428" s="48"/>
      <c r="W428" s="49"/>
      <c r="X428" s="49"/>
      <c r="Y428" s="49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  <c r="AM428" s="50"/>
      <c r="AN428" s="50"/>
      <c r="AO428" s="50"/>
      <c r="AP428" s="50"/>
      <c r="AQ428" s="50"/>
      <c r="AR428" s="50"/>
      <c r="AS428" s="50"/>
      <c r="AT428" s="50"/>
      <c r="AU428" s="50"/>
      <c r="AV428" s="50"/>
      <c r="AW428" s="50"/>
      <c r="AX428" s="50"/>
      <c r="AY428" s="50"/>
    </row>
    <row r="429" ht="12.75" customHeight="1">
      <c r="A429" s="27"/>
      <c r="B429" s="27"/>
      <c r="C429" s="33"/>
      <c r="D429" s="34"/>
      <c r="E429" s="34"/>
      <c r="F429" s="34"/>
      <c r="G429" s="34"/>
      <c r="H429" s="45"/>
      <c r="I429" s="37"/>
      <c r="J429" s="38"/>
      <c r="K429" s="39"/>
      <c r="L429" s="38"/>
      <c r="M429" s="40"/>
      <c r="N429" s="41"/>
      <c r="P429" s="42"/>
      <c r="Q429" s="42"/>
      <c r="R429" s="42"/>
      <c r="T429" s="46"/>
      <c r="U429" s="47"/>
      <c r="V429" s="48"/>
      <c r="W429" s="49"/>
      <c r="X429" s="49"/>
      <c r="Y429" s="49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  <c r="AL429" s="50"/>
      <c r="AM429" s="50"/>
      <c r="AN429" s="50"/>
      <c r="AO429" s="50"/>
      <c r="AP429" s="50"/>
      <c r="AQ429" s="50"/>
      <c r="AR429" s="50"/>
      <c r="AS429" s="50"/>
      <c r="AT429" s="50"/>
      <c r="AU429" s="50"/>
      <c r="AV429" s="50"/>
      <c r="AW429" s="50"/>
      <c r="AX429" s="50"/>
      <c r="AY429" s="50"/>
    </row>
    <row r="430" ht="12.75" customHeight="1">
      <c r="A430" s="27"/>
      <c r="B430" s="27"/>
      <c r="C430" s="33"/>
      <c r="D430" s="34"/>
      <c r="E430" s="34"/>
      <c r="F430" s="34"/>
      <c r="G430" s="34"/>
      <c r="H430" s="45"/>
      <c r="I430" s="37"/>
      <c r="J430" s="38"/>
      <c r="K430" s="39"/>
      <c r="L430" s="38"/>
      <c r="M430" s="40"/>
      <c r="N430" s="41"/>
      <c r="P430" s="42"/>
      <c r="Q430" s="42"/>
      <c r="R430" s="42"/>
      <c r="T430" s="46"/>
      <c r="U430" s="47"/>
      <c r="V430" s="48"/>
      <c r="W430" s="49"/>
      <c r="X430" s="49"/>
      <c r="Y430" s="49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  <c r="AM430" s="50"/>
      <c r="AN430" s="50"/>
      <c r="AO430" s="50"/>
      <c r="AP430" s="50"/>
      <c r="AQ430" s="50"/>
      <c r="AR430" s="50"/>
      <c r="AS430" s="50"/>
      <c r="AT430" s="50"/>
      <c r="AU430" s="50"/>
      <c r="AV430" s="50"/>
      <c r="AW430" s="50"/>
      <c r="AX430" s="50"/>
      <c r="AY430" s="50"/>
    </row>
    <row r="431" ht="12.75" customHeight="1">
      <c r="A431" s="27"/>
      <c r="B431" s="27"/>
      <c r="C431" s="33"/>
      <c r="D431" s="34"/>
      <c r="E431" s="34"/>
      <c r="F431" s="34"/>
      <c r="G431" s="34"/>
      <c r="H431" s="45"/>
      <c r="I431" s="37"/>
      <c r="J431" s="38"/>
      <c r="K431" s="39"/>
      <c r="L431" s="38"/>
      <c r="M431" s="40"/>
      <c r="N431" s="41"/>
      <c r="P431" s="42"/>
      <c r="Q431" s="42"/>
      <c r="R431" s="42"/>
      <c r="T431" s="46"/>
      <c r="U431" s="47"/>
      <c r="V431" s="48"/>
      <c r="W431" s="49"/>
      <c r="X431" s="49"/>
      <c r="Y431" s="49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  <c r="AL431" s="50"/>
      <c r="AM431" s="50"/>
      <c r="AN431" s="50"/>
      <c r="AO431" s="50"/>
      <c r="AP431" s="50"/>
      <c r="AQ431" s="50"/>
      <c r="AR431" s="50"/>
      <c r="AS431" s="50"/>
      <c r="AT431" s="50"/>
      <c r="AU431" s="50"/>
      <c r="AV431" s="50"/>
      <c r="AW431" s="50"/>
      <c r="AX431" s="50"/>
      <c r="AY431" s="50"/>
    </row>
    <row r="432" ht="12.75" customHeight="1">
      <c r="A432" s="27"/>
      <c r="B432" s="27"/>
      <c r="C432" s="33"/>
      <c r="D432" s="34"/>
      <c r="E432" s="34"/>
      <c r="F432" s="34"/>
      <c r="G432" s="34"/>
      <c r="H432" s="45"/>
      <c r="I432" s="37"/>
      <c r="J432" s="38"/>
      <c r="K432" s="39"/>
      <c r="L432" s="38"/>
      <c r="M432" s="40"/>
      <c r="N432" s="41"/>
      <c r="P432" s="42"/>
      <c r="Q432" s="42"/>
      <c r="R432" s="42"/>
      <c r="T432" s="46"/>
      <c r="U432" s="47"/>
      <c r="V432" s="48"/>
      <c r="W432" s="49"/>
      <c r="X432" s="49"/>
      <c r="Y432" s="49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  <c r="AM432" s="50"/>
      <c r="AN432" s="50"/>
      <c r="AO432" s="50"/>
      <c r="AP432" s="50"/>
      <c r="AQ432" s="50"/>
      <c r="AR432" s="50"/>
      <c r="AS432" s="50"/>
      <c r="AT432" s="50"/>
      <c r="AU432" s="50"/>
      <c r="AV432" s="50"/>
      <c r="AW432" s="50"/>
      <c r="AX432" s="50"/>
      <c r="AY432" s="50"/>
    </row>
    <row r="433" ht="12.75" customHeight="1">
      <c r="A433" s="27"/>
      <c r="B433" s="27"/>
      <c r="C433" s="33"/>
      <c r="D433" s="34"/>
      <c r="E433" s="34"/>
      <c r="F433" s="34"/>
      <c r="G433" s="34"/>
      <c r="H433" s="45"/>
      <c r="I433" s="37"/>
      <c r="J433" s="38"/>
      <c r="K433" s="39"/>
      <c r="L433" s="38"/>
      <c r="M433" s="40"/>
      <c r="N433" s="41"/>
      <c r="P433" s="42"/>
      <c r="Q433" s="42"/>
      <c r="R433" s="42"/>
      <c r="T433" s="46"/>
      <c r="U433" s="47"/>
      <c r="V433" s="48"/>
      <c r="W433" s="49"/>
      <c r="X433" s="49"/>
      <c r="Y433" s="49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  <c r="AL433" s="50"/>
      <c r="AM433" s="50"/>
      <c r="AN433" s="50"/>
      <c r="AO433" s="50"/>
      <c r="AP433" s="50"/>
      <c r="AQ433" s="50"/>
      <c r="AR433" s="50"/>
      <c r="AS433" s="50"/>
      <c r="AT433" s="50"/>
      <c r="AU433" s="50"/>
      <c r="AV433" s="50"/>
      <c r="AW433" s="50"/>
      <c r="AX433" s="50"/>
      <c r="AY433" s="50"/>
    </row>
    <row r="434" ht="12.75" customHeight="1">
      <c r="A434" s="27"/>
      <c r="B434" s="27"/>
      <c r="C434" s="33"/>
      <c r="D434" s="34"/>
      <c r="E434" s="34"/>
      <c r="F434" s="34"/>
      <c r="G434" s="34"/>
      <c r="H434" s="45"/>
      <c r="I434" s="37"/>
      <c r="J434" s="38"/>
      <c r="K434" s="39"/>
      <c r="L434" s="38"/>
      <c r="M434" s="40"/>
      <c r="N434" s="41"/>
      <c r="P434" s="42"/>
      <c r="Q434" s="42"/>
      <c r="R434" s="42"/>
      <c r="T434" s="46"/>
      <c r="U434" s="47"/>
      <c r="V434" s="48"/>
      <c r="W434" s="49"/>
      <c r="X434" s="49"/>
      <c r="Y434" s="49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  <c r="AM434" s="50"/>
      <c r="AN434" s="50"/>
      <c r="AO434" s="50"/>
      <c r="AP434" s="50"/>
      <c r="AQ434" s="50"/>
      <c r="AR434" s="50"/>
      <c r="AS434" s="50"/>
      <c r="AT434" s="50"/>
      <c r="AU434" s="50"/>
      <c r="AV434" s="50"/>
      <c r="AW434" s="50"/>
      <c r="AX434" s="50"/>
      <c r="AY434" s="50"/>
    </row>
    <row r="435" ht="12.75" customHeight="1">
      <c r="A435" s="27"/>
      <c r="B435" s="27"/>
      <c r="C435" s="33"/>
      <c r="D435" s="34"/>
      <c r="E435" s="34"/>
      <c r="F435" s="34"/>
      <c r="G435" s="34"/>
      <c r="H435" s="45"/>
      <c r="I435" s="37"/>
      <c r="J435" s="38"/>
      <c r="K435" s="39"/>
      <c r="L435" s="38"/>
      <c r="M435" s="40"/>
      <c r="N435" s="41"/>
      <c r="P435" s="42"/>
      <c r="Q435" s="42"/>
      <c r="R435" s="42"/>
      <c r="T435" s="46"/>
      <c r="U435" s="47"/>
      <c r="V435" s="48"/>
      <c r="W435" s="49"/>
      <c r="X435" s="49"/>
      <c r="Y435" s="49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  <c r="AM435" s="50"/>
      <c r="AN435" s="50"/>
      <c r="AO435" s="50"/>
      <c r="AP435" s="50"/>
      <c r="AQ435" s="50"/>
      <c r="AR435" s="50"/>
      <c r="AS435" s="50"/>
      <c r="AT435" s="50"/>
      <c r="AU435" s="50"/>
      <c r="AV435" s="50"/>
      <c r="AW435" s="50"/>
      <c r="AX435" s="50"/>
      <c r="AY435" s="50"/>
    </row>
    <row r="436" ht="12.75" customHeight="1">
      <c r="A436" s="27"/>
      <c r="B436" s="27"/>
      <c r="C436" s="33"/>
      <c r="D436" s="34"/>
      <c r="E436" s="34"/>
      <c r="F436" s="34"/>
      <c r="G436" s="34"/>
      <c r="H436" s="45"/>
      <c r="I436" s="37"/>
      <c r="J436" s="38"/>
      <c r="K436" s="39"/>
      <c r="L436" s="38"/>
      <c r="M436" s="40"/>
      <c r="N436" s="41"/>
      <c r="P436" s="42"/>
      <c r="Q436" s="42"/>
      <c r="R436" s="42"/>
      <c r="T436" s="46"/>
      <c r="U436" s="47"/>
      <c r="V436" s="48"/>
      <c r="W436" s="49"/>
      <c r="X436" s="49"/>
      <c r="Y436" s="49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  <c r="AM436" s="50"/>
      <c r="AN436" s="50"/>
      <c r="AO436" s="50"/>
      <c r="AP436" s="50"/>
      <c r="AQ436" s="50"/>
      <c r="AR436" s="50"/>
      <c r="AS436" s="50"/>
      <c r="AT436" s="50"/>
      <c r="AU436" s="50"/>
      <c r="AV436" s="50"/>
      <c r="AW436" s="50"/>
      <c r="AX436" s="50"/>
      <c r="AY436" s="50"/>
    </row>
    <row r="437" ht="12.75" customHeight="1">
      <c r="A437" s="27"/>
      <c r="B437" s="27"/>
      <c r="C437" s="33"/>
      <c r="D437" s="34"/>
      <c r="E437" s="34"/>
      <c r="F437" s="34"/>
      <c r="G437" s="34"/>
      <c r="H437" s="45"/>
      <c r="I437" s="37"/>
      <c r="J437" s="38"/>
      <c r="K437" s="39"/>
      <c r="L437" s="38"/>
      <c r="M437" s="40"/>
      <c r="N437" s="41"/>
      <c r="P437" s="42"/>
      <c r="Q437" s="42"/>
      <c r="R437" s="42"/>
      <c r="T437" s="46"/>
      <c r="U437" s="47"/>
      <c r="V437" s="48"/>
      <c r="W437" s="49"/>
      <c r="X437" s="49"/>
      <c r="Y437" s="49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  <c r="AM437" s="50"/>
      <c r="AN437" s="50"/>
      <c r="AO437" s="50"/>
      <c r="AP437" s="50"/>
      <c r="AQ437" s="50"/>
      <c r="AR437" s="50"/>
      <c r="AS437" s="50"/>
      <c r="AT437" s="50"/>
      <c r="AU437" s="50"/>
      <c r="AV437" s="50"/>
      <c r="AW437" s="50"/>
      <c r="AX437" s="50"/>
      <c r="AY437" s="50"/>
    </row>
    <row r="438" ht="12.75" customHeight="1">
      <c r="A438" s="27"/>
      <c r="B438" s="27"/>
      <c r="C438" s="33"/>
      <c r="D438" s="34"/>
      <c r="E438" s="34"/>
      <c r="F438" s="34"/>
      <c r="G438" s="34"/>
      <c r="H438" s="45"/>
      <c r="I438" s="37"/>
      <c r="J438" s="38"/>
      <c r="K438" s="39"/>
      <c r="L438" s="38"/>
      <c r="M438" s="40"/>
      <c r="N438" s="41"/>
      <c r="P438" s="42"/>
      <c r="Q438" s="42"/>
      <c r="R438" s="42"/>
      <c r="T438" s="46"/>
      <c r="U438" s="47"/>
      <c r="V438" s="48"/>
      <c r="W438" s="49"/>
      <c r="X438" s="49"/>
      <c r="Y438" s="49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  <c r="AM438" s="50"/>
      <c r="AN438" s="50"/>
      <c r="AO438" s="50"/>
      <c r="AP438" s="50"/>
      <c r="AQ438" s="50"/>
      <c r="AR438" s="50"/>
      <c r="AS438" s="50"/>
      <c r="AT438" s="50"/>
      <c r="AU438" s="50"/>
      <c r="AV438" s="50"/>
      <c r="AW438" s="50"/>
      <c r="AX438" s="50"/>
      <c r="AY438" s="50"/>
    </row>
    <row r="439" ht="12.75" customHeight="1">
      <c r="A439" s="27"/>
      <c r="B439" s="27"/>
      <c r="C439" s="33"/>
      <c r="D439" s="34"/>
      <c r="E439" s="34"/>
      <c r="F439" s="34"/>
      <c r="G439" s="34"/>
      <c r="H439" s="45"/>
      <c r="I439" s="37"/>
      <c r="J439" s="38"/>
      <c r="K439" s="39"/>
      <c r="L439" s="38"/>
      <c r="M439" s="40"/>
      <c r="N439" s="41"/>
      <c r="P439" s="42"/>
      <c r="Q439" s="42"/>
      <c r="R439" s="42"/>
      <c r="T439" s="46"/>
      <c r="U439" s="47"/>
      <c r="V439" s="48"/>
      <c r="W439" s="49"/>
      <c r="X439" s="49"/>
      <c r="Y439" s="49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  <c r="AM439" s="50"/>
      <c r="AN439" s="50"/>
      <c r="AO439" s="50"/>
      <c r="AP439" s="50"/>
      <c r="AQ439" s="50"/>
      <c r="AR439" s="50"/>
      <c r="AS439" s="50"/>
      <c r="AT439" s="50"/>
      <c r="AU439" s="50"/>
      <c r="AV439" s="50"/>
      <c r="AW439" s="50"/>
      <c r="AX439" s="50"/>
      <c r="AY439" s="50"/>
    </row>
    <row r="440" ht="12.75" customHeight="1">
      <c r="A440" s="27"/>
      <c r="B440" s="27"/>
      <c r="C440" s="33"/>
      <c r="D440" s="34"/>
      <c r="E440" s="34"/>
      <c r="F440" s="34"/>
      <c r="G440" s="34"/>
      <c r="H440" s="45"/>
      <c r="I440" s="37"/>
      <c r="J440" s="38"/>
      <c r="K440" s="39"/>
      <c r="L440" s="38"/>
      <c r="M440" s="40"/>
      <c r="N440" s="41"/>
      <c r="P440" s="42"/>
      <c r="Q440" s="42"/>
      <c r="R440" s="42"/>
      <c r="T440" s="46"/>
      <c r="U440" s="47"/>
      <c r="V440" s="48"/>
      <c r="W440" s="49"/>
      <c r="X440" s="49"/>
      <c r="Y440" s="49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  <c r="AM440" s="50"/>
      <c r="AN440" s="50"/>
      <c r="AO440" s="50"/>
      <c r="AP440" s="50"/>
      <c r="AQ440" s="50"/>
      <c r="AR440" s="50"/>
      <c r="AS440" s="50"/>
      <c r="AT440" s="50"/>
      <c r="AU440" s="50"/>
      <c r="AV440" s="50"/>
      <c r="AW440" s="50"/>
      <c r="AX440" s="50"/>
      <c r="AY440" s="50"/>
    </row>
    <row r="441" ht="12.75" customHeight="1">
      <c r="A441" s="27"/>
      <c r="B441" s="27"/>
      <c r="C441" s="33"/>
      <c r="D441" s="34"/>
      <c r="E441" s="34"/>
      <c r="F441" s="34"/>
      <c r="G441" s="34"/>
      <c r="H441" s="45"/>
      <c r="I441" s="37"/>
      <c r="J441" s="38"/>
      <c r="K441" s="39"/>
      <c r="L441" s="38"/>
      <c r="M441" s="40"/>
      <c r="N441" s="41"/>
      <c r="P441" s="42"/>
      <c r="Q441" s="42"/>
      <c r="R441" s="42"/>
      <c r="T441" s="46"/>
      <c r="U441" s="47"/>
      <c r="V441" s="48"/>
      <c r="W441" s="49"/>
      <c r="X441" s="49"/>
      <c r="Y441" s="49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  <c r="AM441" s="50"/>
      <c r="AN441" s="50"/>
      <c r="AO441" s="50"/>
      <c r="AP441" s="50"/>
      <c r="AQ441" s="50"/>
      <c r="AR441" s="50"/>
      <c r="AS441" s="50"/>
      <c r="AT441" s="50"/>
      <c r="AU441" s="50"/>
      <c r="AV441" s="50"/>
      <c r="AW441" s="50"/>
      <c r="AX441" s="50"/>
      <c r="AY441" s="50"/>
    </row>
    <row r="442" ht="12.75" customHeight="1">
      <c r="A442" s="27"/>
      <c r="B442" s="27"/>
      <c r="C442" s="33"/>
      <c r="D442" s="34"/>
      <c r="E442" s="34"/>
      <c r="F442" s="34"/>
      <c r="G442" s="34"/>
      <c r="H442" s="45"/>
      <c r="I442" s="37"/>
      <c r="J442" s="38"/>
      <c r="K442" s="39"/>
      <c r="L442" s="38"/>
      <c r="M442" s="40"/>
      <c r="N442" s="41"/>
      <c r="P442" s="42"/>
      <c r="Q442" s="42"/>
      <c r="R442" s="42"/>
      <c r="T442" s="46"/>
      <c r="U442" s="47"/>
      <c r="V442" s="48"/>
      <c r="W442" s="49"/>
      <c r="X442" s="49"/>
      <c r="Y442" s="49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  <c r="AM442" s="50"/>
      <c r="AN442" s="50"/>
      <c r="AO442" s="50"/>
      <c r="AP442" s="50"/>
      <c r="AQ442" s="50"/>
      <c r="AR442" s="50"/>
      <c r="AS442" s="50"/>
      <c r="AT442" s="50"/>
      <c r="AU442" s="50"/>
      <c r="AV442" s="50"/>
      <c r="AW442" s="50"/>
      <c r="AX442" s="50"/>
      <c r="AY442" s="50"/>
    </row>
    <row r="443" ht="12.75" customHeight="1">
      <c r="A443" s="27"/>
      <c r="B443" s="27"/>
      <c r="C443" s="33"/>
      <c r="D443" s="34"/>
      <c r="E443" s="34"/>
      <c r="F443" s="34"/>
      <c r="G443" s="34"/>
      <c r="H443" s="45"/>
      <c r="I443" s="37"/>
      <c r="J443" s="38"/>
      <c r="K443" s="39"/>
      <c r="L443" s="38"/>
      <c r="M443" s="40"/>
      <c r="N443" s="41"/>
      <c r="P443" s="42"/>
      <c r="Q443" s="42"/>
      <c r="R443" s="42"/>
      <c r="T443" s="46"/>
      <c r="U443" s="47"/>
      <c r="V443" s="48"/>
      <c r="W443" s="49"/>
      <c r="X443" s="49"/>
      <c r="Y443" s="49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  <c r="AM443" s="50"/>
      <c r="AN443" s="50"/>
      <c r="AO443" s="50"/>
      <c r="AP443" s="50"/>
      <c r="AQ443" s="50"/>
      <c r="AR443" s="50"/>
      <c r="AS443" s="50"/>
      <c r="AT443" s="50"/>
      <c r="AU443" s="50"/>
      <c r="AV443" s="50"/>
      <c r="AW443" s="50"/>
      <c r="AX443" s="50"/>
      <c r="AY443" s="50"/>
    </row>
    <row r="444" ht="12.75" customHeight="1">
      <c r="A444" s="27"/>
      <c r="B444" s="27"/>
      <c r="C444" s="33"/>
      <c r="D444" s="34"/>
      <c r="E444" s="34"/>
      <c r="F444" s="34"/>
      <c r="G444" s="34"/>
      <c r="H444" s="45"/>
      <c r="I444" s="37"/>
      <c r="J444" s="38"/>
      <c r="K444" s="39"/>
      <c r="L444" s="38"/>
      <c r="M444" s="40"/>
      <c r="N444" s="41"/>
      <c r="P444" s="42"/>
      <c r="Q444" s="42"/>
      <c r="R444" s="42"/>
      <c r="T444" s="46"/>
      <c r="U444" s="47"/>
      <c r="V444" s="48"/>
      <c r="W444" s="49"/>
      <c r="X444" s="49"/>
      <c r="Y444" s="49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  <c r="AM444" s="50"/>
      <c r="AN444" s="50"/>
      <c r="AO444" s="50"/>
      <c r="AP444" s="50"/>
      <c r="AQ444" s="50"/>
      <c r="AR444" s="50"/>
      <c r="AS444" s="50"/>
      <c r="AT444" s="50"/>
      <c r="AU444" s="50"/>
      <c r="AV444" s="50"/>
      <c r="AW444" s="50"/>
      <c r="AX444" s="50"/>
      <c r="AY444" s="50"/>
    </row>
    <row r="445" ht="12.75" customHeight="1">
      <c r="A445" s="27"/>
      <c r="B445" s="27"/>
      <c r="C445" s="33"/>
      <c r="D445" s="34"/>
      <c r="E445" s="34"/>
      <c r="F445" s="34"/>
      <c r="G445" s="34"/>
      <c r="H445" s="45"/>
      <c r="I445" s="37"/>
      <c r="J445" s="38"/>
      <c r="K445" s="39"/>
      <c r="L445" s="38"/>
      <c r="M445" s="40"/>
      <c r="N445" s="41"/>
      <c r="P445" s="42"/>
      <c r="Q445" s="42"/>
      <c r="R445" s="42"/>
      <c r="T445" s="46"/>
      <c r="U445" s="47"/>
      <c r="V445" s="48"/>
      <c r="W445" s="49"/>
      <c r="X445" s="49"/>
      <c r="Y445" s="49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  <c r="AM445" s="50"/>
      <c r="AN445" s="50"/>
      <c r="AO445" s="50"/>
      <c r="AP445" s="50"/>
      <c r="AQ445" s="50"/>
      <c r="AR445" s="50"/>
      <c r="AS445" s="50"/>
      <c r="AT445" s="50"/>
      <c r="AU445" s="50"/>
      <c r="AV445" s="50"/>
      <c r="AW445" s="50"/>
      <c r="AX445" s="50"/>
      <c r="AY445" s="50"/>
    </row>
    <row r="446" ht="12.75" customHeight="1">
      <c r="A446" s="27"/>
      <c r="B446" s="27"/>
      <c r="C446" s="33"/>
      <c r="D446" s="34"/>
      <c r="E446" s="34"/>
      <c r="F446" s="34"/>
      <c r="G446" s="34"/>
      <c r="H446" s="45"/>
      <c r="I446" s="37"/>
      <c r="J446" s="38"/>
      <c r="K446" s="39"/>
      <c r="L446" s="38"/>
      <c r="M446" s="40"/>
      <c r="N446" s="41"/>
      <c r="P446" s="42"/>
      <c r="Q446" s="42"/>
      <c r="R446" s="42"/>
      <c r="T446" s="46"/>
      <c r="U446" s="47"/>
      <c r="V446" s="48"/>
      <c r="W446" s="49"/>
      <c r="X446" s="49"/>
      <c r="Y446" s="49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  <c r="AM446" s="50"/>
      <c r="AN446" s="50"/>
      <c r="AO446" s="50"/>
      <c r="AP446" s="50"/>
      <c r="AQ446" s="50"/>
      <c r="AR446" s="50"/>
      <c r="AS446" s="50"/>
      <c r="AT446" s="50"/>
      <c r="AU446" s="50"/>
      <c r="AV446" s="50"/>
      <c r="AW446" s="50"/>
      <c r="AX446" s="50"/>
      <c r="AY446" s="50"/>
    </row>
    <row r="447" ht="12.75" customHeight="1">
      <c r="A447" s="27"/>
      <c r="B447" s="27"/>
      <c r="C447" s="33"/>
      <c r="D447" s="34"/>
      <c r="E447" s="34"/>
      <c r="F447" s="34"/>
      <c r="G447" s="34"/>
      <c r="H447" s="45"/>
      <c r="I447" s="37"/>
      <c r="J447" s="38"/>
      <c r="K447" s="39"/>
      <c r="L447" s="38"/>
      <c r="M447" s="40"/>
      <c r="N447" s="41"/>
      <c r="P447" s="42"/>
      <c r="Q447" s="42"/>
      <c r="R447" s="42"/>
      <c r="T447" s="46"/>
      <c r="U447" s="47"/>
      <c r="V447" s="48"/>
      <c r="W447" s="49"/>
      <c r="X447" s="49"/>
      <c r="Y447" s="49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  <c r="AM447" s="50"/>
      <c r="AN447" s="50"/>
      <c r="AO447" s="50"/>
      <c r="AP447" s="50"/>
      <c r="AQ447" s="50"/>
      <c r="AR447" s="50"/>
      <c r="AS447" s="50"/>
      <c r="AT447" s="50"/>
      <c r="AU447" s="50"/>
      <c r="AV447" s="50"/>
      <c r="AW447" s="50"/>
      <c r="AX447" s="50"/>
      <c r="AY447" s="50"/>
    </row>
    <row r="448" ht="12.75" customHeight="1">
      <c r="A448" s="27"/>
      <c r="B448" s="27"/>
      <c r="C448" s="33"/>
      <c r="D448" s="34"/>
      <c r="E448" s="34"/>
      <c r="F448" s="34"/>
      <c r="G448" s="34"/>
      <c r="H448" s="45"/>
      <c r="I448" s="37"/>
      <c r="J448" s="38"/>
      <c r="K448" s="39"/>
      <c r="L448" s="38"/>
      <c r="M448" s="40"/>
      <c r="N448" s="41"/>
      <c r="P448" s="42"/>
      <c r="Q448" s="42"/>
      <c r="R448" s="42"/>
      <c r="T448" s="46"/>
      <c r="U448" s="47"/>
      <c r="V448" s="48"/>
      <c r="W448" s="49"/>
      <c r="X448" s="49"/>
      <c r="Y448" s="49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  <c r="AM448" s="50"/>
      <c r="AN448" s="50"/>
      <c r="AO448" s="50"/>
      <c r="AP448" s="50"/>
      <c r="AQ448" s="50"/>
      <c r="AR448" s="50"/>
      <c r="AS448" s="50"/>
      <c r="AT448" s="50"/>
      <c r="AU448" s="50"/>
      <c r="AV448" s="50"/>
      <c r="AW448" s="50"/>
      <c r="AX448" s="50"/>
      <c r="AY448" s="50"/>
    </row>
    <row r="449" ht="12.75" customHeight="1">
      <c r="A449" s="27"/>
      <c r="B449" s="27"/>
      <c r="C449" s="33"/>
      <c r="D449" s="34"/>
      <c r="E449" s="34"/>
      <c r="F449" s="34"/>
      <c r="G449" s="34"/>
      <c r="H449" s="45"/>
      <c r="I449" s="37"/>
      <c r="J449" s="38"/>
      <c r="K449" s="39"/>
      <c r="L449" s="38"/>
      <c r="M449" s="40"/>
      <c r="N449" s="41"/>
      <c r="P449" s="42"/>
      <c r="Q449" s="42"/>
      <c r="R449" s="42"/>
      <c r="T449" s="46"/>
      <c r="U449" s="47"/>
      <c r="V449" s="48"/>
      <c r="W449" s="49"/>
      <c r="X449" s="49"/>
      <c r="Y449" s="49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  <c r="AM449" s="50"/>
      <c r="AN449" s="50"/>
      <c r="AO449" s="50"/>
      <c r="AP449" s="50"/>
      <c r="AQ449" s="50"/>
      <c r="AR449" s="50"/>
      <c r="AS449" s="50"/>
      <c r="AT449" s="50"/>
      <c r="AU449" s="50"/>
      <c r="AV449" s="50"/>
      <c r="AW449" s="50"/>
      <c r="AX449" s="50"/>
      <c r="AY449" s="50"/>
    </row>
    <row r="450" ht="12.75" customHeight="1">
      <c r="A450" s="27"/>
      <c r="B450" s="27"/>
      <c r="C450" s="33"/>
      <c r="D450" s="34"/>
      <c r="E450" s="34"/>
      <c r="F450" s="34"/>
      <c r="G450" s="34"/>
      <c r="H450" s="45"/>
      <c r="I450" s="37"/>
      <c r="J450" s="38"/>
      <c r="K450" s="39"/>
      <c r="L450" s="38"/>
      <c r="M450" s="40"/>
      <c r="N450" s="41"/>
      <c r="P450" s="42"/>
      <c r="Q450" s="42"/>
      <c r="R450" s="42"/>
      <c r="T450" s="46"/>
      <c r="U450" s="47"/>
      <c r="V450" s="48"/>
      <c r="W450" s="49"/>
      <c r="X450" s="49"/>
      <c r="Y450" s="49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  <c r="AM450" s="50"/>
      <c r="AN450" s="50"/>
      <c r="AO450" s="50"/>
      <c r="AP450" s="50"/>
      <c r="AQ450" s="50"/>
      <c r="AR450" s="50"/>
      <c r="AS450" s="50"/>
      <c r="AT450" s="50"/>
      <c r="AU450" s="50"/>
      <c r="AV450" s="50"/>
      <c r="AW450" s="50"/>
      <c r="AX450" s="50"/>
      <c r="AY450" s="50"/>
    </row>
    <row r="451" ht="12.75" customHeight="1">
      <c r="A451" s="27"/>
      <c r="B451" s="27"/>
      <c r="C451" s="33"/>
      <c r="D451" s="34"/>
      <c r="E451" s="34"/>
      <c r="F451" s="34"/>
      <c r="G451" s="34"/>
      <c r="H451" s="45"/>
      <c r="I451" s="37"/>
      <c r="J451" s="38"/>
      <c r="K451" s="39"/>
      <c r="L451" s="38"/>
      <c r="M451" s="40"/>
      <c r="N451" s="41"/>
      <c r="P451" s="42"/>
      <c r="Q451" s="42"/>
      <c r="R451" s="42"/>
      <c r="T451" s="46"/>
      <c r="U451" s="47"/>
      <c r="V451" s="48"/>
      <c r="W451" s="49"/>
      <c r="X451" s="49"/>
      <c r="Y451" s="49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  <c r="AM451" s="50"/>
      <c r="AN451" s="50"/>
      <c r="AO451" s="50"/>
      <c r="AP451" s="50"/>
      <c r="AQ451" s="50"/>
      <c r="AR451" s="50"/>
      <c r="AS451" s="50"/>
      <c r="AT451" s="50"/>
      <c r="AU451" s="50"/>
      <c r="AV451" s="50"/>
      <c r="AW451" s="50"/>
      <c r="AX451" s="50"/>
      <c r="AY451" s="50"/>
    </row>
    <row r="452" ht="12.75" customHeight="1">
      <c r="A452" s="27"/>
      <c r="B452" s="27"/>
      <c r="C452" s="33"/>
      <c r="D452" s="34"/>
      <c r="E452" s="34"/>
      <c r="F452" s="34"/>
      <c r="G452" s="34"/>
      <c r="H452" s="45"/>
      <c r="I452" s="37"/>
      <c r="J452" s="38"/>
      <c r="K452" s="39"/>
      <c r="L452" s="38"/>
      <c r="M452" s="40"/>
      <c r="N452" s="41"/>
      <c r="P452" s="42"/>
      <c r="Q452" s="42"/>
      <c r="R452" s="42"/>
      <c r="T452" s="46"/>
      <c r="U452" s="47"/>
      <c r="V452" s="48"/>
      <c r="W452" s="49"/>
      <c r="X452" s="49"/>
      <c r="Y452" s="49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  <c r="AM452" s="50"/>
      <c r="AN452" s="50"/>
      <c r="AO452" s="50"/>
      <c r="AP452" s="50"/>
      <c r="AQ452" s="50"/>
      <c r="AR452" s="50"/>
      <c r="AS452" s="50"/>
      <c r="AT452" s="50"/>
      <c r="AU452" s="50"/>
      <c r="AV452" s="50"/>
      <c r="AW452" s="50"/>
      <c r="AX452" s="50"/>
      <c r="AY452" s="50"/>
    </row>
    <row r="453" ht="12.75" customHeight="1">
      <c r="A453" s="27"/>
      <c r="B453" s="27"/>
      <c r="C453" s="33"/>
      <c r="D453" s="34"/>
      <c r="E453" s="34"/>
      <c r="F453" s="34"/>
      <c r="G453" s="34"/>
      <c r="H453" s="45"/>
      <c r="I453" s="37"/>
      <c r="J453" s="38"/>
      <c r="K453" s="39"/>
      <c r="L453" s="38"/>
      <c r="M453" s="40"/>
      <c r="N453" s="41"/>
      <c r="P453" s="42"/>
      <c r="Q453" s="42"/>
      <c r="R453" s="42"/>
      <c r="T453" s="46"/>
      <c r="U453" s="47"/>
      <c r="V453" s="48"/>
      <c r="W453" s="49"/>
      <c r="X453" s="49"/>
      <c r="Y453" s="49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  <c r="AM453" s="50"/>
      <c r="AN453" s="50"/>
      <c r="AO453" s="50"/>
      <c r="AP453" s="50"/>
      <c r="AQ453" s="50"/>
      <c r="AR453" s="50"/>
      <c r="AS453" s="50"/>
      <c r="AT453" s="50"/>
      <c r="AU453" s="50"/>
      <c r="AV453" s="50"/>
      <c r="AW453" s="50"/>
      <c r="AX453" s="50"/>
      <c r="AY453" s="50"/>
    </row>
    <row r="454" ht="12.75" customHeight="1">
      <c r="A454" s="27"/>
      <c r="B454" s="27"/>
      <c r="C454" s="33"/>
      <c r="D454" s="34"/>
      <c r="E454" s="34"/>
      <c r="F454" s="34"/>
      <c r="G454" s="34"/>
      <c r="H454" s="45"/>
      <c r="I454" s="37"/>
      <c r="J454" s="38"/>
      <c r="K454" s="39"/>
      <c r="L454" s="38"/>
      <c r="M454" s="40"/>
      <c r="N454" s="41"/>
      <c r="P454" s="42"/>
      <c r="Q454" s="42"/>
      <c r="R454" s="42"/>
      <c r="T454" s="46"/>
      <c r="U454" s="47"/>
      <c r="V454" s="48"/>
      <c r="W454" s="49"/>
      <c r="X454" s="49"/>
      <c r="Y454" s="49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  <c r="AM454" s="50"/>
      <c r="AN454" s="50"/>
      <c r="AO454" s="50"/>
      <c r="AP454" s="50"/>
      <c r="AQ454" s="50"/>
      <c r="AR454" s="50"/>
      <c r="AS454" s="50"/>
      <c r="AT454" s="50"/>
      <c r="AU454" s="50"/>
      <c r="AV454" s="50"/>
      <c r="AW454" s="50"/>
      <c r="AX454" s="50"/>
      <c r="AY454" s="50"/>
    </row>
    <row r="455" ht="12.75" customHeight="1">
      <c r="A455" s="27"/>
      <c r="B455" s="27"/>
      <c r="C455" s="33"/>
      <c r="D455" s="34"/>
      <c r="E455" s="34"/>
      <c r="F455" s="34"/>
      <c r="G455" s="34"/>
      <c r="H455" s="45"/>
      <c r="I455" s="37"/>
      <c r="J455" s="38"/>
      <c r="K455" s="39"/>
      <c r="L455" s="38"/>
      <c r="M455" s="40"/>
      <c r="N455" s="41"/>
      <c r="P455" s="42"/>
      <c r="Q455" s="42"/>
      <c r="R455" s="42"/>
      <c r="T455" s="46"/>
      <c r="U455" s="47"/>
      <c r="V455" s="48"/>
      <c r="W455" s="49"/>
      <c r="X455" s="49"/>
      <c r="Y455" s="49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  <c r="AM455" s="50"/>
      <c r="AN455" s="50"/>
      <c r="AO455" s="50"/>
      <c r="AP455" s="50"/>
      <c r="AQ455" s="50"/>
      <c r="AR455" s="50"/>
      <c r="AS455" s="50"/>
      <c r="AT455" s="50"/>
      <c r="AU455" s="50"/>
      <c r="AV455" s="50"/>
      <c r="AW455" s="50"/>
      <c r="AX455" s="50"/>
      <c r="AY455" s="50"/>
    </row>
    <row r="456" ht="12.75" customHeight="1">
      <c r="A456" s="27"/>
      <c r="B456" s="27"/>
      <c r="C456" s="33"/>
      <c r="D456" s="34"/>
      <c r="E456" s="34"/>
      <c r="F456" s="34"/>
      <c r="G456" s="34"/>
      <c r="H456" s="45"/>
      <c r="I456" s="37"/>
      <c r="J456" s="38"/>
      <c r="K456" s="39"/>
      <c r="L456" s="38"/>
      <c r="M456" s="40"/>
      <c r="N456" s="41"/>
      <c r="P456" s="42"/>
      <c r="Q456" s="42"/>
      <c r="R456" s="42"/>
      <c r="T456" s="46"/>
      <c r="U456" s="47"/>
      <c r="V456" s="48"/>
      <c r="W456" s="49"/>
      <c r="X456" s="49"/>
      <c r="Y456" s="49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  <c r="AM456" s="50"/>
      <c r="AN456" s="50"/>
      <c r="AO456" s="50"/>
      <c r="AP456" s="50"/>
      <c r="AQ456" s="50"/>
      <c r="AR456" s="50"/>
      <c r="AS456" s="50"/>
      <c r="AT456" s="50"/>
      <c r="AU456" s="50"/>
      <c r="AV456" s="50"/>
      <c r="AW456" s="50"/>
      <c r="AX456" s="50"/>
      <c r="AY456" s="50"/>
    </row>
    <row r="457" ht="12.75" customHeight="1">
      <c r="A457" s="27"/>
      <c r="B457" s="27"/>
      <c r="C457" s="33"/>
      <c r="D457" s="34"/>
      <c r="E457" s="34"/>
      <c r="F457" s="34"/>
      <c r="G457" s="34"/>
      <c r="H457" s="45"/>
      <c r="I457" s="37"/>
      <c r="J457" s="38"/>
      <c r="K457" s="39"/>
      <c r="L457" s="38"/>
      <c r="M457" s="40"/>
      <c r="N457" s="41"/>
      <c r="P457" s="42"/>
      <c r="Q457" s="42"/>
      <c r="R457" s="42"/>
      <c r="T457" s="46"/>
      <c r="U457" s="47"/>
      <c r="V457" s="48"/>
      <c r="W457" s="49"/>
      <c r="X457" s="49"/>
      <c r="Y457" s="49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  <c r="AM457" s="50"/>
      <c r="AN457" s="50"/>
      <c r="AO457" s="50"/>
      <c r="AP457" s="50"/>
      <c r="AQ457" s="50"/>
      <c r="AR457" s="50"/>
      <c r="AS457" s="50"/>
      <c r="AT457" s="50"/>
      <c r="AU457" s="50"/>
      <c r="AV457" s="50"/>
      <c r="AW457" s="50"/>
      <c r="AX457" s="50"/>
      <c r="AY457" s="50"/>
    </row>
    <row r="458" ht="12.75" customHeight="1">
      <c r="A458" s="27"/>
      <c r="B458" s="27"/>
      <c r="C458" s="33"/>
      <c r="D458" s="34"/>
      <c r="E458" s="34"/>
      <c r="F458" s="34"/>
      <c r="G458" s="34"/>
      <c r="H458" s="45"/>
      <c r="I458" s="37"/>
      <c r="J458" s="38"/>
      <c r="K458" s="39"/>
      <c r="L458" s="38"/>
      <c r="M458" s="40"/>
      <c r="N458" s="41"/>
      <c r="P458" s="42"/>
      <c r="Q458" s="42"/>
      <c r="R458" s="42"/>
      <c r="T458" s="46"/>
      <c r="U458" s="47"/>
      <c r="V458" s="48"/>
      <c r="W458" s="49"/>
      <c r="X458" s="49"/>
      <c r="Y458" s="49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  <c r="AM458" s="50"/>
      <c r="AN458" s="50"/>
      <c r="AO458" s="50"/>
      <c r="AP458" s="50"/>
      <c r="AQ458" s="50"/>
      <c r="AR458" s="50"/>
      <c r="AS458" s="50"/>
      <c r="AT458" s="50"/>
      <c r="AU458" s="50"/>
      <c r="AV458" s="50"/>
      <c r="AW458" s="50"/>
      <c r="AX458" s="50"/>
      <c r="AY458" s="50"/>
    </row>
    <row r="459" ht="12.75" customHeight="1">
      <c r="A459" s="27"/>
      <c r="B459" s="27"/>
      <c r="C459" s="33"/>
      <c r="D459" s="34"/>
      <c r="E459" s="34"/>
      <c r="F459" s="34"/>
      <c r="G459" s="34"/>
      <c r="H459" s="45"/>
      <c r="I459" s="37"/>
      <c r="J459" s="38"/>
      <c r="K459" s="39"/>
      <c r="L459" s="38"/>
      <c r="M459" s="40"/>
      <c r="N459" s="41"/>
      <c r="P459" s="42"/>
      <c r="Q459" s="42"/>
      <c r="R459" s="42"/>
      <c r="T459" s="46"/>
      <c r="U459" s="47"/>
      <c r="V459" s="48"/>
      <c r="W459" s="49"/>
      <c r="X459" s="49"/>
      <c r="Y459" s="49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  <c r="AM459" s="50"/>
      <c r="AN459" s="50"/>
      <c r="AO459" s="50"/>
      <c r="AP459" s="50"/>
      <c r="AQ459" s="50"/>
      <c r="AR459" s="50"/>
      <c r="AS459" s="50"/>
      <c r="AT459" s="50"/>
      <c r="AU459" s="50"/>
      <c r="AV459" s="50"/>
      <c r="AW459" s="50"/>
      <c r="AX459" s="50"/>
      <c r="AY459" s="50"/>
    </row>
    <row r="460" ht="12.75" customHeight="1">
      <c r="A460" s="27"/>
      <c r="B460" s="27"/>
      <c r="C460" s="33"/>
      <c r="D460" s="34"/>
      <c r="E460" s="34"/>
      <c r="F460" s="34"/>
      <c r="G460" s="34"/>
      <c r="H460" s="45"/>
      <c r="I460" s="37"/>
      <c r="J460" s="38"/>
      <c r="K460" s="39"/>
      <c r="L460" s="38"/>
      <c r="M460" s="40"/>
      <c r="N460" s="41"/>
      <c r="P460" s="42"/>
      <c r="Q460" s="42"/>
      <c r="R460" s="42"/>
      <c r="T460" s="46"/>
      <c r="U460" s="47"/>
      <c r="V460" s="48"/>
      <c r="W460" s="49"/>
      <c r="X460" s="49"/>
      <c r="Y460" s="49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  <c r="AM460" s="50"/>
      <c r="AN460" s="50"/>
      <c r="AO460" s="50"/>
      <c r="AP460" s="50"/>
      <c r="AQ460" s="50"/>
      <c r="AR460" s="50"/>
      <c r="AS460" s="50"/>
      <c r="AT460" s="50"/>
      <c r="AU460" s="50"/>
      <c r="AV460" s="50"/>
      <c r="AW460" s="50"/>
      <c r="AX460" s="50"/>
      <c r="AY460" s="50"/>
    </row>
    <row r="461" ht="12.75" customHeight="1">
      <c r="A461" s="27"/>
      <c r="B461" s="27"/>
      <c r="C461" s="33"/>
      <c r="D461" s="34"/>
      <c r="E461" s="34"/>
      <c r="F461" s="34"/>
      <c r="G461" s="34"/>
      <c r="H461" s="45"/>
      <c r="I461" s="37"/>
      <c r="J461" s="38"/>
      <c r="K461" s="39"/>
      <c r="L461" s="38"/>
      <c r="M461" s="40"/>
      <c r="N461" s="41"/>
      <c r="P461" s="42"/>
      <c r="Q461" s="42"/>
      <c r="R461" s="42"/>
      <c r="T461" s="46"/>
      <c r="U461" s="47"/>
      <c r="V461" s="48"/>
      <c r="W461" s="49"/>
      <c r="X461" s="49"/>
      <c r="Y461" s="49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  <c r="AM461" s="50"/>
      <c r="AN461" s="50"/>
      <c r="AO461" s="50"/>
      <c r="AP461" s="50"/>
      <c r="AQ461" s="50"/>
      <c r="AR461" s="50"/>
      <c r="AS461" s="50"/>
      <c r="AT461" s="50"/>
      <c r="AU461" s="50"/>
      <c r="AV461" s="50"/>
      <c r="AW461" s="50"/>
      <c r="AX461" s="50"/>
      <c r="AY461" s="50"/>
    </row>
    <row r="462" ht="12.75" customHeight="1">
      <c r="A462" s="27"/>
      <c r="B462" s="27"/>
      <c r="C462" s="33"/>
      <c r="D462" s="34"/>
      <c r="E462" s="34"/>
      <c r="F462" s="34"/>
      <c r="G462" s="34"/>
      <c r="H462" s="45"/>
      <c r="I462" s="37"/>
      <c r="J462" s="38"/>
      <c r="K462" s="39"/>
      <c r="L462" s="38"/>
      <c r="M462" s="40"/>
      <c r="N462" s="41"/>
      <c r="P462" s="42"/>
      <c r="Q462" s="42"/>
      <c r="R462" s="42"/>
      <c r="T462" s="46"/>
      <c r="U462" s="47"/>
      <c r="V462" s="48"/>
      <c r="W462" s="49"/>
      <c r="X462" s="49"/>
      <c r="Y462" s="49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  <c r="AM462" s="50"/>
      <c r="AN462" s="50"/>
      <c r="AO462" s="50"/>
      <c r="AP462" s="50"/>
      <c r="AQ462" s="50"/>
      <c r="AR462" s="50"/>
      <c r="AS462" s="50"/>
      <c r="AT462" s="50"/>
      <c r="AU462" s="50"/>
      <c r="AV462" s="50"/>
      <c r="AW462" s="50"/>
      <c r="AX462" s="50"/>
      <c r="AY462" s="50"/>
    </row>
    <row r="463" ht="12.75" customHeight="1">
      <c r="A463" s="27"/>
      <c r="B463" s="27"/>
      <c r="C463" s="33"/>
      <c r="D463" s="34"/>
      <c r="E463" s="34"/>
      <c r="F463" s="34"/>
      <c r="G463" s="34"/>
      <c r="H463" s="45"/>
      <c r="I463" s="37"/>
      <c r="J463" s="38"/>
      <c r="K463" s="39"/>
      <c r="L463" s="38"/>
      <c r="M463" s="40"/>
      <c r="N463" s="41"/>
      <c r="P463" s="42"/>
      <c r="Q463" s="42"/>
      <c r="R463" s="42"/>
      <c r="T463" s="46"/>
      <c r="U463" s="47"/>
      <c r="V463" s="48"/>
      <c r="W463" s="49"/>
      <c r="X463" s="49"/>
      <c r="Y463" s="49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  <c r="AM463" s="50"/>
      <c r="AN463" s="50"/>
      <c r="AO463" s="50"/>
      <c r="AP463" s="50"/>
      <c r="AQ463" s="50"/>
      <c r="AR463" s="50"/>
      <c r="AS463" s="50"/>
      <c r="AT463" s="50"/>
      <c r="AU463" s="50"/>
      <c r="AV463" s="50"/>
      <c r="AW463" s="50"/>
      <c r="AX463" s="50"/>
      <c r="AY463" s="50"/>
    </row>
    <row r="464" ht="12.75" customHeight="1">
      <c r="A464" s="27"/>
      <c r="B464" s="27"/>
      <c r="C464" s="33"/>
      <c r="D464" s="34"/>
      <c r="E464" s="34"/>
      <c r="F464" s="34"/>
      <c r="G464" s="34"/>
      <c r="H464" s="45"/>
      <c r="I464" s="37"/>
      <c r="J464" s="38"/>
      <c r="K464" s="39"/>
      <c r="L464" s="38"/>
      <c r="M464" s="40"/>
      <c r="N464" s="41"/>
      <c r="P464" s="42"/>
      <c r="Q464" s="42"/>
      <c r="R464" s="42"/>
      <c r="T464" s="46"/>
      <c r="U464" s="47"/>
      <c r="V464" s="48"/>
      <c r="W464" s="49"/>
      <c r="X464" s="49"/>
      <c r="Y464" s="49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  <c r="AM464" s="50"/>
      <c r="AN464" s="50"/>
      <c r="AO464" s="50"/>
      <c r="AP464" s="50"/>
      <c r="AQ464" s="50"/>
      <c r="AR464" s="50"/>
      <c r="AS464" s="50"/>
      <c r="AT464" s="50"/>
      <c r="AU464" s="50"/>
      <c r="AV464" s="50"/>
      <c r="AW464" s="50"/>
      <c r="AX464" s="50"/>
      <c r="AY464" s="50"/>
    </row>
    <row r="465" ht="12.75" customHeight="1">
      <c r="A465" s="27"/>
      <c r="B465" s="27"/>
      <c r="C465" s="33"/>
      <c r="D465" s="34"/>
      <c r="E465" s="34"/>
      <c r="F465" s="34"/>
      <c r="G465" s="34"/>
      <c r="H465" s="45"/>
      <c r="I465" s="37"/>
      <c r="J465" s="38"/>
      <c r="K465" s="39"/>
      <c r="L465" s="38"/>
      <c r="M465" s="40"/>
      <c r="N465" s="41"/>
      <c r="P465" s="42"/>
      <c r="Q465" s="42"/>
      <c r="R465" s="42"/>
      <c r="T465" s="46"/>
      <c r="U465" s="47"/>
      <c r="V465" s="48"/>
      <c r="W465" s="49"/>
      <c r="X465" s="49"/>
      <c r="Y465" s="49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  <c r="AM465" s="50"/>
      <c r="AN465" s="50"/>
      <c r="AO465" s="50"/>
      <c r="AP465" s="50"/>
      <c r="AQ465" s="50"/>
      <c r="AR465" s="50"/>
      <c r="AS465" s="50"/>
      <c r="AT465" s="50"/>
      <c r="AU465" s="50"/>
      <c r="AV465" s="50"/>
      <c r="AW465" s="50"/>
      <c r="AX465" s="50"/>
      <c r="AY465" s="50"/>
    </row>
    <row r="466" ht="12.75" customHeight="1">
      <c r="A466" s="27"/>
      <c r="B466" s="27"/>
      <c r="C466" s="33"/>
      <c r="D466" s="34"/>
      <c r="E466" s="34"/>
      <c r="F466" s="34"/>
      <c r="G466" s="34"/>
      <c r="H466" s="45"/>
      <c r="I466" s="37"/>
      <c r="J466" s="38"/>
      <c r="K466" s="39"/>
      <c r="L466" s="38"/>
      <c r="M466" s="40"/>
      <c r="N466" s="41"/>
      <c r="P466" s="42"/>
      <c r="Q466" s="42"/>
      <c r="R466" s="42"/>
      <c r="T466" s="46"/>
      <c r="U466" s="47"/>
      <c r="V466" s="48"/>
      <c r="W466" s="49"/>
      <c r="X466" s="49"/>
      <c r="Y466" s="49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  <c r="AM466" s="50"/>
      <c r="AN466" s="50"/>
      <c r="AO466" s="50"/>
      <c r="AP466" s="50"/>
      <c r="AQ466" s="50"/>
      <c r="AR466" s="50"/>
      <c r="AS466" s="50"/>
      <c r="AT466" s="50"/>
      <c r="AU466" s="50"/>
      <c r="AV466" s="50"/>
      <c r="AW466" s="50"/>
      <c r="AX466" s="50"/>
      <c r="AY466" s="50"/>
    </row>
    <row r="467" ht="12.75" customHeight="1">
      <c r="A467" s="27"/>
      <c r="B467" s="27"/>
      <c r="C467" s="33"/>
      <c r="D467" s="34"/>
      <c r="E467" s="34"/>
      <c r="F467" s="34"/>
      <c r="G467" s="34"/>
      <c r="H467" s="45"/>
      <c r="I467" s="37"/>
      <c r="J467" s="38"/>
      <c r="K467" s="39"/>
      <c r="L467" s="38"/>
      <c r="M467" s="40"/>
      <c r="N467" s="41"/>
      <c r="P467" s="42"/>
      <c r="Q467" s="42"/>
      <c r="R467" s="42"/>
      <c r="T467" s="46"/>
      <c r="U467" s="47"/>
      <c r="V467" s="48"/>
      <c r="W467" s="49"/>
      <c r="X467" s="49"/>
      <c r="Y467" s="49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  <c r="AM467" s="50"/>
      <c r="AN467" s="50"/>
      <c r="AO467" s="50"/>
      <c r="AP467" s="50"/>
      <c r="AQ467" s="50"/>
      <c r="AR467" s="50"/>
      <c r="AS467" s="50"/>
      <c r="AT467" s="50"/>
      <c r="AU467" s="50"/>
      <c r="AV467" s="50"/>
      <c r="AW467" s="50"/>
      <c r="AX467" s="50"/>
      <c r="AY467" s="50"/>
    </row>
    <row r="468" ht="12.75" customHeight="1">
      <c r="A468" s="27"/>
      <c r="B468" s="27"/>
      <c r="C468" s="33"/>
      <c r="D468" s="34"/>
      <c r="E468" s="34"/>
      <c r="F468" s="34"/>
      <c r="G468" s="34"/>
      <c r="H468" s="45"/>
      <c r="I468" s="37"/>
      <c r="J468" s="38"/>
      <c r="K468" s="39"/>
      <c r="L468" s="38"/>
      <c r="M468" s="40"/>
      <c r="N468" s="41"/>
      <c r="P468" s="42"/>
      <c r="Q468" s="42"/>
      <c r="R468" s="42"/>
      <c r="T468" s="46"/>
      <c r="U468" s="47"/>
      <c r="V468" s="48"/>
      <c r="W468" s="49"/>
      <c r="X468" s="49"/>
      <c r="Y468" s="49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  <c r="AM468" s="50"/>
      <c r="AN468" s="50"/>
      <c r="AO468" s="50"/>
      <c r="AP468" s="50"/>
      <c r="AQ468" s="50"/>
      <c r="AR468" s="50"/>
      <c r="AS468" s="50"/>
      <c r="AT468" s="50"/>
      <c r="AU468" s="50"/>
      <c r="AV468" s="50"/>
      <c r="AW468" s="50"/>
      <c r="AX468" s="50"/>
      <c r="AY468" s="50"/>
    </row>
    <row r="469" ht="12.75" customHeight="1">
      <c r="A469" s="27"/>
      <c r="B469" s="27"/>
      <c r="C469" s="33"/>
      <c r="D469" s="34"/>
      <c r="E469" s="34"/>
      <c r="F469" s="34"/>
      <c r="G469" s="34"/>
      <c r="H469" s="45"/>
      <c r="I469" s="37"/>
      <c r="J469" s="38"/>
      <c r="K469" s="39"/>
      <c r="L469" s="38"/>
      <c r="M469" s="40"/>
      <c r="N469" s="41"/>
      <c r="P469" s="42"/>
      <c r="Q469" s="42"/>
      <c r="R469" s="42"/>
      <c r="T469" s="46"/>
      <c r="U469" s="47"/>
      <c r="V469" s="48"/>
      <c r="W469" s="49"/>
      <c r="X469" s="49"/>
      <c r="Y469" s="49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  <c r="AM469" s="50"/>
      <c r="AN469" s="50"/>
      <c r="AO469" s="50"/>
      <c r="AP469" s="50"/>
      <c r="AQ469" s="50"/>
      <c r="AR469" s="50"/>
      <c r="AS469" s="50"/>
      <c r="AT469" s="50"/>
      <c r="AU469" s="50"/>
      <c r="AV469" s="50"/>
      <c r="AW469" s="50"/>
      <c r="AX469" s="50"/>
      <c r="AY469" s="50"/>
    </row>
    <row r="470" ht="12.75" customHeight="1">
      <c r="A470" s="27"/>
      <c r="B470" s="27"/>
      <c r="C470" s="33"/>
      <c r="D470" s="34"/>
      <c r="E470" s="34"/>
      <c r="F470" s="34"/>
      <c r="G470" s="34"/>
      <c r="H470" s="45"/>
      <c r="I470" s="37"/>
      <c r="J470" s="38"/>
      <c r="K470" s="39"/>
      <c r="L470" s="38"/>
      <c r="M470" s="40"/>
      <c r="N470" s="41"/>
      <c r="P470" s="42"/>
      <c r="Q470" s="42"/>
      <c r="R470" s="42"/>
      <c r="T470" s="46"/>
      <c r="U470" s="47"/>
      <c r="V470" s="48"/>
      <c r="W470" s="49"/>
      <c r="X470" s="49"/>
      <c r="Y470" s="49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  <c r="AM470" s="50"/>
      <c r="AN470" s="50"/>
      <c r="AO470" s="50"/>
      <c r="AP470" s="50"/>
      <c r="AQ470" s="50"/>
      <c r="AR470" s="50"/>
      <c r="AS470" s="50"/>
      <c r="AT470" s="50"/>
      <c r="AU470" s="50"/>
      <c r="AV470" s="50"/>
      <c r="AW470" s="50"/>
      <c r="AX470" s="50"/>
      <c r="AY470" s="50"/>
    </row>
    <row r="471" ht="12.75" customHeight="1">
      <c r="A471" s="27"/>
      <c r="B471" s="27"/>
      <c r="C471" s="33"/>
      <c r="D471" s="34"/>
      <c r="E471" s="34"/>
      <c r="F471" s="34"/>
      <c r="G471" s="34"/>
      <c r="H471" s="45"/>
      <c r="I471" s="37"/>
      <c r="J471" s="38"/>
      <c r="K471" s="39"/>
      <c r="L471" s="38"/>
      <c r="M471" s="40"/>
      <c r="N471" s="41"/>
      <c r="P471" s="42"/>
      <c r="Q471" s="42"/>
      <c r="R471" s="42"/>
      <c r="T471" s="46"/>
      <c r="U471" s="47"/>
      <c r="V471" s="48"/>
      <c r="W471" s="49"/>
      <c r="X471" s="49"/>
      <c r="Y471" s="49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  <c r="AM471" s="50"/>
      <c r="AN471" s="50"/>
      <c r="AO471" s="50"/>
      <c r="AP471" s="50"/>
      <c r="AQ471" s="50"/>
      <c r="AR471" s="50"/>
      <c r="AS471" s="50"/>
      <c r="AT471" s="50"/>
      <c r="AU471" s="50"/>
      <c r="AV471" s="50"/>
      <c r="AW471" s="50"/>
      <c r="AX471" s="50"/>
      <c r="AY471" s="50"/>
    </row>
    <row r="472" ht="12.75" customHeight="1">
      <c r="A472" s="27"/>
      <c r="B472" s="27"/>
      <c r="C472" s="33"/>
      <c r="D472" s="34"/>
      <c r="E472" s="34"/>
      <c r="F472" s="34"/>
      <c r="G472" s="34"/>
      <c r="H472" s="45"/>
      <c r="I472" s="37"/>
      <c r="J472" s="38"/>
      <c r="K472" s="39"/>
      <c r="L472" s="38"/>
      <c r="M472" s="40"/>
      <c r="N472" s="41"/>
      <c r="P472" s="42"/>
      <c r="Q472" s="42"/>
      <c r="R472" s="42"/>
      <c r="T472" s="46"/>
      <c r="U472" s="47"/>
      <c r="V472" s="48"/>
      <c r="W472" s="49"/>
      <c r="X472" s="49"/>
      <c r="Y472" s="49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  <c r="AM472" s="50"/>
      <c r="AN472" s="50"/>
      <c r="AO472" s="50"/>
      <c r="AP472" s="50"/>
      <c r="AQ472" s="50"/>
      <c r="AR472" s="50"/>
      <c r="AS472" s="50"/>
      <c r="AT472" s="50"/>
      <c r="AU472" s="50"/>
      <c r="AV472" s="50"/>
      <c r="AW472" s="50"/>
      <c r="AX472" s="50"/>
      <c r="AY472" s="50"/>
    </row>
    <row r="473" ht="12.75" customHeight="1">
      <c r="A473" s="27"/>
      <c r="B473" s="27"/>
      <c r="C473" s="33"/>
      <c r="D473" s="34"/>
      <c r="E473" s="34"/>
      <c r="F473" s="34"/>
      <c r="G473" s="34"/>
      <c r="H473" s="45"/>
      <c r="I473" s="37"/>
      <c r="J473" s="38"/>
      <c r="K473" s="39"/>
      <c r="L473" s="38"/>
      <c r="M473" s="40"/>
      <c r="N473" s="41"/>
      <c r="P473" s="42"/>
      <c r="Q473" s="42"/>
      <c r="R473" s="42"/>
      <c r="T473" s="46"/>
      <c r="U473" s="47"/>
      <c r="V473" s="48"/>
      <c r="W473" s="49"/>
      <c r="X473" s="49"/>
      <c r="Y473" s="49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  <c r="AM473" s="50"/>
      <c r="AN473" s="50"/>
      <c r="AO473" s="50"/>
      <c r="AP473" s="50"/>
      <c r="AQ473" s="50"/>
      <c r="AR473" s="50"/>
      <c r="AS473" s="50"/>
      <c r="AT473" s="50"/>
      <c r="AU473" s="50"/>
      <c r="AV473" s="50"/>
      <c r="AW473" s="50"/>
      <c r="AX473" s="50"/>
      <c r="AY473" s="50"/>
    </row>
    <row r="474" ht="12.75" customHeight="1">
      <c r="A474" s="27"/>
      <c r="B474" s="27"/>
      <c r="C474" s="33"/>
      <c r="D474" s="34"/>
      <c r="E474" s="34"/>
      <c r="F474" s="34"/>
      <c r="G474" s="34"/>
      <c r="H474" s="45"/>
      <c r="I474" s="37"/>
      <c r="J474" s="38"/>
      <c r="K474" s="39"/>
      <c r="L474" s="38"/>
      <c r="M474" s="40"/>
      <c r="N474" s="41"/>
      <c r="P474" s="42"/>
      <c r="Q474" s="42"/>
      <c r="R474" s="42"/>
      <c r="T474" s="46"/>
      <c r="U474" s="47"/>
      <c r="V474" s="48"/>
      <c r="W474" s="49"/>
      <c r="X474" s="49"/>
      <c r="Y474" s="49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  <c r="AM474" s="50"/>
      <c r="AN474" s="50"/>
      <c r="AO474" s="50"/>
      <c r="AP474" s="50"/>
      <c r="AQ474" s="50"/>
      <c r="AR474" s="50"/>
      <c r="AS474" s="50"/>
      <c r="AT474" s="50"/>
      <c r="AU474" s="50"/>
      <c r="AV474" s="50"/>
      <c r="AW474" s="50"/>
      <c r="AX474" s="50"/>
      <c r="AY474" s="50"/>
    </row>
    <row r="475" ht="12.75" customHeight="1">
      <c r="A475" s="27"/>
      <c r="B475" s="27"/>
      <c r="C475" s="33"/>
      <c r="D475" s="34"/>
      <c r="E475" s="34"/>
      <c r="F475" s="34"/>
      <c r="G475" s="34"/>
      <c r="H475" s="45"/>
      <c r="I475" s="37"/>
      <c r="J475" s="38"/>
      <c r="K475" s="39"/>
      <c r="L475" s="38"/>
      <c r="M475" s="40"/>
      <c r="N475" s="41"/>
      <c r="P475" s="42"/>
      <c r="Q475" s="42"/>
      <c r="R475" s="42"/>
      <c r="T475" s="46"/>
      <c r="U475" s="47"/>
      <c r="V475" s="48"/>
      <c r="W475" s="49"/>
      <c r="X475" s="49"/>
      <c r="Y475" s="49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  <c r="AM475" s="50"/>
      <c r="AN475" s="50"/>
      <c r="AO475" s="50"/>
      <c r="AP475" s="50"/>
      <c r="AQ475" s="50"/>
      <c r="AR475" s="50"/>
      <c r="AS475" s="50"/>
      <c r="AT475" s="50"/>
      <c r="AU475" s="50"/>
      <c r="AV475" s="50"/>
      <c r="AW475" s="50"/>
      <c r="AX475" s="50"/>
      <c r="AY475" s="50"/>
    </row>
    <row r="476" ht="12.75" customHeight="1">
      <c r="A476" s="27"/>
      <c r="B476" s="27"/>
      <c r="C476" s="33"/>
      <c r="D476" s="34"/>
      <c r="E476" s="34"/>
      <c r="F476" s="34"/>
      <c r="G476" s="34"/>
      <c r="H476" s="45"/>
      <c r="I476" s="37"/>
      <c r="J476" s="38"/>
      <c r="K476" s="39"/>
      <c r="L476" s="38"/>
      <c r="M476" s="40"/>
      <c r="N476" s="41"/>
      <c r="P476" s="42"/>
      <c r="Q476" s="42"/>
      <c r="R476" s="42"/>
      <c r="T476" s="46"/>
      <c r="U476" s="47"/>
      <c r="V476" s="48"/>
      <c r="W476" s="49"/>
      <c r="X476" s="49"/>
      <c r="Y476" s="49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  <c r="AM476" s="50"/>
      <c r="AN476" s="50"/>
      <c r="AO476" s="50"/>
      <c r="AP476" s="50"/>
      <c r="AQ476" s="50"/>
      <c r="AR476" s="50"/>
      <c r="AS476" s="50"/>
      <c r="AT476" s="50"/>
      <c r="AU476" s="50"/>
      <c r="AV476" s="50"/>
      <c r="AW476" s="50"/>
      <c r="AX476" s="50"/>
      <c r="AY476" s="50"/>
    </row>
    <row r="477" ht="12.75" customHeight="1">
      <c r="A477" s="27"/>
      <c r="B477" s="27"/>
      <c r="C477" s="33"/>
      <c r="D477" s="34"/>
      <c r="E477" s="34"/>
      <c r="F477" s="34"/>
      <c r="G477" s="34"/>
      <c r="H477" s="45"/>
      <c r="I477" s="37"/>
      <c r="J477" s="38"/>
      <c r="K477" s="39"/>
      <c r="L477" s="38"/>
      <c r="M477" s="40"/>
      <c r="N477" s="41"/>
      <c r="P477" s="42"/>
      <c r="Q477" s="42"/>
      <c r="R477" s="42"/>
      <c r="T477" s="46"/>
      <c r="U477" s="47"/>
      <c r="V477" s="48"/>
      <c r="W477" s="49"/>
      <c r="X477" s="49"/>
      <c r="Y477" s="49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  <c r="AM477" s="50"/>
      <c r="AN477" s="50"/>
      <c r="AO477" s="50"/>
      <c r="AP477" s="50"/>
      <c r="AQ477" s="50"/>
      <c r="AR477" s="50"/>
      <c r="AS477" s="50"/>
      <c r="AT477" s="50"/>
      <c r="AU477" s="50"/>
      <c r="AV477" s="50"/>
      <c r="AW477" s="50"/>
      <c r="AX477" s="50"/>
      <c r="AY477" s="50"/>
    </row>
    <row r="478" ht="12.75" customHeight="1">
      <c r="A478" s="27"/>
      <c r="B478" s="27"/>
      <c r="C478" s="33"/>
      <c r="D478" s="34"/>
      <c r="E478" s="34"/>
      <c r="F478" s="34"/>
      <c r="G478" s="34"/>
      <c r="H478" s="45"/>
      <c r="I478" s="37"/>
      <c r="J478" s="38"/>
      <c r="K478" s="39"/>
      <c r="L478" s="38"/>
      <c r="M478" s="40"/>
      <c r="N478" s="41"/>
      <c r="P478" s="42"/>
      <c r="Q478" s="42"/>
      <c r="R478" s="42"/>
      <c r="T478" s="46"/>
      <c r="U478" s="47"/>
      <c r="V478" s="48"/>
      <c r="W478" s="49"/>
      <c r="X478" s="49"/>
      <c r="Y478" s="49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  <c r="AM478" s="50"/>
      <c r="AN478" s="50"/>
      <c r="AO478" s="50"/>
      <c r="AP478" s="50"/>
      <c r="AQ478" s="50"/>
      <c r="AR478" s="50"/>
      <c r="AS478" s="50"/>
      <c r="AT478" s="50"/>
      <c r="AU478" s="50"/>
      <c r="AV478" s="50"/>
      <c r="AW478" s="50"/>
      <c r="AX478" s="50"/>
      <c r="AY478" s="50"/>
    </row>
    <row r="479" ht="12.75" customHeight="1">
      <c r="A479" s="27"/>
      <c r="B479" s="27"/>
      <c r="C479" s="33"/>
      <c r="D479" s="34"/>
      <c r="E479" s="34"/>
      <c r="F479" s="34"/>
      <c r="G479" s="34"/>
      <c r="H479" s="45"/>
      <c r="I479" s="37"/>
      <c r="J479" s="38"/>
      <c r="K479" s="39"/>
      <c r="L479" s="38"/>
      <c r="M479" s="40"/>
      <c r="N479" s="41"/>
      <c r="P479" s="42"/>
      <c r="Q479" s="42"/>
      <c r="R479" s="42"/>
      <c r="T479" s="46"/>
      <c r="U479" s="47"/>
      <c r="V479" s="48"/>
      <c r="W479" s="49"/>
      <c r="X479" s="49"/>
      <c r="Y479" s="49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  <c r="AM479" s="50"/>
      <c r="AN479" s="50"/>
      <c r="AO479" s="50"/>
      <c r="AP479" s="50"/>
      <c r="AQ479" s="50"/>
      <c r="AR479" s="50"/>
      <c r="AS479" s="50"/>
      <c r="AT479" s="50"/>
      <c r="AU479" s="50"/>
      <c r="AV479" s="50"/>
      <c r="AW479" s="50"/>
      <c r="AX479" s="50"/>
      <c r="AY479" s="50"/>
    </row>
    <row r="480" ht="12.75" customHeight="1">
      <c r="A480" s="27"/>
      <c r="B480" s="27"/>
      <c r="C480" s="33"/>
      <c r="D480" s="34"/>
      <c r="E480" s="34"/>
      <c r="F480" s="34"/>
      <c r="G480" s="34"/>
      <c r="H480" s="45"/>
      <c r="I480" s="37"/>
      <c r="J480" s="38"/>
      <c r="K480" s="39"/>
      <c r="L480" s="38"/>
      <c r="M480" s="40"/>
      <c r="N480" s="41"/>
      <c r="P480" s="42"/>
      <c r="Q480" s="42"/>
      <c r="R480" s="42"/>
      <c r="T480" s="46"/>
      <c r="U480" s="47"/>
      <c r="V480" s="48"/>
      <c r="W480" s="49"/>
      <c r="X480" s="49"/>
      <c r="Y480" s="49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  <c r="AM480" s="50"/>
      <c r="AN480" s="50"/>
      <c r="AO480" s="50"/>
      <c r="AP480" s="50"/>
      <c r="AQ480" s="50"/>
      <c r="AR480" s="50"/>
      <c r="AS480" s="50"/>
      <c r="AT480" s="50"/>
      <c r="AU480" s="50"/>
      <c r="AV480" s="50"/>
      <c r="AW480" s="50"/>
      <c r="AX480" s="50"/>
      <c r="AY480" s="50"/>
    </row>
    <row r="481" ht="12.75" customHeight="1">
      <c r="A481" s="27"/>
      <c r="B481" s="27"/>
      <c r="C481" s="33"/>
      <c r="D481" s="34"/>
      <c r="E481" s="34"/>
      <c r="F481" s="34"/>
      <c r="G481" s="34"/>
      <c r="H481" s="45"/>
      <c r="I481" s="37"/>
      <c r="J481" s="38"/>
      <c r="K481" s="39"/>
      <c r="L481" s="38"/>
      <c r="M481" s="40"/>
      <c r="N481" s="41"/>
      <c r="P481" s="42"/>
      <c r="Q481" s="42"/>
      <c r="R481" s="42"/>
      <c r="T481" s="46"/>
      <c r="U481" s="47"/>
      <c r="V481" s="48"/>
      <c r="W481" s="49"/>
      <c r="X481" s="49"/>
      <c r="Y481" s="49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  <c r="AM481" s="50"/>
      <c r="AN481" s="50"/>
      <c r="AO481" s="50"/>
      <c r="AP481" s="50"/>
      <c r="AQ481" s="50"/>
      <c r="AR481" s="50"/>
      <c r="AS481" s="50"/>
      <c r="AT481" s="50"/>
      <c r="AU481" s="50"/>
      <c r="AV481" s="50"/>
      <c r="AW481" s="50"/>
      <c r="AX481" s="50"/>
      <c r="AY481" s="50"/>
    </row>
    <row r="482" ht="12.75" customHeight="1">
      <c r="A482" s="27"/>
      <c r="B482" s="27"/>
      <c r="C482" s="33"/>
      <c r="D482" s="34"/>
      <c r="E482" s="34"/>
      <c r="F482" s="34"/>
      <c r="G482" s="34"/>
      <c r="H482" s="45"/>
      <c r="I482" s="37"/>
      <c r="J482" s="38"/>
      <c r="K482" s="39"/>
      <c r="L482" s="38"/>
      <c r="M482" s="40"/>
      <c r="N482" s="41"/>
      <c r="P482" s="42"/>
      <c r="Q482" s="42"/>
      <c r="R482" s="42"/>
      <c r="T482" s="46"/>
      <c r="U482" s="47"/>
      <c r="V482" s="48"/>
      <c r="W482" s="49"/>
      <c r="X482" s="49"/>
      <c r="Y482" s="49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  <c r="AM482" s="50"/>
      <c r="AN482" s="50"/>
      <c r="AO482" s="50"/>
      <c r="AP482" s="50"/>
      <c r="AQ482" s="50"/>
      <c r="AR482" s="50"/>
      <c r="AS482" s="50"/>
      <c r="AT482" s="50"/>
      <c r="AU482" s="50"/>
      <c r="AV482" s="50"/>
      <c r="AW482" s="50"/>
      <c r="AX482" s="50"/>
      <c r="AY482" s="50"/>
    </row>
    <row r="483" ht="12.75" customHeight="1">
      <c r="A483" s="27"/>
      <c r="B483" s="27"/>
      <c r="C483" s="33"/>
      <c r="D483" s="34"/>
      <c r="E483" s="34"/>
      <c r="F483" s="34"/>
      <c r="G483" s="34"/>
      <c r="H483" s="45"/>
      <c r="I483" s="37"/>
      <c r="J483" s="38"/>
      <c r="K483" s="39"/>
      <c r="L483" s="38"/>
      <c r="M483" s="40"/>
      <c r="N483" s="41"/>
      <c r="P483" s="42"/>
      <c r="Q483" s="42"/>
      <c r="R483" s="42"/>
      <c r="T483" s="46"/>
      <c r="U483" s="47"/>
      <c r="V483" s="48"/>
      <c r="W483" s="49"/>
      <c r="X483" s="49"/>
      <c r="Y483" s="49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  <c r="AM483" s="50"/>
      <c r="AN483" s="50"/>
      <c r="AO483" s="50"/>
      <c r="AP483" s="50"/>
      <c r="AQ483" s="50"/>
      <c r="AR483" s="50"/>
      <c r="AS483" s="50"/>
      <c r="AT483" s="50"/>
      <c r="AU483" s="50"/>
      <c r="AV483" s="50"/>
      <c r="AW483" s="50"/>
      <c r="AX483" s="50"/>
      <c r="AY483" s="50"/>
    </row>
    <row r="484" ht="12.75" customHeight="1">
      <c r="A484" s="27"/>
      <c r="B484" s="27"/>
      <c r="C484" s="33"/>
      <c r="D484" s="34"/>
      <c r="E484" s="34"/>
      <c r="F484" s="34"/>
      <c r="G484" s="34"/>
      <c r="H484" s="45"/>
      <c r="I484" s="37"/>
      <c r="J484" s="38"/>
      <c r="K484" s="39"/>
      <c r="L484" s="38"/>
      <c r="M484" s="40"/>
      <c r="N484" s="41"/>
      <c r="P484" s="42"/>
      <c r="Q484" s="42"/>
      <c r="R484" s="42"/>
      <c r="T484" s="46"/>
      <c r="U484" s="47"/>
      <c r="V484" s="48"/>
      <c r="W484" s="49"/>
      <c r="X484" s="49"/>
      <c r="Y484" s="49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  <c r="AM484" s="50"/>
      <c r="AN484" s="50"/>
      <c r="AO484" s="50"/>
      <c r="AP484" s="50"/>
      <c r="AQ484" s="50"/>
      <c r="AR484" s="50"/>
      <c r="AS484" s="50"/>
      <c r="AT484" s="50"/>
      <c r="AU484" s="50"/>
      <c r="AV484" s="50"/>
      <c r="AW484" s="50"/>
      <c r="AX484" s="50"/>
      <c r="AY484" s="50"/>
    </row>
    <row r="485" ht="12.75" customHeight="1">
      <c r="A485" s="27"/>
      <c r="B485" s="27"/>
      <c r="C485" s="33"/>
      <c r="D485" s="34"/>
      <c r="E485" s="34"/>
      <c r="F485" s="34"/>
      <c r="G485" s="34"/>
      <c r="H485" s="45"/>
      <c r="I485" s="37"/>
      <c r="J485" s="38"/>
      <c r="K485" s="39"/>
      <c r="L485" s="38"/>
      <c r="M485" s="40"/>
      <c r="N485" s="41"/>
      <c r="P485" s="42"/>
      <c r="Q485" s="42"/>
      <c r="R485" s="42"/>
      <c r="T485" s="46"/>
      <c r="U485" s="47"/>
      <c r="V485" s="48"/>
      <c r="W485" s="49"/>
      <c r="X485" s="49"/>
      <c r="Y485" s="49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  <c r="AM485" s="50"/>
      <c r="AN485" s="50"/>
      <c r="AO485" s="50"/>
      <c r="AP485" s="50"/>
      <c r="AQ485" s="50"/>
      <c r="AR485" s="50"/>
      <c r="AS485" s="50"/>
      <c r="AT485" s="50"/>
      <c r="AU485" s="50"/>
      <c r="AV485" s="50"/>
      <c r="AW485" s="50"/>
      <c r="AX485" s="50"/>
      <c r="AY485" s="50"/>
    </row>
    <row r="486" ht="12.75" customHeight="1">
      <c r="A486" s="27"/>
      <c r="B486" s="27"/>
      <c r="C486" s="33"/>
      <c r="D486" s="34"/>
      <c r="E486" s="34"/>
      <c r="F486" s="34"/>
      <c r="G486" s="34"/>
      <c r="H486" s="45"/>
      <c r="I486" s="37"/>
      <c r="J486" s="38"/>
      <c r="K486" s="39"/>
      <c r="L486" s="38"/>
      <c r="M486" s="40"/>
      <c r="N486" s="41"/>
      <c r="P486" s="42"/>
      <c r="Q486" s="42"/>
      <c r="R486" s="42"/>
      <c r="T486" s="46"/>
      <c r="U486" s="47"/>
      <c r="V486" s="48"/>
      <c r="W486" s="49"/>
      <c r="X486" s="49"/>
      <c r="Y486" s="49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  <c r="AM486" s="50"/>
      <c r="AN486" s="50"/>
      <c r="AO486" s="50"/>
      <c r="AP486" s="50"/>
      <c r="AQ486" s="50"/>
      <c r="AR486" s="50"/>
      <c r="AS486" s="50"/>
      <c r="AT486" s="50"/>
      <c r="AU486" s="50"/>
      <c r="AV486" s="50"/>
      <c r="AW486" s="50"/>
      <c r="AX486" s="50"/>
      <c r="AY486" s="50"/>
    </row>
    <row r="487" ht="12.75" customHeight="1">
      <c r="A487" s="27"/>
      <c r="B487" s="27"/>
      <c r="C487" s="33"/>
      <c r="D487" s="34"/>
      <c r="E487" s="34"/>
      <c r="F487" s="34"/>
      <c r="G487" s="34"/>
      <c r="H487" s="45"/>
      <c r="I487" s="37"/>
      <c r="J487" s="38"/>
      <c r="K487" s="39"/>
      <c r="L487" s="38"/>
      <c r="M487" s="40"/>
      <c r="N487" s="41"/>
      <c r="P487" s="42"/>
      <c r="Q487" s="42"/>
      <c r="R487" s="42"/>
      <c r="T487" s="46"/>
      <c r="U487" s="47"/>
      <c r="V487" s="48"/>
      <c r="W487" s="49"/>
      <c r="X487" s="49"/>
      <c r="Y487" s="49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  <c r="AM487" s="50"/>
      <c r="AN487" s="50"/>
      <c r="AO487" s="50"/>
      <c r="AP487" s="50"/>
      <c r="AQ487" s="50"/>
      <c r="AR487" s="50"/>
      <c r="AS487" s="50"/>
      <c r="AT487" s="50"/>
      <c r="AU487" s="50"/>
      <c r="AV487" s="50"/>
      <c r="AW487" s="50"/>
      <c r="AX487" s="50"/>
      <c r="AY487" s="50"/>
    </row>
    <row r="488" ht="12.75" customHeight="1">
      <c r="A488" s="27"/>
      <c r="B488" s="27"/>
      <c r="C488" s="33"/>
      <c r="D488" s="34"/>
      <c r="E488" s="34"/>
      <c r="F488" s="34"/>
      <c r="G488" s="34"/>
      <c r="H488" s="45"/>
      <c r="I488" s="37"/>
      <c r="J488" s="38"/>
      <c r="K488" s="39"/>
      <c r="L488" s="38"/>
      <c r="M488" s="40"/>
      <c r="N488" s="41"/>
      <c r="P488" s="42"/>
      <c r="Q488" s="42"/>
      <c r="R488" s="42"/>
      <c r="T488" s="46"/>
      <c r="U488" s="47"/>
      <c r="V488" s="48"/>
      <c r="W488" s="49"/>
      <c r="X488" s="49"/>
      <c r="Y488" s="49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  <c r="AM488" s="50"/>
      <c r="AN488" s="50"/>
      <c r="AO488" s="50"/>
      <c r="AP488" s="50"/>
      <c r="AQ488" s="50"/>
      <c r="AR488" s="50"/>
      <c r="AS488" s="50"/>
      <c r="AT488" s="50"/>
      <c r="AU488" s="50"/>
      <c r="AV488" s="50"/>
      <c r="AW488" s="50"/>
      <c r="AX488" s="50"/>
      <c r="AY488" s="50"/>
    </row>
    <row r="489" ht="12.75" customHeight="1">
      <c r="A489" s="27"/>
      <c r="B489" s="27"/>
      <c r="C489" s="33"/>
      <c r="D489" s="34"/>
      <c r="E489" s="34"/>
      <c r="F489" s="34"/>
      <c r="G489" s="34"/>
      <c r="H489" s="45"/>
      <c r="I489" s="37"/>
      <c r="J489" s="38"/>
      <c r="K489" s="39"/>
      <c r="L489" s="38"/>
      <c r="M489" s="40"/>
      <c r="N489" s="41"/>
      <c r="P489" s="42"/>
      <c r="Q489" s="42"/>
      <c r="R489" s="42"/>
      <c r="T489" s="46"/>
      <c r="U489" s="47"/>
      <c r="V489" s="48"/>
      <c r="W489" s="49"/>
      <c r="X489" s="49"/>
      <c r="Y489" s="49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  <c r="AM489" s="50"/>
      <c r="AN489" s="50"/>
      <c r="AO489" s="50"/>
      <c r="AP489" s="50"/>
      <c r="AQ489" s="50"/>
      <c r="AR489" s="50"/>
      <c r="AS489" s="50"/>
      <c r="AT489" s="50"/>
      <c r="AU489" s="50"/>
      <c r="AV489" s="50"/>
      <c r="AW489" s="50"/>
      <c r="AX489" s="50"/>
      <c r="AY489" s="50"/>
    </row>
    <row r="490" ht="12.75" customHeight="1">
      <c r="A490" s="27"/>
      <c r="B490" s="27"/>
      <c r="C490" s="33"/>
      <c r="D490" s="34"/>
      <c r="E490" s="34"/>
      <c r="F490" s="34"/>
      <c r="G490" s="34"/>
      <c r="H490" s="45"/>
      <c r="I490" s="37"/>
      <c r="J490" s="38"/>
      <c r="K490" s="39"/>
      <c r="L490" s="38"/>
      <c r="M490" s="40"/>
      <c r="N490" s="41"/>
      <c r="P490" s="42"/>
      <c r="Q490" s="42"/>
      <c r="R490" s="42"/>
      <c r="T490" s="46"/>
      <c r="U490" s="47"/>
      <c r="V490" s="48"/>
      <c r="W490" s="49"/>
      <c r="X490" s="49"/>
      <c r="Y490" s="49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  <c r="AM490" s="50"/>
      <c r="AN490" s="50"/>
      <c r="AO490" s="50"/>
      <c r="AP490" s="50"/>
      <c r="AQ490" s="50"/>
      <c r="AR490" s="50"/>
      <c r="AS490" s="50"/>
      <c r="AT490" s="50"/>
      <c r="AU490" s="50"/>
      <c r="AV490" s="50"/>
      <c r="AW490" s="50"/>
      <c r="AX490" s="50"/>
      <c r="AY490" s="50"/>
    </row>
    <row r="491" ht="12.75" customHeight="1">
      <c r="A491" s="27"/>
      <c r="B491" s="27"/>
      <c r="C491" s="33"/>
      <c r="D491" s="34"/>
      <c r="E491" s="34"/>
      <c r="F491" s="34"/>
      <c r="G491" s="34"/>
      <c r="H491" s="45"/>
      <c r="I491" s="37"/>
      <c r="J491" s="38"/>
      <c r="K491" s="39"/>
      <c r="L491" s="38"/>
      <c r="M491" s="40"/>
      <c r="N491" s="41"/>
      <c r="P491" s="42"/>
      <c r="Q491" s="42"/>
      <c r="R491" s="42"/>
      <c r="T491" s="46"/>
      <c r="U491" s="47"/>
      <c r="V491" s="48"/>
      <c r="W491" s="49"/>
      <c r="X491" s="49"/>
      <c r="Y491" s="49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  <c r="AM491" s="50"/>
      <c r="AN491" s="50"/>
      <c r="AO491" s="50"/>
      <c r="AP491" s="50"/>
      <c r="AQ491" s="50"/>
      <c r="AR491" s="50"/>
      <c r="AS491" s="50"/>
      <c r="AT491" s="50"/>
      <c r="AU491" s="50"/>
      <c r="AV491" s="50"/>
      <c r="AW491" s="50"/>
      <c r="AX491" s="50"/>
      <c r="AY491" s="50"/>
    </row>
    <row r="492" ht="12.75" customHeight="1">
      <c r="A492" s="27"/>
      <c r="B492" s="27"/>
      <c r="C492" s="33"/>
      <c r="D492" s="34"/>
      <c r="E492" s="34"/>
      <c r="F492" s="34"/>
      <c r="G492" s="34"/>
      <c r="H492" s="45"/>
      <c r="I492" s="37"/>
      <c r="J492" s="38"/>
      <c r="K492" s="39"/>
      <c r="L492" s="38"/>
      <c r="M492" s="40"/>
      <c r="N492" s="41"/>
      <c r="P492" s="42"/>
      <c r="Q492" s="42"/>
      <c r="R492" s="42"/>
      <c r="T492" s="46"/>
      <c r="U492" s="47"/>
      <c r="V492" s="48"/>
      <c r="W492" s="49"/>
      <c r="X492" s="49"/>
      <c r="Y492" s="49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  <c r="AM492" s="50"/>
      <c r="AN492" s="50"/>
      <c r="AO492" s="50"/>
      <c r="AP492" s="50"/>
      <c r="AQ492" s="50"/>
      <c r="AR492" s="50"/>
      <c r="AS492" s="50"/>
      <c r="AT492" s="50"/>
      <c r="AU492" s="50"/>
      <c r="AV492" s="50"/>
      <c r="AW492" s="50"/>
      <c r="AX492" s="50"/>
      <c r="AY492" s="50"/>
    </row>
    <row r="493" ht="12.75" customHeight="1">
      <c r="A493" s="27"/>
      <c r="B493" s="27"/>
      <c r="C493" s="33"/>
      <c r="D493" s="34"/>
      <c r="E493" s="34"/>
      <c r="F493" s="34"/>
      <c r="G493" s="34"/>
      <c r="H493" s="45"/>
      <c r="I493" s="37"/>
      <c r="J493" s="38"/>
      <c r="K493" s="39"/>
      <c r="L493" s="38"/>
      <c r="M493" s="40"/>
      <c r="N493" s="41"/>
      <c r="P493" s="42"/>
      <c r="Q493" s="42"/>
      <c r="R493" s="42"/>
      <c r="T493" s="46"/>
      <c r="U493" s="47"/>
      <c r="V493" s="48"/>
      <c r="W493" s="49"/>
      <c r="X493" s="49"/>
      <c r="Y493" s="49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  <c r="AM493" s="50"/>
      <c r="AN493" s="50"/>
      <c r="AO493" s="50"/>
      <c r="AP493" s="50"/>
      <c r="AQ493" s="50"/>
      <c r="AR493" s="50"/>
      <c r="AS493" s="50"/>
      <c r="AT493" s="50"/>
      <c r="AU493" s="50"/>
      <c r="AV493" s="50"/>
      <c r="AW493" s="50"/>
      <c r="AX493" s="50"/>
      <c r="AY493" s="50"/>
    </row>
    <row r="494" ht="12.75" customHeight="1">
      <c r="A494" s="27"/>
      <c r="B494" s="27"/>
      <c r="C494" s="33"/>
      <c r="D494" s="34"/>
      <c r="E494" s="34"/>
      <c r="F494" s="34"/>
      <c r="G494" s="34"/>
      <c r="H494" s="45"/>
      <c r="I494" s="37"/>
      <c r="J494" s="38"/>
      <c r="K494" s="39"/>
      <c r="L494" s="38"/>
      <c r="M494" s="40"/>
      <c r="N494" s="41"/>
      <c r="P494" s="42"/>
      <c r="Q494" s="42"/>
      <c r="R494" s="42"/>
      <c r="T494" s="46"/>
      <c r="U494" s="47"/>
      <c r="V494" s="48"/>
      <c r="W494" s="49"/>
      <c r="X494" s="49"/>
      <c r="Y494" s="49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  <c r="AM494" s="50"/>
      <c r="AN494" s="50"/>
      <c r="AO494" s="50"/>
      <c r="AP494" s="50"/>
      <c r="AQ494" s="50"/>
      <c r="AR494" s="50"/>
      <c r="AS494" s="50"/>
      <c r="AT494" s="50"/>
      <c r="AU494" s="50"/>
      <c r="AV494" s="50"/>
      <c r="AW494" s="50"/>
      <c r="AX494" s="50"/>
      <c r="AY494" s="50"/>
    </row>
    <row r="495" ht="12.75" customHeight="1">
      <c r="A495" s="27"/>
      <c r="B495" s="27"/>
      <c r="C495" s="33"/>
      <c r="D495" s="34"/>
      <c r="E495" s="34"/>
      <c r="F495" s="34"/>
      <c r="G495" s="34"/>
      <c r="H495" s="45"/>
      <c r="I495" s="37"/>
      <c r="J495" s="38"/>
      <c r="K495" s="39"/>
      <c r="L495" s="38"/>
      <c r="M495" s="40"/>
      <c r="N495" s="41"/>
      <c r="P495" s="42"/>
      <c r="Q495" s="42"/>
      <c r="R495" s="42"/>
      <c r="T495" s="46"/>
      <c r="U495" s="47"/>
      <c r="V495" s="48"/>
      <c r="W495" s="49"/>
      <c r="X495" s="49"/>
      <c r="Y495" s="49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  <c r="AM495" s="50"/>
      <c r="AN495" s="50"/>
      <c r="AO495" s="50"/>
      <c r="AP495" s="50"/>
      <c r="AQ495" s="50"/>
      <c r="AR495" s="50"/>
      <c r="AS495" s="50"/>
      <c r="AT495" s="50"/>
      <c r="AU495" s="50"/>
      <c r="AV495" s="50"/>
      <c r="AW495" s="50"/>
      <c r="AX495" s="50"/>
      <c r="AY495" s="50"/>
    </row>
    <row r="496" ht="12.75" customHeight="1">
      <c r="A496" s="27"/>
      <c r="B496" s="27"/>
      <c r="C496" s="33"/>
      <c r="D496" s="34"/>
      <c r="E496" s="34"/>
      <c r="F496" s="34"/>
      <c r="G496" s="34"/>
      <c r="H496" s="45"/>
      <c r="I496" s="37"/>
      <c r="J496" s="38"/>
      <c r="K496" s="39"/>
      <c r="L496" s="38"/>
      <c r="M496" s="40"/>
      <c r="N496" s="41"/>
      <c r="P496" s="42"/>
      <c r="Q496" s="42"/>
      <c r="R496" s="42"/>
      <c r="T496" s="46"/>
      <c r="U496" s="47"/>
      <c r="V496" s="48"/>
      <c r="W496" s="49"/>
      <c r="X496" s="49"/>
      <c r="Y496" s="49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  <c r="AM496" s="50"/>
      <c r="AN496" s="50"/>
      <c r="AO496" s="50"/>
      <c r="AP496" s="50"/>
      <c r="AQ496" s="50"/>
      <c r="AR496" s="50"/>
      <c r="AS496" s="50"/>
      <c r="AT496" s="50"/>
      <c r="AU496" s="50"/>
      <c r="AV496" s="50"/>
      <c r="AW496" s="50"/>
      <c r="AX496" s="50"/>
      <c r="AY496" s="50"/>
    </row>
    <row r="497" ht="12.75" customHeight="1">
      <c r="A497" s="27"/>
      <c r="B497" s="27"/>
      <c r="C497" s="33"/>
      <c r="D497" s="34"/>
      <c r="E497" s="34"/>
      <c r="F497" s="34"/>
      <c r="G497" s="34"/>
      <c r="H497" s="45"/>
      <c r="I497" s="37"/>
      <c r="J497" s="38"/>
      <c r="K497" s="39"/>
      <c r="L497" s="38"/>
      <c r="M497" s="40"/>
      <c r="N497" s="41"/>
      <c r="P497" s="42"/>
      <c r="Q497" s="42"/>
      <c r="R497" s="42"/>
      <c r="T497" s="46"/>
      <c r="U497" s="47"/>
      <c r="V497" s="48"/>
      <c r="W497" s="49"/>
      <c r="X497" s="49"/>
      <c r="Y497" s="49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  <c r="AM497" s="50"/>
      <c r="AN497" s="50"/>
      <c r="AO497" s="50"/>
      <c r="AP497" s="50"/>
      <c r="AQ497" s="50"/>
      <c r="AR497" s="50"/>
      <c r="AS497" s="50"/>
      <c r="AT497" s="50"/>
      <c r="AU497" s="50"/>
      <c r="AV497" s="50"/>
      <c r="AW497" s="50"/>
      <c r="AX497" s="50"/>
      <c r="AY497" s="50"/>
    </row>
    <row r="498" ht="12.75" customHeight="1">
      <c r="A498" s="27"/>
      <c r="B498" s="27"/>
      <c r="C498" s="33"/>
      <c r="D498" s="34"/>
      <c r="E498" s="34"/>
      <c r="F498" s="34"/>
      <c r="G498" s="34"/>
      <c r="H498" s="45"/>
      <c r="I498" s="37"/>
      <c r="J498" s="38"/>
      <c r="K498" s="39"/>
      <c r="L498" s="38"/>
      <c r="M498" s="40"/>
      <c r="N498" s="41"/>
      <c r="P498" s="42"/>
      <c r="Q498" s="42"/>
      <c r="R498" s="42"/>
      <c r="T498" s="46"/>
      <c r="U498" s="47"/>
      <c r="V498" s="48"/>
      <c r="W498" s="49"/>
      <c r="X498" s="49"/>
      <c r="Y498" s="49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  <c r="AM498" s="50"/>
      <c r="AN498" s="50"/>
      <c r="AO498" s="50"/>
      <c r="AP498" s="50"/>
      <c r="AQ498" s="50"/>
      <c r="AR498" s="50"/>
      <c r="AS498" s="50"/>
      <c r="AT498" s="50"/>
      <c r="AU498" s="50"/>
      <c r="AV498" s="50"/>
      <c r="AW498" s="50"/>
      <c r="AX498" s="50"/>
      <c r="AY498" s="50"/>
    </row>
    <row r="499" ht="12.75" customHeight="1">
      <c r="A499" s="27"/>
      <c r="B499" s="27"/>
      <c r="C499" s="33"/>
      <c r="D499" s="34"/>
      <c r="E499" s="34"/>
      <c r="F499" s="34"/>
      <c r="G499" s="34"/>
      <c r="H499" s="45"/>
      <c r="I499" s="37"/>
      <c r="J499" s="38"/>
      <c r="K499" s="39"/>
      <c r="L499" s="38"/>
      <c r="M499" s="40"/>
      <c r="N499" s="41"/>
      <c r="P499" s="42"/>
      <c r="Q499" s="42"/>
      <c r="R499" s="42"/>
      <c r="T499" s="46"/>
      <c r="U499" s="47"/>
      <c r="V499" s="48"/>
      <c r="W499" s="49"/>
      <c r="X499" s="49"/>
      <c r="Y499" s="49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  <c r="AM499" s="50"/>
      <c r="AN499" s="50"/>
      <c r="AO499" s="50"/>
      <c r="AP499" s="50"/>
      <c r="AQ499" s="50"/>
      <c r="AR499" s="50"/>
      <c r="AS499" s="50"/>
      <c r="AT499" s="50"/>
      <c r="AU499" s="50"/>
      <c r="AV499" s="50"/>
      <c r="AW499" s="50"/>
      <c r="AX499" s="50"/>
      <c r="AY499" s="50"/>
    </row>
    <row r="500" ht="12.75" customHeight="1">
      <c r="A500" s="27"/>
      <c r="B500" s="27"/>
      <c r="C500" s="33"/>
      <c r="D500" s="34"/>
      <c r="E500" s="34"/>
      <c r="F500" s="34"/>
      <c r="G500" s="34"/>
      <c r="H500" s="45"/>
      <c r="I500" s="37"/>
      <c r="J500" s="38"/>
      <c r="K500" s="39"/>
      <c r="L500" s="38"/>
      <c r="M500" s="40"/>
      <c r="N500" s="41"/>
      <c r="P500" s="42"/>
      <c r="Q500" s="42"/>
      <c r="R500" s="42"/>
      <c r="T500" s="46"/>
      <c r="U500" s="47"/>
      <c r="V500" s="48"/>
      <c r="W500" s="49"/>
      <c r="X500" s="49"/>
      <c r="Y500" s="49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  <c r="AM500" s="50"/>
      <c r="AN500" s="50"/>
      <c r="AO500" s="50"/>
      <c r="AP500" s="50"/>
      <c r="AQ500" s="50"/>
      <c r="AR500" s="50"/>
      <c r="AS500" s="50"/>
      <c r="AT500" s="50"/>
      <c r="AU500" s="50"/>
      <c r="AV500" s="50"/>
      <c r="AW500" s="50"/>
      <c r="AX500" s="50"/>
      <c r="AY500" s="50"/>
    </row>
    <row r="501" ht="12.75" customHeight="1">
      <c r="A501" s="27"/>
      <c r="B501" s="27"/>
      <c r="C501" s="33"/>
      <c r="D501" s="34"/>
      <c r="E501" s="34"/>
      <c r="F501" s="34"/>
      <c r="G501" s="34"/>
      <c r="H501" s="45"/>
      <c r="I501" s="37"/>
      <c r="J501" s="38"/>
      <c r="K501" s="39"/>
      <c r="L501" s="38"/>
      <c r="M501" s="40"/>
      <c r="N501" s="41"/>
      <c r="P501" s="42"/>
      <c r="Q501" s="42"/>
      <c r="R501" s="42"/>
      <c r="T501" s="46"/>
      <c r="U501" s="47"/>
      <c r="V501" s="48"/>
      <c r="W501" s="49"/>
      <c r="X501" s="49"/>
      <c r="Y501" s="49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  <c r="AM501" s="50"/>
      <c r="AN501" s="50"/>
      <c r="AO501" s="50"/>
      <c r="AP501" s="50"/>
      <c r="AQ501" s="50"/>
      <c r="AR501" s="50"/>
      <c r="AS501" s="50"/>
      <c r="AT501" s="50"/>
      <c r="AU501" s="50"/>
      <c r="AV501" s="50"/>
      <c r="AW501" s="50"/>
      <c r="AX501" s="50"/>
      <c r="AY501" s="50"/>
    </row>
    <row r="502" ht="12.75" customHeight="1">
      <c r="A502" s="27"/>
      <c r="B502" s="27"/>
      <c r="C502" s="33"/>
      <c r="D502" s="34"/>
      <c r="E502" s="34"/>
      <c r="F502" s="34"/>
      <c r="G502" s="34"/>
      <c r="H502" s="45"/>
      <c r="I502" s="37"/>
      <c r="J502" s="38"/>
      <c r="K502" s="39"/>
      <c r="L502" s="38"/>
      <c r="M502" s="40"/>
      <c r="N502" s="41"/>
      <c r="P502" s="42"/>
      <c r="Q502" s="42"/>
      <c r="R502" s="42"/>
      <c r="T502" s="46"/>
      <c r="U502" s="47"/>
      <c r="V502" s="48"/>
      <c r="W502" s="49"/>
      <c r="X502" s="49"/>
      <c r="Y502" s="49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  <c r="AM502" s="50"/>
      <c r="AN502" s="50"/>
      <c r="AO502" s="50"/>
      <c r="AP502" s="50"/>
      <c r="AQ502" s="50"/>
      <c r="AR502" s="50"/>
      <c r="AS502" s="50"/>
      <c r="AT502" s="50"/>
      <c r="AU502" s="50"/>
      <c r="AV502" s="50"/>
      <c r="AW502" s="50"/>
      <c r="AX502" s="50"/>
      <c r="AY502" s="50"/>
    </row>
    <row r="503" ht="12.75" customHeight="1">
      <c r="A503" s="27"/>
      <c r="B503" s="27"/>
      <c r="C503" s="33"/>
      <c r="D503" s="34"/>
      <c r="E503" s="34"/>
      <c r="F503" s="34"/>
      <c r="G503" s="34"/>
      <c r="H503" s="45"/>
      <c r="I503" s="37"/>
      <c r="J503" s="38"/>
      <c r="K503" s="39"/>
      <c r="L503" s="38"/>
      <c r="M503" s="40"/>
      <c r="N503" s="41"/>
      <c r="P503" s="42"/>
      <c r="Q503" s="42"/>
      <c r="R503" s="42"/>
      <c r="T503" s="46"/>
      <c r="U503" s="47"/>
      <c r="V503" s="48"/>
      <c r="W503" s="49"/>
      <c r="X503" s="49"/>
      <c r="Y503" s="49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  <c r="AM503" s="50"/>
      <c r="AN503" s="50"/>
      <c r="AO503" s="50"/>
      <c r="AP503" s="50"/>
      <c r="AQ503" s="50"/>
      <c r="AR503" s="50"/>
      <c r="AS503" s="50"/>
      <c r="AT503" s="50"/>
      <c r="AU503" s="50"/>
      <c r="AV503" s="50"/>
      <c r="AW503" s="50"/>
      <c r="AX503" s="50"/>
      <c r="AY503" s="50"/>
    </row>
    <row r="504" ht="12.75" customHeight="1">
      <c r="A504" s="27"/>
      <c r="B504" s="27"/>
      <c r="C504" s="33"/>
      <c r="D504" s="34"/>
      <c r="E504" s="34"/>
      <c r="F504" s="34"/>
      <c r="G504" s="34"/>
      <c r="H504" s="45"/>
      <c r="I504" s="37"/>
      <c r="J504" s="38"/>
      <c r="K504" s="39"/>
      <c r="L504" s="38"/>
      <c r="M504" s="40"/>
      <c r="N504" s="41"/>
      <c r="P504" s="42"/>
      <c r="Q504" s="42"/>
      <c r="R504" s="42"/>
      <c r="T504" s="46"/>
      <c r="U504" s="47"/>
      <c r="V504" s="48"/>
      <c r="W504" s="49"/>
      <c r="X504" s="49"/>
      <c r="Y504" s="49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  <c r="AM504" s="50"/>
      <c r="AN504" s="50"/>
      <c r="AO504" s="50"/>
      <c r="AP504" s="50"/>
      <c r="AQ504" s="50"/>
      <c r="AR504" s="50"/>
      <c r="AS504" s="50"/>
      <c r="AT504" s="50"/>
      <c r="AU504" s="50"/>
      <c r="AV504" s="50"/>
      <c r="AW504" s="50"/>
      <c r="AX504" s="50"/>
      <c r="AY504" s="50"/>
    </row>
    <row r="505" ht="12.75" customHeight="1">
      <c r="A505" s="27"/>
      <c r="B505" s="27"/>
      <c r="C505" s="33"/>
      <c r="D505" s="34"/>
      <c r="E505" s="34"/>
      <c r="F505" s="34"/>
      <c r="G505" s="34"/>
      <c r="H505" s="45"/>
      <c r="I505" s="37"/>
      <c r="J505" s="38"/>
      <c r="K505" s="39"/>
      <c r="L505" s="38"/>
      <c r="M505" s="40"/>
      <c r="N505" s="41"/>
      <c r="P505" s="42"/>
      <c r="Q505" s="42"/>
      <c r="R505" s="42"/>
      <c r="T505" s="46"/>
      <c r="U505" s="47"/>
      <c r="V505" s="48"/>
      <c r="W505" s="49"/>
      <c r="X505" s="49"/>
      <c r="Y505" s="49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  <c r="AM505" s="50"/>
      <c r="AN505" s="50"/>
      <c r="AO505" s="50"/>
      <c r="AP505" s="50"/>
      <c r="AQ505" s="50"/>
      <c r="AR505" s="50"/>
      <c r="AS505" s="50"/>
      <c r="AT505" s="50"/>
      <c r="AU505" s="50"/>
      <c r="AV505" s="50"/>
      <c r="AW505" s="50"/>
      <c r="AX505" s="50"/>
      <c r="AY505" s="50"/>
    </row>
    <row r="506" ht="12.75" customHeight="1">
      <c r="A506" s="27"/>
      <c r="B506" s="27"/>
      <c r="C506" s="33"/>
      <c r="D506" s="34"/>
      <c r="E506" s="34"/>
      <c r="F506" s="34"/>
      <c r="G506" s="34"/>
      <c r="H506" s="45"/>
      <c r="I506" s="37"/>
      <c r="J506" s="38"/>
      <c r="K506" s="39"/>
      <c r="L506" s="38"/>
      <c r="M506" s="40"/>
      <c r="N506" s="41"/>
      <c r="P506" s="42"/>
      <c r="Q506" s="42"/>
      <c r="R506" s="42"/>
      <c r="T506" s="46"/>
      <c r="U506" s="47"/>
      <c r="V506" s="48"/>
      <c r="W506" s="49"/>
      <c r="X506" s="49"/>
      <c r="Y506" s="49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  <c r="AM506" s="50"/>
      <c r="AN506" s="50"/>
      <c r="AO506" s="50"/>
      <c r="AP506" s="50"/>
      <c r="AQ506" s="50"/>
      <c r="AR506" s="50"/>
      <c r="AS506" s="50"/>
      <c r="AT506" s="50"/>
      <c r="AU506" s="50"/>
      <c r="AV506" s="50"/>
      <c r="AW506" s="50"/>
      <c r="AX506" s="50"/>
      <c r="AY506" s="50"/>
    </row>
    <row r="507" ht="12.75" customHeight="1">
      <c r="A507" s="27"/>
      <c r="B507" s="27"/>
      <c r="C507" s="33"/>
      <c r="D507" s="34"/>
      <c r="E507" s="34"/>
      <c r="F507" s="34"/>
      <c r="G507" s="34"/>
      <c r="H507" s="45"/>
      <c r="I507" s="37"/>
      <c r="J507" s="38"/>
      <c r="K507" s="39"/>
      <c r="L507" s="38"/>
      <c r="M507" s="40"/>
      <c r="N507" s="41"/>
      <c r="P507" s="42"/>
      <c r="Q507" s="42"/>
      <c r="R507" s="42"/>
      <c r="T507" s="46"/>
      <c r="U507" s="47"/>
      <c r="V507" s="48"/>
      <c r="W507" s="49"/>
      <c r="X507" s="49"/>
      <c r="Y507" s="49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  <c r="AM507" s="50"/>
      <c r="AN507" s="50"/>
      <c r="AO507" s="50"/>
      <c r="AP507" s="50"/>
      <c r="AQ507" s="50"/>
      <c r="AR507" s="50"/>
      <c r="AS507" s="50"/>
      <c r="AT507" s="50"/>
      <c r="AU507" s="50"/>
      <c r="AV507" s="50"/>
      <c r="AW507" s="50"/>
      <c r="AX507" s="50"/>
      <c r="AY507" s="50"/>
    </row>
    <row r="508" ht="12.75" customHeight="1">
      <c r="A508" s="27"/>
      <c r="B508" s="27"/>
      <c r="C508" s="33"/>
      <c r="D508" s="34"/>
      <c r="E508" s="34"/>
      <c r="F508" s="34"/>
      <c r="G508" s="34"/>
      <c r="H508" s="45"/>
      <c r="I508" s="37"/>
      <c r="J508" s="38"/>
      <c r="K508" s="39"/>
      <c r="L508" s="38"/>
      <c r="M508" s="40"/>
      <c r="N508" s="41"/>
      <c r="P508" s="42"/>
      <c r="Q508" s="42"/>
      <c r="R508" s="42"/>
      <c r="T508" s="46"/>
      <c r="U508" s="47"/>
      <c r="V508" s="48"/>
      <c r="W508" s="49"/>
      <c r="X508" s="49"/>
      <c r="Y508" s="49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  <c r="AM508" s="50"/>
      <c r="AN508" s="50"/>
      <c r="AO508" s="50"/>
      <c r="AP508" s="50"/>
      <c r="AQ508" s="50"/>
      <c r="AR508" s="50"/>
      <c r="AS508" s="50"/>
      <c r="AT508" s="50"/>
      <c r="AU508" s="50"/>
      <c r="AV508" s="50"/>
      <c r="AW508" s="50"/>
      <c r="AX508" s="50"/>
      <c r="AY508" s="50"/>
    </row>
    <row r="509" ht="12.75" customHeight="1">
      <c r="A509" s="27"/>
      <c r="B509" s="27"/>
      <c r="C509" s="33"/>
      <c r="D509" s="34"/>
      <c r="E509" s="34"/>
      <c r="F509" s="34"/>
      <c r="G509" s="34"/>
      <c r="H509" s="45"/>
      <c r="I509" s="37"/>
      <c r="J509" s="38"/>
      <c r="K509" s="39"/>
      <c r="L509" s="38"/>
      <c r="M509" s="40"/>
      <c r="N509" s="41"/>
      <c r="P509" s="42"/>
      <c r="Q509" s="42"/>
      <c r="R509" s="42"/>
      <c r="T509" s="46"/>
      <c r="U509" s="47"/>
      <c r="V509" s="48"/>
      <c r="W509" s="49"/>
      <c r="X509" s="49"/>
      <c r="Y509" s="49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  <c r="AM509" s="50"/>
      <c r="AN509" s="50"/>
      <c r="AO509" s="50"/>
      <c r="AP509" s="50"/>
      <c r="AQ509" s="50"/>
      <c r="AR509" s="50"/>
      <c r="AS509" s="50"/>
      <c r="AT509" s="50"/>
      <c r="AU509" s="50"/>
      <c r="AV509" s="50"/>
      <c r="AW509" s="50"/>
      <c r="AX509" s="50"/>
      <c r="AY509" s="50"/>
    </row>
    <row r="510" ht="12.75" customHeight="1">
      <c r="A510" s="27"/>
      <c r="B510" s="27"/>
      <c r="C510" s="33"/>
      <c r="D510" s="34"/>
      <c r="E510" s="34"/>
      <c r="F510" s="34"/>
      <c r="G510" s="34"/>
      <c r="H510" s="45"/>
      <c r="I510" s="37"/>
      <c r="J510" s="38"/>
      <c r="K510" s="39"/>
      <c r="L510" s="38"/>
      <c r="M510" s="40"/>
      <c r="N510" s="41"/>
      <c r="P510" s="42"/>
      <c r="Q510" s="42"/>
      <c r="R510" s="42"/>
      <c r="T510" s="46"/>
      <c r="U510" s="47"/>
      <c r="V510" s="48"/>
      <c r="W510" s="49"/>
      <c r="X510" s="49"/>
      <c r="Y510" s="49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  <c r="AM510" s="50"/>
      <c r="AN510" s="50"/>
      <c r="AO510" s="50"/>
      <c r="AP510" s="50"/>
      <c r="AQ510" s="50"/>
      <c r="AR510" s="50"/>
      <c r="AS510" s="50"/>
      <c r="AT510" s="50"/>
      <c r="AU510" s="50"/>
      <c r="AV510" s="50"/>
      <c r="AW510" s="50"/>
      <c r="AX510" s="50"/>
      <c r="AY510" s="50"/>
    </row>
    <row r="511" ht="12.75" customHeight="1">
      <c r="A511" s="27"/>
      <c r="B511" s="27"/>
      <c r="C511" s="33"/>
      <c r="D511" s="34"/>
      <c r="E511" s="34"/>
      <c r="F511" s="34"/>
      <c r="G511" s="34"/>
      <c r="H511" s="45"/>
      <c r="I511" s="37"/>
      <c r="J511" s="38"/>
      <c r="K511" s="39"/>
      <c r="L511" s="38"/>
      <c r="M511" s="40"/>
      <c r="N511" s="41"/>
      <c r="P511" s="42"/>
      <c r="Q511" s="42"/>
      <c r="R511" s="42"/>
      <c r="T511" s="46"/>
      <c r="U511" s="47"/>
      <c r="V511" s="48"/>
      <c r="W511" s="49"/>
      <c r="X511" s="49"/>
      <c r="Y511" s="49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  <c r="AM511" s="50"/>
      <c r="AN511" s="50"/>
      <c r="AO511" s="50"/>
      <c r="AP511" s="50"/>
      <c r="AQ511" s="50"/>
      <c r="AR511" s="50"/>
      <c r="AS511" s="50"/>
      <c r="AT511" s="50"/>
      <c r="AU511" s="50"/>
      <c r="AV511" s="50"/>
      <c r="AW511" s="50"/>
      <c r="AX511" s="50"/>
      <c r="AY511" s="50"/>
    </row>
    <row r="512" ht="12.75" customHeight="1">
      <c r="A512" s="27"/>
      <c r="B512" s="27"/>
      <c r="C512" s="33"/>
      <c r="D512" s="34"/>
      <c r="E512" s="34"/>
      <c r="F512" s="34"/>
      <c r="G512" s="34"/>
      <c r="H512" s="45"/>
      <c r="I512" s="37"/>
      <c r="J512" s="38"/>
      <c r="K512" s="39"/>
      <c r="L512" s="38"/>
      <c r="M512" s="40"/>
      <c r="N512" s="41"/>
      <c r="P512" s="42"/>
      <c r="Q512" s="42"/>
      <c r="R512" s="42"/>
      <c r="T512" s="46"/>
      <c r="U512" s="47"/>
      <c r="V512" s="48"/>
      <c r="W512" s="49"/>
      <c r="X512" s="49"/>
      <c r="Y512" s="49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  <c r="AM512" s="50"/>
      <c r="AN512" s="50"/>
      <c r="AO512" s="50"/>
      <c r="AP512" s="50"/>
      <c r="AQ512" s="50"/>
      <c r="AR512" s="50"/>
      <c r="AS512" s="50"/>
      <c r="AT512" s="50"/>
      <c r="AU512" s="50"/>
      <c r="AV512" s="50"/>
      <c r="AW512" s="50"/>
      <c r="AX512" s="50"/>
      <c r="AY512" s="50"/>
    </row>
    <row r="513" ht="12.75" customHeight="1">
      <c r="A513" s="27"/>
      <c r="B513" s="27"/>
      <c r="C513" s="33"/>
      <c r="D513" s="34"/>
      <c r="E513" s="34"/>
      <c r="F513" s="34"/>
      <c r="G513" s="34"/>
      <c r="H513" s="45"/>
      <c r="I513" s="37"/>
      <c r="J513" s="38"/>
      <c r="K513" s="39"/>
      <c r="L513" s="38"/>
      <c r="M513" s="40"/>
      <c r="N513" s="41"/>
      <c r="P513" s="42"/>
      <c r="Q513" s="42"/>
      <c r="R513" s="42"/>
      <c r="T513" s="46"/>
      <c r="U513" s="47"/>
      <c r="V513" s="48"/>
      <c r="W513" s="49"/>
      <c r="X513" s="49"/>
      <c r="Y513" s="49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  <c r="AM513" s="50"/>
      <c r="AN513" s="50"/>
      <c r="AO513" s="50"/>
      <c r="AP513" s="50"/>
      <c r="AQ513" s="50"/>
      <c r="AR513" s="50"/>
      <c r="AS513" s="50"/>
      <c r="AT513" s="50"/>
      <c r="AU513" s="50"/>
      <c r="AV513" s="50"/>
      <c r="AW513" s="50"/>
      <c r="AX513" s="50"/>
      <c r="AY513" s="50"/>
    </row>
    <row r="514" ht="12.75" customHeight="1">
      <c r="A514" s="27"/>
      <c r="B514" s="27"/>
      <c r="C514" s="33"/>
      <c r="D514" s="34"/>
      <c r="E514" s="34"/>
      <c r="F514" s="34"/>
      <c r="G514" s="34"/>
      <c r="H514" s="45"/>
      <c r="I514" s="37"/>
      <c r="J514" s="38"/>
      <c r="K514" s="39"/>
      <c r="L514" s="38"/>
      <c r="M514" s="40"/>
      <c r="N514" s="41"/>
      <c r="P514" s="42"/>
      <c r="Q514" s="42"/>
      <c r="R514" s="42"/>
      <c r="T514" s="46"/>
      <c r="U514" s="47"/>
      <c r="V514" s="48"/>
      <c r="W514" s="49"/>
      <c r="X514" s="49"/>
      <c r="Y514" s="49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  <c r="AM514" s="50"/>
      <c r="AN514" s="50"/>
      <c r="AO514" s="50"/>
      <c r="AP514" s="50"/>
      <c r="AQ514" s="50"/>
      <c r="AR514" s="50"/>
      <c r="AS514" s="50"/>
      <c r="AT514" s="50"/>
      <c r="AU514" s="50"/>
      <c r="AV514" s="50"/>
      <c r="AW514" s="50"/>
      <c r="AX514" s="50"/>
      <c r="AY514" s="50"/>
    </row>
    <row r="515" ht="12.75" customHeight="1">
      <c r="A515" s="27"/>
      <c r="B515" s="27"/>
      <c r="C515" s="33"/>
      <c r="D515" s="34"/>
      <c r="E515" s="34"/>
      <c r="F515" s="34"/>
      <c r="G515" s="34"/>
      <c r="H515" s="45"/>
      <c r="I515" s="37"/>
      <c r="J515" s="38"/>
      <c r="K515" s="39"/>
      <c r="L515" s="38"/>
      <c r="M515" s="40"/>
      <c r="N515" s="41"/>
      <c r="P515" s="42"/>
      <c r="Q515" s="42"/>
      <c r="R515" s="42"/>
      <c r="T515" s="46"/>
      <c r="U515" s="47"/>
      <c r="V515" s="48"/>
      <c r="W515" s="49"/>
      <c r="X515" s="49"/>
      <c r="Y515" s="49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  <c r="AM515" s="50"/>
      <c r="AN515" s="50"/>
      <c r="AO515" s="50"/>
      <c r="AP515" s="50"/>
      <c r="AQ515" s="50"/>
      <c r="AR515" s="50"/>
      <c r="AS515" s="50"/>
      <c r="AT515" s="50"/>
      <c r="AU515" s="50"/>
      <c r="AV515" s="50"/>
      <c r="AW515" s="50"/>
      <c r="AX515" s="50"/>
      <c r="AY515" s="50"/>
    </row>
    <row r="516" ht="12.75" customHeight="1">
      <c r="A516" s="27"/>
      <c r="B516" s="27"/>
      <c r="C516" s="33"/>
      <c r="D516" s="34"/>
      <c r="E516" s="34"/>
      <c r="F516" s="34"/>
      <c r="G516" s="34"/>
      <c r="H516" s="45"/>
      <c r="I516" s="37"/>
      <c r="J516" s="38"/>
      <c r="K516" s="39"/>
      <c r="L516" s="38"/>
      <c r="M516" s="40"/>
      <c r="N516" s="41"/>
      <c r="P516" s="42"/>
      <c r="Q516" s="42"/>
      <c r="R516" s="42"/>
      <c r="T516" s="46"/>
      <c r="U516" s="47"/>
      <c r="V516" s="48"/>
      <c r="W516" s="49"/>
      <c r="X516" s="49"/>
      <c r="Y516" s="49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N516" s="50"/>
      <c r="AO516" s="50"/>
      <c r="AP516" s="50"/>
      <c r="AQ516" s="50"/>
      <c r="AR516" s="50"/>
      <c r="AS516" s="50"/>
      <c r="AT516" s="50"/>
      <c r="AU516" s="50"/>
      <c r="AV516" s="50"/>
      <c r="AW516" s="50"/>
      <c r="AX516" s="50"/>
      <c r="AY516" s="50"/>
    </row>
    <row r="517" ht="12.75" customHeight="1">
      <c r="A517" s="27"/>
      <c r="B517" s="27"/>
      <c r="C517" s="33"/>
      <c r="D517" s="34"/>
      <c r="E517" s="34"/>
      <c r="F517" s="34"/>
      <c r="G517" s="34"/>
      <c r="H517" s="45"/>
      <c r="I517" s="37"/>
      <c r="J517" s="38"/>
      <c r="K517" s="39"/>
      <c r="L517" s="38"/>
      <c r="M517" s="40"/>
      <c r="N517" s="41"/>
      <c r="P517" s="42"/>
      <c r="Q517" s="42"/>
      <c r="R517" s="42"/>
      <c r="T517" s="46"/>
      <c r="U517" s="47"/>
      <c r="V517" s="48"/>
      <c r="W517" s="49"/>
      <c r="X517" s="49"/>
      <c r="Y517" s="49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  <c r="AM517" s="50"/>
      <c r="AN517" s="50"/>
      <c r="AO517" s="50"/>
      <c r="AP517" s="50"/>
      <c r="AQ517" s="50"/>
      <c r="AR517" s="50"/>
      <c r="AS517" s="50"/>
      <c r="AT517" s="50"/>
      <c r="AU517" s="50"/>
      <c r="AV517" s="50"/>
      <c r="AW517" s="50"/>
      <c r="AX517" s="50"/>
      <c r="AY517" s="50"/>
    </row>
    <row r="518" ht="12.75" customHeight="1">
      <c r="A518" s="27"/>
      <c r="B518" s="27"/>
      <c r="C518" s="33"/>
      <c r="D518" s="34"/>
      <c r="E518" s="34"/>
      <c r="F518" s="34"/>
      <c r="G518" s="34"/>
      <c r="H518" s="45"/>
      <c r="I518" s="37"/>
      <c r="J518" s="38"/>
      <c r="K518" s="39"/>
      <c r="L518" s="38"/>
      <c r="M518" s="40"/>
      <c r="N518" s="41"/>
      <c r="P518" s="42"/>
      <c r="Q518" s="42"/>
      <c r="R518" s="42"/>
      <c r="T518" s="46"/>
      <c r="U518" s="47"/>
      <c r="V518" s="48"/>
      <c r="W518" s="49"/>
      <c r="X518" s="49"/>
      <c r="Y518" s="49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  <c r="AM518" s="50"/>
      <c r="AN518" s="50"/>
      <c r="AO518" s="50"/>
      <c r="AP518" s="50"/>
      <c r="AQ518" s="50"/>
      <c r="AR518" s="50"/>
      <c r="AS518" s="50"/>
      <c r="AT518" s="50"/>
      <c r="AU518" s="50"/>
      <c r="AV518" s="50"/>
      <c r="AW518" s="50"/>
      <c r="AX518" s="50"/>
      <c r="AY518" s="50"/>
    </row>
    <row r="519" ht="12.75" customHeight="1">
      <c r="A519" s="27"/>
      <c r="B519" s="27"/>
      <c r="C519" s="33"/>
      <c r="D519" s="34"/>
      <c r="E519" s="34"/>
      <c r="F519" s="34"/>
      <c r="G519" s="34"/>
      <c r="H519" s="45"/>
      <c r="I519" s="37"/>
      <c r="J519" s="38"/>
      <c r="K519" s="39"/>
      <c r="L519" s="38"/>
      <c r="M519" s="40"/>
      <c r="N519" s="41"/>
      <c r="P519" s="42"/>
      <c r="Q519" s="42"/>
      <c r="R519" s="42"/>
      <c r="T519" s="46"/>
      <c r="U519" s="47"/>
      <c r="V519" s="48"/>
      <c r="W519" s="49"/>
      <c r="X519" s="49"/>
      <c r="Y519" s="49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  <c r="AM519" s="50"/>
      <c r="AN519" s="50"/>
      <c r="AO519" s="50"/>
      <c r="AP519" s="50"/>
      <c r="AQ519" s="50"/>
      <c r="AR519" s="50"/>
      <c r="AS519" s="50"/>
      <c r="AT519" s="50"/>
      <c r="AU519" s="50"/>
      <c r="AV519" s="50"/>
      <c r="AW519" s="50"/>
      <c r="AX519" s="50"/>
      <c r="AY519" s="50"/>
    </row>
    <row r="520" ht="12.75" customHeight="1">
      <c r="A520" s="27"/>
      <c r="B520" s="27"/>
      <c r="C520" s="33"/>
      <c r="D520" s="34"/>
      <c r="E520" s="34"/>
      <c r="F520" s="34"/>
      <c r="G520" s="34"/>
      <c r="H520" s="45"/>
      <c r="I520" s="37"/>
      <c r="J520" s="38"/>
      <c r="K520" s="39"/>
      <c r="L520" s="38"/>
      <c r="M520" s="40"/>
      <c r="N520" s="41"/>
      <c r="P520" s="42"/>
      <c r="Q520" s="42"/>
      <c r="R520" s="42"/>
      <c r="T520" s="46"/>
      <c r="U520" s="47"/>
      <c r="V520" s="48"/>
      <c r="W520" s="49"/>
      <c r="X520" s="49"/>
      <c r="Y520" s="49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  <c r="AM520" s="50"/>
      <c r="AN520" s="50"/>
      <c r="AO520" s="50"/>
      <c r="AP520" s="50"/>
      <c r="AQ520" s="50"/>
      <c r="AR520" s="50"/>
      <c r="AS520" s="50"/>
      <c r="AT520" s="50"/>
      <c r="AU520" s="50"/>
      <c r="AV520" s="50"/>
      <c r="AW520" s="50"/>
      <c r="AX520" s="50"/>
      <c r="AY520" s="50"/>
    </row>
    <row r="521" ht="12.75" customHeight="1">
      <c r="A521" s="27"/>
      <c r="B521" s="27"/>
      <c r="C521" s="33"/>
      <c r="D521" s="34"/>
      <c r="E521" s="34"/>
      <c r="F521" s="34"/>
      <c r="G521" s="34"/>
      <c r="H521" s="45"/>
      <c r="I521" s="37"/>
      <c r="J521" s="38"/>
      <c r="K521" s="39"/>
      <c r="L521" s="38"/>
      <c r="M521" s="40"/>
      <c r="N521" s="41"/>
      <c r="P521" s="42"/>
      <c r="Q521" s="42"/>
      <c r="R521" s="42"/>
      <c r="T521" s="46"/>
      <c r="U521" s="47"/>
      <c r="V521" s="48"/>
      <c r="W521" s="49"/>
      <c r="X521" s="49"/>
      <c r="Y521" s="49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  <c r="AM521" s="50"/>
      <c r="AN521" s="50"/>
      <c r="AO521" s="50"/>
      <c r="AP521" s="50"/>
      <c r="AQ521" s="50"/>
      <c r="AR521" s="50"/>
      <c r="AS521" s="50"/>
      <c r="AT521" s="50"/>
      <c r="AU521" s="50"/>
      <c r="AV521" s="50"/>
      <c r="AW521" s="50"/>
      <c r="AX521" s="50"/>
      <c r="AY521" s="50"/>
    </row>
    <row r="522" ht="12.75" customHeight="1">
      <c r="A522" s="27"/>
      <c r="B522" s="27"/>
      <c r="C522" s="33"/>
      <c r="D522" s="34"/>
      <c r="E522" s="34"/>
      <c r="F522" s="34"/>
      <c r="G522" s="34"/>
      <c r="H522" s="45"/>
      <c r="I522" s="37"/>
      <c r="J522" s="38"/>
      <c r="K522" s="39"/>
      <c r="L522" s="38"/>
      <c r="M522" s="40"/>
      <c r="N522" s="41"/>
      <c r="P522" s="42"/>
      <c r="Q522" s="42"/>
      <c r="R522" s="42"/>
      <c r="T522" s="46"/>
      <c r="U522" s="47"/>
      <c r="V522" s="48"/>
      <c r="W522" s="49"/>
      <c r="X522" s="49"/>
      <c r="Y522" s="49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  <c r="AM522" s="50"/>
      <c r="AN522" s="50"/>
      <c r="AO522" s="50"/>
      <c r="AP522" s="50"/>
      <c r="AQ522" s="50"/>
      <c r="AR522" s="50"/>
      <c r="AS522" s="50"/>
      <c r="AT522" s="50"/>
      <c r="AU522" s="50"/>
      <c r="AV522" s="50"/>
      <c r="AW522" s="50"/>
      <c r="AX522" s="50"/>
      <c r="AY522" s="50"/>
    </row>
    <row r="523" ht="12.75" customHeight="1">
      <c r="A523" s="27"/>
      <c r="B523" s="27"/>
      <c r="C523" s="33"/>
      <c r="D523" s="34"/>
      <c r="E523" s="34"/>
      <c r="F523" s="34"/>
      <c r="G523" s="34"/>
      <c r="H523" s="45"/>
      <c r="I523" s="37"/>
      <c r="J523" s="38"/>
      <c r="K523" s="39"/>
      <c r="L523" s="38"/>
      <c r="M523" s="40"/>
      <c r="N523" s="41"/>
      <c r="P523" s="42"/>
      <c r="Q523" s="42"/>
      <c r="R523" s="42"/>
      <c r="T523" s="46"/>
      <c r="U523" s="47"/>
      <c r="V523" s="48"/>
      <c r="W523" s="49"/>
      <c r="X523" s="49"/>
      <c r="Y523" s="49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  <c r="AM523" s="50"/>
      <c r="AN523" s="50"/>
      <c r="AO523" s="50"/>
      <c r="AP523" s="50"/>
      <c r="AQ523" s="50"/>
      <c r="AR523" s="50"/>
      <c r="AS523" s="50"/>
      <c r="AT523" s="50"/>
      <c r="AU523" s="50"/>
      <c r="AV523" s="50"/>
      <c r="AW523" s="50"/>
      <c r="AX523" s="50"/>
      <c r="AY523" s="50"/>
    </row>
    <row r="524" ht="12.75" customHeight="1">
      <c r="A524" s="27"/>
      <c r="B524" s="27"/>
      <c r="C524" s="33"/>
      <c r="D524" s="34"/>
      <c r="E524" s="34"/>
      <c r="F524" s="34"/>
      <c r="G524" s="34"/>
      <c r="H524" s="45"/>
      <c r="I524" s="37"/>
      <c r="J524" s="38"/>
      <c r="K524" s="39"/>
      <c r="L524" s="38"/>
      <c r="M524" s="40"/>
      <c r="N524" s="41"/>
      <c r="P524" s="42"/>
      <c r="Q524" s="42"/>
      <c r="R524" s="42"/>
      <c r="T524" s="46"/>
      <c r="U524" s="47"/>
      <c r="V524" s="48"/>
      <c r="W524" s="49"/>
      <c r="X524" s="49"/>
      <c r="Y524" s="49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N524" s="50"/>
      <c r="AO524" s="50"/>
      <c r="AP524" s="50"/>
      <c r="AQ524" s="50"/>
      <c r="AR524" s="50"/>
      <c r="AS524" s="50"/>
      <c r="AT524" s="50"/>
      <c r="AU524" s="50"/>
      <c r="AV524" s="50"/>
      <c r="AW524" s="50"/>
      <c r="AX524" s="50"/>
      <c r="AY524" s="50"/>
    </row>
    <row r="525" ht="12.75" customHeight="1">
      <c r="A525" s="27"/>
      <c r="B525" s="27"/>
      <c r="C525" s="33"/>
      <c r="D525" s="34"/>
      <c r="E525" s="34"/>
      <c r="F525" s="34"/>
      <c r="G525" s="34"/>
      <c r="H525" s="45"/>
      <c r="I525" s="37"/>
      <c r="J525" s="38"/>
      <c r="K525" s="39"/>
      <c r="L525" s="38"/>
      <c r="M525" s="40"/>
      <c r="N525" s="41"/>
      <c r="P525" s="42"/>
      <c r="Q525" s="42"/>
      <c r="R525" s="42"/>
      <c r="T525" s="46"/>
      <c r="U525" s="47"/>
      <c r="V525" s="48"/>
      <c r="W525" s="49"/>
      <c r="X525" s="49"/>
      <c r="Y525" s="49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  <c r="AM525" s="50"/>
      <c r="AN525" s="50"/>
      <c r="AO525" s="50"/>
      <c r="AP525" s="50"/>
      <c r="AQ525" s="50"/>
      <c r="AR525" s="50"/>
      <c r="AS525" s="50"/>
      <c r="AT525" s="50"/>
      <c r="AU525" s="50"/>
      <c r="AV525" s="50"/>
      <c r="AW525" s="50"/>
      <c r="AX525" s="50"/>
      <c r="AY525" s="50"/>
    </row>
    <row r="526" ht="12.75" customHeight="1">
      <c r="A526" s="27"/>
      <c r="B526" s="27"/>
      <c r="C526" s="33"/>
      <c r="D526" s="34"/>
      <c r="E526" s="34"/>
      <c r="F526" s="34"/>
      <c r="G526" s="34"/>
      <c r="H526" s="45"/>
      <c r="I526" s="37"/>
      <c r="J526" s="38"/>
      <c r="K526" s="39"/>
      <c r="L526" s="38"/>
      <c r="M526" s="40"/>
      <c r="N526" s="41"/>
      <c r="P526" s="42"/>
      <c r="Q526" s="42"/>
      <c r="R526" s="42"/>
      <c r="T526" s="46"/>
      <c r="U526" s="47"/>
      <c r="V526" s="48"/>
      <c r="W526" s="49"/>
      <c r="X526" s="49"/>
      <c r="Y526" s="49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  <c r="AM526" s="50"/>
      <c r="AN526" s="50"/>
      <c r="AO526" s="50"/>
      <c r="AP526" s="50"/>
      <c r="AQ526" s="50"/>
      <c r="AR526" s="50"/>
      <c r="AS526" s="50"/>
      <c r="AT526" s="50"/>
      <c r="AU526" s="50"/>
      <c r="AV526" s="50"/>
      <c r="AW526" s="50"/>
      <c r="AX526" s="50"/>
      <c r="AY526" s="50"/>
    </row>
    <row r="527" ht="12.75" customHeight="1">
      <c r="A527" s="27"/>
      <c r="B527" s="27"/>
      <c r="C527" s="33"/>
      <c r="D527" s="34"/>
      <c r="E527" s="34"/>
      <c r="F527" s="34"/>
      <c r="G527" s="34"/>
      <c r="H527" s="45"/>
      <c r="I527" s="37"/>
      <c r="J527" s="38"/>
      <c r="K527" s="39"/>
      <c r="L527" s="38"/>
      <c r="M527" s="40"/>
      <c r="N527" s="41"/>
      <c r="P527" s="42"/>
      <c r="Q527" s="42"/>
      <c r="R527" s="42"/>
      <c r="T527" s="46"/>
      <c r="U527" s="47"/>
      <c r="V527" s="48"/>
      <c r="W527" s="49"/>
      <c r="X527" s="49"/>
      <c r="Y527" s="49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  <c r="AM527" s="50"/>
      <c r="AN527" s="50"/>
      <c r="AO527" s="50"/>
      <c r="AP527" s="50"/>
      <c r="AQ527" s="50"/>
      <c r="AR527" s="50"/>
      <c r="AS527" s="50"/>
      <c r="AT527" s="50"/>
      <c r="AU527" s="50"/>
      <c r="AV527" s="50"/>
      <c r="AW527" s="50"/>
      <c r="AX527" s="50"/>
      <c r="AY527" s="50"/>
    </row>
    <row r="528" ht="12.75" customHeight="1">
      <c r="A528" s="27"/>
      <c r="B528" s="27"/>
      <c r="C528" s="33"/>
      <c r="D528" s="34"/>
      <c r="E528" s="34"/>
      <c r="F528" s="34"/>
      <c r="G528" s="34"/>
      <c r="H528" s="45"/>
      <c r="I528" s="37"/>
      <c r="J528" s="38"/>
      <c r="K528" s="39"/>
      <c r="L528" s="38"/>
      <c r="M528" s="40"/>
      <c r="N528" s="41"/>
      <c r="P528" s="42"/>
      <c r="Q528" s="42"/>
      <c r="R528" s="42"/>
      <c r="T528" s="46"/>
      <c r="U528" s="47"/>
      <c r="V528" s="48"/>
      <c r="W528" s="49"/>
      <c r="X528" s="49"/>
      <c r="Y528" s="49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  <c r="AM528" s="50"/>
      <c r="AN528" s="50"/>
      <c r="AO528" s="50"/>
      <c r="AP528" s="50"/>
      <c r="AQ528" s="50"/>
      <c r="AR528" s="50"/>
      <c r="AS528" s="50"/>
      <c r="AT528" s="50"/>
      <c r="AU528" s="50"/>
      <c r="AV528" s="50"/>
      <c r="AW528" s="50"/>
      <c r="AX528" s="50"/>
      <c r="AY528" s="50"/>
    </row>
    <row r="529" ht="12.75" customHeight="1">
      <c r="A529" s="27"/>
      <c r="B529" s="27"/>
      <c r="C529" s="33"/>
      <c r="D529" s="34"/>
      <c r="E529" s="34"/>
      <c r="F529" s="34"/>
      <c r="G529" s="34"/>
      <c r="H529" s="45"/>
      <c r="I529" s="37"/>
      <c r="J529" s="38"/>
      <c r="K529" s="39"/>
      <c r="L529" s="38"/>
      <c r="M529" s="40"/>
      <c r="N529" s="41"/>
      <c r="P529" s="42"/>
      <c r="Q529" s="42"/>
      <c r="R529" s="42"/>
      <c r="T529" s="46"/>
      <c r="U529" s="47"/>
      <c r="V529" s="48"/>
      <c r="W529" s="49"/>
      <c r="X529" s="49"/>
      <c r="Y529" s="49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  <c r="AM529" s="50"/>
      <c r="AN529" s="50"/>
      <c r="AO529" s="50"/>
      <c r="AP529" s="50"/>
      <c r="AQ529" s="50"/>
      <c r="AR529" s="50"/>
      <c r="AS529" s="50"/>
      <c r="AT529" s="50"/>
      <c r="AU529" s="50"/>
      <c r="AV529" s="50"/>
      <c r="AW529" s="50"/>
      <c r="AX529" s="50"/>
      <c r="AY529" s="50"/>
    </row>
    <row r="530" ht="12.75" customHeight="1">
      <c r="A530" s="27"/>
      <c r="B530" s="27"/>
      <c r="C530" s="33"/>
      <c r="D530" s="34"/>
      <c r="E530" s="34"/>
      <c r="F530" s="34"/>
      <c r="G530" s="34"/>
      <c r="H530" s="45"/>
      <c r="I530" s="37"/>
      <c r="J530" s="38"/>
      <c r="K530" s="39"/>
      <c r="L530" s="38"/>
      <c r="M530" s="40"/>
      <c r="N530" s="41"/>
      <c r="P530" s="42"/>
      <c r="Q530" s="42"/>
      <c r="R530" s="42"/>
      <c r="T530" s="46"/>
      <c r="U530" s="47"/>
      <c r="V530" s="48"/>
      <c r="W530" s="49"/>
      <c r="X530" s="49"/>
      <c r="Y530" s="49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N530" s="50"/>
      <c r="AO530" s="50"/>
      <c r="AP530" s="50"/>
      <c r="AQ530" s="50"/>
      <c r="AR530" s="50"/>
      <c r="AS530" s="50"/>
      <c r="AT530" s="50"/>
      <c r="AU530" s="50"/>
      <c r="AV530" s="50"/>
      <c r="AW530" s="50"/>
      <c r="AX530" s="50"/>
      <c r="AY530" s="50"/>
    </row>
    <row r="531" ht="12.75" customHeight="1">
      <c r="A531" s="27"/>
      <c r="B531" s="27"/>
      <c r="C531" s="33"/>
      <c r="D531" s="34"/>
      <c r="E531" s="34"/>
      <c r="F531" s="34"/>
      <c r="G531" s="34"/>
      <c r="H531" s="45"/>
      <c r="I531" s="37"/>
      <c r="J531" s="38"/>
      <c r="K531" s="39"/>
      <c r="L531" s="38"/>
      <c r="M531" s="40"/>
      <c r="N531" s="41"/>
      <c r="P531" s="42"/>
      <c r="Q531" s="42"/>
      <c r="R531" s="42"/>
      <c r="T531" s="46"/>
      <c r="U531" s="47"/>
      <c r="V531" s="48"/>
      <c r="W531" s="49"/>
      <c r="X531" s="49"/>
      <c r="Y531" s="49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  <c r="AM531" s="50"/>
      <c r="AN531" s="50"/>
      <c r="AO531" s="50"/>
      <c r="AP531" s="50"/>
      <c r="AQ531" s="50"/>
      <c r="AR531" s="50"/>
      <c r="AS531" s="50"/>
      <c r="AT531" s="50"/>
      <c r="AU531" s="50"/>
      <c r="AV531" s="50"/>
      <c r="AW531" s="50"/>
      <c r="AX531" s="50"/>
      <c r="AY531" s="50"/>
    </row>
    <row r="532" ht="12.75" customHeight="1">
      <c r="A532" s="27"/>
      <c r="B532" s="27"/>
      <c r="C532" s="33"/>
      <c r="D532" s="34"/>
      <c r="E532" s="34"/>
      <c r="F532" s="34"/>
      <c r="G532" s="34"/>
      <c r="H532" s="45"/>
      <c r="I532" s="37"/>
      <c r="J532" s="38"/>
      <c r="K532" s="39"/>
      <c r="L532" s="38"/>
      <c r="M532" s="40"/>
      <c r="N532" s="41"/>
      <c r="P532" s="42"/>
      <c r="Q532" s="42"/>
      <c r="R532" s="42"/>
      <c r="T532" s="46"/>
      <c r="U532" s="47"/>
      <c r="V532" s="48"/>
      <c r="W532" s="49"/>
      <c r="X532" s="49"/>
      <c r="Y532" s="49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  <c r="AM532" s="50"/>
      <c r="AN532" s="50"/>
      <c r="AO532" s="50"/>
      <c r="AP532" s="50"/>
      <c r="AQ532" s="50"/>
      <c r="AR532" s="50"/>
      <c r="AS532" s="50"/>
      <c r="AT532" s="50"/>
      <c r="AU532" s="50"/>
      <c r="AV532" s="50"/>
      <c r="AW532" s="50"/>
      <c r="AX532" s="50"/>
      <c r="AY532" s="50"/>
    </row>
    <row r="533" ht="12.75" customHeight="1">
      <c r="A533" s="27"/>
      <c r="B533" s="27"/>
      <c r="C533" s="33"/>
      <c r="D533" s="34"/>
      <c r="E533" s="34"/>
      <c r="F533" s="34"/>
      <c r="G533" s="34"/>
      <c r="H533" s="45"/>
      <c r="I533" s="37"/>
      <c r="J533" s="38"/>
      <c r="K533" s="39"/>
      <c r="L533" s="38"/>
      <c r="M533" s="40"/>
      <c r="N533" s="41"/>
      <c r="P533" s="42"/>
      <c r="Q533" s="42"/>
      <c r="R533" s="42"/>
      <c r="T533" s="46"/>
      <c r="U533" s="47"/>
      <c r="V533" s="48"/>
      <c r="W533" s="49"/>
      <c r="X533" s="49"/>
      <c r="Y533" s="49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  <c r="AM533" s="50"/>
      <c r="AN533" s="50"/>
      <c r="AO533" s="50"/>
      <c r="AP533" s="50"/>
      <c r="AQ533" s="50"/>
      <c r="AR533" s="50"/>
      <c r="AS533" s="50"/>
      <c r="AT533" s="50"/>
      <c r="AU533" s="50"/>
      <c r="AV533" s="50"/>
      <c r="AW533" s="50"/>
      <c r="AX533" s="50"/>
      <c r="AY533" s="50"/>
    </row>
    <row r="534" ht="12.75" customHeight="1">
      <c r="A534" s="27"/>
      <c r="B534" s="27"/>
      <c r="C534" s="33"/>
      <c r="D534" s="34"/>
      <c r="E534" s="34"/>
      <c r="F534" s="34"/>
      <c r="G534" s="34"/>
      <c r="H534" s="45"/>
      <c r="I534" s="37"/>
      <c r="J534" s="38"/>
      <c r="K534" s="39"/>
      <c r="L534" s="38"/>
      <c r="M534" s="40"/>
      <c r="N534" s="41"/>
      <c r="P534" s="42"/>
      <c r="Q534" s="42"/>
      <c r="R534" s="42"/>
      <c r="T534" s="46"/>
      <c r="U534" s="47"/>
      <c r="V534" s="48"/>
      <c r="W534" s="49"/>
      <c r="X534" s="49"/>
      <c r="Y534" s="49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  <c r="AM534" s="50"/>
      <c r="AN534" s="50"/>
      <c r="AO534" s="50"/>
      <c r="AP534" s="50"/>
      <c r="AQ534" s="50"/>
      <c r="AR534" s="50"/>
      <c r="AS534" s="50"/>
      <c r="AT534" s="50"/>
      <c r="AU534" s="50"/>
      <c r="AV534" s="50"/>
      <c r="AW534" s="50"/>
      <c r="AX534" s="50"/>
      <c r="AY534" s="50"/>
    </row>
    <row r="535" ht="12.75" customHeight="1">
      <c r="A535" s="27"/>
      <c r="B535" s="27"/>
      <c r="C535" s="33"/>
      <c r="D535" s="34"/>
      <c r="E535" s="34"/>
      <c r="F535" s="34"/>
      <c r="G535" s="34"/>
      <c r="H535" s="45"/>
      <c r="I535" s="37"/>
      <c r="J535" s="38"/>
      <c r="K535" s="39"/>
      <c r="L535" s="38"/>
      <c r="M535" s="40"/>
      <c r="N535" s="41"/>
      <c r="P535" s="42"/>
      <c r="Q535" s="42"/>
      <c r="R535" s="42"/>
      <c r="T535" s="46"/>
      <c r="U535" s="47"/>
      <c r="V535" s="48"/>
      <c r="W535" s="49"/>
      <c r="X535" s="49"/>
      <c r="Y535" s="49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  <c r="AM535" s="50"/>
      <c r="AN535" s="50"/>
      <c r="AO535" s="50"/>
      <c r="AP535" s="50"/>
      <c r="AQ535" s="50"/>
      <c r="AR535" s="50"/>
      <c r="AS535" s="50"/>
      <c r="AT535" s="50"/>
      <c r="AU535" s="50"/>
      <c r="AV535" s="50"/>
      <c r="AW535" s="50"/>
      <c r="AX535" s="50"/>
      <c r="AY535" s="50"/>
    </row>
    <row r="536" ht="12.75" customHeight="1">
      <c r="A536" s="27"/>
      <c r="B536" s="27"/>
      <c r="C536" s="33"/>
      <c r="D536" s="34"/>
      <c r="E536" s="34"/>
      <c r="F536" s="34"/>
      <c r="G536" s="34"/>
      <c r="H536" s="45"/>
      <c r="I536" s="37"/>
      <c r="J536" s="38"/>
      <c r="K536" s="39"/>
      <c r="L536" s="38"/>
      <c r="M536" s="40"/>
      <c r="N536" s="41"/>
      <c r="P536" s="42"/>
      <c r="Q536" s="42"/>
      <c r="R536" s="42"/>
      <c r="T536" s="46"/>
      <c r="U536" s="47"/>
      <c r="V536" s="48"/>
      <c r="W536" s="49"/>
      <c r="X536" s="49"/>
      <c r="Y536" s="49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  <c r="AM536" s="50"/>
      <c r="AN536" s="50"/>
      <c r="AO536" s="50"/>
      <c r="AP536" s="50"/>
      <c r="AQ536" s="50"/>
      <c r="AR536" s="50"/>
      <c r="AS536" s="50"/>
      <c r="AT536" s="50"/>
      <c r="AU536" s="50"/>
      <c r="AV536" s="50"/>
      <c r="AW536" s="50"/>
      <c r="AX536" s="50"/>
      <c r="AY536" s="50"/>
    </row>
    <row r="537" ht="12.75" customHeight="1">
      <c r="A537" s="27"/>
      <c r="B537" s="27"/>
      <c r="C537" s="33"/>
      <c r="D537" s="34"/>
      <c r="E537" s="34"/>
      <c r="F537" s="34"/>
      <c r="G537" s="34"/>
      <c r="H537" s="45"/>
      <c r="I537" s="37"/>
      <c r="J537" s="38"/>
      <c r="K537" s="39"/>
      <c r="L537" s="38"/>
      <c r="M537" s="40"/>
      <c r="N537" s="41"/>
      <c r="P537" s="42"/>
      <c r="Q537" s="42"/>
      <c r="R537" s="42"/>
      <c r="T537" s="46"/>
      <c r="U537" s="47"/>
      <c r="V537" s="48"/>
      <c r="W537" s="49"/>
      <c r="X537" s="49"/>
      <c r="Y537" s="49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  <c r="AM537" s="50"/>
      <c r="AN537" s="50"/>
      <c r="AO537" s="50"/>
      <c r="AP537" s="50"/>
      <c r="AQ537" s="50"/>
      <c r="AR537" s="50"/>
      <c r="AS537" s="50"/>
      <c r="AT537" s="50"/>
      <c r="AU537" s="50"/>
      <c r="AV537" s="50"/>
      <c r="AW537" s="50"/>
      <c r="AX537" s="50"/>
      <c r="AY537" s="50"/>
    </row>
    <row r="538" ht="12.75" customHeight="1">
      <c r="A538" s="27"/>
      <c r="B538" s="27"/>
      <c r="C538" s="33"/>
      <c r="D538" s="34"/>
      <c r="E538" s="34"/>
      <c r="F538" s="34"/>
      <c r="G538" s="34"/>
      <c r="H538" s="45"/>
      <c r="I538" s="37"/>
      <c r="J538" s="38"/>
      <c r="K538" s="39"/>
      <c r="L538" s="38"/>
      <c r="M538" s="40"/>
      <c r="N538" s="41"/>
      <c r="P538" s="42"/>
      <c r="Q538" s="42"/>
      <c r="R538" s="42"/>
      <c r="T538" s="46"/>
      <c r="U538" s="47"/>
      <c r="V538" s="48"/>
      <c r="W538" s="49"/>
      <c r="X538" s="49"/>
      <c r="Y538" s="49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  <c r="AM538" s="50"/>
      <c r="AN538" s="50"/>
      <c r="AO538" s="50"/>
      <c r="AP538" s="50"/>
      <c r="AQ538" s="50"/>
      <c r="AR538" s="50"/>
      <c r="AS538" s="50"/>
      <c r="AT538" s="50"/>
      <c r="AU538" s="50"/>
      <c r="AV538" s="50"/>
      <c r="AW538" s="50"/>
      <c r="AX538" s="50"/>
      <c r="AY538" s="50"/>
    </row>
    <row r="539" ht="12.75" customHeight="1">
      <c r="A539" s="27"/>
      <c r="B539" s="27"/>
      <c r="C539" s="33"/>
      <c r="D539" s="34"/>
      <c r="E539" s="34"/>
      <c r="F539" s="34"/>
      <c r="G539" s="34"/>
      <c r="H539" s="45"/>
      <c r="I539" s="37"/>
      <c r="J539" s="38"/>
      <c r="K539" s="39"/>
      <c r="L539" s="38"/>
      <c r="M539" s="40"/>
      <c r="N539" s="41"/>
      <c r="P539" s="42"/>
      <c r="Q539" s="42"/>
      <c r="R539" s="42"/>
      <c r="T539" s="46"/>
      <c r="U539" s="47"/>
      <c r="V539" s="48"/>
      <c r="W539" s="49"/>
      <c r="X539" s="49"/>
      <c r="Y539" s="49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  <c r="AM539" s="50"/>
      <c r="AN539" s="50"/>
      <c r="AO539" s="50"/>
      <c r="AP539" s="50"/>
      <c r="AQ539" s="50"/>
      <c r="AR539" s="50"/>
      <c r="AS539" s="50"/>
      <c r="AT539" s="50"/>
      <c r="AU539" s="50"/>
      <c r="AV539" s="50"/>
      <c r="AW539" s="50"/>
      <c r="AX539" s="50"/>
      <c r="AY539" s="50"/>
    </row>
    <row r="540" ht="12.75" customHeight="1">
      <c r="A540" s="27"/>
      <c r="B540" s="27"/>
      <c r="C540" s="33"/>
      <c r="D540" s="34"/>
      <c r="E540" s="34"/>
      <c r="F540" s="34"/>
      <c r="G540" s="34"/>
      <c r="H540" s="45"/>
      <c r="I540" s="37"/>
      <c r="J540" s="38"/>
      <c r="K540" s="39"/>
      <c r="L540" s="38"/>
      <c r="M540" s="40"/>
      <c r="N540" s="41"/>
      <c r="P540" s="42"/>
      <c r="Q540" s="42"/>
      <c r="R540" s="42"/>
      <c r="T540" s="46"/>
      <c r="U540" s="47"/>
      <c r="V540" s="48"/>
      <c r="W540" s="49"/>
      <c r="X540" s="49"/>
      <c r="Y540" s="49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  <c r="AM540" s="50"/>
      <c r="AN540" s="50"/>
      <c r="AO540" s="50"/>
      <c r="AP540" s="50"/>
      <c r="AQ540" s="50"/>
      <c r="AR540" s="50"/>
      <c r="AS540" s="50"/>
      <c r="AT540" s="50"/>
      <c r="AU540" s="50"/>
      <c r="AV540" s="50"/>
      <c r="AW540" s="50"/>
      <c r="AX540" s="50"/>
      <c r="AY540" s="50"/>
    </row>
    <row r="541" ht="12.75" customHeight="1">
      <c r="A541" s="27"/>
      <c r="B541" s="27"/>
      <c r="C541" s="33"/>
      <c r="D541" s="34"/>
      <c r="E541" s="34"/>
      <c r="F541" s="34"/>
      <c r="G541" s="34"/>
      <c r="H541" s="45"/>
      <c r="I541" s="37"/>
      <c r="J541" s="38"/>
      <c r="K541" s="39"/>
      <c r="L541" s="38"/>
      <c r="M541" s="40"/>
      <c r="N541" s="41"/>
      <c r="P541" s="42"/>
      <c r="Q541" s="42"/>
      <c r="R541" s="42"/>
      <c r="T541" s="46"/>
      <c r="U541" s="47"/>
      <c r="V541" s="48"/>
      <c r="W541" s="49"/>
      <c r="X541" s="49"/>
      <c r="Y541" s="49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  <c r="AM541" s="50"/>
      <c r="AN541" s="50"/>
      <c r="AO541" s="50"/>
      <c r="AP541" s="50"/>
      <c r="AQ541" s="50"/>
      <c r="AR541" s="50"/>
      <c r="AS541" s="50"/>
      <c r="AT541" s="50"/>
      <c r="AU541" s="50"/>
      <c r="AV541" s="50"/>
      <c r="AW541" s="50"/>
      <c r="AX541" s="50"/>
      <c r="AY541" s="50"/>
    </row>
    <row r="542" ht="12.75" customHeight="1">
      <c r="A542" s="27"/>
      <c r="B542" s="27"/>
      <c r="C542" s="33"/>
      <c r="D542" s="34"/>
      <c r="E542" s="34"/>
      <c r="F542" s="34"/>
      <c r="G542" s="34"/>
      <c r="H542" s="45"/>
      <c r="I542" s="37"/>
      <c r="J542" s="38"/>
      <c r="K542" s="39"/>
      <c r="L542" s="38"/>
      <c r="M542" s="40"/>
      <c r="N542" s="41"/>
      <c r="P542" s="42"/>
      <c r="Q542" s="42"/>
      <c r="R542" s="42"/>
      <c r="T542" s="46"/>
      <c r="U542" s="47"/>
      <c r="V542" s="48"/>
      <c r="W542" s="49"/>
      <c r="X542" s="49"/>
      <c r="Y542" s="49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  <c r="AM542" s="50"/>
      <c r="AN542" s="50"/>
      <c r="AO542" s="50"/>
      <c r="AP542" s="50"/>
      <c r="AQ542" s="50"/>
      <c r="AR542" s="50"/>
      <c r="AS542" s="50"/>
      <c r="AT542" s="50"/>
      <c r="AU542" s="50"/>
      <c r="AV542" s="50"/>
      <c r="AW542" s="50"/>
      <c r="AX542" s="50"/>
      <c r="AY542" s="50"/>
    </row>
    <row r="543" ht="12.75" customHeight="1">
      <c r="A543" s="27"/>
      <c r="B543" s="27"/>
      <c r="C543" s="33"/>
      <c r="D543" s="34"/>
      <c r="E543" s="34"/>
      <c r="F543" s="34"/>
      <c r="G543" s="34"/>
      <c r="H543" s="45"/>
      <c r="I543" s="37"/>
      <c r="J543" s="38"/>
      <c r="K543" s="39"/>
      <c r="L543" s="38"/>
      <c r="M543" s="40"/>
      <c r="N543" s="41"/>
      <c r="P543" s="42"/>
      <c r="Q543" s="42"/>
      <c r="R543" s="42"/>
      <c r="T543" s="46"/>
      <c r="U543" s="47"/>
      <c r="V543" s="48"/>
      <c r="W543" s="49"/>
      <c r="X543" s="49"/>
      <c r="Y543" s="49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  <c r="AM543" s="50"/>
      <c r="AN543" s="50"/>
      <c r="AO543" s="50"/>
      <c r="AP543" s="50"/>
      <c r="AQ543" s="50"/>
      <c r="AR543" s="50"/>
      <c r="AS543" s="50"/>
      <c r="AT543" s="50"/>
      <c r="AU543" s="50"/>
      <c r="AV543" s="50"/>
      <c r="AW543" s="50"/>
      <c r="AX543" s="50"/>
      <c r="AY543" s="50"/>
    </row>
    <row r="544" ht="12.75" customHeight="1">
      <c r="A544" s="27"/>
      <c r="B544" s="27"/>
      <c r="C544" s="33"/>
      <c r="D544" s="34"/>
      <c r="E544" s="34"/>
      <c r="F544" s="34"/>
      <c r="G544" s="34"/>
      <c r="H544" s="45"/>
      <c r="I544" s="37"/>
      <c r="J544" s="38"/>
      <c r="K544" s="39"/>
      <c r="L544" s="38"/>
      <c r="M544" s="40"/>
      <c r="N544" s="41"/>
      <c r="P544" s="42"/>
      <c r="Q544" s="42"/>
      <c r="R544" s="42"/>
      <c r="T544" s="46"/>
      <c r="U544" s="47"/>
      <c r="V544" s="48"/>
      <c r="W544" s="49"/>
      <c r="X544" s="49"/>
      <c r="Y544" s="49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  <c r="AM544" s="50"/>
      <c r="AN544" s="50"/>
      <c r="AO544" s="50"/>
      <c r="AP544" s="50"/>
      <c r="AQ544" s="50"/>
      <c r="AR544" s="50"/>
      <c r="AS544" s="50"/>
      <c r="AT544" s="50"/>
      <c r="AU544" s="50"/>
      <c r="AV544" s="50"/>
      <c r="AW544" s="50"/>
      <c r="AX544" s="50"/>
      <c r="AY544" s="50"/>
    </row>
    <row r="545" ht="12.75" customHeight="1">
      <c r="A545" s="27"/>
      <c r="B545" s="27"/>
      <c r="C545" s="33"/>
      <c r="D545" s="34"/>
      <c r="E545" s="34"/>
      <c r="F545" s="34"/>
      <c r="G545" s="34"/>
      <c r="H545" s="45"/>
      <c r="I545" s="37"/>
      <c r="J545" s="38"/>
      <c r="K545" s="39"/>
      <c r="L545" s="38"/>
      <c r="M545" s="40"/>
      <c r="N545" s="41"/>
      <c r="P545" s="42"/>
      <c r="Q545" s="42"/>
      <c r="R545" s="42"/>
      <c r="T545" s="46"/>
      <c r="U545" s="47"/>
      <c r="V545" s="48"/>
      <c r="W545" s="49"/>
      <c r="X545" s="49"/>
      <c r="Y545" s="49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  <c r="AM545" s="50"/>
      <c r="AN545" s="50"/>
      <c r="AO545" s="50"/>
      <c r="AP545" s="50"/>
      <c r="AQ545" s="50"/>
      <c r="AR545" s="50"/>
      <c r="AS545" s="50"/>
      <c r="AT545" s="50"/>
      <c r="AU545" s="50"/>
      <c r="AV545" s="50"/>
      <c r="AW545" s="50"/>
      <c r="AX545" s="50"/>
      <c r="AY545" s="50"/>
    </row>
    <row r="546" ht="12.75" customHeight="1">
      <c r="A546" s="27"/>
      <c r="B546" s="27"/>
      <c r="C546" s="33"/>
      <c r="D546" s="34"/>
      <c r="E546" s="34"/>
      <c r="F546" s="34"/>
      <c r="G546" s="34"/>
      <c r="H546" s="45"/>
      <c r="I546" s="37"/>
      <c r="J546" s="38"/>
      <c r="K546" s="39"/>
      <c r="L546" s="38"/>
      <c r="M546" s="40"/>
      <c r="N546" s="41"/>
      <c r="P546" s="42"/>
      <c r="Q546" s="42"/>
      <c r="R546" s="42"/>
      <c r="T546" s="46"/>
      <c r="U546" s="47"/>
      <c r="V546" s="48"/>
      <c r="W546" s="49"/>
      <c r="X546" s="49"/>
      <c r="Y546" s="49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  <c r="AM546" s="50"/>
      <c r="AN546" s="50"/>
      <c r="AO546" s="50"/>
      <c r="AP546" s="50"/>
      <c r="AQ546" s="50"/>
      <c r="AR546" s="50"/>
      <c r="AS546" s="50"/>
      <c r="AT546" s="50"/>
      <c r="AU546" s="50"/>
      <c r="AV546" s="50"/>
      <c r="AW546" s="50"/>
      <c r="AX546" s="50"/>
      <c r="AY546" s="50"/>
    </row>
    <row r="547" ht="12.75" customHeight="1">
      <c r="A547" s="27"/>
      <c r="B547" s="27"/>
      <c r="C547" s="33"/>
      <c r="D547" s="34"/>
      <c r="E547" s="34"/>
      <c r="F547" s="34"/>
      <c r="G547" s="34"/>
      <c r="H547" s="45"/>
      <c r="I547" s="37"/>
      <c r="J547" s="38"/>
      <c r="K547" s="39"/>
      <c r="L547" s="38"/>
      <c r="M547" s="40"/>
      <c r="N547" s="41"/>
      <c r="P547" s="42"/>
      <c r="Q547" s="42"/>
      <c r="R547" s="42"/>
      <c r="T547" s="46"/>
      <c r="U547" s="47"/>
      <c r="V547" s="48"/>
      <c r="W547" s="49"/>
      <c r="X547" s="49"/>
      <c r="Y547" s="49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  <c r="AM547" s="50"/>
      <c r="AN547" s="50"/>
      <c r="AO547" s="50"/>
      <c r="AP547" s="50"/>
      <c r="AQ547" s="50"/>
      <c r="AR547" s="50"/>
      <c r="AS547" s="50"/>
      <c r="AT547" s="50"/>
      <c r="AU547" s="50"/>
      <c r="AV547" s="50"/>
      <c r="AW547" s="50"/>
      <c r="AX547" s="50"/>
      <c r="AY547" s="50"/>
    </row>
    <row r="548" ht="12.75" customHeight="1">
      <c r="A548" s="27"/>
      <c r="B548" s="27"/>
      <c r="C548" s="33"/>
      <c r="D548" s="34"/>
      <c r="E548" s="34"/>
      <c r="F548" s="34"/>
      <c r="G548" s="34"/>
      <c r="H548" s="45"/>
      <c r="I548" s="37"/>
      <c r="J548" s="38"/>
      <c r="K548" s="39"/>
      <c r="L548" s="38"/>
      <c r="M548" s="40"/>
      <c r="N548" s="41"/>
      <c r="P548" s="42"/>
      <c r="Q548" s="42"/>
      <c r="R548" s="42"/>
      <c r="T548" s="46"/>
      <c r="U548" s="47"/>
      <c r="V548" s="48"/>
      <c r="W548" s="49"/>
      <c r="X548" s="49"/>
      <c r="Y548" s="49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  <c r="AM548" s="50"/>
      <c r="AN548" s="50"/>
      <c r="AO548" s="50"/>
      <c r="AP548" s="50"/>
      <c r="AQ548" s="50"/>
      <c r="AR548" s="50"/>
      <c r="AS548" s="50"/>
      <c r="AT548" s="50"/>
      <c r="AU548" s="50"/>
      <c r="AV548" s="50"/>
      <c r="AW548" s="50"/>
      <c r="AX548" s="50"/>
      <c r="AY548" s="50"/>
    </row>
    <row r="549" ht="12.75" customHeight="1">
      <c r="A549" s="27"/>
      <c r="B549" s="27"/>
      <c r="C549" s="33"/>
      <c r="D549" s="34"/>
      <c r="E549" s="34"/>
      <c r="F549" s="34"/>
      <c r="G549" s="34"/>
      <c r="H549" s="45"/>
      <c r="I549" s="37"/>
      <c r="J549" s="38"/>
      <c r="K549" s="39"/>
      <c r="L549" s="38"/>
      <c r="M549" s="40"/>
      <c r="N549" s="41"/>
      <c r="P549" s="42"/>
      <c r="Q549" s="42"/>
      <c r="R549" s="42"/>
      <c r="T549" s="46"/>
      <c r="U549" s="47"/>
      <c r="V549" s="48"/>
      <c r="W549" s="49"/>
      <c r="X549" s="49"/>
      <c r="Y549" s="49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  <c r="AM549" s="50"/>
      <c r="AN549" s="50"/>
      <c r="AO549" s="50"/>
      <c r="AP549" s="50"/>
      <c r="AQ549" s="50"/>
      <c r="AR549" s="50"/>
      <c r="AS549" s="50"/>
      <c r="AT549" s="50"/>
      <c r="AU549" s="50"/>
      <c r="AV549" s="50"/>
      <c r="AW549" s="50"/>
      <c r="AX549" s="50"/>
      <c r="AY549" s="50"/>
    </row>
    <row r="550" ht="12.75" customHeight="1">
      <c r="A550" s="27"/>
      <c r="B550" s="27"/>
      <c r="C550" s="33"/>
      <c r="D550" s="34"/>
      <c r="E550" s="34"/>
      <c r="F550" s="34"/>
      <c r="G550" s="34"/>
      <c r="H550" s="45"/>
      <c r="I550" s="37"/>
      <c r="J550" s="38"/>
      <c r="K550" s="39"/>
      <c r="L550" s="38"/>
      <c r="M550" s="40"/>
      <c r="N550" s="41"/>
      <c r="P550" s="42"/>
      <c r="Q550" s="42"/>
      <c r="R550" s="42"/>
      <c r="T550" s="46"/>
      <c r="U550" s="47"/>
      <c r="V550" s="48"/>
      <c r="W550" s="49"/>
      <c r="X550" s="49"/>
      <c r="Y550" s="49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  <c r="AM550" s="50"/>
      <c r="AN550" s="50"/>
      <c r="AO550" s="50"/>
      <c r="AP550" s="50"/>
      <c r="AQ550" s="50"/>
      <c r="AR550" s="50"/>
      <c r="AS550" s="50"/>
      <c r="AT550" s="50"/>
      <c r="AU550" s="50"/>
      <c r="AV550" s="50"/>
      <c r="AW550" s="50"/>
      <c r="AX550" s="50"/>
      <c r="AY550" s="50"/>
    </row>
    <row r="551" ht="12.75" customHeight="1">
      <c r="A551" s="27"/>
      <c r="B551" s="27"/>
      <c r="C551" s="33"/>
      <c r="D551" s="34"/>
      <c r="E551" s="34"/>
      <c r="F551" s="34"/>
      <c r="G551" s="34"/>
      <c r="H551" s="45"/>
      <c r="I551" s="37"/>
      <c r="J551" s="38"/>
      <c r="K551" s="39"/>
      <c r="L551" s="38"/>
      <c r="M551" s="40"/>
      <c r="N551" s="41"/>
      <c r="P551" s="42"/>
      <c r="Q551" s="42"/>
      <c r="R551" s="42"/>
      <c r="T551" s="46"/>
      <c r="U551" s="47"/>
      <c r="V551" s="48"/>
      <c r="W551" s="49"/>
      <c r="X551" s="49"/>
      <c r="Y551" s="49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  <c r="AM551" s="50"/>
      <c r="AN551" s="50"/>
      <c r="AO551" s="50"/>
      <c r="AP551" s="50"/>
      <c r="AQ551" s="50"/>
      <c r="AR551" s="50"/>
      <c r="AS551" s="50"/>
      <c r="AT551" s="50"/>
      <c r="AU551" s="50"/>
      <c r="AV551" s="50"/>
      <c r="AW551" s="50"/>
      <c r="AX551" s="50"/>
      <c r="AY551" s="50"/>
    </row>
    <row r="552" ht="12.75" customHeight="1">
      <c r="A552" s="27"/>
      <c r="B552" s="27"/>
      <c r="C552" s="33"/>
      <c r="D552" s="34"/>
      <c r="E552" s="34"/>
      <c r="F552" s="34"/>
      <c r="G552" s="34"/>
      <c r="H552" s="45"/>
      <c r="I552" s="37"/>
      <c r="J552" s="38"/>
      <c r="K552" s="39"/>
      <c r="L552" s="38"/>
      <c r="M552" s="40"/>
      <c r="N552" s="41"/>
      <c r="P552" s="42"/>
      <c r="Q552" s="42"/>
      <c r="R552" s="42"/>
      <c r="T552" s="46"/>
      <c r="U552" s="47"/>
      <c r="V552" s="48"/>
      <c r="W552" s="49"/>
      <c r="X552" s="49"/>
      <c r="Y552" s="49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  <c r="AM552" s="50"/>
      <c r="AN552" s="50"/>
      <c r="AO552" s="50"/>
      <c r="AP552" s="50"/>
      <c r="AQ552" s="50"/>
      <c r="AR552" s="50"/>
      <c r="AS552" s="50"/>
      <c r="AT552" s="50"/>
      <c r="AU552" s="50"/>
      <c r="AV552" s="50"/>
      <c r="AW552" s="50"/>
      <c r="AX552" s="50"/>
      <c r="AY552" s="50"/>
    </row>
    <row r="553" ht="12.75" customHeight="1">
      <c r="A553" s="27"/>
      <c r="B553" s="27"/>
      <c r="C553" s="33"/>
      <c r="D553" s="34"/>
      <c r="E553" s="34"/>
      <c r="F553" s="34"/>
      <c r="G553" s="34"/>
      <c r="H553" s="45"/>
      <c r="I553" s="37"/>
      <c r="J553" s="38"/>
      <c r="K553" s="39"/>
      <c r="L553" s="38"/>
      <c r="M553" s="40"/>
      <c r="N553" s="41"/>
      <c r="P553" s="42"/>
      <c r="Q553" s="42"/>
      <c r="R553" s="42"/>
      <c r="T553" s="46"/>
      <c r="U553" s="47"/>
      <c r="V553" s="48"/>
      <c r="W553" s="49"/>
      <c r="X553" s="49"/>
      <c r="Y553" s="49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  <c r="AM553" s="50"/>
      <c r="AN553" s="50"/>
      <c r="AO553" s="50"/>
      <c r="AP553" s="50"/>
      <c r="AQ553" s="50"/>
      <c r="AR553" s="50"/>
      <c r="AS553" s="50"/>
      <c r="AT553" s="50"/>
      <c r="AU553" s="50"/>
      <c r="AV553" s="50"/>
      <c r="AW553" s="50"/>
      <c r="AX553" s="50"/>
      <c r="AY553" s="50"/>
    </row>
    <row r="554" ht="12.75" customHeight="1">
      <c r="A554" s="27"/>
      <c r="B554" s="27"/>
      <c r="C554" s="33"/>
      <c r="D554" s="34"/>
      <c r="E554" s="34"/>
      <c r="F554" s="34"/>
      <c r="G554" s="34"/>
      <c r="H554" s="45"/>
      <c r="I554" s="37"/>
      <c r="J554" s="38"/>
      <c r="K554" s="39"/>
      <c r="L554" s="38"/>
      <c r="M554" s="40"/>
      <c r="N554" s="41"/>
      <c r="P554" s="42"/>
      <c r="Q554" s="42"/>
      <c r="R554" s="42"/>
      <c r="T554" s="46"/>
      <c r="U554" s="47"/>
      <c r="V554" s="48"/>
      <c r="W554" s="49"/>
      <c r="X554" s="49"/>
      <c r="Y554" s="49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  <c r="AM554" s="50"/>
      <c r="AN554" s="50"/>
      <c r="AO554" s="50"/>
      <c r="AP554" s="50"/>
      <c r="AQ554" s="50"/>
      <c r="AR554" s="50"/>
      <c r="AS554" s="50"/>
      <c r="AT554" s="50"/>
      <c r="AU554" s="50"/>
      <c r="AV554" s="50"/>
      <c r="AW554" s="50"/>
      <c r="AX554" s="50"/>
      <c r="AY554" s="50"/>
    </row>
    <row r="555" ht="12.75" customHeight="1">
      <c r="A555" s="27"/>
      <c r="B555" s="27"/>
      <c r="C555" s="33"/>
      <c r="D555" s="34"/>
      <c r="E555" s="34"/>
      <c r="F555" s="34"/>
      <c r="G555" s="34"/>
      <c r="H555" s="45"/>
      <c r="I555" s="37"/>
      <c r="J555" s="38"/>
      <c r="K555" s="39"/>
      <c r="L555" s="38"/>
      <c r="M555" s="40"/>
      <c r="N555" s="41"/>
      <c r="P555" s="42"/>
      <c r="Q555" s="42"/>
      <c r="R555" s="42"/>
      <c r="T555" s="46"/>
      <c r="U555" s="47"/>
      <c r="V555" s="48"/>
      <c r="W555" s="49"/>
      <c r="X555" s="49"/>
      <c r="Y555" s="49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  <c r="AM555" s="50"/>
      <c r="AN555" s="50"/>
      <c r="AO555" s="50"/>
      <c r="AP555" s="50"/>
      <c r="AQ555" s="50"/>
      <c r="AR555" s="50"/>
      <c r="AS555" s="50"/>
      <c r="AT555" s="50"/>
      <c r="AU555" s="50"/>
      <c r="AV555" s="50"/>
      <c r="AW555" s="50"/>
      <c r="AX555" s="50"/>
      <c r="AY555" s="50"/>
    </row>
    <row r="556" ht="12.75" customHeight="1">
      <c r="A556" s="27"/>
      <c r="B556" s="27"/>
      <c r="C556" s="33"/>
      <c r="D556" s="34"/>
      <c r="E556" s="34"/>
      <c r="F556" s="34"/>
      <c r="G556" s="34"/>
      <c r="H556" s="45"/>
      <c r="I556" s="37"/>
      <c r="J556" s="38"/>
      <c r="K556" s="39"/>
      <c r="L556" s="38"/>
      <c r="M556" s="40"/>
      <c r="N556" s="41"/>
      <c r="P556" s="42"/>
      <c r="Q556" s="42"/>
      <c r="R556" s="42"/>
      <c r="T556" s="46"/>
      <c r="U556" s="47"/>
      <c r="V556" s="48"/>
      <c r="W556" s="49"/>
      <c r="X556" s="49"/>
      <c r="Y556" s="49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  <c r="AM556" s="50"/>
      <c r="AN556" s="50"/>
      <c r="AO556" s="50"/>
      <c r="AP556" s="50"/>
      <c r="AQ556" s="50"/>
      <c r="AR556" s="50"/>
      <c r="AS556" s="50"/>
      <c r="AT556" s="50"/>
      <c r="AU556" s="50"/>
      <c r="AV556" s="50"/>
      <c r="AW556" s="50"/>
      <c r="AX556" s="50"/>
      <c r="AY556" s="50"/>
    </row>
    <row r="557" ht="12.75" customHeight="1">
      <c r="A557" s="27"/>
      <c r="B557" s="27"/>
      <c r="C557" s="33"/>
      <c r="D557" s="34"/>
      <c r="E557" s="34"/>
      <c r="F557" s="34"/>
      <c r="G557" s="34"/>
      <c r="H557" s="45"/>
      <c r="I557" s="37"/>
      <c r="J557" s="38"/>
      <c r="K557" s="39"/>
      <c r="L557" s="38"/>
      <c r="M557" s="40"/>
      <c r="N557" s="41"/>
      <c r="P557" s="42"/>
      <c r="Q557" s="42"/>
      <c r="R557" s="42"/>
      <c r="T557" s="46"/>
      <c r="U557" s="47"/>
      <c r="V557" s="48"/>
      <c r="W557" s="49"/>
      <c r="X557" s="49"/>
      <c r="Y557" s="49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  <c r="AM557" s="50"/>
      <c r="AN557" s="50"/>
      <c r="AO557" s="50"/>
      <c r="AP557" s="50"/>
      <c r="AQ557" s="50"/>
      <c r="AR557" s="50"/>
      <c r="AS557" s="50"/>
      <c r="AT557" s="50"/>
      <c r="AU557" s="50"/>
      <c r="AV557" s="50"/>
      <c r="AW557" s="50"/>
      <c r="AX557" s="50"/>
      <c r="AY557" s="50"/>
    </row>
    <row r="558" ht="12.75" customHeight="1">
      <c r="A558" s="27"/>
      <c r="B558" s="27"/>
      <c r="C558" s="33"/>
      <c r="D558" s="34"/>
      <c r="E558" s="34"/>
      <c r="F558" s="34"/>
      <c r="G558" s="34"/>
      <c r="H558" s="45"/>
      <c r="I558" s="37"/>
      <c r="J558" s="38"/>
      <c r="K558" s="39"/>
      <c r="L558" s="38"/>
      <c r="M558" s="40"/>
      <c r="N558" s="41"/>
      <c r="P558" s="42"/>
      <c r="Q558" s="42"/>
      <c r="R558" s="42"/>
      <c r="T558" s="46"/>
      <c r="U558" s="47"/>
      <c r="V558" s="48"/>
      <c r="W558" s="49"/>
      <c r="X558" s="49"/>
      <c r="Y558" s="49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  <c r="AM558" s="50"/>
      <c r="AN558" s="50"/>
      <c r="AO558" s="50"/>
      <c r="AP558" s="50"/>
      <c r="AQ558" s="50"/>
      <c r="AR558" s="50"/>
      <c r="AS558" s="50"/>
      <c r="AT558" s="50"/>
      <c r="AU558" s="50"/>
      <c r="AV558" s="50"/>
      <c r="AW558" s="50"/>
      <c r="AX558" s="50"/>
      <c r="AY558" s="50"/>
    </row>
    <row r="559" ht="12.75" customHeight="1">
      <c r="A559" s="27"/>
      <c r="B559" s="27"/>
      <c r="C559" s="33"/>
      <c r="D559" s="34"/>
      <c r="E559" s="34"/>
      <c r="F559" s="34"/>
      <c r="G559" s="34"/>
      <c r="H559" s="45"/>
      <c r="I559" s="37"/>
      <c r="J559" s="38"/>
      <c r="K559" s="39"/>
      <c r="L559" s="38"/>
      <c r="M559" s="40"/>
      <c r="N559" s="41"/>
      <c r="P559" s="42"/>
      <c r="Q559" s="42"/>
      <c r="R559" s="42"/>
      <c r="T559" s="46"/>
      <c r="U559" s="47"/>
      <c r="V559" s="48"/>
      <c r="W559" s="49"/>
      <c r="X559" s="49"/>
      <c r="Y559" s="49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  <c r="AM559" s="50"/>
      <c r="AN559" s="50"/>
      <c r="AO559" s="50"/>
      <c r="AP559" s="50"/>
      <c r="AQ559" s="50"/>
      <c r="AR559" s="50"/>
      <c r="AS559" s="50"/>
      <c r="AT559" s="50"/>
      <c r="AU559" s="50"/>
      <c r="AV559" s="50"/>
      <c r="AW559" s="50"/>
      <c r="AX559" s="50"/>
      <c r="AY559" s="50"/>
    </row>
    <row r="560" ht="12.75" customHeight="1">
      <c r="A560" s="27"/>
      <c r="B560" s="27"/>
      <c r="C560" s="33"/>
      <c r="D560" s="34"/>
      <c r="E560" s="34"/>
      <c r="F560" s="34"/>
      <c r="G560" s="34"/>
      <c r="H560" s="45"/>
      <c r="I560" s="37"/>
      <c r="J560" s="38"/>
      <c r="K560" s="39"/>
      <c r="L560" s="38"/>
      <c r="M560" s="40"/>
      <c r="N560" s="41"/>
      <c r="P560" s="42"/>
      <c r="Q560" s="42"/>
      <c r="R560" s="42"/>
      <c r="T560" s="46"/>
      <c r="U560" s="47"/>
      <c r="V560" s="48"/>
      <c r="W560" s="49"/>
      <c r="X560" s="49"/>
      <c r="Y560" s="49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  <c r="AM560" s="50"/>
      <c r="AN560" s="50"/>
      <c r="AO560" s="50"/>
      <c r="AP560" s="50"/>
      <c r="AQ560" s="50"/>
      <c r="AR560" s="50"/>
      <c r="AS560" s="50"/>
      <c r="AT560" s="50"/>
      <c r="AU560" s="50"/>
      <c r="AV560" s="50"/>
      <c r="AW560" s="50"/>
      <c r="AX560" s="50"/>
      <c r="AY560" s="50"/>
    </row>
    <row r="561" ht="12.75" customHeight="1">
      <c r="A561" s="27"/>
      <c r="B561" s="27"/>
      <c r="C561" s="33"/>
      <c r="D561" s="34"/>
      <c r="E561" s="34"/>
      <c r="F561" s="34"/>
      <c r="G561" s="34"/>
      <c r="H561" s="45"/>
      <c r="I561" s="37"/>
      <c r="J561" s="38"/>
      <c r="K561" s="39"/>
      <c r="L561" s="38"/>
      <c r="M561" s="40"/>
      <c r="N561" s="41"/>
      <c r="P561" s="42"/>
      <c r="Q561" s="42"/>
      <c r="R561" s="42"/>
      <c r="T561" s="46"/>
      <c r="U561" s="47"/>
      <c r="V561" s="48"/>
      <c r="W561" s="49"/>
      <c r="X561" s="49"/>
      <c r="Y561" s="49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  <c r="AM561" s="50"/>
      <c r="AN561" s="50"/>
      <c r="AO561" s="50"/>
      <c r="AP561" s="50"/>
      <c r="AQ561" s="50"/>
      <c r="AR561" s="50"/>
      <c r="AS561" s="50"/>
      <c r="AT561" s="50"/>
      <c r="AU561" s="50"/>
      <c r="AV561" s="50"/>
      <c r="AW561" s="50"/>
      <c r="AX561" s="50"/>
      <c r="AY561" s="50"/>
    </row>
    <row r="562" ht="12.75" customHeight="1">
      <c r="A562" s="27"/>
      <c r="B562" s="27"/>
      <c r="C562" s="33"/>
      <c r="D562" s="34"/>
      <c r="E562" s="34"/>
      <c r="F562" s="34"/>
      <c r="G562" s="34"/>
      <c r="H562" s="45"/>
      <c r="I562" s="37"/>
      <c r="J562" s="38"/>
      <c r="K562" s="39"/>
      <c r="L562" s="38"/>
      <c r="M562" s="40"/>
      <c r="N562" s="41"/>
      <c r="P562" s="42"/>
      <c r="Q562" s="42"/>
      <c r="R562" s="42"/>
      <c r="T562" s="46"/>
      <c r="U562" s="47"/>
      <c r="V562" s="48"/>
      <c r="W562" s="49"/>
      <c r="X562" s="49"/>
      <c r="Y562" s="49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  <c r="AM562" s="50"/>
      <c r="AN562" s="50"/>
      <c r="AO562" s="50"/>
      <c r="AP562" s="50"/>
      <c r="AQ562" s="50"/>
      <c r="AR562" s="50"/>
      <c r="AS562" s="50"/>
      <c r="AT562" s="50"/>
      <c r="AU562" s="50"/>
      <c r="AV562" s="50"/>
      <c r="AW562" s="50"/>
      <c r="AX562" s="50"/>
      <c r="AY562" s="50"/>
    </row>
    <row r="563" ht="12.75" customHeight="1">
      <c r="A563" s="27"/>
      <c r="B563" s="27"/>
      <c r="C563" s="33"/>
      <c r="D563" s="34"/>
      <c r="E563" s="34"/>
      <c r="F563" s="34"/>
      <c r="G563" s="34"/>
      <c r="H563" s="45"/>
      <c r="I563" s="37"/>
      <c r="J563" s="38"/>
      <c r="K563" s="39"/>
      <c r="L563" s="38"/>
      <c r="M563" s="40"/>
      <c r="N563" s="41"/>
      <c r="P563" s="42"/>
      <c r="Q563" s="42"/>
      <c r="R563" s="42"/>
      <c r="T563" s="46"/>
      <c r="U563" s="47"/>
      <c r="V563" s="48"/>
      <c r="W563" s="49"/>
      <c r="X563" s="49"/>
      <c r="Y563" s="49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  <c r="AM563" s="50"/>
      <c r="AN563" s="50"/>
      <c r="AO563" s="50"/>
      <c r="AP563" s="50"/>
      <c r="AQ563" s="50"/>
      <c r="AR563" s="50"/>
      <c r="AS563" s="50"/>
      <c r="AT563" s="50"/>
      <c r="AU563" s="50"/>
      <c r="AV563" s="50"/>
      <c r="AW563" s="50"/>
      <c r="AX563" s="50"/>
      <c r="AY563" s="50"/>
    </row>
    <row r="564" ht="12.75" customHeight="1">
      <c r="A564" s="27"/>
      <c r="B564" s="27"/>
      <c r="C564" s="33"/>
      <c r="D564" s="34"/>
      <c r="E564" s="34"/>
      <c r="F564" s="34"/>
      <c r="G564" s="34"/>
      <c r="H564" s="45"/>
      <c r="I564" s="37"/>
      <c r="J564" s="38"/>
      <c r="K564" s="39"/>
      <c r="L564" s="38"/>
      <c r="M564" s="40"/>
      <c r="N564" s="41"/>
      <c r="P564" s="42"/>
      <c r="Q564" s="42"/>
      <c r="R564" s="42"/>
      <c r="T564" s="46"/>
      <c r="U564" s="47"/>
      <c r="V564" s="48"/>
      <c r="W564" s="49"/>
      <c r="X564" s="49"/>
      <c r="Y564" s="49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  <c r="AM564" s="50"/>
      <c r="AN564" s="50"/>
      <c r="AO564" s="50"/>
      <c r="AP564" s="50"/>
      <c r="AQ564" s="50"/>
      <c r="AR564" s="50"/>
      <c r="AS564" s="50"/>
      <c r="AT564" s="50"/>
      <c r="AU564" s="50"/>
      <c r="AV564" s="50"/>
      <c r="AW564" s="50"/>
      <c r="AX564" s="50"/>
      <c r="AY564" s="50"/>
    </row>
    <row r="565" ht="12.75" customHeight="1">
      <c r="A565" s="27"/>
      <c r="B565" s="27"/>
      <c r="C565" s="33"/>
      <c r="D565" s="34"/>
      <c r="E565" s="34"/>
      <c r="F565" s="34"/>
      <c r="G565" s="34"/>
      <c r="H565" s="45"/>
      <c r="I565" s="37"/>
      <c r="J565" s="38"/>
      <c r="K565" s="39"/>
      <c r="L565" s="38"/>
      <c r="M565" s="40"/>
      <c r="N565" s="41"/>
      <c r="P565" s="42"/>
      <c r="Q565" s="42"/>
      <c r="R565" s="42"/>
      <c r="T565" s="46"/>
      <c r="U565" s="47"/>
      <c r="V565" s="48"/>
      <c r="W565" s="49"/>
      <c r="X565" s="49"/>
      <c r="Y565" s="49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  <c r="AM565" s="50"/>
      <c r="AN565" s="50"/>
      <c r="AO565" s="50"/>
      <c r="AP565" s="50"/>
      <c r="AQ565" s="50"/>
      <c r="AR565" s="50"/>
      <c r="AS565" s="50"/>
      <c r="AT565" s="50"/>
      <c r="AU565" s="50"/>
      <c r="AV565" s="50"/>
      <c r="AW565" s="50"/>
      <c r="AX565" s="50"/>
      <c r="AY565" s="50"/>
    </row>
    <row r="566" ht="12.75" customHeight="1">
      <c r="A566" s="27"/>
      <c r="B566" s="27"/>
      <c r="C566" s="33"/>
      <c r="D566" s="34"/>
      <c r="E566" s="34"/>
      <c r="F566" s="34"/>
      <c r="G566" s="34"/>
      <c r="H566" s="45"/>
      <c r="I566" s="37"/>
      <c r="J566" s="38"/>
      <c r="K566" s="39"/>
      <c r="L566" s="38"/>
      <c r="M566" s="40"/>
      <c r="N566" s="41"/>
      <c r="P566" s="42"/>
      <c r="Q566" s="42"/>
      <c r="R566" s="42"/>
      <c r="T566" s="46"/>
      <c r="U566" s="47"/>
      <c r="V566" s="48"/>
      <c r="W566" s="49"/>
      <c r="X566" s="49"/>
      <c r="Y566" s="49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  <c r="AM566" s="50"/>
      <c r="AN566" s="50"/>
      <c r="AO566" s="50"/>
      <c r="AP566" s="50"/>
      <c r="AQ566" s="50"/>
      <c r="AR566" s="50"/>
      <c r="AS566" s="50"/>
      <c r="AT566" s="50"/>
      <c r="AU566" s="50"/>
      <c r="AV566" s="50"/>
      <c r="AW566" s="50"/>
      <c r="AX566" s="50"/>
      <c r="AY566" s="50"/>
    </row>
    <row r="567" ht="12.75" customHeight="1">
      <c r="A567" s="27"/>
      <c r="B567" s="27"/>
      <c r="C567" s="33"/>
      <c r="D567" s="34"/>
      <c r="E567" s="34"/>
      <c r="F567" s="34"/>
      <c r="G567" s="34"/>
      <c r="H567" s="45"/>
      <c r="I567" s="37"/>
      <c r="J567" s="38"/>
      <c r="K567" s="39"/>
      <c r="L567" s="38"/>
      <c r="M567" s="40"/>
      <c r="N567" s="41"/>
      <c r="P567" s="42"/>
      <c r="Q567" s="42"/>
      <c r="R567" s="42"/>
      <c r="T567" s="46"/>
      <c r="U567" s="47"/>
      <c r="V567" s="48"/>
      <c r="W567" s="49"/>
      <c r="X567" s="49"/>
      <c r="Y567" s="49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  <c r="AM567" s="50"/>
      <c r="AN567" s="50"/>
      <c r="AO567" s="50"/>
      <c r="AP567" s="50"/>
      <c r="AQ567" s="50"/>
      <c r="AR567" s="50"/>
      <c r="AS567" s="50"/>
      <c r="AT567" s="50"/>
      <c r="AU567" s="50"/>
      <c r="AV567" s="50"/>
      <c r="AW567" s="50"/>
      <c r="AX567" s="50"/>
      <c r="AY567" s="50"/>
    </row>
    <row r="568" ht="12.75" customHeight="1">
      <c r="A568" s="27"/>
      <c r="B568" s="27"/>
      <c r="C568" s="33"/>
      <c r="D568" s="34"/>
      <c r="E568" s="34"/>
      <c r="F568" s="34"/>
      <c r="G568" s="34"/>
      <c r="H568" s="45"/>
      <c r="I568" s="37"/>
      <c r="J568" s="38"/>
      <c r="K568" s="39"/>
      <c r="L568" s="38"/>
      <c r="M568" s="40"/>
      <c r="N568" s="41"/>
      <c r="P568" s="42"/>
      <c r="Q568" s="42"/>
      <c r="R568" s="42"/>
      <c r="T568" s="46"/>
      <c r="U568" s="47"/>
      <c r="V568" s="48"/>
      <c r="W568" s="49"/>
      <c r="X568" s="49"/>
      <c r="Y568" s="49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  <c r="AM568" s="50"/>
      <c r="AN568" s="50"/>
      <c r="AO568" s="50"/>
      <c r="AP568" s="50"/>
      <c r="AQ568" s="50"/>
      <c r="AR568" s="50"/>
      <c r="AS568" s="50"/>
      <c r="AT568" s="50"/>
      <c r="AU568" s="50"/>
      <c r="AV568" s="50"/>
      <c r="AW568" s="50"/>
      <c r="AX568" s="50"/>
      <c r="AY568" s="50"/>
    </row>
    <row r="569" ht="12.75" customHeight="1">
      <c r="A569" s="27"/>
      <c r="B569" s="27"/>
      <c r="C569" s="33"/>
      <c r="D569" s="34"/>
      <c r="E569" s="34"/>
      <c r="F569" s="34"/>
      <c r="G569" s="34"/>
      <c r="H569" s="45"/>
      <c r="I569" s="37"/>
      <c r="J569" s="38"/>
      <c r="K569" s="39"/>
      <c r="L569" s="38"/>
      <c r="M569" s="40"/>
      <c r="N569" s="41"/>
      <c r="P569" s="42"/>
      <c r="Q569" s="42"/>
      <c r="R569" s="42"/>
      <c r="T569" s="46"/>
      <c r="U569" s="47"/>
      <c r="V569" s="48"/>
      <c r="W569" s="49"/>
      <c r="X569" s="49"/>
      <c r="Y569" s="49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  <c r="AM569" s="50"/>
      <c r="AN569" s="50"/>
      <c r="AO569" s="50"/>
      <c r="AP569" s="50"/>
      <c r="AQ569" s="50"/>
      <c r="AR569" s="50"/>
      <c r="AS569" s="50"/>
      <c r="AT569" s="50"/>
      <c r="AU569" s="50"/>
      <c r="AV569" s="50"/>
      <c r="AW569" s="50"/>
      <c r="AX569" s="50"/>
      <c r="AY569" s="50"/>
    </row>
    <row r="570" ht="12.75" customHeight="1">
      <c r="A570" s="27"/>
      <c r="B570" s="27"/>
      <c r="C570" s="33"/>
      <c r="D570" s="34"/>
      <c r="E570" s="34"/>
      <c r="F570" s="34"/>
      <c r="G570" s="34"/>
      <c r="H570" s="45"/>
      <c r="I570" s="37"/>
      <c r="J570" s="38"/>
      <c r="K570" s="39"/>
      <c r="L570" s="38"/>
      <c r="M570" s="40"/>
      <c r="N570" s="41"/>
      <c r="P570" s="42"/>
      <c r="Q570" s="42"/>
      <c r="R570" s="42"/>
      <c r="T570" s="46"/>
      <c r="U570" s="47"/>
      <c r="V570" s="48"/>
      <c r="W570" s="49"/>
      <c r="X570" s="49"/>
      <c r="Y570" s="49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  <c r="AM570" s="50"/>
      <c r="AN570" s="50"/>
      <c r="AO570" s="50"/>
      <c r="AP570" s="50"/>
      <c r="AQ570" s="50"/>
      <c r="AR570" s="50"/>
      <c r="AS570" s="50"/>
      <c r="AT570" s="50"/>
      <c r="AU570" s="50"/>
      <c r="AV570" s="50"/>
      <c r="AW570" s="50"/>
      <c r="AX570" s="50"/>
      <c r="AY570" s="50"/>
    </row>
    <row r="571" ht="12.75" customHeight="1">
      <c r="A571" s="27"/>
      <c r="B571" s="27"/>
      <c r="C571" s="33"/>
      <c r="D571" s="34"/>
      <c r="E571" s="34"/>
      <c r="F571" s="34"/>
      <c r="G571" s="34"/>
      <c r="H571" s="45"/>
      <c r="I571" s="37"/>
      <c r="J571" s="38"/>
      <c r="K571" s="39"/>
      <c r="L571" s="38"/>
      <c r="M571" s="40"/>
      <c r="N571" s="41"/>
      <c r="P571" s="42"/>
      <c r="Q571" s="42"/>
      <c r="R571" s="42"/>
      <c r="T571" s="46"/>
      <c r="U571" s="47"/>
      <c r="V571" s="48"/>
      <c r="W571" s="49"/>
      <c r="X571" s="49"/>
      <c r="Y571" s="49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  <c r="AM571" s="50"/>
      <c r="AN571" s="50"/>
      <c r="AO571" s="50"/>
      <c r="AP571" s="50"/>
      <c r="AQ571" s="50"/>
      <c r="AR571" s="50"/>
      <c r="AS571" s="50"/>
      <c r="AT571" s="50"/>
      <c r="AU571" s="50"/>
      <c r="AV571" s="50"/>
      <c r="AW571" s="50"/>
      <c r="AX571" s="50"/>
      <c r="AY571" s="50"/>
    </row>
    <row r="572" ht="12.75" customHeight="1">
      <c r="A572" s="27"/>
      <c r="B572" s="27"/>
      <c r="C572" s="33"/>
      <c r="D572" s="34"/>
      <c r="E572" s="34"/>
      <c r="F572" s="34"/>
      <c r="G572" s="34"/>
      <c r="H572" s="45"/>
      <c r="I572" s="37"/>
      <c r="J572" s="38"/>
      <c r="K572" s="39"/>
      <c r="L572" s="38"/>
      <c r="M572" s="40"/>
      <c r="N572" s="41"/>
      <c r="P572" s="42"/>
      <c r="Q572" s="42"/>
      <c r="R572" s="42"/>
      <c r="T572" s="46"/>
      <c r="U572" s="47"/>
      <c r="V572" s="48"/>
      <c r="W572" s="49"/>
      <c r="X572" s="49"/>
      <c r="Y572" s="49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  <c r="AM572" s="50"/>
      <c r="AN572" s="50"/>
      <c r="AO572" s="50"/>
      <c r="AP572" s="50"/>
      <c r="AQ572" s="50"/>
      <c r="AR572" s="50"/>
      <c r="AS572" s="50"/>
      <c r="AT572" s="50"/>
      <c r="AU572" s="50"/>
      <c r="AV572" s="50"/>
      <c r="AW572" s="50"/>
      <c r="AX572" s="50"/>
      <c r="AY572" s="50"/>
    </row>
    <row r="573" ht="12.75" customHeight="1">
      <c r="A573" s="27"/>
      <c r="B573" s="27"/>
      <c r="C573" s="33"/>
      <c r="D573" s="34"/>
      <c r="E573" s="34"/>
      <c r="F573" s="34"/>
      <c r="G573" s="34"/>
      <c r="H573" s="45"/>
      <c r="I573" s="37"/>
      <c r="J573" s="38"/>
      <c r="K573" s="39"/>
      <c r="L573" s="38"/>
      <c r="M573" s="40"/>
      <c r="N573" s="41"/>
      <c r="P573" s="42"/>
      <c r="Q573" s="42"/>
      <c r="R573" s="42"/>
      <c r="T573" s="46"/>
      <c r="U573" s="47"/>
      <c r="V573" s="48"/>
      <c r="W573" s="49"/>
      <c r="X573" s="49"/>
      <c r="Y573" s="49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  <c r="AM573" s="50"/>
      <c r="AN573" s="50"/>
      <c r="AO573" s="50"/>
      <c r="AP573" s="50"/>
      <c r="AQ573" s="50"/>
      <c r="AR573" s="50"/>
      <c r="AS573" s="50"/>
      <c r="AT573" s="50"/>
      <c r="AU573" s="50"/>
      <c r="AV573" s="50"/>
      <c r="AW573" s="50"/>
      <c r="AX573" s="50"/>
      <c r="AY573" s="50"/>
    </row>
    <row r="574" ht="12.75" customHeight="1">
      <c r="A574" s="27"/>
      <c r="B574" s="27"/>
      <c r="C574" s="33"/>
      <c r="D574" s="34"/>
      <c r="E574" s="34"/>
      <c r="F574" s="34"/>
      <c r="G574" s="34"/>
      <c r="H574" s="45"/>
      <c r="I574" s="37"/>
      <c r="J574" s="38"/>
      <c r="K574" s="39"/>
      <c r="L574" s="38"/>
      <c r="M574" s="40"/>
      <c r="N574" s="41"/>
      <c r="P574" s="42"/>
      <c r="Q574" s="42"/>
      <c r="R574" s="42"/>
      <c r="T574" s="46"/>
      <c r="U574" s="47"/>
      <c r="V574" s="48"/>
      <c r="W574" s="49"/>
      <c r="X574" s="49"/>
      <c r="Y574" s="49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  <c r="AM574" s="50"/>
      <c r="AN574" s="50"/>
      <c r="AO574" s="50"/>
      <c r="AP574" s="50"/>
      <c r="AQ574" s="50"/>
      <c r="AR574" s="50"/>
      <c r="AS574" s="50"/>
      <c r="AT574" s="50"/>
      <c r="AU574" s="50"/>
      <c r="AV574" s="50"/>
      <c r="AW574" s="50"/>
      <c r="AX574" s="50"/>
      <c r="AY574" s="50"/>
    </row>
    <row r="575" ht="12.75" customHeight="1">
      <c r="A575" s="27"/>
      <c r="B575" s="27"/>
      <c r="C575" s="33"/>
      <c r="D575" s="34"/>
      <c r="E575" s="34"/>
      <c r="F575" s="34"/>
      <c r="G575" s="34"/>
      <c r="H575" s="45"/>
      <c r="I575" s="37"/>
      <c r="J575" s="38"/>
      <c r="K575" s="39"/>
      <c r="L575" s="38"/>
      <c r="M575" s="40"/>
      <c r="N575" s="41"/>
      <c r="P575" s="42"/>
      <c r="Q575" s="42"/>
      <c r="R575" s="42"/>
      <c r="T575" s="46"/>
      <c r="U575" s="47"/>
      <c r="V575" s="48"/>
      <c r="W575" s="49"/>
      <c r="X575" s="49"/>
      <c r="Y575" s="49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  <c r="AM575" s="50"/>
      <c r="AN575" s="50"/>
      <c r="AO575" s="50"/>
      <c r="AP575" s="50"/>
      <c r="AQ575" s="50"/>
      <c r="AR575" s="50"/>
      <c r="AS575" s="50"/>
      <c r="AT575" s="50"/>
      <c r="AU575" s="50"/>
      <c r="AV575" s="50"/>
      <c r="AW575" s="50"/>
      <c r="AX575" s="50"/>
      <c r="AY575" s="50"/>
    </row>
    <row r="576" ht="12.75" customHeight="1">
      <c r="A576" s="27"/>
      <c r="B576" s="27"/>
      <c r="C576" s="33"/>
      <c r="D576" s="34"/>
      <c r="E576" s="34"/>
      <c r="F576" s="34"/>
      <c r="G576" s="34"/>
      <c r="H576" s="45"/>
      <c r="I576" s="37"/>
      <c r="J576" s="38"/>
      <c r="K576" s="39"/>
      <c r="L576" s="38"/>
      <c r="M576" s="40"/>
      <c r="N576" s="41"/>
      <c r="P576" s="42"/>
      <c r="Q576" s="42"/>
      <c r="R576" s="42"/>
      <c r="T576" s="46"/>
      <c r="U576" s="47"/>
      <c r="V576" s="48"/>
      <c r="W576" s="49"/>
      <c r="X576" s="49"/>
      <c r="Y576" s="49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  <c r="AM576" s="50"/>
      <c r="AN576" s="50"/>
      <c r="AO576" s="50"/>
      <c r="AP576" s="50"/>
      <c r="AQ576" s="50"/>
      <c r="AR576" s="50"/>
      <c r="AS576" s="50"/>
      <c r="AT576" s="50"/>
      <c r="AU576" s="50"/>
      <c r="AV576" s="50"/>
      <c r="AW576" s="50"/>
      <c r="AX576" s="50"/>
      <c r="AY576" s="50"/>
    </row>
    <row r="577" ht="12.75" customHeight="1">
      <c r="A577" s="27"/>
      <c r="B577" s="27"/>
      <c r="C577" s="33"/>
      <c r="D577" s="34"/>
      <c r="E577" s="34"/>
      <c r="F577" s="34"/>
      <c r="G577" s="34"/>
      <c r="H577" s="45"/>
      <c r="I577" s="37"/>
      <c r="J577" s="38"/>
      <c r="K577" s="39"/>
      <c r="L577" s="38"/>
      <c r="M577" s="40"/>
      <c r="N577" s="41"/>
      <c r="P577" s="42"/>
      <c r="Q577" s="42"/>
      <c r="R577" s="42"/>
      <c r="T577" s="46"/>
      <c r="U577" s="47"/>
      <c r="V577" s="48"/>
      <c r="W577" s="49"/>
      <c r="X577" s="49"/>
      <c r="Y577" s="49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  <c r="AM577" s="50"/>
      <c r="AN577" s="50"/>
      <c r="AO577" s="50"/>
      <c r="AP577" s="50"/>
      <c r="AQ577" s="50"/>
      <c r="AR577" s="50"/>
      <c r="AS577" s="50"/>
      <c r="AT577" s="50"/>
      <c r="AU577" s="50"/>
      <c r="AV577" s="50"/>
      <c r="AW577" s="50"/>
      <c r="AX577" s="50"/>
      <c r="AY577" s="50"/>
    </row>
    <row r="578" ht="12.75" customHeight="1">
      <c r="A578" s="27"/>
      <c r="B578" s="27"/>
      <c r="C578" s="33"/>
      <c r="D578" s="34"/>
      <c r="E578" s="34"/>
      <c r="F578" s="34"/>
      <c r="G578" s="34"/>
      <c r="H578" s="45"/>
      <c r="I578" s="37"/>
      <c r="J578" s="38"/>
      <c r="K578" s="39"/>
      <c r="L578" s="38"/>
      <c r="M578" s="40"/>
      <c r="N578" s="41"/>
      <c r="P578" s="42"/>
      <c r="Q578" s="42"/>
      <c r="R578" s="42"/>
      <c r="T578" s="46"/>
      <c r="U578" s="47"/>
      <c r="V578" s="48"/>
      <c r="W578" s="49"/>
      <c r="X578" s="49"/>
      <c r="Y578" s="49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  <c r="AM578" s="50"/>
      <c r="AN578" s="50"/>
      <c r="AO578" s="50"/>
      <c r="AP578" s="50"/>
      <c r="AQ578" s="50"/>
      <c r="AR578" s="50"/>
      <c r="AS578" s="50"/>
      <c r="AT578" s="50"/>
      <c r="AU578" s="50"/>
      <c r="AV578" s="50"/>
      <c r="AW578" s="50"/>
      <c r="AX578" s="50"/>
      <c r="AY578" s="50"/>
    </row>
    <row r="579" ht="12.75" customHeight="1">
      <c r="A579" s="27"/>
      <c r="B579" s="27"/>
      <c r="C579" s="33"/>
      <c r="D579" s="34"/>
      <c r="E579" s="34"/>
      <c r="F579" s="34"/>
      <c r="G579" s="34"/>
      <c r="H579" s="45"/>
      <c r="I579" s="37"/>
      <c r="J579" s="38"/>
      <c r="K579" s="39"/>
      <c r="L579" s="38"/>
      <c r="M579" s="40"/>
      <c r="N579" s="41"/>
      <c r="P579" s="42"/>
      <c r="Q579" s="42"/>
      <c r="R579" s="42"/>
      <c r="T579" s="46"/>
      <c r="U579" s="47"/>
      <c r="V579" s="48"/>
      <c r="W579" s="49"/>
      <c r="X579" s="49"/>
      <c r="Y579" s="49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  <c r="AM579" s="50"/>
      <c r="AN579" s="50"/>
      <c r="AO579" s="50"/>
      <c r="AP579" s="50"/>
      <c r="AQ579" s="50"/>
      <c r="AR579" s="50"/>
      <c r="AS579" s="50"/>
      <c r="AT579" s="50"/>
      <c r="AU579" s="50"/>
      <c r="AV579" s="50"/>
      <c r="AW579" s="50"/>
      <c r="AX579" s="50"/>
      <c r="AY579" s="50"/>
    </row>
    <row r="580" ht="12.75" customHeight="1">
      <c r="A580" s="27"/>
      <c r="B580" s="27"/>
      <c r="C580" s="33"/>
      <c r="D580" s="34"/>
      <c r="E580" s="34"/>
      <c r="F580" s="34"/>
      <c r="G580" s="34"/>
      <c r="H580" s="45"/>
      <c r="I580" s="37"/>
      <c r="J580" s="38"/>
      <c r="K580" s="39"/>
      <c r="L580" s="38"/>
      <c r="M580" s="40"/>
      <c r="N580" s="41"/>
      <c r="P580" s="42"/>
      <c r="Q580" s="42"/>
      <c r="R580" s="42"/>
      <c r="T580" s="46"/>
      <c r="U580" s="47"/>
      <c r="V580" s="48"/>
      <c r="W580" s="49"/>
      <c r="X580" s="49"/>
      <c r="Y580" s="49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  <c r="AM580" s="50"/>
      <c r="AN580" s="50"/>
      <c r="AO580" s="50"/>
      <c r="AP580" s="50"/>
      <c r="AQ580" s="50"/>
      <c r="AR580" s="50"/>
      <c r="AS580" s="50"/>
      <c r="AT580" s="50"/>
      <c r="AU580" s="50"/>
      <c r="AV580" s="50"/>
      <c r="AW580" s="50"/>
      <c r="AX580" s="50"/>
      <c r="AY580" s="50"/>
    </row>
    <row r="581" ht="12.75" customHeight="1">
      <c r="A581" s="27"/>
      <c r="B581" s="27"/>
      <c r="C581" s="33"/>
      <c r="D581" s="34"/>
      <c r="E581" s="34"/>
      <c r="F581" s="34"/>
      <c r="G581" s="34"/>
      <c r="H581" s="45"/>
      <c r="I581" s="37"/>
      <c r="J581" s="38"/>
      <c r="K581" s="39"/>
      <c r="L581" s="38"/>
      <c r="M581" s="40"/>
      <c r="N581" s="41"/>
      <c r="P581" s="42"/>
      <c r="Q581" s="42"/>
      <c r="R581" s="42"/>
      <c r="T581" s="46"/>
      <c r="U581" s="47"/>
      <c r="V581" s="48"/>
      <c r="W581" s="49"/>
      <c r="X581" s="49"/>
      <c r="Y581" s="49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  <c r="AM581" s="50"/>
      <c r="AN581" s="50"/>
      <c r="AO581" s="50"/>
      <c r="AP581" s="50"/>
      <c r="AQ581" s="50"/>
      <c r="AR581" s="50"/>
      <c r="AS581" s="50"/>
      <c r="AT581" s="50"/>
      <c r="AU581" s="50"/>
      <c r="AV581" s="50"/>
      <c r="AW581" s="50"/>
      <c r="AX581" s="50"/>
      <c r="AY581" s="50"/>
    </row>
    <row r="582" ht="12.75" customHeight="1">
      <c r="A582" s="27"/>
      <c r="B582" s="27"/>
      <c r="C582" s="33"/>
      <c r="D582" s="34"/>
      <c r="E582" s="34"/>
      <c r="F582" s="34"/>
      <c r="G582" s="34"/>
      <c r="H582" s="45"/>
      <c r="I582" s="37"/>
      <c r="J582" s="38"/>
      <c r="K582" s="39"/>
      <c r="L582" s="38"/>
      <c r="M582" s="40"/>
      <c r="N582" s="41"/>
      <c r="P582" s="42"/>
      <c r="Q582" s="42"/>
      <c r="R582" s="42"/>
      <c r="T582" s="46"/>
      <c r="U582" s="47"/>
      <c r="V582" s="48"/>
      <c r="W582" s="49"/>
      <c r="X582" s="49"/>
      <c r="Y582" s="49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  <c r="AM582" s="50"/>
      <c r="AN582" s="50"/>
      <c r="AO582" s="50"/>
      <c r="AP582" s="50"/>
      <c r="AQ582" s="50"/>
      <c r="AR582" s="50"/>
      <c r="AS582" s="50"/>
      <c r="AT582" s="50"/>
      <c r="AU582" s="50"/>
      <c r="AV582" s="50"/>
      <c r="AW582" s="50"/>
      <c r="AX582" s="50"/>
      <c r="AY582" s="50"/>
    </row>
    <row r="583" ht="12.75" customHeight="1">
      <c r="A583" s="27"/>
      <c r="B583" s="27"/>
      <c r="C583" s="33"/>
      <c r="D583" s="34"/>
      <c r="E583" s="34"/>
      <c r="F583" s="34"/>
      <c r="G583" s="34"/>
      <c r="H583" s="45"/>
      <c r="I583" s="37"/>
      <c r="J583" s="38"/>
      <c r="K583" s="39"/>
      <c r="L583" s="38"/>
      <c r="M583" s="40"/>
      <c r="N583" s="41"/>
      <c r="P583" s="42"/>
      <c r="Q583" s="42"/>
      <c r="R583" s="42"/>
      <c r="T583" s="46"/>
      <c r="U583" s="47"/>
      <c r="V583" s="48"/>
      <c r="W583" s="49"/>
      <c r="X583" s="49"/>
      <c r="Y583" s="49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  <c r="AM583" s="50"/>
      <c r="AN583" s="50"/>
      <c r="AO583" s="50"/>
      <c r="AP583" s="50"/>
      <c r="AQ583" s="50"/>
      <c r="AR583" s="50"/>
      <c r="AS583" s="50"/>
      <c r="AT583" s="50"/>
      <c r="AU583" s="50"/>
      <c r="AV583" s="50"/>
      <c r="AW583" s="50"/>
      <c r="AX583" s="50"/>
      <c r="AY583" s="50"/>
    </row>
    <row r="584" ht="12.75" customHeight="1">
      <c r="A584" s="27"/>
      <c r="B584" s="27"/>
      <c r="C584" s="33"/>
      <c r="D584" s="34"/>
      <c r="E584" s="34"/>
      <c r="F584" s="34"/>
      <c r="G584" s="34"/>
      <c r="H584" s="45"/>
      <c r="I584" s="37"/>
      <c r="J584" s="38"/>
      <c r="K584" s="39"/>
      <c r="L584" s="38"/>
      <c r="M584" s="40"/>
      <c r="N584" s="41"/>
      <c r="P584" s="42"/>
      <c r="Q584" s="42"/>
      <c r="R584" s="42"/>
      <c r="T584" s="46"/>
      <c r="U584" s="47"/>
      <c r="V584" s="48"/>
      <c r="W584" s="49"/>
      <c r="X584" s="49"/>
      <c r="Y584" s="49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  <c r="AM584" s="50"/>
      <c r="AN584" s="50"/>
      <c r="AO584" s="50"/>
      <c r="AP584" s="50"/>
      <c r="AQ584" s="50"/>
      <c r="AR584" s="50"/>
      <c r="AS584" s="50"/>
      <c r="AT584" s="50"/>
      <c r="AU584" s="50"/>
      <c r="AV584" s="50"/>
      <c r="AW584" s="50"/>
      <c r="AX584" s="50"/>
      <c r="AY584" s="50"/>
    </row>
    <row r="585" ht="12.75" customHeight="1">
      <c r="A585" s="27"/>
      <c r="B585" s="27"/>
      <c r="C585" s="33"/>
      <c r="D585" s="34"/>
      <c r="E585" s="34"/>
      <c r="F585" s="34"/>
      <c r="G585" s="34"/>
      <c r="H585" s="45"/>
      <c r="I585" s="37"/>
      <c r="J585" s="38"/>
      <c r="K585" s="39"/>
      <c r="L585" s="38"/>
      <c r="M585" s="40"/>
      <c r="N585" s="41"/>
      <c r="P585" s="42"/>
      <c r="Q585" s="42"/>
      <c r="R585" s="42"/>
      <c r="T585" s="46"/>
      <c r="U585" s="47"/>
      <c r="V585" s="48"/>
      <c r="W585" s="49"/>
      <c r="X585" s="49"/>
      <c r="Y585" s="49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  <c r="AM585" s="50"/>
      <c r="AN585" s="50"/>
      <c r="AO585" s="50"/>
      <c r="AP585" s="50"/>
      <c r="AQ585" s="50"/>
      <c r="AR585" s="50"/>
      <c r="AS585" s="50"/>
      <c r="AT585" s="50"/>
      <c r="AU585" s="50"/>
      <c r="AV585" s="50"/>
      <c r="AW585" s="50"/>
      <c r="AX585" s="50"/>
      <c r="AY585" s="50"/>
    </row>
    <row r="586" ht="12.75" customHeight="1">
      <c r="A586" s="27"/>
      <c r="B586" s="27"/>
      <c r="C586" s="33"/>
      <c r="D586" s="34"/>
      <c r="E586" s="34"/>
      <c r="F586" s="34"/>
      <c r="G586" s="34"/>
      <c r="H586" s="45"/>
      <c r="I586" s="37"/>
      <c r="J586" s="38"/>
      <c r="K586" s="39"/>
      <c r="L586" s="38"/>
      <c r="M586" s="40"/>
      <c r="N586" s="41"/>
      <c r="P586" s="42"/>
      <c r="Q586" s="42"/>
      <c r="R586" s="42"/>
      <c r="T586" s="46"/>
      <c r="U586" s="47"/>
      <c r="V586" s="48"/>
      <c r="W586" s="49"/>
      <c r="X586" s="49"/>
      <c r="Y586" s="49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  <c r="AM586" s="50"/>
      <c r="AN586" s="50"/>
      <c r="AO586" s="50"/>
      <c r="AP586" s="50"/>
      <c r="AQ586" s="50"/>
      <c r="AR586" s="50"/>
      <c r="AS586" s="50"/>
      <c r="AT586" s="50"/>
      <c r="AU586" s="50"/>
      <c r="AV586" s="50"/>
      <c r="AW586" s="50"/>
      <c r="AX586" s="50"/>
      <c r="AY586" s="50"/>
    </row>
    <row r="587" ht="12.75" customHeight="1">
      <c r="A587" s="27"/>
      <c r="B587" s="27"/>
      <c r="C587" s="33"/>
      <c r="D587" s="34"/>
      <c r="E587" s="34"/>
      <c r="F587" s="34"/>
      <c r="G587" s="34"/>
      <c r="H587" s="45"/>
      <c r="I587" s="37"/>
      <c r="J587" s="38"/>
      <c r="K587" s="39"/>
      <c r="L587" s="38"/>
      <c r="M587" s="40"/>
      <c r="N587" s="41"/>
      <c r="P587" s="42"/>
      <c r="Q587" s="42"/>
      <c r="R587" s="42"/>
      <c r="T587" s="46"/>
      <c r="U587" s="47"/>
      <c r="V587" s="48"/>
      <c r="W587" s="49"/>
      <c r="X587" s="49"/>
      <c r="Y587" s="49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  <c r="AM587" s="50"/>
      <c r="AN587" s="50"/>
      <c r="AO587" s="50"/>
      <c r="AP587" s="50"/>
      <c r="AQ587" s="50"/>
      <c r="AR587" s="50"/>
      <c r="AS587" s="50"/>
      <c r="AT587" s="50"/>
      <c r="AU587" s="50"/>
      <c r="AV587" s="50"/>
      <c r="AW587" s="50"/>
      <c r="AX587" s="50"/>
      <c r="AY587" s="50"/>
    </row>
    <row r="588" ht="12.75" customHeight="1">
      <c r="A588" s="27"/>
      <c r="B588" s="27"/>
      <c r="C588" s="33"/>
      <c r="D588" s="34"/>
      <c r="E588" s="34"/>
      <c r="F588" s="34"/>
      <c r="G588" s="34"/>
      <c r="H588" s="45"/>
      <c r="I588" s="37"/>
      <c r="J588" s="38"/>
      <c r="K588" s="39"/>
      <c r="L588" s="38"/>
      <c r="M588" s="40"/>
      <c r="N588" s="41"/>
      <c r="P588" s="42"/>
      <c r="Q588" s="42"/>
      <c r="R588" s="42"/>
      <c r="T588" s="46"/>
      <c r="U588" s="47"/>
      <c r="V588" s="48"/>
      <c r="W588" s="49"/>
      <c r="X588" s="49"/>
      <c r="Y588" s="49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  <c r="AM588" s="50"/>
      <c r="AN588" s="50"/>
      <c r="AO588" s="50"/>
      <c r="AP588" s="50"/>
      <c r="AQ588" s="50"/>
      <c r="AR588" s="50"/>
      <c r="AS588" s="50"/>
      <c r="AT588" s="50"/>
      <c r="AU588" s="50"/>
      <c r="AV588" s="50"/>
      <c r="AW588" s="50"/>
      <c r="AX588" s="50"/>
      <c r="AY588" s="50"/>
    </row>
    <row r="589" ht="12.75" customHeight="1">
      <c r="A589" s="27"/>
      <c r="B589" s="27"/>
      <c r="C589" s="33"/>
      <c r="D589" s="34"/>
      <c r="E589" s="34"/>
      <c r="F589" s="34"/>
      <c r="G589" s="34"/>
      <c r="H589" s="45"/>
      <c r="I589" s="37"/>
      <c r="J589" s="38"/>
      <c r="K589" s="39"/>
      <c r="L589" s="38"/>
      <c r="M589" s="40"/>
      <c r="N589" s="41"/>
      <c r="P589" s="42"/>
      <c r="Q589" s="42"/>
      <c r="R589" s="42"/>
      <c r="T589" s="46"/>
      <c r="U589" s="47"/>
      <c r="V589" s="48"/>
      <c r="W589" s="49"/>
      <c r="X589" s="49"/>
      <c r="Y589" s="49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  <c r="AM589" s="50"/>
      <c r="AN589" s="50"/>
      <c r="AO589" s="50"/>
      <c r="AP589" s="50"/>
      <c r="AQ589" s="50"/>
      <c r="AR589" s="50"/>
      <c r="AS589" s="50"/>
      <c r="AT589" s="50"/>
      <c r="AU589" s="50"/>
      <c r="AV589" s="50"/>
      <c r="AW589" s="50"/>
      <c r="AX589" s="50"/>
      <c r="AY589" s="50"/>
    </row>
    <row r="590" ht="12.75" customHeight="1">
      <c r="A590" s="27"/>
      <c r="B590" s="27"/>
      <c r="C590" s="33"/>
      <c r="D590" s="34"/>
      <c r="E590" s="34"/>
      <c r="F590" s="34"/>
      <c r="G590" s="34"/>
      <c r="H590" s="45"/>
      <c r="I590" s="37"/>
      <c r="J590" s="38"/>
      <c r="K590" s="39"/>
      <c r="L590" s="38"/>
      <c r="M590" s="40"/>
      <c r="N590" s="41"/>
      <c r="P590" s="42"/>
      <c r="Q590" s="42"/>
      <c r="R590" s="42"/>
      <c r="T590" s="46"/>
      <c r="U590" s="47"/>
      <c r="V590" s="48"/>
      <c r="W590" s="49"/>
      <c r="X590" s="49"/>
      <c r="Y590" s="49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  <c r="AM590" s="50"/>
      <c r="AN590" s="50"/>
      <c r="AO590" s="50"/>
      <c r="AP590" s="50"/>
      <c r="AQ590" s="50"/>
      <c r="AR590" s="50"/>
      <c r="AS590" s="50"/>
      <c r="AT590" s="50"/>
      <c r="AU590" s="50"/>
      <c r="AV590" s="50"/>
      <c r="AW590" s="50"/>
      <c r="AX590" s="50"/>
      <c r="AY590" s="50"/>
    </row>
    <row r="591" ht="12.75" customHeight="1">
      <c r="A591" s="27"/>
      <c r="B591" s="27"/>
      <c r="C591" s="33"/>
      <c r="D591" s="34"/>
      <c r="E591" s="34"/>
      <c r="F591" s="34"/>
      <c r="G591" s="34"/>
      <c r="H591" s="45"/>
      <c r="I591" s="37"/>
      <c r="J591" s="38"/>
      <c r="K591" s="39"/>
      <c r="L591" s="38"/>
      <c r="M591" s="40"/>
      <c r="N591" s="41"/>
      <c r="P591" s="42"/>
      <c r="Q591" s="42"/>
      <c r="R591" s="42"/>
      <c r="T591" s="46"/>
      <c r="U591" s="47"/>
      <c r="V591" s="48"/>
      <c r="W591" s="49"/>
      <c r="X591" s="49"/>
      <c r="Y591" s="49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  <c r="AM591" s="50"/>
      <c r="AN591" s="50"/>
      <c r="AO591" s="50"/>
      <c r="AP591" s="50"/>
      <c r="AQ591" s="50"/>
      <c r="AR591" s="50"/>
      <c r="AS591" s="50"/>
      <c r="AT591" s="50"/>
      <c r="AU591" s="50"/>
      <c r="AV591" s="50"/>
      <c r="AW591" s="50"/>
      <c r="AX591" s="50"/>
      <c r="AY591" s="50"/>
    </row>
    <row r="592" ht="12.75" customHeight="1">
      <c r="A592" s="27"/>
      <c r="B592" s="27"/>
      <c r="C592" s="33"/>
      <c r="D592" s="34"/>
      <c r="E592" s="34"/>
      <c r="F592" s="34"/>
      <c r="G592" s="34"/>
      <c r="H592" s="45"/>
      <c r="I592" s="37"/>
      <c r="J592" s="38"/>
      <c r="K592" s="39"/>
      <c r="L592" s="38"/>
      <c r="M592" s="40"/>
      <c r="N592" s="41"/>
      <c r="P592" s="42"/>
      <c r="Q592" s="42"/>
      <c r="R592" s="42"/>
      <c r="T592" s="46"/>
      <c r="U592" s="47"/>
      <c r="V592" s="48"/>
      <c r="W592" s="49"/>
      <c r="X592" s="49"/>
      <c r="Y592" s="49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  <c r="AM592" s="50"/>
      <c r="AN592" s="50"/>
      <c r="AO592" s="50"/>
      <c r="AP592" s="50"/>
      <c r="AQ592" s="50"/>
      <c r="AR592" s="50"/>
      <c r="AS592" s="50"/>
      <c r="AT592" s="50"/>
      <c r="AU592" s="50"/>
      <c r="AV592" s="50"/>
      <c r="AW592" s="50"/>
      <c r="AX592" s="50"/>
      <c r="AY592" s="50"/>
    </row>
    <row r="593" ht="12.75" customHeight="1">
      <c r="A593" s="27"/>
      <c r="B593" s="27"/>
      <c r="C593" s="33"/>
      <c r="D593" s="34"/>
      <c r="E593" s="34"/>
      <c r="F593" s="34"/>
      <c r="G593" s="34"/>
      <c r="H593" s="45"/>
      <c r="I593" s="37"/>
      <c r="J593" s="38"/>
      <c r="K593" s="39"/>
      <c r="L593" s="38"/>
      <c r="M593" s="40"/>
      <c r="N593" s="41"/>
      <c r="P593" s="42"/>
      <c r="Q593" s="42"/>
      <c r="R593" s="42"/>
      <c r="T593" s="46"/>
      <c r="U593" s="47"/>
      <c r="V593" s="48"/>
      <c r="W593" s="49"/>
      <c r="X593" s="49"/>
      <c r="Y593" s="49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  <c r="AM593" s="50"/>
      <c r="AN593" s="50"/>
      <c r="AO593" s="50"/>
      <c r="AP593" s="50"/>
      <c r="AQ593" s="50"/>
      <c r="AR593" s="50"/>
      <c r="AS593" s="50"/>
      <c r="AT593" s="50"/>
      <c r="AU593" s="50"/>
      <c r="AV593" s="50"/>
      <c r="AW593" s="50"/>
      <c r="AX593" s="50"/>
      <c r="AY593" s="50"/>
    </row>
    <row r="594" ht="12.75" customHeight="1">
      <c r="A594" s="27"/>
      <c r="B594" s="27"/>
      <c r="C594" s="33"/>
      <c r="D594" s="34"/>
      <c r="E594" s="34"/>
      <c r="F594" s="34"/>
      <c r="G594" s="34"/>
      <c r="H594" s="45"/>
      <c r="I594" s="37"/>
      <c r="J594" s="38"/>
      <c r="K594" s="39"/>
      <c r="L594" s="38"/>
      <c r="M594" s="40"/>
      <c r="N594" s="41"/>
      <c r="P594" s="42"/>
      <c r="Q594" s="42"/>
      <c r="R594" s="42"/>
      <c r="T594" s="46"/>
      <c r="U594" s="47"/>
      <c r="V594" s="48"/>
      <c r="W594" s="49"/>
      <c r="X594" s="49"/>
      <c r="Y594" s="49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  <c r="AM594" s="50"/>
      <c r="AN594" s="50"/>
      <c r="AO594" s="50"/>
      <c r="AP594" s="50"/>
      <c r="AQ594" s="50"/>
      <c r="AR594" s="50"/>
      <c r="AS594" s="50"/>
      <c r="AT594" s="50"/>
      <c r="AU594" s="50"/>
      <c r="AV594" s="50"/>
      <c r="AW594" s="50"/>
      <c r="AX594" s="50"/>
      <c r="AY594" s="50"/>
    </row>
    <row r="595" ht="12.75" customHeight="1">
      <c r="A595" s="27"/>
      <c r="B595" s="27"/>
      <c r="C595" s="33"/>
      <c r="D595" s="34"/>
      <c r="E595" s="34"/>
      <c r="F595" s="34"/>
      <c r="G595" s="34"/>
      <c r="H595" s="45"/>
      <c r="I595" s="37"/>
      <c r="J595" s="38"/>
      <c r="K595" s="39"/>
      <c r="L595" s="38"/>
      <c r="M595" s="40"/>
      <c r="N595" s="41"/>
      <c r="P595" s="42"/>
      <c r="Q595" s="42"/>
      <c r="R595" s="42"/>
      <c r="T595" s="46"/>
      <c r="U595" s="47"/>
      <c r="V595" s="48"/>
      <c r="W595" s="49"/>
      <c r="X595" s="49"/>
      <c r="Y595" s="49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  <c r="AM595" s="50"/>
      <c r="AN595" s="50"/>
      <c r="AO595" s="50"/>
      <c r="AP595" s="50"/>
      <c r="AQ595" s="50"/>
      <c r="AR595" s="50"/>
      <c r="AS595" s="50"/>
      <c r="AT595" s="50"/>
      <c r="AU595" s="50"/>
      <c r="AV595" s="50"/>
      <c r="AW595" s="50"/>
      <c r="AX595" s="50"/>
      <c r="AY595" s="50"/>
    </row>
    <row r="596" ht="12.75" customHeight="1">
      <c r="A596" s="27"/>
      <c r="B596" s="27"/>
      <c r="C596" s="33"/>
      <c r="D596" s="34"/>
      <c r="E596" s="34"/>
      <c r="F596" s="34"/>
      <c r="G596" s="34"/>
      <c r="H596" s="45"/>
      <c r="I596" s="37"/>
      <c r="J596" s="38"/>
      <c r="K596" s="39"/>
      <c r="L596" s="38"/>
      <c r="M596" s="40"/>
      <c r="N596" s="41"/>
      <c r="P596" s="42"/>
      <c r="Q596" s="42"/>
      <c r="R596" s="42"/>
      <c r="T596" s="46"/>
      <c r="U596" s="47"/>
      <c r="V596" s="48"/>
      <c r="W596" s="49"/>
      <c r="X596" s="49"/>
      <c r="Y596" s="49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  <c r="AM596" s="50"/>
      <c r="AN596" s="50"/>
      <c r="AO596" s="50"/>
      <c r="AP596" s="50"/>
      <c r="AQ596" s="50"/>
      <c r="AR596" s="50"/>
      <c r="AS596" s="50"/>
      <c r="AT596" s="50"/>
      <c r="AU596" s="50"/>
      <c r="AV596" s="50"/>
      <c r="AW596" s="50"/>
      <c r="AX596" s="50"/>
      <c r="AY596" s="50"/>
    </row>
    <row r="597" ht="12.75" customHeight="1">
      <c r="A597" s="27"/>
      <c r="B597" s="27"/>
      <c r="C597" s="33"/>
      <c r="D597" s="34"/>
      <c r="E597" s="34"/>
      <c r="F597" s="34"/>
      <c r="G597" s="34"/>
      <c r="H597" s="45"/>
      <c r="I597" s="37"/>
      <c r="J597" s="38"/>
      <c r="K597" s="39"/>
      <c r="L597" s="38"/>
      <c r="M597" s="40"/>
      <c r="N597" s="41"/>
      <c r="P597" s="42"/>
      <c r="Q597" s="42"/>
      <c r="R597" s="42"/>
      <c r="T597" s="46"/>
      <c r="U597" s="47"/>
      <c r="V597" s="48"/>
      <c r="W597" s="49"/>
      <c r="X597" s="49"/>
      <c r="Y597" s="49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  <c r="AM597" s="50"/>
      <c r="AN597" s="50"/>
      <c r="AO597" s="50"/>
      <c r="AP597" s="50"/>
      <c r="AQ597" s="50"/>
      <c r="AR597" s="50"/>
      <c r="AS597" s="50"/>
      <c r="AT597" s="50"/>
      <c r="AU597" s="50"/>
      <c r="AV597" s="50"/>
      <c r="AW597" s="50"/>
      <c r="AX597" s="50"/>
      <c r="AY597" s="50"/>
    </row>
    <row r="598" ht="12.75" customHeight="1">
      <c r="A598" s="27"/>
      <c r="B598" s="27"/>
      <c r="C598" s="33"/>
      <c r="D598" s="34"/>
      <c r="E598" s="34"/>
      <c r="F598" s="34"/>
      <c r="G598" s="34"/>
      <c r="H598" s="45"/>
      <c r="I598" s="37"/>
      <c r="J598" s="38"/>
      <c r="K598" s="39"/>
      <c r="L598" s="38"/>
      <c r="M598" s="40"/>
      <c r="N598" s="41"/>
      <c r="P598" s="42"/>
      <c r="Q598" s="42"/>
      <c r="R598" s="42"/>
      <c r="T598" s="46"/>
      <c r="U598" s="47"/>
      <c r="V598" s="48"/>
      <c r="W598" s="49"/>
      <c r="X598" s="49"/>
      <c r="Y598" s="49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  <c r="AM598" s="50"/>
      <c r="AN598" s="50"/>
      <c r="AO598" s="50"/>
      <c r="AP598" s="50"/>
      <c r="AQ598" s="50"/>
      <c r="AR598" s="50"/>
      <c r="AS598" s="50"/>
      <c r="AT598" s="50"/>
      <c r="AU598" s="50"/>
      <c r="AV598" s="50"/>
      <c r="AW598" s="50"/>
      <c r="AX598" s="50"/>
      <c r="AY598" s="50"/>
    </row>
    <row r="599" ht="12.75" customHeight="1">
      <c r="A599" s="27"/>
      <c r="B599" s="27"/>
      <c r="C599" s="33"/>
      <c r="D599" s="34"/>
      <c r="E599" s="34"/>
      <c r="F599" s="34"/>
      <c r="G599" s="34"/>
      <c r="H599" s="45"/>
      <c r="I599" s="37"/>
      <c r="J599" s="38"/>
      <c r="K599" s="39"/>
      <c r="L599" s="38"/>
      <c r="M599" s="40"/>
      <c r="N599" s="41"/>
      <c r="P599" s="42"/>
      <c r="Q599" s="42"/>
      <c r="R599" s="42"/>
      <c r="T599" s="46"/>
      <c r="U599" s="47"/>
      <c r="V599" s="48"/>
      <c r="W599" s="49"/>
      <c r="X599" s="49"/>
      <c r="Y599" s="49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  <c r="AM599" s="50"/>
      <c r="AN599" s="50"/>
      <c r="AO599" s="50"/>
      <c r="AP599" s="50"/>
      <c r="AQ599" s="50"/>
      <c r="AR599" s="50"/>
      <c r="AS599" s="50"/>
      <c r="AT599" s="50"/>
      <c r="AU599" s="50"/>
      <c r="AV599" s="50"/>
      <c r="AW599" s="50"/>
      <c r="AX599" s="50"/>
      <c r="AY599" s="50"/>
    </row>
    <row r="600" ht="12.75" customHeight="1">
      <c r="A600" s="27"/>
      <c r="B600" s="27"/>
      <c r="C600" s="33"/>
      <c r="D600" s="34"/>
      <c r="E600" s="34"/>
      <c r="F600" s="34"/>
      <c r="G600" s="34"/>
      <c r="H600" s="45"/>
      <c r="I600" s="37"/>
      <c r="J600" s="38"/>
      <c r="K600" s="39"/>
      <c r="L600" s="38"/>
      <c r="M600" s="40"/>
      <c r="N600" s="41"/>
      <c r="P600" s="42"/>
      <c r="Q600" s="42"/>
      <c r="R600" s="42"/>
      <c r="T600" s="46"/>
      <c r="U600" s="47"/>
      <c r="V600" s="48"/>
      <c r="W600" s="49"/>
      <c r="X600" s="49"/>
      <c r="Y600" s="49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  <c r="AM600" s="50"/>
      <c r="AN600" s="50"/>
      <c r="AO600" s="50"/>
      <c r="AP600" s="50"/>
      <c r="AQ600" s="50"/>
      <c r="AR600" s="50"/>
      <c r="AS600" s="50"/>
      <c r="AT600" s="50"/>
      <c r="AU600" s="50"/>
      <c r="AV600" s="50"/>
      <c r="AW600" s="50"/>
      <c r="AX600" s="50"/>
      <c r="AY600" s="50"/>
    </row>
    <row r="601" ht="12.75" customHeight="1">
      <c r="A601" s="27"/>
      <c r="B601" s="27"/>
      <c r="C601" s="33"/>
      <c r="D601" s="34"/>
      <c r="E601" s="34"/>
      <c r="F601" s="34"/>
      <c r="G601" s="34"/>
      <c r="H601" s="45"/>
      <c r="I601" s="37"/>
      <c r="J601" s="38"/>
      <c r="K601" s="39"/>
      <c r="L601" s="38"/>
      <c r="M601" s="40"/>
      <c r="N601" s="41"/>
      <c r="P601" s="42"/>
      <c r="Q601" s="42"/>
      <c r="R601" s="42"/>
      <c r="T601" s="46"/>
      <c r="U601" s="47"/>
      <c r="V601" s="48"/>
      <c r="W601" s="49"/>
      <c r="X601" s="49"/>
      <c r="Y601" s="49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  <c r="AM601" s="50"/>
      <c r="AN601" s="50"/>
      <c r="AO601" s="50"/>
      <c r="AP601" s="50"/>
      <c r="AQ601" s="50"/>
      <c r="AR601" s="50"/>
      <c r="AS601" s="50"/>
      <c r="AT601" s="50"/>
      <c r="AU601" s="50"/>
      <c r="AV601" s="50"/>
      <c r="AW601" s="50"/>
      <c r="AX601" s="50"/>
      <c r="AY601" s="50"/>
    </row>
    <row r="602" ht="12.75" customHeight="1">
      <c r="A602" s="27"/>
      <c r="B602" s="27"/>
      <c r="C602" s="33"/>
      <c r="D602" s="34"/>
      <c r="E602" s="34"/>
      <c r="F602" s="34"/>
      <c r="G602" s="34"/>
      <c r="H602" s="45"/>
      <c r="I602" s="37"/>
      <c r="J602" s="38"/>
      <c r="K602" s="39"/>
      <c r="L602" s="38"/>
      <c r="M602" s="40"/>
      <c r="N602" s="41"/>
      <c r="P602" s="42"/>
      <c r="Q602" s="42"/>
      <c r="R602" s="42"/>
      <c r="T602" s="46"/>
      <c r="U602" s="47"/>
      <c r="V602" s="48"/>
      <c r="W602" s="49"/>
      <c r="X602" s="49"/>
      <c r="Y602" s="49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  <c r="AM602" s="50"/>
      <c r="AN602" s="50"/>
      <c r="AO602" s="50"/>
      <c r="AP602" s="50"/>
      <c r="AQ602" s="50"/>
      <c r="AR602" s="50"/>
      <c r="AS602" s="50"/>
      <c r="AT602" s="50"/>
      <c r="AU602" s="50"/>
      <c r="AV602" s="50"/>
      <c r="AW602" s="50"/>
      <c r="AX602" s="50"/>
      <c r="AY602" s="50"/>
    </row>
    <row r="603" ht="12.75" customHeight="1">
      <c r="A603" s="27"/>
      <c r="B603" s="27"/>
      <c r="C603" s="33"/>
      <c r="D603" s="34"/>
      <c r="E603" s="34"/>
      <c r="F603" s="34"/>
      <c r="G603" s="34"/>
      <c r="H603" s="45"/>
      <c r="I603" s="37"/>
      <c r="J603" s="38"/>
      <c r="K603" s="39"/>
      <c r="L603" s="38"/>
      <c r="M603" s="40"/>
      <c r="N603" s="41"/>
      <c r="P603" s="42"/>
      <c r="Q603" s="42"/>
      <c r="R603" s="42"/>
      <c r="T603" s="46"/>
      <c r="U603" s="47"/>
      <c r="V603" s="48"/>
      <c r="W603" s="49"/>
      <c r="X603" s="49"/>
      <c r="Y603" s="49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  <c r="AM603" s="50"/>
      <c r="AN603" s="50"/>
      <c r="AO603" s="50"/>
      <c r="AP603" s="50"/>
      <c r="AQ603" s="50"/>
      <c r="AR603" s="50"/>
      <c r="AS603" s="50"/>
      <c r="AT603" s="50"/>
      <c r="AU603" s="50"/>
      <c r="AV603" s="50"/>
      <c r="AW603" s="50"/>
      <c r="AX603" s="50"/>
      <c r="AY603" s="50"/>
    </row>
    <row r="604" ht="12.75" customHeight="1">
      <c r="A604" s="27"/>
      <c r="B604" s="27"/>
      <c r="C604" s="33"/>
      <c r="D604" s="34"/>
      <c r="E604" s="34"/>
      <c r="F604" s="34"/>
      <c r="G604" s="34"/>
      <c r="H604" s="45"/>
      <c r="I604" s="37"/>
      <c r="J604" s="38"/>
      <c r="K604" s="39"/>
      <c r="L604" s="38"/>
      <c r="M604" s="40"/>
      <c r="N604" s="41"/>
      <c r="P604" s="42"/>
      <c r="Q604" s="42"/>
      <c r="R604" s="42"/>
      <c r="T604" s="46"/>
      <c r="U604" s="47"/>
      <c r="V604" s="48"/>
      <c r="W604" s="49"/>
      <c r="X604" s="49"/>
      <c r="Y604" s="49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  <c r="AM604" s="50"/>
      <c r="AN604" s="50"/>
      <c r="AO604" s="50"/>
      <c r="AP604" s="50"/>
      <c r="AQ604" s="50"/>
      <c r="AR604" s="50"/>
      <c r="AS604" s="50"/>
      <c r="AT604" s="50"/>
      <c r="AU604" s="50"/>
      <c r="AV604" s="50"/>
      <c r="AW604" s="50"/>
      <c r="AX604" s="50"/>
      <c r="AY604" s="50"/>
    </row>
    <row r="605" ht="12.75" customHeight="1">
      <c r="A605" s="27"/>
      <c r="B605" s="27"/>
      <c r="C605" s="33"/>
      <c r="D605" s="34"/>
      <c r="E605" s="34"/>
      <c r="F605" s="34"/>
      <c r="G605" s="34"/>
      <c r="H605" s="45"/>
      <c r="I605" s="37"/>
      <c r="J605" s="38"/>
      <c r="K605" s="39"/>
      <c r="L605" s="38"/>
      <c r="M605" s="40"/>
      <c r="N605" s="41"/>
      <c r="P605" s="42"/>
      <c r="Q605" s="42"/>
      <c r="R605" s="42"/>
      <c r="T605" s="46"/>
      <c r="U605" s="47"/>
      <c r="V605" s="48"/>
      <c r="W605" s="49"/>
      <c r="X605" s="49"/>
      <c r="Y605" s="49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N605" s="50"/>
      <c r="AO605" s="50"/>
      <c r="AP605" s="50"/>
      <c r="AQ605" s="50"/>
      <c r="AR605" s="50"/>
      <c r="AS605" s="50"/>
      <c r="AT605" s="50"/>
      <c r="AU605" s="50"/>
      <c r="AV605" s="50"/>
      <c r="AW605" s="50"/>
      <c r="AX605" s="50"/>
      <c r="AY605" s="50"/>
    </row>
    <row r="606" ht="12.75" customHeight="1">
      <c r="A606" s="27"/>
      <c r="B606" s="27"/>
      <c r="C606" s="33"/>
      <c r="D606" s="34"/>
      <c r="E606" s="34"/>
      <c r="F606" s="34"/>
      <c r="G606" s="34"/>
      <c r="H606" s="45"/>
      <c r="I606" s="37"/>
      <c r="J606" s="38"/>
      <c r="K606" s="39"/>
      <c r="L606" s="38"/>
      <c r="M606" s="40"/>
      <c r="N606" s="41"/>
      <c r="P606" s="42"/>
      <c r="Q606" s="42"/>
      <c r="R606" s="42"/>
      <c r="T606" s="46"/>
      <c r="U606" s="47"/>
      <c r="V606" s="48"/>
      <c r="W606" s="49"/>
      <c r="X606" s="49"/>
      <c r="Y606" s="49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  <c r="AM606" s="50"/>
      <c r="AN606" s="50"/>
      <c r="AO606" s="50"/>
      <c r="AP606" s="50"/>
      <c r="AQ606" s="50"/>
      <c r="AR606" s="50"/>
      <c r="AS606" s="50"/>
      <c r="AT606" s="50"/>
      <c r="AU606" s="50"/>
      <c r="AV606" s="50"/>
      <c r="AW606" s="50"/>
      <c r="AX606" s="50"/>
      <c r="AY606" s="50"/>
    </row>
    <row r="607" ht="12.75" customHeight="1">
      <c r="A607" s="27"/>
      <c r="B607" s="27"/>
      <c r="C607" s="33"/>
      <c r="D607" s="34"/>
      <c r="E607" s="34"/>
      <c r="F607" s="34"/>
      <c r="G607" s="34"/>
      <c r="H607" s="45"/>
      <c r="I607" s="37"/>
      <c r="J607" s="38"/>
      <c r="K607" s="39"/>
      <c r="L607" s="38"/>
      <c r="M607" s="40"/>
      <c r="N607" s="41"/>
      <c r="P607" s="42"/>
      <c r="Q607" s="42"/>
      <c r="R607" s="42"/>
      <c r="T607" s="46"/>
      <c r="U607" s="47"/>
      <c r="V607" s="48"/>
      <c r="W607" s="49"/>
      <c r="X607" s="49"/>
      <c r="Y607" s="49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  <c r="AM607" s="50"/>
      <c r="AN607" s="50"/>
      <c r="AO607" s="50"/>
      <c r="AP607" s="50"/>
      <c r="AQ607" s="50"/>
      <c r="AR607" s="50"/>
      <c r="AS607" s="50"/>
      <c r="AT607" s="50"/>
      <c r="AU607" s="50"/>
      <c r="AV607" s="50"/>
      <c r="AW607" s="50"/>
      <c r="AX607" s="50"/>
      <c r="AY607" s="50"/>
    </row>
    <row r="608" ht="12.75" customHeight="1">
      <c r="A608" s="27"/>
      <c r="B608" s="27"/>
      <c r="C608" s="33"/>
      <c r="D608" s="34"/>
      <c r="E608" s="34"/>
      <c r="F608" s="34"/>
      <c r="G608" s="34"/>
      <c r="H608" s="45"/>
      <c r="I608" s="37"/>
      <c r="J608" s="38"/>
      <c r="K608" s="39"/>
      <c r="L608" s="38"/>
      <c r="M608" s="40"/>
      <c r="N608" s="41"/>
      <c r="P608" s="42"/>
      <c r="Q608" s="42"/>
      <c r="R608" s="42"/>
      <c r="T608" s="46"/>
      <c r="U608" s="47"/>
      <c r="V608" s="48"/>
      <c r="W608" s="49"/>
      <c r="X608" s="49"/>
      <c r="Y608" s="49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  <c r="AM608" s="50"/>
      <c r="AN608" s="50"/>
      <c r="AO608" s="50"/>
      <c r="AP608" s="50"/>
      <c r="AQ608" s="50"/>
      <c r="AR608" s="50"/>
      <c r="AS608" s="50"/>
      <c r="AT608" s="50"/>
      <c r="AU608" s="50"/>
      <c r="AV608" s="50"/>
      <c r="AW608" s="50"/>
      <c r="AX608" s="50"/>
      <c r="AY608" s="50"/>
    </row>
    <row r="609" ht="12.75" customHeight="1">
      <c r="A609" s="27"/>
      <c r="B609" s="27"/>
      <c r="C609" s="33"/>
      <c r="D609" s="34"/>
      <c r="E609" s="34"/>
      <c r="F609" s="34"/>
      <c r="G609" s="34"/>
      <c r="H609" s="45"/>
      <c r="I609" s="37"/>
      <c r="J609" s="38"/>
      <c r="K609" s="39"/>
      <c r="L609" s="38"/>
      <c r="M609" s="40"/>
      <c r="N609" s="41"/>
      <c r="P609" s="42"/>
      <c r="Q609" s="42"/>
      <c r="R609" s="42"/>
      <c r="T609" s="46"/>
      <c r="U609" s="47"/>
      <c r="V609" s="48"/>
      <c r="W609" s="49"/>
      <c r="X609" s="49"/>
      <c r="Y609" s="49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  <c r="AM609" s="50"/>
      <c r="AN609" s="50"/>
      <c r="AO609" s="50"/>
      <c r="AP609" s="50"/>
      <c r="AQ609" s="50"/>
      <c r="AR609" s="50"/>
      <c r="AS609" s="50"/>
      <c r="AT609" s="50"/>
      <c r="AU609" s="50"/>
      <c r="AV609" s="50"/>
      <c r="AW609" s="50"/>
      <c r="AX609" s="50"/>
      <c r="AY609" s="50"/>
    </row>
    <row r="610" ht="12.75" customHeight="1">
      <c r="A610" s="27"/>
      <c r="B610" s="27"/>
      <c r="C610" s="33"/>
      <c r="D610" s="34"/>
      <c r="E610" s="34"/>
      <c r="F610" s="34"/>
      <c r="G610" s="34"/>
      <c r="H610" s="45"/>
      <c r="I610" s="37"/>
      <c r="J610" s="38"/>
      <c r="K610" s="39"/>
      <c r="L610" s="38"/>
      <c r="M610" s="40"/>
      <c r="N610" s="41"/>
      <c r="P610" s="42"/>
      <c r="Q610" s="42"/>
      <c r="R610" s="42"/>
      <c r="T610" s="46"/>
      <c r="U610" s="47"/>
      <c r="V610" s="48"/>
      <c r="W610" s="49"/>
      <c r="X610" s="49"/>
      <c r="Y610" s="49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  <c r="AM610" s="50"/>
      <c r="AN610" s="50"/>
      <c r="AO610" s="50"/>
      <c r="AP610" s="50"/>
      <c r="AQ610" s="50"/>
      <c r="AR610" s="50"/>
      <c r="AS610" s="50"/>
      <c r="AT610" s="50"/>
      <c r="AU610" s="50"/>
      <c r="AV610" s="50"/>
      <c r="AW610" s="50"/>
      <c r="AX610" s="50"/>
      <c r="AY610" s="50"/>
    </row>
    <row r="611" ht="12.75" customHeight="1">
      <c r="A611" s="27"/>
      <c r="B611" s="27"/>
      <c r="C611" s="33"/>
      <c r="D611" s="34"/>
      <c r="E611" s="34"/>
      <c r="F611" s="34"/>
      <c r="G611" s="34"/>
      <c r="H611" s="45"/>
      <c r="I611" s="37"/>
      <c r="J611" s="38"/>
      <c r="K611" s="39"/>
      <c r="L611" s="38"/>
      <c r="M611" s="40"/>
      <c r="N611" s="41"/>
      <c r="P611" s="42"/>
      <c r="Q611" s="42"/>
      <c r="R611" s="42"/>
      <c r="T611" s="46"/>
      <c r="U611" s="47"/>
      <c r="V611" s="48"/>
      <c r="W611" s="49"/>
      <c r="X611" s="49"/>
      <c r="Y611" s="49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  <c r="AM611" s="50"/>
      <c r="AN611" s="50"/>
      <c r="AO611" s="50"/>
      <c r="AP611" s="50"/>
      <c r="AQ611" s="50"/>
      <c r="AR611" s="50"/>
      <c r="AS611" s="50"/>
      <c r="AT611" s="50"/>
      <c r="AU611" s="50"/>
      <c r="AV611" s="50"/>
      <c r="AW611" s="50"/>
      <c r="AX611" s="50"/>
      <c r="AY611" s="50"/>
    </row>
    <row r="612" ht="12.75" customHeight="1">
      <c r="A612" s="27"/>
      <c r="B612" s="27"/>
      <c r="C612" s="33"/>
      <c r="D612" s="34"/>
      <c r="E612" s="34"/>
      <c r="F612" s="34"/>
      <c r="G612" s="34"/>
      <c r="H612" s="45"/>
      <c r="I612" s="37"/>
      <c r="J612" s="38"/>
      <c r="K612" s="39"/>
      <c r="L612" s="38"/>
      <c r="M612" s="40"/>
      <c r="N612" s="41"/>
      <c r="P612" s="42"/>
      <c r="Q612" s="42"/>
      <c r="R612" s="42"/>
      <c r="T612" s="46"/>
      <c r="U612" s="47"/>
      <c r="V612" s="48"/>
      <c r="W612" s="49"/>
      <c r="X612" s="49"/>
      <c r="Y612" s="49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  <c r="AM612" s="50"/>
      <c r="AN612" s="50"/>
      <c r="AO612" s="50"/>
      <c r="AP612" s="50"/>
      <c r="AQ612" s="50"/>
      <c r="AR612" s="50"/>
      <c r="AS612" s="50"/>
      <c r="AT612" s="50"/>
      <c r="AU612" s="50"/>
      <c r="AV612" s="50"/>
      <c r="AW612" s="50"/>
      <c r="AX612" s="50"/>
      <c r="AY612" s="50"/>
    </row>
    <row r="613" ht="12.75" customHeight="1">
      <c r="A613" s="27"/>
      <c r="B613" s="27"/>
      <c r="C613" s="33"/>
      <c r="D613" s="34"/>
      <c r="E613" s="34"/>
      <c r="F613" s="34"/>
      <c r="G613" s="34"/>
      <c r="H613" s="45"/>
      <c r="I613" s="37"/>
      <c r="J613" s="38"/>
      <c r="K613" s="39"/>
      <c r="L613" s="38"/>
      <c r="M613" s="40"/>
      <c r="N613" s="41"/>
      <c r="P613" s="42"/>
      <c r="Q613" s="42"/>
      <c r="R613" s="42"/>
      <c r="T613" s="46"/>
      <c r="U613" s="47"/>
      <c r="V613" s="48"/>
      <c r="W613" s="49"/>
      <c r="X613" s="49"/>
      <c r="Y613" s="49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  <c r="AM613" s="50"/>
      <c r="AN613" s="50"/>
      <c r="AO613" s="50"/>
      <c r="AP613" s="50"/>
      <c r="AQ613" s="50"/>
      <c r="AR613" s="50"/>
      <c r="AS613" s="50"/>
      <c r="AT613" s="50"/>
      <c r="AU613" s="50"/>
      <c r="AV613" s="50"/>
      <c r="AW613" s="50"/>
      <c r="AX613" s="50"/>
      <c r="AY613" s="50"/>
    </row>
    <row r="614" ht="12.75" customHeight="1">
      <c r="A614" s="27"/>
      <c r="B614" s="27"/>
      <c r="C614" s="33"/>
      <c r="D614" s="34"/>
      <c r="E614" s="34"/>
      <c r="F614" s="34"/>
      <c r="G614" s="34"/>
      <c r="H614" s="45"/>
      <c r="I614" s="37"/>
      <c r="J614" s="38"/>
      <c r="K614" s="39"/>
      <c r="L614" s="38"/>
      <c r="M614" s="40"/>
      <c r="N614" s="41"/>
      <c r="P614" s="42"/>
      <c r="Q614" s="42"/>
      <c r="R614" s="42"/>
      <c r="T614" s="46"/>
      <c r="U614" s="47"/>
      <c r="V614" s="48"/>
      <c r="W614" s="49"/>
      <c r="X614" s="49"/>
      <c r="Y614" s="49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  <c r="AM614" s="50"/>
      <c r="AN614" s="50"/>
      <c r="AO614" s="50"/>
      <c r="AP614" s="50"/>
      <c r="AQ614" s="50"/>
      <c r="AR614" s="50"/>
      <c r="AS614" s="50"/>
      <c r="AT614" s="50"/>
      <c r="AU614" s="50"/>
      <c r="AV614" s="50"/>
      <c r="AW614" s="50"/>
      <c r="AX614" s="50"/>
      <c r="AY614" s="50"/>
    </row>
    <row r="615" ht="12.75" customHeight="1">
      <c r="A615" s="27"/>
      <c r="B615" s="27"/>
      <c r="C615" s="33"/>
      <c r="D615" s="34"/>
      <c r="E615" s="34"/>
      <c r="F615" s="34"/>
      <c r="G615" s="34"/>
      <c r="H615" s="45"/>
      <c r="I615" s="37"/>
      <c r="J615" s="38"/>
      <c r="K615" s="39"/>
      <c r="L615" s="38"/>
      <c r="M615" s="40"/>
      <c r="N615" s="41"/>
      <c r="P615" s="42"/>
      <c r="Q615" s="42"/>
      <c r="R615" s="42"/>
      <c r="T615" s="46"/>
      <c r="U615" s="47"/>
      <c r="V615" s="48"/>
      <c r="W615" s="49"/>
      <c r="X615" s="49"/>
      <c r="Y615" s="49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  <c r="AM615" s="50"/>
      <c r="AN615" s="50"/>
      <c r="AO615" s="50"/>
      <c r="AP615" s="50"/>
      <c r="AQ615" s="50"/>
      <c r="AR615" s="50"/>
      <c r="AS615" s="50"/>
      <c r="AT615" s="50"/>
      <c r="AU615" s="50"/>
      <c r="AV615" s="50"/>
      <c r="AW615" s="50"/>
      <c r="AX615" s="50"/>
      <c r="AY615" s="50"/>
    </row>
    <row r="616" ht="12.75" customHeight="1">
      <c r="A616" s="27"/>
      <c r="B616" s="27"/>
      <c r="C616" s="33"/>
      <c r="D616" s="34"/>
      <c r="E616" s="34"/>
      <c r="F616" s="34"/>
      <c r="G616" s="34"/>
      <c r="H616" s="45"/>
      <c r="I616" s="37"/>
      <c r="J616" s="38"/>
      <c r="K616" s="39"/>
      <c r="L616" s="38"/>
      <c r="M616" s="40"/>
      <c r="N616" s="41"/>
      <c r="P616" s="42"/>
      <c r="Q616" s="42"/>
      <c r="R616" s="42"/>
      <c r="T616" s="46"/>
      <c r="U616" s="47"/>
      <c r="V616" s="48"/>
      <c r="W616" s="49"/>
      <c r="X616" s="49"/>
      <c r="Y616" s="49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  <c r="AM616" s="50"/>
      <c r="AN616" s="50"/>
      <c r="AO616" s="50"/>
      <c r="AP616" s="50"/>
      <c r="AQ616" s="50"/>
      <c r="AR616" s="50"/>
      <c r="AS616" s="50"/>
      <c r="AT616" s="50"/>
      <c r="AU616" s="50"/>
      <c r="AV616" s="50"/>
      <c r="AW616" s="50"/>
      <c r="AX616" s="50"/>
      <c r="AY616" s="50"/>
    </row>
    <row r="617" ht="12.75" customHeight="1">
      <c r="A617" s="27"/>
      <c r="B617" s="27"/>
      <c r="C617" s="33"/>
      <c r="D617" s="34"/>
      <c r="E617" s="34"/>
      <c r="F617" s="34"/>
      <c r="G617" s="34"/>
      <c r="H617" s="45"/>
      <c r="I617" s="37"/>
      <c r="J617" s="38"/>
      <c r="K617" s="39"/>
      <c r="L617" s="38"/>
      <c r="M617" s="40"/>
      <c r="N617" s="41"/>
      <c r="P617" s="42"/>
      <c r="Q617" s="42"/>
      <c r="R617" s="42"/>
      <c r="T617" s="46"/>
      <c r="U617" s="47"/>
      <c r="V617" s="48"/>
      <c r="W617" s="49"/>
      <c r="X617" s="49"/>
      <c r="Y617" s="49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  <c r="AM617" s="50"/>
      <c r="AN617" s="50"/>
      <c r="AO617" s="50"/>
      <c r="AP617" s="50"/>
      <c r="AQ617" s="50"/>
      <c r="AR617" s="50"/>
      <c r="AS617" s="50"/>
      <c r="AT617" s="50"/>
      <c r="AU617" s="50"/>
      <c r="AV617" s="50"/>
      <c r="AW617" s="50"/>
      <c r="AX617" s="50"/>
      <c r="AY617" s="50"/>
    </row>
    <row r="618" ht="12.75" customHeight="1">
      <c r="A618" s="27"/>
      <c r="B618" s="27"/>
      <c r="C618" s="33"/>
      <c r="D618" s="34"/>
      <c r="E618" s="34"/>
      <c r="F618" s="34"/>
      <c r="G618" s="34"/>
      <c r="H618" s="45"/>
      <c r="I618" s="37"/>
      <c r="J618" s="38"/>
      <c r="K618" s="39"/>
      <c r="L618" s="38"/>
      <c r="M618" s="40"/>
      <c r="N618" s="41"/>
      <c r="P618" s="42"/>
      <c r="Q618" s="42"/>
      <c r="R618" s="42"/>
      <c r="T618" s="46"/>
      <c r="U618" s="47"/>
      <c r="V618" s="48"/>
      <c r="W618" s="49"/>
      <c r="X618" s="49"/>
      <c r="Y618" s="49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  <c r="AM618" s="50"/>
      <c r="AN618" s="50"/>
      <c r="AO618" s="50"/>
      <c r="AP618" s="50"/>
      <c r="AQ618" s="50"/>
      <c r="AR618" s="50"/>
      <c r="AS618" s="50"/>
      <c r="AT618" s="50"/>
      <c r="AU618" s="50"/>
      <c r="AV618" s="50"/>
      <c r="AW618" s="50"/>
      <c r="AX618" s="50"/>
      <c r="AY618" s="50"/>
    </row>
    <row r="619" ht="12.75" customHeight="1">
      <c r="A619" s="27"/>
      <c r="B619" s="27"/>
      <c r="C619" s="33"/>
      <c r="D619" s="34"/>
      <c r="E619" s="34"/>
      <c r="F619" s="34"/>
      <c r="G619" s="34"/>
      <c r="H619" s="45"/>
      <c r="I619" s="37"/>
      <c r="J619" s="38"/>
      <c r="K619" s="39"/>
      <c r="L619" s="38"/>
      <c r="M619" s="40"/>
      <c r="N619" s="41"/>
      <c r="P619" s="42"/>
      <c r="Q619" s="42"/>
      <c r="R619" s="42"/>
      <c r="T619" s="46"/>
      <c r="U619" s="47"/>
      <c r="V619" s="48"/>
      <c r="W619" s="49"/>
      <c r="X619" s="49"/>
      <c r="Y619" s="49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  <c r="AM619" s="50"/>
      <c r="AN619" s="50"/>
      <c r="AO619" s="50"/>
      <c r="AP619" s="50"/>
      <c r="AQ619" s="50"/>
      <c r="AR619" s="50"/>
      <c r="AS619" s="50"/>
      <c r="AT619" s="50"/>
      <c r="AU619" s="50"/>
      <c r="AV619" s="50"/>
      <c r="AW619" s="50"/>
      <c r="AX619" s="50"/>
      <c r="AY619" s="50"/>
    </row>
    <row r="620" ht="12.75" customHeight="1">
      <c r="A620" s="27"/>
      <c r="B620" s="27"/>
      <c r="C620" s="33"/>
      <c r="D620" s="34"/>
      <c r="E620" s="34"/>
      <c r="F620" s="34"/>
      <c r="G620" s="34"/>
      <c r="H620" s="45"/>
      <c r="I620" s="37"/>
      <c r="J620" s="38"/>
      <c r="K620" s="39"/>
      <c r="L620" s="38"/>
      <c r="M620" s="40"/>
      <c r="N620" s="41"/>
      <c r="P620" s="42"/>
      <c r="Q620" s="42"/>
      <c r="R620" s="42"/>
      <c r="T620" s="46"/>
      <c r="U620" s="47"/>
      <c r="V620" s="48"/>
      <c r="W620" s="49"/>
      <c r="X620" s="49"/>
      <c r="Y620" s="49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  <c r="AM620" s="50"/>
      <c r="AN620" s="50"/>
      <c r="AO620" s="50"/>
      <c r="AP620" s="50"/>
      <c r="AQ620" s="50"/>
      <c r="AR620" s="50"/>
      <c r="AS620" s="50"/>
      <c r="AT620" s="50"/>
      <c r="AU620" s="50"/>
      <c r="AV620" s="50"/>
      <c r="AW620" s="50"/>
      <c r="AX620" s="50"/>
      <c r="AY620" s="50"/>
    </row>
    <row r="621" ht="12.75" customHeight="1">
      <c r="A621" s="27"/>
      <c r="B621" s="27"/>
      <c r="C621" s="33"/>
      <c r="D621" s="34"/>
      <c r="E621" s="34"/>
      <c r="F621" s="34"/>
      <c r="G621" s="34"/>
      <c r="H621" s="45"/>
      <c r="I621" s="37"/>
      <c r="J621" s="38"/>
      <c r="K621" s="39"/>
      <c r="L621" s="38"/>
      <c r="M621" s="40"/>
      <c r="N621" s="41"/>
      <c r="P621" s="42"/>
      <c r="Q621" s="42"/>
      <c r="R621" s="42"/>
      <c r="T621" s="46"/>
      <c r="U621" s="47"/>
      <c r="V621" s="48"/>
      <c r="W621" s="49"/>
      <c r="X621" s="49"/>
      <c r="Y621" s="49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  <c r="AM621" s="50"/>
      <c r="AN621" s="50"/>
      <c r="AO621" s="50"/>
      <c r="AP621" s="50"/>
      <c r="AQ621" s="50"/>
      <c r="AR621" s="50"/>
      <c r="AS621" s="50"/>
      <c r="AT621" s="50"/>
      <c r="AU621" s="50"/>
      <c r="AV621" s="50"/>
      <c r="AW621" s="50"/>
      <c r="AX621" s="50"/>
      <c r="AY621" s="50"/>
    </row>
    <row r="622" ht="12.75" customHeight="1">
      <c r="A622" s="27"/>
      <c r="B622" s="27"/>
      <c r="C622" s="33"/>
      <c r="D622" s="34"/>
      <c r="E622" s="34"/>
      <c r="F622" s="34"/>
      <c r="G622" s="34"/>
      <c r="H622" s="45"/>
      <c r="I622" s="37"/>
      <c r="J622" s="38"/>
      <c r="K622" s="39"/>
      <c r="L622" s="38"/>
      <c r="M622" s="40"/>
      <c r="N622" s="41"/>
      <c r="P622" s="42"/>
      <c r="Q622" s="42"/>
      <c r="R622" s="42"/>
      <c r="T622" s="46"/>
      <c r="U622" s="47"/>
      <c r="V622" s="48"/>
      <c r="W622" s="49"/>
      <c r="X622" s="49"/>
      <c r="Y622" s="49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  <c r="AM622" s="50"/>
      <c r="AN622" s="50"/>
      <c r="AO622" s="50"/>
      <c r="AP622" s="50"/>
      <c r="AQ622" s="50"/>
      <c r="AR622" s="50"/>
      <c r="AS622" s="50"/>
      <c r="AT622" s="50"/>
      <c r="AU622" s="50"/>
      <c r="AV622" s="50"/>
      <c r="AW622" s="50"/>
      <c r="AX622" s="50"/>
      <c r="AY622" s="50"/>
    </row>
    <row r="623" ht="12.75" customHeight="1">
      <c r="A623" s="27"/>
      <c r="B623" s="27"/>
      <c r="C623" s="33"/>
      <c r="D623" s="34"/>
      <c r="E623" s="34"/>
      <c r="F623" s="34"/>
      <c r="G623" s="34"/>
      <c r="H623" s="45"/>
      <c r="I623" s="37"/>
      <c r="J623" s="38"/>
      <c r="K623" s="39"/>
      <c r="L623" s="38"/>
      <c r="M623" s="40"/>
      <c r="N623" s="41"/>
      <c r="P623" s="42"/>
      <c r="Q623" s="42"/>
      <c r="R623" s="42"/>
      <c r="T623" s="46"/>
      <c r="U623" s="47"/>
      <c r="V623" s="48"/>
      <c r="W623" s="49"/>
      <c r="X623" s="49"/>
      <c r="Y623" s="49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  <c r="AM623" s="50"/>
      <c r="AN623" s="50"/>
      <c r="AO623" s="50"/>
      <c r="AP623" s="50"/>
      <c r="AQ623" s="50"/>
      <c r="AR623" s="50"/>
      <c r="AS623" s="50"/>
      <c r="AT623" s="50"/>
      <c r="AU623" s="50"/>
      <c r="AV623" s="50"/>
      <c r="AW623" s="50"/>
      <c r="AX623" s="50"/>
      <c r="AY623" s="50"/>
    </row>
    <row r="624" ht="12.75" customHeight="1">
      <c r="A624" s="27"/>
      <c r="B624" s="27"/>
      <c r="C624" s="33"/>
      <c r="D624" s="34"/>
      <c r="E624" s="34"/>
      <c r="F624" s="34"/>
      <c r="G624" s="34"/>
      <c r="H624" s="45"/>
      <c r="I624" s="37"/>
      <c r="J624" s="38"/>
      <c r="K624" s="39"/>
      <c r="L624" s="38"/>
      <c r="M624" s="40"/>
      <c r="N624" s="41"/>
      <c r="P624" s="42"/>
      <c r="Q624" s="42"/>
      <c r="R624" s="42"/>
      <c r="T624" s="46"/>
      <c r="U624" s="47"/>
      <c r="V624" s="48"/>
      <c r="W624" s="49"/>
      <c r="X624" s="49"/>
      <c r="Y624" s="49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  <c r="AM624" s="50"/>
      <c r="AN624" s="50"/>
      <c r="AO624" s="50"/>
      <c r="AP624" s="50"/>
      <c r="AQ624" s="50"/>
      <c r="AR624" s="50"/>
      <c r="AS624" s="50"/>
      <c r="AT624" s="50"/>
      <c r="AU624" s="50"/>
      <c r="AV624" s="50"/>
      <c r="AW624" s="50"/>
      <c r="AX624" s="50"/>
      <c r="AY624" s="50"/>
    </row>
    <row r="625" ht="12.75" customHeight="1">
      <c r="A625" s="27"/>
      <c r="B625" s="27"/>
      <c r="C625" s="33"/>
      <c r="D625" s="34"/>
      <c r="E625" s="34"/>
      <c r="F625" s="34"/>
      <c r="G625" s="34"/>
      <c r="H625" s="45"/>
      <c r="I625" s="37"/>
      <c r="J625" s="38"/>
      <c r="K625" s="39"/>
      <c r="L625" s="38"/>
      <c r="M625" s="40"/>
      <c r="N625" s="41"/>
      <c r="P625" s="42"/>
      <c r="Q625" s="42"/>
      <c r="R625" s="42"/>
      <c r="T625" s="46"/>
      <c r="U625" s="47"/>
      <c r="V625" s="48"/>
      <c r="W625" s="49"/>
      <c r="X625" s="49"/>
      <c r="Y625" s="49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  <c r="AM625" s="50"/>
      <c r="AN625" s="50"/>
      <c r="AO625" s="50"/>
      <c r="AP625" s="50"/>
      <c r="AQ625" s="50"/>
      <c r="AR625" s="50"/>
      <c r="AS625" s="50"/>
      <c r="AT625" s="50"/>
      <c r="AU625" s="50"/>
      <c r="AV625" s="50"/>
      <c r="AW625" s="50"/>
      <c r="AX625" s="50"/>
      <c r="AY625" s="50"/>
    </row>
    <row r="626" ht="12.75" customHeight="1">
      <c r="A626" s="27"/>
      <c r="B626" s="27"/>
      <c r="C626" s="33"/>
      <c r="D626" s="34"/>
      <c r="E626" s="34"/>
      <c r="F626" s="34"/>
      <c r="G626" s="34"/>
      <c r="H626" s="45"/>
      <c r="I626" s="37"/>
      <c r="J626" s="38"/>
      <c r="K626" s="39"/>
      <c r="L626" s="38"/>
      <c r="M626" s="40"/>
      <c r="N626" s="41"/>
      <c r="P626" s="42"/>
      <c r="Q626" s="42"/>
      <c r="R626" s="42"/>
      <c r="T626" s="46"/>
      <c r="U626" s="47"/>
      <c r="V626" s="48"/>
      <c r="W626" s="49"/>
      <c r="X626" s="49"/>
      <c r="Y626" s="49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  <c r="AM626" s="50"/>
      <c r="AN626" s="50"/>
      <c r="AO626" s="50"/>
      <c r="AP626" s="50"/>
      <c r="AQ626" s="50"/>
      <c r="AR626" s="50"/>
      <c r="AS626" s="50"/>
      <c r="AT626" s="50"/>
      <c r="AU626" s="50"/>
      <c r="AV626" s="50"/>
      <c r="AW626" s="50"/>
      <c r="AX626" s="50"/>
      <c r="AY626" s="50"/>
    </row>
    <row r="627" ht="12.75" customHeight="1">
      <c r="A627" s="27"/>
      <c r="B627" s="27"/>
      <c r="C627" s="33"/>
      <c r="D627" s="34"/>
      <c r="E627" s="34"/>
      <c r="F627" s="34"/>
      <c r="G627" s="34"/>
      <c r="H627" s="45"/>
      <c r="I627" s="37"/>
      <c r="J627" s="38"/>
      <c r="K627" s="39"/>
      <c r="L627" s="38"/>
      <c r="M627" s="40"/>
      <c r="N627" s="41"/>
      <c r="P627" s="42"/>
      <c r="Q627" s="42"/>
      <c r="R627" s="42"/>
      <c r="T627" s="46"/>
      <c r="U627" s="47"/>
      <c r="V627" s="48"/>
      <c r="W627" s="49"/>
      <c r="X627" s="49"/>
      <c r="Y627" s="49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  <c r="AM627" s="50"/>
      <c r="AN627" s="50"/>
      <c r="AO627" s="50"/>
      <c r="AP627" s="50"/>
      <c r="AQ627" s="50"/>
      <c r="AR627" s="50"/>
      <c r="AS627" s="50"/>
      <c r="AT627" s="50"/>
      <c r="AU627" s="50"/>
      <c r="AV627" s="50"/>
      <c r="AW627" s="50"/>
      <c r="AX627" s="50"/>
      <c r="AY627" s="50"/>
    </row>
    <row r="628" ht="12.75" customHeight="1">
      <c r="A628" s="27"/>
      <c r="B628" s="27"/>
      <c r="C628" s="33"/>
      <c r="D628" s="34"/>
      <c r="E628" s="34"/>
      <c r="F628" s="34"/>
      <c r="G628" s="34"/>
      <c r="H628" s="45"/>
      <c r="I628" s="37"/>
      <c r="J628" s="38"/>
      <c r="K628" s="39"/>
      <c r="L628" s="38"/>
      <c r="M628" s="40"/>
      <c r="N628" s="41"/>
      <c r="P628" s="42"/>
      <c r="Q628" s="42"/>
      <c r="R628" s="42"/>
      <c r="T628" s="46"/>
      <c r="U628" s="47"/>
      <c r="V628" s="48"/>
      <c r="W628" s="49"/>
      <c r="X628" s="49"/>
      <c r="Y628" s="49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  <c r="AM628" s="50"/>
      <c r="AN628" s="50"/>
      <c r="AO628" s="50"/>
      <c r="AP628" s="50"/>
      <c r="AQ628" s="50"/>
      <c r="AR628" s="50"/>
      <c r="AS628" s="50"/>
      <c r="AT628" s="50"/>
      <c r="AU628" s="50"/>
      <c r="AV628" s="50"/>
      <c r="AW628" s="50"/>
      <c r="AX628" s="50"/>
      <c r="AY628" s="50"/>
    </row>
    <row r="629" ht="12.75" customHeight="1">
      <c r="A629" s="27"/>
      <c r="B629" s="27"/>
      <c r="C629" s="33"/>
      <c r="D629" s="34"/>
      <c r="E629" s="34"/>
      <c r="F629" s="34"/>
      <c r="G629" s="34"/>
      <c r="H629" s="45"/>
      <c r="I629" s="37"/>
      <c r="J629" s="38"/>
      <c r="K629" s="39"/>
      <c r="L629" s="38"/>
      <c r="M629" s="40"/>
      <c r="N629" s="41"/>
      <c r="P629" s="42"/>
      <c r="Q629" s="42"/>
      <c r="R629" s="42"/>
      <c r="T629" s="46"/>
      <c r="U629" s="47"/>
      <c r="V629" s="48"/>
      <c r="W629" s="49"/>
      <c r="X629" s="49"/>
      <c r="Y629" s="49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  <c r="AM629" s="50"/>
      <c r="AN629" s="50"/>
      <c r="AO629" s="50"/>
      <c r="AP629" s="50"/>
      <c r="AQ629" s="50"/>
      <c r="AR629" s="50"/>
      <c r="AS629" s="50"/>
      <c r="AT629" s="50"/>
      <c r="AU629" s="50"/>
      <c r="AV629" s="50"/>
      <c r="AW629" s="50"/>
      <c r="AX629" s="50"/>
      <c r="AY629" s="50"/>
    </row>
    <row r="630" ht="12.75" customHeight="1">
      <c r="A630" s="27"/>
      <c r="B630" s="27"/>
      <c r="C630" s="33"/>
      <c r="D630" s="34"/>
      <c r="E630" s="34"/>
      <c r="F630" s="34"/>
      <c r="G630" s="34"/>
      <c r="H630" s="45"/>
      <c r="I630" s="37"/>
      <c r="J630" s="38"/>
      <c r="K630" s="39"/>
      <c r="L630" s="38"/>
      <c r="M630" s="40"/>
      <c r="N630" s="41"/>
      <c r="P630" s="42"/>
      <c r="Q630" s="42"/>
      <c r="R630" s="42"/>
      <c r="T630" s="46"/>
      <c r="U630" s="47"/>
      <c r="V630" s="48"/>
      <c r="W630" s="49"/>
      <c r="X630" s="49"/>
      <c r="Y630" s="49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  <c r="AM630" s="50"/>
      <c r="AN630" s="50"/>
      <c r="AO630" s="50"/>
      <c r="AP630" s="50"/>
      <c r="AQ630" s="50"/>
      <c r="AR630" s="50"/>
      <c r="AS630" s="50"/>
      <c r="AT630" s="50"/>
      <c r="AU630" s="50"/>
      <c r="AV630" s="50"/>
      <c r="AW630" s="50"/>
      <c r="AX630" s="50"/>
      <c r="AY630" s="50"/>
    </row>
    <row r="631" ht="12.75" customHeight="1">
      <c r="A631" s="27"/>
      <c r="B631" s="27"/>
      <c r="C631" s="33"/>
      <c r="D631" s="34"/>
      <c r="E631" s="34"/>
      <c r="F631" s="34"/>
      <c r="G631" s="34"/>
      <c r="H631" s="45"/>
      <c r="I631" s="37"/>
      <c r="J631" s="38"/>
      <c r="K631" s="39"/>
      <c r="L631" s="38"/>
      <c r="M631" s="40"/>
      <c r="N631" s="41"/>
      <c r="P631" s="42"/>
      <c r="Q631" s="42"/>
      <c r="R631" s="42"/>
      <c r="T631" s="46"/>
      <c r="U631" s="47"/>
      <c r="V631" s="48"/>
      <c r="W631" s="49"/>
      <c r="X631" s="49"/>
      <c r="Y631" s="49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  <c r="AM631" s="50"/>
      <c r="AN631" s="50"/>
      <c r="AO631" s="50"/>
      <c r="AP631" s="50"/>
      <c r="AQ631" s="50"/>
      <c r="AR631" s="50"/>
      <c r="AS631" s="50"/>
      <c r="AT631" s="50"/>
      <c r="AU631" s="50"/>
      <c r="AV631" s="50"/>
      <c r="AW631" s="50"/>
      <c r="AX631" s="50"/>
      <c r="AY631" s="50"/>
    </row>
    <row r="632" ht="12.75" customHeight="1">
      <c r="A632" s="27"/>
      <c r="B632" s="27"/>
      <c r="C632" s="33"/>
      <c r="D632" s="34"/>
      <c r="E632" s="34"/>
      <c r="F632" s="34"/>
      <c r="G632" s="34"/>
      <c r="H632" s="45"/>
      <c r="I632" s="37"/>
      <c r="J632" s="38"/>
      <c r="K632" s="39"/>
      <c r="L632" s="38"/>
      <c r="M632" s="40"/>
      <c r="N632" s="41"/>
      <c r="P632" s="42"/>
      <c r="Q632" s="42"/>
      <c r="R632" s="42"/>
      <c r="T632" s="46"/>
      <c r="U632" s="47"/>
      <c r="V632" s="48"/>
      <c r="W632" s="49"/>
      <c r="X632" s="49"/>
      <c r="Y632" s="49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  <c r="AM632" s="50"/>
      <c r="AN632" s="50"/>
      <c r="AO632" s="50"/>
      <c r="AP632" s="50"/>
      <c r="AQ632" s="50"/>
      <c r="AR632" s="50"/>
      <c r="AS632" s="50"/>
      <c r="AT632" s="50"/>
      <c r="AU632" s="50"/>
      <c r="AV632" s="50"/>
      <c r="AW632" s="50"/>
      <c r="AX632" s="50"/>
      <c r="AY632" s="50"/>
    </row>
    <row r="633" ht="12.75" customHeight="1">
      <c r="A633" s="27"/>
      <c r="B633" s="27"/>
      <c r="C633" s="33"/>
      <c r="D633" s="34"/>
      <c r="E633" s="34"/>
      <c r="F633" s="34"/>
      <c r="G633" s="34"/>
      <c r="H633" s="45"/>
      <c r="I633" s="37"/>
      <c r="J633" s="38"/>
      <c r="K633" s="39"/>
      <c r="L633" s="38"/>
      <c r="M633" s="40"/>
      <c r="N633" s="41"/>
      <c r="P633" s="42"/>
      <c r="Q633" s="42"/>
      <c r="R633" s="42"/>
      <c r="T633" s="46"/>
      <c r="U633" s="47"/>
      <c r="V633" s="48"/>
      <c r="W633" s="49"/>
      <c r="X633" s="49"/>
      <c r="Y633" s="49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  <c r="AM633" s="50"/>
      <c r="AN633" s="50"/>
      <c r="AO633" s="50"/>
      <c r="AP633" s="50"/>
      <c r="AQ633" s="50"/>
      <c r="AR633" s="50"/>
      <c r="AS633" s="50"/>
      <c r="AT633" s="50"/>
      <c r="AU633" s="50"/>
      <c r="AV633" s="50"/>
      <c r="AW633" s="50"/>
      <c r="AX633" s="50"/>
      <c r="AY633" s="50"/>
    </row>
    <row r="634" ht="12.75" customHeight="1">
      <c r="A634" s="27"/>
      <c r="B634" s="27"/>
      <c r="C634" s="33"/>
      <c r="D634" s="34"/>
      <c r="E634" s="34"/>
      <c r="F634" s="34"/>
      <c r="G634" s="34"/>
      <c r="H634" s="45"/>
      <c r="I634" s="37"/>
      <c r="J634" s="38"/>
      <c r="K634" s="39"/>
      <c r="L634" s="38"/>
      <c r="M634" s="40"/>
      <c r="N634" s="41"/>
      <c r="P634" s="42"/>
      <c r="Q634" s="42"/>
      <c r="R634" s="42"/>
      <c r="T634" s="46"/>
      <c r="U634" s="47"/>
      <c r="V634" s="48"/>
      <c r="W634" s="49"/>
      <c r="X634" s="49"/>
      <c r="Y634" s="49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  <c r="AM634" s="50"/>
      <c r="AN634" s="50"/>
      <c r="AO634" s="50"/>
      <c r="AP634" s="50"/>
      <c r="AQ634" s="50"/>
      <c r="AR634" s="50"/>
      <c r="AS634" s="50"/>
      <c r="AT634" s="50"/>
      <c r="AU634" s="50"/>
      <c r="AV634" s="50"/>
      <c r="AW634" s="50"/>
      <c r="AX634" s="50"/>
      <c r="AY634" s="50"/>
    </row>
    <row r="635" ht="12.75" customHeight="1">
      <c r="A635" s="27"/>
      <c r="B635" s="27"/>
      <c r="C635" s="33"/>
      <c r="D635" s="34"/>
      <c r="E635" s="34"/>
      <c r="F635" s="34"/>
      <c r="G635" s="34"/>
      <c r="H635" s="45"/>
      <c r="I635" s="37"/>
      <c r="J635" s="38"/>
      <c r="K635" s="39"/>
      <c r="L635" s="38"/>
      <c r="M635" s="40"/>
      <c r="N635" s="41"/>
      <c r="P635" s="42"/>
      <c r="Q635" s="42"/>
      <c r="R635" s="42"/>
      <c r="T635" s="46"/>
      <c r="U635" s="47"/>
      <c r="V635" s="48"/>
      <c r="W635" s="49"/>
      <c r="X635" s="49"/>
      <c r="Y635" s="49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  <c r="AM635" s="50"/>
      <c r="AN635" s="50"/>
      <c r="AO635" s="50"/>
      <c r="AP635" s="50"/>
      <c r="AQ635" s="50"/>
      <c r="AR635" s="50"/>
      <c r="AS635" s="50"/>
      <c r="AT635" s="50"/>
      <c r="AU635" s="50"/>
      <c r="AV635" s="50"/>
      <c r="AW635" s="50"/>
      <c r="AX635" s="50"/>
      <c r="AY635" s="50"/>
    </row>
    <row r="636" ht="12.75" customHeight="1">
      <c r="A636" s="27"/>
      <c r="B636" s="27"/>
      <c r="C636" s="33"/>
      <c r="D636" s="34"/>
      <c r="E636" s="34"/>
      <c r="F636" s="34"/>
      <c r="G636" s="34"/>
      <c r="H636" s="45"/>
      <c r="I636" s="37"/>
      <c r="J636" s="38"/>
      <c r="K636" s="39"/>
      <c r="L636" s="38"/>
      <c r="M636" s="40"/>
      <c r="N636" s="41"/>
      <c r="P636" s="42"/>
      <c r="Q636" s="42"/>
      <c r="R636" s="42"/>
      <c r="T636" s="46"/>
      <c r="U636" s="47"/>
      <c r="V636" s="48"/>
      <c r="W636" s="49"/>
      <c r="X636" s="49"/>
      <c r="Y636" s="49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  <c r="AM636" s="50"/>
      <c r="AN636" s="50"/>
      <c r="AO636" s="50"/>
      <c r="AP636" s="50"/>
      <c r="AQ636" s="50"/>
      <c r="AR636" s="50"/>
      <c r="AS636" s="50"/>
      <c r="AT636" s="50"/>
      <c r="AU636" s="50"/>
      <c r="AV636" s="50"/>
      <c r="AW636" s="50"/>
      <c r="AX636" s="50"/>
      <c r="AY636" s="50"/>
    </row>
    <row r="637" ht="12.75" customHeight="1">
      <c r="A637" s="27"/>
      <c r="B637" s="27"/>
      <c r="C637" s="33"/>
      <c r="D637" s="34"/>
      <c r="E637" s="34"/>
      <c r="F637" s="34"/>
      <c r="G637" s="34"/>
      <c r="H637" s="45"/>
      <c r="I637" s="37"/>
      <c r="J637" s="38"/>
      <c r="K637" s="39"/>
      <c r="L637" s="38"/>
      <c r="M637" s="40"/>
      <c r="N637" s="41"/>
      <c r="P637" s="42"/>
      <c r="Q637" s="42"/>
      <c r="R637" s="42"/>
      <c r="T637" s="46"/>
      <c r="U637" s="47"/>
      <c r="V637" s="48"/>
      <c r="W637" s="49"/>
      <c r="X637" s="49"/>
      <c r="Y637" s="49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  <c r="AM637" s="50"/>
      <c r="AN637" s="50"/>
      <c r="AO637" s="50"/>
      <c r="AP637" s="50"/>
      <c r="AQ637" s="50"/>
      <c r="AR637" s="50"/>
      <c r="AS637" s="50"/>
      <c r="AT637" s="50"/>
      <c r="AU637" s="50"/>
      <c r="AV637" s="50"/>
      <c r="AW637" s="50"/>
      <c r="AX637" s="50"/>
      <c r="AY637" s="50"/>
    </row>
    <row r="638" ht="12.75" customHeight="1">
      <c r="A638" s="27"/>
      <c r="B638" s="27"/>
      <c r="C638" s="33"/>
      <c r="D638" s="34"/>
      <c r="E638" s="34"/>
      <c r="F638" s="34"/>
      <c r="G638" s="34"/>
      <c r="H638" s="45"/>
      <c r="I638" s="37"/>
      <c r="J638" s="38"/>
      <c r="K638" s="39"/>
      <c r="L638" s="38"/>
      <c r="M638" s="40"/>
      <c r="N638" s="41"/>
      <c r="P638" s="42"/>
      <c r="Q638" s="42"/>
      <c r="R638" s="42"/>
      <c r="T638" s="46"/>
      <c r="U638" s="47"/>
      <c r="V638" s="48"/>
      <c r="W638" s="49"/>
      <c r="X638" s="49"/>
      <c r="Y638" s="49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  <c r="AM638" s="50"/>
      <c r="AN638" s="50"/>
      <c r="AO638" s="50"/>
      <c r="AP638" s="50"/>
      <c r="AQ638" s="50"/>
      <c r="AR638" s="50"/>
      <c r="AS638" s="50"/>
      <c r="AT638" s="50"/>
      <c r="AU638" s="50"/>
      <c r="AV638" s="50"/>
      <c r="AW638" s="50"/>
      <c r="AX638" s="50"/>
      <c r="AY638" s="50"/>
    </row>
    <row r="639" ht="12.75" customHeight="1">
      <c r="A639" s="27"/>
      <c r="B639" s="27"/>
      <c r="C639" s="33"/>
      <c r="D639" s="34"/>
      <c r="E639" s="34"/>
      <c r="F639" s="34"/>
      <c r="G639" s="34"/>
      <c r="H639" s="45"/>
      <c r="I639" s="37"/>
      <c r="J639" s="38"/>
      <c r="K639" s="39"/>
      <c r="L639" s="38"/>
      <c r="M639" s="40"/>
      <c r="N639" s="41"/>
      <c r="P639" s="42"/>
      <c r="Q639" s="42"/>
      <c r="R639" s="42"/>
      <c r="T639" s="46"/>
      <c r="U639" s="47"/>
      <c r="V639" s="48"/>
      <c r="W639" s="49"/>
      <c r="X639" s="49"/>
      <c r="Y639" s="49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  <c r="AM639" s="50"/>
      <c r="AN639" s="50"/>
      <c r="AO639" s="50"/>
      <c r="AP639" s="50"/>
      <c r="AQ639" s="50"/>
      <c r="AR639" s="50"/>
      <c r="AS639" s="50"/>
      <c r="AT639" s="50"/>
      <c r="AU639" s="50"/>
      <c r="AV639" s="50"/>
      <c r="AW639" s="50"/>
      <c r="AX639" s="50"/>
      <c r="AY639" s="50"/>
    </row>
    <row r="640" ht="12.75" customHeight="1">
      <c r="A640" s="27"/>
      <c r="B640" s="27"/>
      <c r="C640" s="33"/>
      <c r="D640" s="34"/>
      <c r="E640" s="34"/>
      <c r="F640" s="34"/>
      <c r="G640" s="34"/>
      <c r="H640" s="45"/>
      <c r="I640" s="37"/>
      <c r="J640" s="38"/>
      <c r="K640" s="39"/>
      <c r="L640" s="38"/>
      <c r="M640" s="40"/>
      <c r="N640" s="41"/>
      <c r="P640" s="42"/>
      <c r="Q640" s="42"/>
      <c r="R640" s="42"/>
      <c r="T640" s="46"/>
      <c r="U640" s="47"/>
      <c r="V640" s="48"/>
      <c r="W640" s="49"/>
      <c r="X640" s="49"/>
      <c r="Y640" s="49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  <c r="AM640" s="50"/>
      <c r="AN640" s="50"/>
      <c r="AO640" s="50"/>
      <c r="AP640" s="50"/>
      <c r="AQ640" s="50"/>
      <c r="AR640" s="50"/>
      <c r="AS640" s="50"/>
      <c r="AT640" s="50"/>
      <c r="AU640" s="50"/>
      <c r="AV640" s="50"/>
      <c r="AW640" s="50"/>
      <c r="AX640" s="50"/>
      <c r="AY640" s="50"/>
    </row>
    <row r="641" ht="12.75" customHeight="1">
      <c r="A641" s="27"/>
      <c r="B641" s="27"/>
      <c r="C641" s="33"/>
      <c r="D641" s="34"/>
      <c r="E641" s="34"/>
      <c r="F641" s="34"/>
      <c r="G641" s="34"/>
      <c r="H641" s="45"/>
      <c r="I641" s="37"/>
      <c r="J641" s="38"/>
      <c r="K641" s="39"/>
      <c r="L641" s="38"/>
      <c r="M641" s="40"/>
      <c r="N641" s="41"/>
      <c r="P641" s="42"/>
      <c r="Q641" s="42"/>
      <c r="R641" s="42"/>
      <c r="T641" s="46"/>
      <c r="U641" s="47"/>
      <c r="V641" s="48"/>
      <c r="W641" s="49"/>
      <c r="X641" s="49"/>
      <c r="Y641" s="49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  <c r="AM641" s="50"/>
      <c r="AN641" s="50"/>
      <c r="AO641" s="50"/>
      <c r="AP641" s="50"/>
      <c r="AQ641" s="50"/>
      <c r="AR641" s="50"/>
      <c r="AS641" s="50"/>
      <c r="AT641" s="50"/>
      <c r="AU641" s="50"/>
      <c r="AV641" s="50"/>
      <c r="AW641" s="50"/>
      <c r="AX641" s="50"/>
      <c r="AY641" s="50"/>
    </row>
    <row r="642" ht="12.75" customHeight="1">
      <c r="A642" s="27"/>
      <c r="B642" s="27"/>
      <c r="C642" s="33"/>
      <c r="D642" s="34"/>
      <c r="E642" s="34"/>
      <c r="F642" s="34"/>
      <c r="G642" s="34"/>
      <c r="H642" s="45"/>
      <c r="I642" s="37"/>
      <c r="J642" s="38"/>
      <c r="K642" s="39"/>
      <c r="L642" s="38"/>
      <c r="M642" s="40"/>
      <c r="N642" s="41"/>
      <c r="P642" s="42"/>
      <c r="Q642" s="42"/>
      <c r="R642" s="42"/>
      <c r="T642" s="46"/>
      <c r="U642" s="47"/>
      <c r="V642" s="48"/>
      <c r="W642" s="49"/>
      <c r="X642" s="49"/>
      <c r="Y642" s="49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  <c r="AM642" s="50"/>
      <c r="AN642" s="50"/>
      <c r="AO642" s="50"/>
      <c r="AP642" s="50"/>
      <c r="AQ642" s="50"/>
      <c r="AR642" s="50"/>
      <c r="AS642" s="50"/>
      <c r="AT642" s="50"/>
      <c r="AU642" s="50"/>
      <c r="AV642" s="50"/>
      <c r="AW642" s="50"/>
      <c r="AX642" s="50"/>
      <c r="AY642" s="50"/>
    </row>
    <row r="643" ht="12.75" customHeight="1">
      <c r="A643" s="27"/>
      <c r="B643" s="27"/>
      <c r="C643" s="33"/>
      <c r="D643" s="34"/>
      <c r="E643" s="34"/>
      <c r="F643" s="34"/>
      <c r="G643" s="34"/>
      <c r="H643" s="45"/>
      <c r="I643" s="37"/>
      <c r="J643" s="38"/>
      <c r="K643" s="39"/>
      <c r="L643" s="38"/>
      <c r="M643" s="40"/>
      <c r="N643" s="41"/>
      <c r="P643" s="42"/>
      <c r="Q643" s="42"/>
      <c r="R643" s="42"/>
      <c r="T643" s="46"/>
      <c r="U643" s="47"/>
      <c r="V643" s="48"/>
      <c r="W643" s="49"/>
      <c r="X643" s="49"/>
      <c r="Y643" s="49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  <c r="AM643" s="50"/>
      <c r="AN643" s="50"/>
      <c r="AO643" s="50"/>
      <c r="AP643" s="50"/>
      <c r="AQ643" s="50"/>
      <c r="AR643" s="50"/>
      <c r="AS643" s="50"/>
      <c r="AT643" s="50"/>
      <c r="AU643" s="50"/>
      <c r="AV643" s="50"/>
      <c r="AW643" s="50"/>
      <c r="AX643" s="50"/>
      <c r="AY643" s="50"/>
    </row>
    <row r="644" ht="12.75" customHeight="1">
      <c r="A644" s="27"/>
      <c r="B644" s="27"/>
      <c r="C644" s="33"/>
      <c r="D644" s="34"/>
      <c r="E644" s="34"/>
      <c r="F644" s="34"/>
      <c r="G644" s="34"/>
      <c r="H644" s="45"/>
      <c r="I644" s="37"/>
      <c r="J644" s="38"/>
      <c r="K644" s="39"/>
      <c r="L644" s="38"/>
      <c r="M644" s="40"/>
      <c r="N644" s="41"/>
      <c r="P644" s="42"/>
      <c r="Q644" s="42"/>
      <c r="R644" s="42"/>
      <c r="T644" s="46"/>
      <c r="U644" s="47"/>
      <c r="V644" s="48"/>
      <c r="W644" s="49"/>
      <c r="X644" s="49"/>
      <c r="Y644" s="49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  <c r="AM644" s="50"/>
      <c r="AN644" s="50"/>
      <c r="AO644" s="50"/>
      <c r="AP644" s="50"/>
      <c r="AQ644" s="50"/>
      <c r="AR644" s="50"/>
      <c r="AS644" s="50"/>
      <c r="AT644" s="50"/>
      <c r="AU644" s="50"/>
      <c r="AV644" s="50"/>
      <c r="AW644" s="50"/>
      <c r="AX644" s="50"/>
      <c r="AY644" s="50"/>
    </row>
    <row r="645" ht="12.75" customHeight="1">
      <c r="A645" s="27"/>
      <c r="B645" s="27"/>
      <c r="C645" s="33"/>
      <c r="D645" s="34"/>
      <c r="E645" s="34"/>
      <c r="F645" s="34"/>
      <c r="G645" s="34"/>
      <c r="H645" s="45"/>
      <c r="I645" s="37"/>
      <c r="J645" s="38"/>
      <c r="K645" s="39"/>
      <c r="L645" s="38"/>
      <c r="M645" s="40"/>
      <c r="N645" s="41"/>
      <c r="P645" s="42"/>
      <c r="Q645" s="42"/>
      <c r="R645" s="42"/>
      <c r="T645" s="46"/>
      <c r="U645" s="47"/>
      <c r="V645" s="48"/>
      <c r="W645" s="49"/>
      <c r="X645" s="49"/>
      <c r="Y645" s="49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  <c r="AM645" s="50"/>
      <c r="AN645" s="50"/>
      <c r="AO645" s="50"/>
      <c r="AP645" s="50"/>
      <c r="AQ645" s="50"/>
      <c r="AR645" s="50"/>
      <c r="AS645" s="50"/>
      <c r="AT645" s="50"/>
      <c r="AU645" s="50"/>
      <c r="AV645" s="50"/>
      <c r="AW645" s="50"/>
      <c r="AX645" s="50"/>
      <c r="AY645" s="50"/>
    </row>
    <row r="646" ht="12.75" customHeight="1">
      <c r="A646" s="27"/>
      <c r="B646" s="27"/>
      <c r="C646" s="33"/>
      <c r="D646" s="34"/>
      <c r="E646" s="34"/>
      <c r="F646" s="34"/>
      <c r="G646" s="34"/>
      <c r="H646" s="45"/>
      <c r="I646" s="37"/>
      <c r="J646" s="38"/>
      <c r="K646" s="39"/>
      <c r="L646" s="38"/>
      <c r="M646" s="40"/>
      <c r="N646" s="41"/>
      <c r="P646" s="42"/>
      <c r="Q646" s="42"/>
      <c r="R646" s="42"/>
      <c r="T646" s="46"/>
      <c r="U646" s="47"/>
      <c r="V646" s="48"/>
      <c r="W646" s="49"/>
      <c r="X646" s="49"/>
      <c r="Y646" s="49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  <c r="AM646" s="50"/>
      <c r="AN646" s="50"/>
      <c r="AO646" s="50"/>
      <c r="AP646" s="50"/>
      <c r="AQ646" s="50"/>
      <c r="AR646" s="50"/>
      <c r="AS646" s="50"/>
      <c r="AT646" s="50"/>
      <c r="AU646" s="50"/>
      <c r="AV646" s="50"/>
      <c r="AW646" s="50"/>
      <c r="AX646" s="50"/>
      <c r="AY646" s="50"/>
    </row>
    <row r="647" ht="12.75" customHeight="1">
      <c r="A647" s="27"/>
      <c r="B647" s="27"/>
      <c r="C647" s="33"/>
      <c r="D647" s="34"/>
      <c r="E647" s="34"/>
      <c r="F647" s="34"/>
      <c r="G647" s="34"/>
      <c r="H647" s="45"/>
      <c r="I647" s="37"/>
      <c r="J647" s="38"/>
      <c r="K647" s="39"/>
      <c r="L647" s="38"/>
      <c r="M647" s="40"/>
      <c r="N647" s="41"/>
      <c r="P647" s="42"/>
      <c r="Q647" s="42"/>
      <c r="R647" s="42"/>
      <c r="T647" s="46"/>
      <c r="U647" s="47"/>
      <c r="V647" s="48"/>
      <c r="W647" s="49"/>
      <c r="X647" s="49"/>
      <c r="Y647" s="49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  <c r="AM647" s="50"/>
      <c r="AN647" s="50"/>
      <c r="AO647" s="50"/>
      <c r="AP647" s="50"/>
      <c r="AQ647" s="50"/>
      <c r="AR647" s="50"/>
      <c r="AS647" s="50"/>
      <c r="AT647" s="50"/>
      <c r="AU647" s="50"/>
      <c r="AV647" s="50"/>
      <c r="AW647" s="50"/>
      <c r="AX647" s="50"/>
      <c r="AY647" s="50"/>
    </row>
    <row r="648" ht="12.75" customHeight="1">
      <c r="A648" s="27"/>
      <c r="B648" s="27"/>
      <c r="C648" s="33"/>
      <c r="D648" s="34"/>
      <c r="E648" s="34"/>
      <c r="F648" s="34"/>
      <c r="G648" s="34"/>
      <c r="H648" s="45"/>
      <c r="I648" s="37"/>
      <c r="J648" s="38"/>
      <c r="K648" s="39"/>
      <c r="L648" s="38"/>
      <c r="M648" s="40"/>
      <c r="N648" s="41"/>
      <c r="P648" s="42"/>
      <c r="Q648" s="42"/>
      <c r="R648" s="42"/>
      <c r="T648" s="46"/>
      <c r="U648" s="47"/>
      <c r="V648" s="48"/>
      <c r="W648" s="49"/>
      <c r="X648" s="49"/>
      <c r="Y648" s="49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  <c r="AM648" s="50"/>
      <c r="AN648" s="50"/>
      <c r="AO648" s="50"/>
      <c r="AP648" s="50"/>
      <c r="AQ648" s="50"/>
      <c r="AR648" s="50"/>
      <c r="AS648" s="50"/>
      <c r="AT648" s="50"/>
      <c r="AU648" s="50"/>
      <c r="AV648" s="50"/>
      <c r="AW648" s="50"/>
      <c r="AX648" s="50"/>
      <c r="AY648" s="50"/>
    </row>
    <row r="649" ht="12.75" customHeight="1">
      <c r="A649" s="27"/>
      <c r="B649" s="27"/>
      <c r="C649" s="33"/>
      <c r="D649" s="34"/>
      <c r="E649" s="34"/>
      <c r="F649" s="34"/>
      <c r="G649" s="34"/>
      <c r="H649" s="45"/>
      <c r="I649" s="37"/>
      <c r="J649" s="38"/>
      <c r="K649" s="39"/>
      <c r="L649" s="38"/>
      <c r="M649" s="40"/>
      <c r="N649" s="41"/>
      <c r="P649" s="42"/>
      <c r="Q649" s="42"/>
      <c r="R649" s="42"/>
      <c r="T649" s="46"/>
      <c r="U649" s="47"/>
      <c r="V649" s="48"/>
      <c r="W649" s="49"/>
      <c r="X649" s="49"/>
      <c r="Y649" s="49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  <c r="AM649" s="50"/>
      <c r="AN649" s="50"/>
      <c r="AO649" s="50"/>
      <c r="AP649" s="50"/>
      <c r="AQ649" s="50"/>
      <c r="AR649" s="50"/>
      <c r="AS649" s="50"/>
      <c r="AT649" s="50"/>
      <c r="AU649" s="50"/>
      <c r="AV649" s="50"/>
      <c r="AW649" s="50"/>
      <c r="AX649" s="50"/>
      <c r="AY649" s="50"/>
    </row>
    <row r="650" ht="12.75" customHeight="1">
      <c r="A650" s="27"/>
      <c r="B650" s="27"/>
      <c r="C650" s="33"/>
      <c r="D650" s="34"/>
      <c r="E650" s="34"/>
      <c r="F650" s="34"/>
      <c r="G650" s="34"/>
      <c r="H650" s="45"/>
      <c r="I650" s="37"/>
      <c r="J650" s="38"/>
      <c r="K650" s="39"/>
      <c r="L650" s="38"/>
      <c r="M650" s="40"/>
      <c r="N650" s="41"/>
      <c r="P650" s="42"/>
      <c r="Q650" s="42"/>
      <c r="R650" s="42"/>
      <c r="T650" s="46"/>
      <c r="U650" s="47"/>
      <c r="V650" s="48"/>
      <c r="W650" s="49"/>
      <c r="X650" s="49"/>
      <c r="Y650" s="49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  <c r="AM650" s="50"/>
      <c r="AN650" s="50"/>
      <c r="AO650" s="50"/>
      <c r="AP650" s="50"/>
      <c r="AQ650" s="50"/>
      <c r="AR650" s="50"/>
      <c r="AS650" s="50"/>
      <c r="AT650" s="50"/>
      <c r="AU650" s="50"/>
      <c r="AV650" s="50"/>
      <c r="AW650" s="50"/>
      <c r="AX650" s="50"/>
      <c r="AY650" s="50"/>
    </row>
    <row r="651" ht="12.75" customHeight="1">
      <c r="A651" s="27"/>
      <c r="B651" s="27"/>
      <c r="C651" s="33"/>
      <c r="D651" s="34"/>
      <c r="E651" s="34"/>
      <c r="F651" s="34"/>
      <c r="G651" s="34"/>
      <c r="H651" s="45"/>
      <c r="I651" s="37"/>
      <c r="J651" s="38"/>
      <c r="K651" s="39"/>
      <c r="L651" s="38"/>
      <c r="M651" s="40"/>
      <c r="N651" s="41"/>
      <c r="P651" s="42"/>
      <c r="Q651" s="42"/>
      <c r="R651" s="42"/>
      <c r="T651" s="46"/>
      <c r="U651" s="47"/>
      <c r="V651" s="48"/>
      <c r="W651" s="49"/>
      <c r="X651" s="49"/>
      <c r="Y651" s="49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  <c r="AM651" s="50"/>
      <c r="AN651" s="50"/>
      <c r="AO651" s="50"/>
      <c r="AP651" s="50"/>
      <c r="AQ651" s="50"/>
      <c r="AR651" s="50"/>
      <c r="AS651" s="50"/>
      <c r="AT651" s="50"/>
      <c r="AU651" s="50"/>
      <c r="AV651" s="50"/>
      <c r="AW651" s="50"/>
      <c r="AX651" s="50"/>
      <c r="AY651" s="50"/>
    </row>
    <row r="652" ht="12.75" customHeight="1">
      <c r="A652" s="27"/>
      <c r="B652" s="27"/>
      <c r="C652" s="33"/>
      <c r="D652" s="34"/>
      <c r="E652" s="34"/>
      <c r="F652" s="34"/>
      <c r="G652" s="34"/>
      <c r="H652" s="45"/>
      <c r="I652" s="37"/>
      <c r="J652" s="38"/>
      <c r="K652" s="39"/>
      <c r="L652" s="38"/>
      <c r="M652" s="40"/>
      <c r="N652" s="41"/>
      <c r="P652" s="42"/>
      <c r="Q652" s="42"/>
      <c r="R652" s="42"/>
      <c r="T652" s="46"/>
      <c r="U652" s="47"/>
      <c r="V652" s="48"/>
      <c r="W652" s="49"/>
      <c r="X652" s="49"/>
      <c r="Y652" s="49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  <c r="AM652" s="50"/>
      <c r="AN652" s="50"/>
      <c r="AO652" s="50"/>
      <c r="AP652" s="50"/>
      <c r="AQ652" s="50"/>
      <c r="AR652" s="50"/>
      <c r="AS652" s="50"/>
      <c r="AT652" s="50"/>
      <c r="AU652" s="50"/>
      <c r="AV652" s="50"/>
      <c r="AW652" s="50"/>
      <c r="AX652" s="50"/>
      <c r="AY652" s="50"/>
    </row>
    <row r="653" ht="12.75" customHeight="1">
      <c r="A653" s="27"/>
      <c r="B653" s="27"/>
      <c r="C653" s="33"/>
      <c r="D653" s="34"/>
      <c r="E653" s="34"/>
      <c r="F653" s="34"/>
      <c r="G653" s="34"/>
      <c r="H653" s="45"/>
      <c r="I653" s="37"/>
      <c r="J653" s="38"/>
      <c r="K653" s="39"/>
      <c r="L653" s="38"/>
      <c r="M653" s="40"/>
      <c r="N653" s="41"/>
      <c r="P653" s="42"/>
      <c r="Q653" s="42"/>
      <c r="R653" s="42"/>
      <c r="T653" s="46"/>
      <c r="U653" s="47"/>
      <c r="V653" s="48"/>
      <c r="W653" s="49"/>
      <c r="X653" s="49"/>
      <c r="Y653" s="49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  <c r="AM653" s="50"/>
      <c r="AN653" s="50"/>
      <c r="AO653" s="50"/>
      <c r="AP653" s="50"/>
      <c r="AQ653" s="50"/>
      <c r="AR653" s="50"/>
      <c r="AS653" s="50"/>
      <c r="AT653" s="50"/>
      <c r="AU653" s="50"/>
      <c r="AV653" s="50"/>
      <c r="AW653" s="50"/>
      <c r="AX653" s="50"/>
      <c r="AY653" s="50"/>
    </row>
    <row r="654" ht="12.75" customHeight="1">
      <c r="A654" s="27"/>
      <c r="B654" s="27"/>
      <c r="C654" s="33"/>
      <c r="D654" s="34"/>
      <c r="E654" s="34"/>
      <c r="F654" s="34"/>
      <c r="G654" s="34"/>
      <c r="H654" s="45"/>
      <c r="I654" s="37"/>
      <c r="J654" s="38"/>
      <c r="K654" s="39"/>
      <c r="L654" s="38"/>
      <c r="M654" s="40"/>
      <c r="N654" s="41"/>
      <c r="P654" s="42"/>
      <c r="Q654" s="42"/>
      <c r="R654" s="42"/>
      <c r="T654" s="46"/>
      <c r="U654" s="47"/>
      <c r="V654" s="48"/>
      <c r="W654" s="49"/>
      <c r="X654" s="49"/>
      <c r="Y654" s="49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  <c r="AM654" s="50"/>
      <c r="AN654" s="50"/>
      <c r="AO654" s="50"/>
      <c r="AP654" s="50"/>
      <c r="AQ654" s="50"/>
      <c r="AR654" s="50"/>
      <c r="AS654" s="50"/>
      <c r="AT654" s="50"/>
      <c r="AU654" s="50"/>
      <c r="AV654" s="50"/>
      <c r="AW654" s="50"/>
      <c r="AX654" s="50"/>
      <c r="AY654" s="50"/>
    </row>
    <row r="655" ht="12.75" customHeight="1">
      <c r="A655" s="27"/>
      <c r="B655" s="27"/>
      <c r="C655" s="33"/>
      <c r="D655" s="34"/>
      <c r="E655" s="34"/>
      <c r="F655" s="34"/>
      <c r="G655" s="34"/>
      <c r="H655" s="45"/>
      <c r="I655" s="37"/>
      <c r="J655" s="38"/>
      <c r="K655" s="39"/>
      <c r="L655" s="38"/>
      <c r="M655" s="40"/>
      <c r="N655" s="41"/>
      <c r="P655" s="42"/>
      <c r="Q655" s="42"/>
      <c r="R655" s="42"/>
      <c r="T655" s="46"/>
      <c r="U655" s="47"/>
      <c r="V655" s="48"/>
      <c r="W655" s="49"/>
      <c r="X655" s="49"/>
      <c r="Y655" s="49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  <c r="AM655" s="50"/>
      <c r="AN655" s="50"/>
      <c r="AO655" s="50"/>
      <c r="AP655" s="50"/>
      <c r="AQ655" s="50"/>
      <c r="AR655" s="50"/>
      <c r="AS655" s="50"/>
      <c r="AT655" s="50"/>
      <c r="AU655" s="50"/>
      <c r="AV655" s="50"/>
      <c r="AW655" s="50"/>
      <c r="AX655" s="50"/>
      <c r="AY655" s="50"/>
    </row>
    <row r="656" ht="12.75" customHeight="1">
      <c r="A656" s="27"/>
      <c r="B656" s="27"/>
      <c r="C656" s="33"/>
      <c r="D656" s="34"/>
      <c r="E656" s="34"/>
      <c r="F656" s="34"/>
      <c r="G656" s="34"/>
      <c r="H656" s="45"/>
      <c r="I656" s="37"/>
      <c r="J656" s="38"/>
      <c r="K656" s="39"/>
      <c r="L656" s="38"/>
      <c r="M656" s="40"/>
      <c r="N656" s="41"/>
      <c r="P656" s="42"/>
      <c r="Q656" s="42"/>
      <c r="R656" s="42"/>
      <c r="T656" s="46"/>
      <c r="U656" s="47"/>
      <c r="V656" s="48"/>
      <c r="W656" s="49"/>
      <c r="X656" s="49"/>
      <c r="Y656" s="49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  <c r="AM656" s="50"/>
      <c r="AN656" s="50"/>
      <c r="AO656" s="50"/>
      <c r="AP656" s="50"/>
      <c r="AQ656" s="50"/>
      <c r="AR656" s="50"/>
      <c r="AS656" s="50"/>
      <c r="AT656" s="50"/>
      <c r="AU656" s="50"/>
      <c r="AV656" s="50"/>
      <c r="AW656" s="50"/>
      <c r="AX656" s="50"/>
      <c r="AY656" s="50"/>
    </row>
    <row r="657" ht="12.75" customHeight="1">
      <c r="A657" s="27"/>
      <c r="B657" s="27"/>
      <c r="C657" s="33"/>
      <c r="D657" s="34"/>
      <c r="E657" s="34"/>
      <c r="F657" s="34"/>
      <c r="G657" s="34"/>
      <c r="H657" s="45"/>
      <c r="I657" s="37"/>
      <c r="J657" s="38"/>
      <c r="K657" s="39"/>
      <c r="L657" s="38"/>
      <c r="M657" s="40"/>
      <c r="N657" s="41"/>
      <c r="P657" s="42"/>
      <c r="Q657" s="42"/>
      <c r="R657" s="42"/>
      <c r="T657" s="46"/>
      <c r="U657" s="47"/>
      <c r="V657" s="48"/>
      <c r="W657" s="49"/>
      <c r="X657" s="49"/>
      <c r="Y657" s="49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  <c r="AM657" s="50"/>
      <c r="AN657" s="50"/>
      <c r="AO657" s="50"/>
      <c r="AP657" s="50"/>
      <c r="AQ657" s="50"/>
      <c r="AR657" s="50"/>
      <c r="AS657" s="50"/>
      <c r="AT657" s="50"/>
      <c r="AU657" s="50"/>
      <c r="AV657" s="50"/>
      <c r="AW657" s="50"/>
      <c r="AX657" s="50"/>
      <c r="AY657" s="50"/>
    </row>
    <row r="658" ht="12.75" customHeight="1">
      <c r="A658" s="27"/>
      <c r="B658" s="27"/>
      <c r="C658" s="33"/>
      <c r="D658" s="34"/>
      <c r="E658" s="34"/>
      <c r="F658" s="34"/>
      <c r="G658" s="34"/>
      <c r="H658" s="45"/>
      <c r="I658" s="37"/>
      <c r="J658" s="38"/>
      <c r="K658" s="39"/>
      <c r="L658" s="38"/>
      <c r="M658" s="40"/>
      <c r="N658" s="41"/>
      <c r="P658" s="42"/>
      <c r="Q658" s="42"/>
      <c r="R658" s="42"/>
      <c r="T658" s="46"/>
      <c r="U658" s="47"/>
      <c r="V658" s="48"/>
      <c r="W658" s="49"/>
      <c r="X658" s="49"/>
      <c r="Y658" s="49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  <c r="AM658" s="50"/>
      <c r="AN658" s="50"/>
      <c r="AO658" s="50"/>
      <c r="AP658" s="50"/>
      <c r="AQ658" s="50"/>
      <c r="AR658" s="50"/>
      <c r="AS658" s="50"/>
      <c r="AT658" s="50"/>
      <c r="AU658" s="50"/>
      <c r="AV658" s="50"/>
      <c r="AW658" s="50"/>
      <c r="AX658" s="50"/>
      <c r="AY658" s="50"/>
    </row>
    <row r="659" ht="12.75" customHeight="1">
      <c r="A659" s="27"/>
      <c r="B659" s="27"/>
      <c r="C659" s="33"/>
      <c r="D659" s="34"/>
      <c r="E659" s="34"/>
      <c r="F659" s="34"/>
      <c r="G659" s="34"/>
      <c r="H659" s="45"/>
      <c r="I659" s="37"/>
      <c r="J659" s="38"/>
      <c r="K659" s="39"/>
      <c r="L659" s="38"/>
      <c r="M659" s="40"/>
      <c r="N659" s="41"/>
      <c r="P659" s="42"/>
      <c r="Q659" s="42"/>
      <c r="R659" s="42"/>
      <c r="T659" s="46"/>
      <c r="U659" s="47"/>
      <c r="V659" s="48"/>
      <c r="W659" s="49"/>
      <c r="X659" s="49"/>
      <c r="Y659" s="49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  <c r="AM659" s="50"/>
      <c r="AN659" s="50"/>
      <c r="AO659" s="50"/>
      <c r="AP659" s="50"/>
      <c r="AQ659" s="50"/>
      <c r="AR659" s="50"/>
      <c r="AS659" s="50"/>
      <c r="AT659" s="50"/>
      <c r="AU659" s="50"/>
      <c r="AV659" s="50"/>
      <c r="AW659" s="50"/>
      <c r="AX659" s="50"/>
      <c r="AY659" s="50"/>
    </row>
    <row r="660" ht="12.75" customHeight="1">
      <c r="A660" s="27"/>
      <c r="B660" s="27"/>
      <c r="C660" s="33"/>
      <c r="D660" s="34"/>
      <c r="E660" s="34"/>
      <c r="F660" s="34"/>
      <c r="G660" s="34"/>
      <c r="H660" s="45"/>
      <c r="I660" s="37"/>
      <c r="J660" s="38"/>
      <c r="K660" s="39"/>
      <c r="L660" s="38"/>
      <c r="M660" s="40"/>
      <c r="N660" s="41"/>
      <c r="P660" s="42"/>
      <c r="Q660" s="42"/>
      <c r="R660" s="42"/>
      <c r="T660" s="46"/>
      <c r="U660" s="47"/>
      <c r="V660" s="48"/>
      <c r="W660" s="49"/>
      <c r="X660" s="49"/>
      <c r="Y660" s="49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  <c r="AM660" s="50"/>
      <c r="AN660" s="50"/>
      <c r="AO660" s="50"/>
      <c r="AP660" s="50"/>
      <c r="AQ660" s="50"/>
      <c r="AR660" s="50"/>
      <c r="AS660" s="50"/>
      <c r="AT660" s="50"/>
      <c r="AU660" s="50"/>
      <c r="AV660" s="50"/>
      <c r="AW660" s="50"/>
      <c r="AX660" s="50"/>
      <c r="AY660" s="50"/>
    </row>
    <row r="661" ht="12.75" customHeight="1">
      <c r="A661" s="27"/>
      <c r="B661" s="27"/>
      <c r="C661" s="33"/>
      <c r="D661" s="34"/>
      <c r="E661" s="34"/>
      <c r="F661" s="34"/>
      <c r="G661" s="34"/>
      <c r="H661" s="45"/>
      <c r="I661" s="37"/>
      <c r="J661" s="38"/>
      <c r="K661" s="39"/>
      <c r="L661" s="38"/>
      <c r="M661" s="40"/>
      <c r="N661" s="41"/>
      <c r="P661" s="42"/>
      <c r="Q661" s="42"/>
      <c r="R661" s="42"/>
      <c r="T661" s="46"/>
      <c r="U661" s="47"/>
      <c r="V661" s="48"/>
      <c r="W661" s="49"/>
      <c r="X661" s="49"/>
      <c r="Y661" s="49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  <c r="AM661" s="50"/>
      <c r="AN661" s="50"/>
      <c r="AO661" s="50"/>
      <c r="AP661" s="50"/>
      <c r="AQ661" s="50"/>
      <c r="AR661" s="50"/>
      <c r="AS661" s="50"/>
      <c r="AT661" s="50"/>
      <c r="AU661" s="50"/>
      <c r="AV661" s="50"/>
      <c r="AW661" s="50"/>
      <c r="AX661" s="50"/>
      <c r="AY661" s="50"/>
    </row>
    <row r="662" ht="12.75" customHeight="1">
      <c r="A662" s="27"/>
      <c r="B662" s="27"/>
      <c r="C662" s="33"/>
      <c r="D662" s="34"/>
      <c r="E662" s="34"/>
      <c r="F662" s="34"/>
      <c r="G662" s="34"/>
      <c r="H662" s="45"/>
      <c r="I662" s="37"/>
      <c r="J662" s="38"/>
      <c r="K662" s="39"/>
      <c r="L662" s="38"/>
      <c r="M662" s="40"/>
      <c r="N662" s="41"/>
      <c r="P662" s="42"/>
      <c r="Q662" s="42"/>
      <c r="R662" s="42"/>
      <c r="T662" s="46"/>
      <c r="U662" s="47"/>
      <c r="V662" s="48"/>
      <c r="W662" s="49"/>
      <c r="X662" s="49"/>
      <c r="Y662" s="49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  <c r="AM662" s="50"/>
      <c r="AN662" s="50"/>
      <c r="AO662" s="50"/>
      <c r="AP662" s="50"/>
      <c r="AQ662" s="50"/>
      <c r="AR662" s="50"/>
      <c r="AS662" s="50"/>
      <c r="AT662" s="50"/>
      <c r="AU662" s="50"/>
      <c r="AV662" s="50"/>
      <c r="AW662" s="50"/>
      <c r="AX662" s="50"/>
      <c r="AY662" s="50"/>
    </row>
    <row r="663" ht="12.75" customHeight="1">
      <c r="A663" s="27"/>
      <c r="B663" s="27"/>
      <c r="C663" s="33"/>
      <c r="D663" s="34"/>
      <c r="E663" s="34"/>
      <c r="F663" s="34"/>
      <c r="G663" s="34"/>
      <c r="H663" s="45"/>
      <c r="I663" s="37"/>
      <c r="J663" s="38"/>
      <c r="K663" s="39"/>
      <c r="L663" s="38"/>
      <c r="M663" s="40"/>
      <c r="N663" s="41"/>
      <c r="P663" s="42"/>
      <c r="Q663" s="42"/>
      <c r="R663" s="42"/>
      <c r="T663" s="46"/>
      <c r="U663" s="47"/>
      <c r="V663" s="48"/>
      <c r="W663" s="49"/>
      <c r="X663" s="49"/>
      <c r="Y663" s="49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  <c r="AM663" s="50"/>
      <c r="AN663" s="50"/>
      <c r="AO663" s="50"/>
      <c r="AP663" s="50"/>
      <c r="AQ663" s="50"/>
      <c r="AR663" s="50"/>
      <c r="AS663" s="50"/>
      <c r="AT663" s="50"/>
      <c r="AU663" s="50"/>
      <c r="AV663" s="50"/>
      <c r="AW663" s="50"/>
      <c r="AX663" s="50"/>
      <c r="AY663" s="50"/>
    </row>
    <row r="664" ht="12.75" customHeight="1">
      <c r="A664" s="27"/>
      <c r="B664" s="27"/>
      <c r="C664" s="33"/>
      <c r="D664" s="34"/>
      <c r="E664" s="34"/>
      <c r="F664" s="34"/>
      <c r="G664" s="34"/>
      <c r="H664" s="45"/>
      <c r="I664" s="37"/>
      <c r="J664" s="38"/>
      <c r="K664" s="39"/>
      <c r="L664" s="38"/>
      <c r="M664" s="40"/>
      <c r="N664" s="41"/>
      <c r="P664" s="42"/>
      <c r="Q664" s="42"/>
      <c r="R664" s="42"/>
      <c r="T664" s="46"/>
      <c r="U664" s="47"/>
      <c r="V664" s="48"/>
      <c r="W664" s="49"/>
      <c r="X664" s="49"/>
      <c r="Y664" s="49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  <c r="AM664" s="50"/>
      <c r="AN664" s="50"/>
      <c r="AO664" s="50"/>
      <c r="AP664" s="50"/>
      <c r="AQ664" s="50"/>
      <c r="AR664" s="50"/>
      <c r="AS664" s="50"/>
      <c r="AT664" s="50"/>
      <c r="AU664" s="50"/>
      <c r="AV664" s="50"/>
      <c r="AW664" s="50"/>
      <c r="AX664" s="50"/>
      <c r="AY664" s="50"/>
    </row>
    <row r="665" ht="12.75" customHeight="1">
      <c r="A665" s="27"/>
      <c r="B665" s="27"/>
      <c r="C665" s="33"/>
      <c r="D665" s="34"/>
      <c r="E665" s="34"/>
      <c r="F665" s="34"/>
      <c r="G665" s="34"/>
      <c r="H665" s="45"/>
      <c r="I665" s="37"/>
      <c r="J665" s="38"/>
      <c r="K665" s="39"/>
      <c r="L665" s="38"/>
      <c r="M665" s="40"/>
      <c r="N665" s="41"/>
      <c r="P665" s="42"/>
      <c r="Q665" s="42"/>
      <c r="R665" s="42"/>
      <c r="T665" s="46"/>
      <c r="U665" s="47"/>
      <c r="V665" s="48"/>
      <c r="W665" s="49"/>
      <c r="X665" s="49"/>
      <c r="Y665" s="49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  <c r="AM665" s="50"/>
      <c r="AN665" s="50"/>
      <c r="AO665" s="50"/>
      <c r="AP665" s="50"/>
      <c r="AQ665" s="50"/>
      <c r="AR665" s="50"/>
      <c r="AS665" s="50"/>
      <c r="AT665" s="50"/>
      <c r="AU665" s="50"/>
      <c r="AV665" s="50"/>
      <c r="AW665" s="50"/>
      <c r="AX665" s="50"/>
      <c r="AY665" s="50"/>
    </row>
    <row r="666" ht="12.75" customHeight="1">
      <c r="A666" s="27"/>
      <c r="B666" s="27"/>
      <c r="C666" s="33"/>
      <c r="D666" s="34"/>
      <c r="E666" s="34"/>
      <c r="F666" s="34"/>
      <c r="G666" s="34"/>
      <c r="H666" s="45"/>
      <c r="I666" s="37"/>
      <c r="J666" s="38"/>
      <c r="K666" s="39"/>
      <c r="L666" s="38"/>
      <c r="M666" s="40"/>
      <c r="N666" s="41"/>
      <c r="P666" s="42"/>
      <c r="Q666" s="42"/>
      <c r="R666" s="42"/>
      <c r="T666" s="46"/>
      <c r="U666" s="47"/>
      <c r="V666" s="48"/>
      <c r="W666" s="49"/>
      <c r="X666" s="49"/>
      <c r="Y666" s="49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  <c r="AM666" s="50"/>
      <c r="AN666" s="50"/>
      <c r="AO666" s="50"/>
      <c r="AP666" s="50"/>
      <c r="AQ666" s="50"/>
      <c r="AR666" s="50"/>
      <c r="AS666" s="50"/>
      <c r="AT666" s="50"/>
      <c r="AU666" s="50"/>
      <c r="AV666" s="50"/>
      <c r="AW666" s="50"/>
      <c r="AX666" s="50"/>
      <c r="AY666" s="50"/>
    </row>
    <row r="667" ht="12.75" customHeight="1">
      <c r="A667" s="27"/>
      <c r="B667" s="27"/>
      <c r="C667" s="33"/>
      <c r="D667" s="34"/>
      <c r="E667" s="34"/>
      <c r="F667" s="34"/>
      <c r="G667" s="34"/>
      <c r="H667" s="45"/>
      <c r="I667" s="37"/>
      <c r="J667" s="38"/>
      <c r="K667" s="39"/>
      <c r="L667" s="38"/>
      <c r="M667" s="40"/>
      <c r="N667" s="41"/>
      <c r="P667" s="42"/>
      <c r="Q667" s="42"/>
      <c r="R667" s="42"/>
      <c r="T667" s="46"/>
      <c r="U667" s="47"/>
      <c r="V667" s="48"/>
      <c r="W667" s="49"/>
      <c r="X667" s="49"/>
      <c r="Y667" s="49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  <c r="AM667" s="50"/>
      <c r="AN667" s="50"/>
      <c r="AO667" s="50"/>
      <c r="AP667" s="50"/>
      <c r="AQ667" s="50"/>
      <c r="AR667" s="50"/>
      <c r="AS667" s="50"/>
      <c r="AT667" s="50"/>
      <c r="AU667" s="50"/>
      <c r="AV667" s="50"/>
      <c r="AW667" s="50"/>
      <c r="AX667" s="50"/>
      <c r="AY667" s="50"/>
    </row>
    <row r="668" ht="12.75" customHeight="1">
      <c r="A668" s="27"/>
      <c r="B668" s="27"/>
      <c r="C668" s="33"/>
      <c r="D668" s="34"/>
      <c r="E668" s="34"/>
      <c r="F668" s="34"/>
      <c r="G668" s="34"/>
      <c r="H668" s="45"/>
      <c r="I668" s="37"/>
      <c r="J668" s="38"/>
      <c r="K668" s="39"/>
      <c r="L668" s="38"/>
      <c r="M668" s="40"/>
      <c r="N668" s="41"/>
      <c r="P668" s="42"/>
      <c r="Q668" s="42"/>
      <c r="R668" s="42"/>
      <c r="T668" s="46"/>
      <c r="U668" s="47"/>
      <c r="V668" s="48"/>
      <c r="W668" s="49"/>
      <c r="X668" s="49"/>
      <c r="Y668" s="49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  <c r="AM668" s="50"/>
      <c r="AN668" s="50"/>
      <c r="AO668" s="50"/>
      <c r="AP668" s="50"/>
      <c r="AQ668" s="50"/>
      <c r="AR668" s="50"/>
      <c r="AS668" s="50"/>
      <c r="AT668" s="50"/>
      <c r="AU668" s="50"/>
      <c r="AV668" s="50"/>
      <c r="AW668" s="50"/>
      <c r="AX668" s="50"/>
      <c r="AY668" s="50"/>
    </row>
    <row r="669" ht="12.75" customHeight="1">
      <c r="A669" s="27"/>
      <c r="B669" s="27"/>
      <c r="C669" s="33"/>
      <c r="D669" s="34"/>
      <c r="E669" s="34"/>
      <c r="F669" s="34"/>
      <c r="G669" s="34"/>
      <c r="H669" s="45"/>
      <c r="I669" s="37"/>
      <c r="J669" s="38"/>
      <c r="K669" s="39"/>
      <c r="L669" s="38"/>
      <c r="M669" s="40"/>
      <c r="N669" s="41"/>
      <c r="P669" s="42"/>
      <c r="Q669" s="42"/>
      <c r="R669" s="42"/>
      <c r="T669" s="46"/>
      <c r="U669" s="47"/>
      <c r="V669" s="48"/>
      <c r="W669" s="49"/>
      <c r="X669" s="49"/>
      <c r="Y669" s="49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  <c r="AM669" s="50"/>
      <c r="AN669" s="50"/>
      <c r="AO669" s="50"/>
      <c r="AP669" s="50"/>
      <c r="AQ669" s="50"/>
      <c r="AR669" s="50"/>
      <c r="AS669" s="50"/>
      <c r="AT669" s="50"/>
      <c r="AU669" s="50"/>
      <c r="AV669" s="50"/>
      <c r="AW669" s="50"/>
      <c r="AX669" s="50"/>
      <c r="AY669" s="50"/>
    </row>
    <row r="670" ht="12.75" customHeight="1">
      <c r="A670" s="27"/>
      <c r="B670" s="27"/>
      <c r="C670" s="33"/>
      <c r="D670" s="34"/>
      <c r="E670" s="34"/>
      <c r="F670" s="34"/>
      <c r="G670" s="34"/>
      <c r="H670" s="45"/>
      <c r="I670" s="37"/>
      <c r="J670" s="38"/>
      <c r="K670" s="39"/>
      <c r="L670" s="38"/>
      <c r="M670" s="40"/>
      <c r="N670" s="41"/>
      <c r="P670" s="42"/>
      <c r="Q670" s="42"/>
      <c r="R670" s="42"/>
      <c r="T670" s="46"/>
      <c r="U670" s="47"/>
      <c r="V670" s="48"/>
      <c r="W670" s="49"/>
      <c r="X670" s="49"/>
      <c r="Y670" s="49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  <c r="AM670" s="50"/>
      <c r="AN670" s="50"/>
      <c r="AO670" s="50"/>
      <c r="AP670" s="50"/>
      <c r="AQ670" s="50"/>
      <c r="AR670" s="50"/>
      <c r="AS670" s="50"/>
      <c r="AT670" s="50"/>
      <c r="AU670" s="50"/>
      <c r="AV670" s="50"/>
      <c r="AW670" s="50"/>
      <c r="AX670" s="50"/>
      <c r="AY670" s="50"/>
    </row>
    <row r="671" ht="12.75" customHeight="1">
      <c r="A671" s="27"/>
      <c r="B671" s="27"/>
      <c r="C671" s="33"/>
      <c r="D671" s="34"/>
      <c r="E671" s="34"/>
      <c r="F671" s="34"/>
      <c r="G671" s="34"/>
      <c r="H671" s="45"/>
      <c r="I671" s="37"/>
      <c r="J671" s="38"/>
      <c r="K671" s="39"/>
      <c r="L671" s="38"/>
      <c r="M671" s="40"/>
      <c r="N671" s="41"/>
      <c r="P671" s="42"/>
      <c r="Q671" s="42"/>
      <c r="R671" s="42"/>
      <c r="T671" s="46"/>
      <c r="U671" s="47"/>
      <c r="V671" s="48"/>
      <c r="W671" s="49"/>
      <c r="X671" s="49"/>
      <c r="Y671" s="49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  <c r="AM671" s="50"/>
      <c r="AN671" s="50"/>
      <c r="AO671" s="50"/>
      <c r="AP671" s="50"/>
      <c r="AQ671" s="50"/>
      <c r="AR671" s="50"/>
      <c r="AS671" s="50"/>
      <c r="AT671" s="50"/>
      <c r="AU671" s="50"/>
      <c r="AV671" s="50"/>
      <c r="AW671" s="50"/>
      <c r="AX671" s="50"/>
      <c r="AY671" s="50"/>
    </row>
    <row r="672" ht="12.75" customHeight="1">
      <c r="A672" s="27"/>
      <c r="B672" s="27"/>
      <c r="C672" s="33"/>
      <c r="D672" s="34"/>
      <c r="E672" s="34"/>
      <c r="F672" s="34"/>
      <c r="G672" s="34"/>
      <c r="H672" s="45"/>
      <c r="I672" s="37"/>
      <c r="J672" s="38"/>
      <c r="K672" s="39"/>
      <c r="L672" s="38"/>
      <c r="M672" s="40"/>
      <c r="N672" s="41"/>
      <c r="P672" s="42"/>
      <c r="Q672" s="42"/>
      <c r="R672" s="42"/>
      <c r="T672" s="46"/>
      <c r="U672" s="47"/>
      <c r="V672" s="48"/>
      <c r="W672" s="49"/>
      <c r="X672" s="49"/>
      <c r="Y672" s="49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  <c r="AM672" s="50"/>
      <c r="AN672" s="50"/>
      <c r="AO672" s="50"/>
      <c r="AP672" s="50"/>
      <c r="AQ672" s="50"/>
      <c r="AR672" s="50"/>
      <c r="AS672" s="50"/>
      <c r="AT672" s="50"/>
      <c r="AU672" s="50"/>
      <c r="AV672" s="50"/>
      <c r="AW672" s="50"/>
      <c r="AX672" s="50"/>
      <c r="AY672" s="50"/>
    </row>
    <row r="673" ht="12.75" customHeight="1">
      <c r="A673" s="27"/>
      <c r="B673" s="27"/>
      <c r="C673" s="33"/>
      <c r="D673" s="34"/>
      <c r="E673" s="34"/>
      <c r="F673" s="34"/>
      <c r="G673" s="34"/>
      <c r="H673" s="45"/>
      <c r="I673" s="37"/>
      <c r="J673" s="38"/>
      <c r="K673" s="39"/>
      <c r="L673" s="38"/>
      <c r="M673" s="40"/>
      <c r="N673" s="41"/>
      <c r="P673" s="42"/>
      <c r="Q673" s="42"/>
      <c r="R673" s="42"/>
      <c r="T673" s="46"/>
      <c r="U673" s="47"/>
      <c r="V673" s="48"/>
      <c r="W673" s="49"/>
      <c r="X673" s="49"/>
      <c r="Y673" s="49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  <c r="AM673" s="50"/>
      <c r="AN673" s="50"/>
      <c r="AO673" s="50"/>
      <c r="AP673" s="50"/>
      <c r="AQ673" s="50"/>
      <c r="AR673" s="50"/>
      <c r="AS673" s="50"/>
      <c r="AT673" s="50"/>
      <c r="AU673" s="50"/>
      <c r="AV673" s="50"/>
      <c r="AW673" s="50"/>
      <c r="AX673" s="50"/>
      <c r="AY673" s="50"/>
    </row>
    <row r="674" ht="12.75" customHeight="1">
      <c r="A674" s="27"/>
      <c r="B674" s="27"/>
      <c r="C674" s="33"/>
      <c r="D674" s="34"/>
      <c r="E674" s="34"/>
      <c r="F674" s="34"/>
      <c r="G674" s="34"/>
      <c r="H674" s="45"/>
      <c r="I674" s="37"/>
      <c r="J674" s="38"/>
      <c r="K674" s="39"/>
      <c r="L674" s="38"/>
      <c r="M674" s="40"/>
      <c r="N674" s="41"/>
      <c r="P674" s="42"/>
      <c r="Q674" s="42"/>
      <c r="R674" s="42"/>
      <c r="T674" s="46"/>
      <c r="U674" s="47"/>
      <c r="V674" s="48"/>
      <c r="W674" s="49"/>
      <c r="X674" s="49"/>
      <c r="Y674" s="49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  <c r="AM674" s="50"/>
      <c r="AN674" s="50"/>
      <c r="AO674" s="50"/>
      <c r="AP674" s="50"/>
      <c r="AQ674" s="50"/>
      <c r="AR674" s="50"/>
      <c r="AS674" s="50"/>
      <c r="AT674" s="50"/>
      <c r="AU674" s="50"/>
      <c r="AV674" s="50"/>
      <c r="AW674" s="50"/>
      <c r="AX674" s="50"/>
      <c r="AY674" s="50"/>
    </row>
    <row r="675" ht="12.75" customHeight="1">
      <c r="A675" s="27"/>
      <c r="B675" s="27"/>
      <c r="C675" s="33"/>
      <c r="D675" s="34"/>
      <c r="E675" s="34"/>
      <c r="F675" s="34"/>
      <c r="G675" s="34"/>
      <c r="H675" s="45"/>
      <c r="I675" s="37"/>
      <c r="J675" s="38"/>
      <c r="K675" s="39"/>
      <c r="L675" s="38"/>
      <c r="M675" s="40"/>
      <c r="N675" s="41"/>
      <c r="P675" s="42"/>
      <c r="Q675" s="42"/>
      <c r="R675" s="42"/>
      <c r="T675" s="46"/>
      <c r="U675" s="47"/>
      <c r="V675" s="48"/>
      <c r="W675" s="49"/>
      <c r="X675" s="49"/>
      <c r="Y675" s="49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  <c r="AM675" s="50"/>
      <c r="AN675" s="50"/>
      <c r="AO675" s="50"/>
      <c r="AP675" s="50"/>
      <c r="AQ675" s="50"/>
      <c r="AR675" s="50"/>
      <c r="AS675" s="50"/>
      <c r="AT675" s="50"/>
      <c r="AU675" s="50"/>
      <c r="AV675" s="50"/>
      <c r="AW675" s="50"/>
      <c r="AX675" s="50"/>
      <c r="AY675" s="50"/>
    </row>
    <row r="676" ht="12.75" customHeight="1">
      <c r="A676" s="27"/>
      <c r="B676" s="27"/>
      <c r="C676" s="33"/>
      <c r="D676" s="34"/>
      <c r="E676" s="34"/>
      <c r="F676" s="34"/>
      <c r="G676" s="34"/>
      <c r="H676" s="45"/>
      <c r="I676" s="37"/>
      <c r="J676" s="38"/>
      <c r="K676" s="39"/>
      <c r="L676" s="38"/>
      <c r="M676" s="40"/>
      <c r="N676" s="41"/>
      <c r="P676" s="42"/>
      <c r="Q676" s="42"/>
      <c r="R676" s="42"/>
      <c r="T676" s="46"/>
      <c r="U676" s="47"/>
      <c r="V676" s="48"/>
      <c r="W676" s="49"/>
      <c r="X676" s="49"/>
      <c r="Y676" s="49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  <c r="AM676" s="50"/>
      <c r="AN676" s="50"/>
      <c r="AO676" s="50"/>
      <c r="AP676" s="50"/>
      <c r="AQ676" s="50"/>
      <c r="AR676" s="50"/>
      <c r="AS676" s="50"/>
      <c r="AT676" s="50"/>
      <c r="AU676" s="50"/>
      <c r="AV676" s="50"/>
      <c r="AW676" s="50"/>
      <c r="AX676" s="50"/>
      <c r="AY676" s="50"/>
    </row>
    <row r="677" ht="12.75" customHeight="1">
      <c r="A677" s="27"/>
      <c r="B677" s="27"/>
      <c r="C677" s="33"/>
      <c r="D677" s="34"/>
      <c r="E677" s="34"/>
      <c r="F677" s="34"/>
      <c r="G677" s="34"/>
      <c r="H677" s="45"/>
      <c r="I677" s="37"/>
      <c r="J677" s="38"/>
      <c r="K677" s="39"/>
      <c r="L677" s="38"/>
      <c r="M677" s="40"/>
      <c r="N677" s="41"/>
      <c r="P677" s="42"/>
      <c r="Q677" s="42"/>
      <c r="R677" s="42"/>
      <c r="T677" s="46"/>
      <c r="U677" s="47"/>
      <c r="V677" s="48"/>
      <c r="W677" s="49"/>
      <c r="X677" s="49"/>
      <c r="Y677" s="49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  <c r="AM677" s="50"/>
      <c r="AN677" s="50"/>
      <c r="AO677" s="50"/>
      <c r="AP677" s="50"/>
      <c r="AQ677" s="50"/>
      <c r="AR677" s="50"/>
      <c r="AS677" s="50"/>
      <c r="AT677" s="50"/>
      <c r="AU677" s="50"/>
      <c r="AV677" s="50"/>
      <c r="AW677" s="50"/>
      <c r="AX677" s="50"/>
      <c r="AY677" s="50"/>
    </row>
    <row r="678" ht="12.75" customHeight="1">
      <c r="A678" s="27"/>
      <c r="B678" s="27"/>
      <c r="C678" s="33"/>
      <c r="D678" s="34"/>
      <c r="E678" s="34"/>
      <c r="F678" s="34"/>
      <c r="G678" s="34"/>
      <c r="H678" s="45"/>
      <c r="I678" s="37"/>
      <c r="J678" s="38"/>
      <c r="K678" s="39"/>
      <c r="L678" s="38"/>
      <c r="M678" s="40"/>
      <c r="N678" s="41"/>
      <c r="P678" s="42"/>
      <c r="Q678" s="42"/>
      <c r="R678" s="42"/>
      <c r="T678" s="46"/>
      <c r="U678" s="47"/>
      <c r="V678" s="48"/>
      <c r="W678" s="49"/>
      <c r="X678" s="49"/>
      <c r="Y678" s="49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  <c r="AM678" s="50"/>
      <c r="AN678" s="50"/>
      <c r="AO678" s="50"/>
      <c r="AP678" s="50"/>
      <c r="AQ678" s="50"/>
      <c r="AR678" s="50"/>
      <c r="AS678" s="50"/>
      <c r="AT678" s="50"/>
      <c r="AU678" s="50"/>
      <c r="AV678" s="50"/>
      <c r="AW678" s="50"/>
      <c r="AX678" s="50"/>
      <c r="AY678" s="50"/>
    </row>
    <row r="679" ht="12.75" customHeight="1">
      <c r="A679" s="27"/>
      <c r="B679" s="27"/>
      <c r="C679" s="33"/>
      <c r="D679" s="34"/>
      <c r="E679" s="34"/>
      <c r="F679" s="34"/>
      <c r="G679" s="34"/>
      <c r="H679" s="45"/>
      <c r="I679" s="37"/>
      <c r="J679" s="38"/>
      <c r="K679" s="39"/>
      <c r="L679" s="38"/>
      <c r="M679" s="40"/>
      <c r="N679" s="41"/>
      <c r="P679" s="42"/>
      <c r="Q679" s="42"/>
      <c r="R679" s="42"/>
      <c r="T679" s="46"/>
      <c r="U679" s="47"/>
      <c r="V679" s="48"/>
      <c r="W679" s="49"/>
      <c r="X679" s="49"/>
      <c r="Y679" s="49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  <c r="AM679" s="50"/>
      <c r="AN679" s="50"/>
      <c r="AO679" s="50"/>
      <c r="AP679" s="50"/>
      <c r="AQ679" s="50"/>
      <c r="AR679" s="50"/>
      <c r="AS679" s="50"/>
      <c r="AT679" s="50"/>
      <c r="AU679" s="50"/>
      <c r="AV679" s="50"/>
      <c r="AW679" s="50"/>
      <c r="AX679" s="50"/>
      <c r="AY679" s="50"/>
    </row>
    <row r="680" ht="12.75" customHeight="1">
      <c r="A680" s="27"/>
      <c r="B680" s="27"/>
      <c r="C680" s="33"/>
      <c r="D680" s="34"/>
      <c r="E680" s="34"/>
      <c r="F680" s="34"/>
      <c r="G680" s="34"/>
      <c r="H680" s="45"/>
      <c r="I680" s="37"/>
      <c r="J680" s="38"/>
      <c r="K680" s="39"/>
      <c r="L680" s="38"/>
      <c r="M680" s="40"/>
      <c r="N680" s="41"/>
      <c r="P680" s="42"/>
      <c r="Q680" s="42"/>
      <c r="R680" s="42"/>
      <c r="T680" s="46"/>
      <c r="U680" s="47"/>
      <c r="V680" s="48"/>
      <c r="W680" s="49"/>
      <c r="X680" s="49"/>
      <c r="Y680" s="49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  <c r="AM680" s="50"/>
      <c r="AN680" s="50"/>
      <c r="AO680" s="50"/>
      <c r="AP680" s="50"/>
      <c r="AQ680" s="50"/>
      <c r="AR680" s="50"/>
      <c r="AS680" s="50"/>
      <c r="AT680" s="50"/>
      <c r="AU680" s="50"/>
      <c r="AV680" s="50"/>
      <c r="AW680" s="50"/>
      <c r="AX680" s="50"/>
      <c r="AY680" s="50"/>
    </row>
    <row r="681" ht="12.75" customHeight="1">
      <c r="A681" s="27"/>
      <c r="B681" s="27"/>
      <c r="C681" s="33"/>
      <c r="D681" s="34"/>
      <c r="E681" s="34"/>
      <c r="F681" s="34"/>
      <c r="G681" s="34"/>
      <c r="H681" s="45"/>
      <c r="I681" s="37"/>
      <c r="J681" s="38"/>
      <c r="K681" s="39"/>
      <c r="L681" s="38"/>
      <c r="M681" s="40"/>
      <c r="N681" s="41"/>
      <c r="P681" s="42"/>
      <c r="Q681" s="42"/>
      <c r="R681" s="42"/>
      <c r="T681" s="46"/>
      <c r="U681" s="47"/>
      <c r="V681" s="48"/>
      <c r="W681" s="49"/>
      <c r="X681" s="49"/>
      <c r="Y681" s="49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  <c r="AM681" s="50"/>
      <c r="AN681" s="50"/>
      <c r="AO681" s="50"/>
      <c r="AP681" s="50"/>
      <c r="AQ681" s="50"/>
      <c r="AR681" s="50"/>
      <c r="AS681" s="50"/>
      <c r="AT681" s="50"/>
      <c r="AU681" s="50"/>
      <c r="AV681" s="50"/>
      <c r="AW681" s="50"/>
      <c r="AX681" s="50"/>
      <c r="AY681" s="50"/>
    </row>
    <row r="682" ht="12.75" customHeight="1">
      <c r="A682" s="27"/>
      <c r="B682" s="27"/>
      <c r="C682" s="33"/>
      <c r="D682" s="34"/>
      <c r="E682" s="34"/>
      <c r="F682" s="34"/>
      <c r="G682" s="34"/>
      <c r="H682" s="45"/>
      <c r="I682" s="37"/>
      <c r="J682" s="38"/>
      <c r="K682" s="39"/>
      <c r="L682" s="38"/>
      <c r="M682" s="40"/>
      <c r="N682" s="41"/>
      <c r="P682" s="42"/>
      <c r="Q682" s="42"/>
      <c r="R682" s="42"/>
      <c r="T682" s="46"/>
      <c r="U682" s="47"/>
      <c r="V682" s="48"/>
      <c r="W682" s="49"/>
      <c r="X682" s="49"/>
      <c r="Y682" s="49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  <c r="AM682" s="50"/>
      <c r="AN682" s="50"/>
      <c r="AO682" s="50"/>
      <c r="AP682" s="50"/>
      <c r="AQ682" s="50"/>
      <c r="AR682" s="50"/>
      <c r="AS682" s="50"/>
      <c r="AT682" s="50"/>
      <c r="AU682" s="50"/>
      <c r="AV682" s="50"/>
      <c r="AW682" s="50"/>
      <c r="AX682" s="50"/>
      <c r="AY682" s="50"/>
    </row>
    <row r="683" ht="12.75" customHeight="1">
      <c r="A683" s="27"/>
      <c r="B683" s="27"/>
      <c r="C683" s="33"/>
      <c r="D683" s="34"/>
      <c r="E683" s="34"/>
      <c r="F683" s="34"/>
      <c r="G683" s="34"/>
      <c r="H683" s="45"/>
      <c r="I683" s="37"/>
      <c r="J683" s="38"/>
      <c r="K683" s="39"/>
      <c r="L683" s="38"/>
      <c r="M683" s="40"/>
      <c r="N683" s="41"/>
      <c r="P683" s="42"/>
      <c r="Q683" s="42"/>
      <c r="R683" s="42"/>
      <c r="T683" s="46"/>
      <c r="U683" s="47"/>
      <c r="V683" s="48"/>
      <c r="W683" s="49"/>
      <c r="X683" s="49"/>
      <c r="Y683" s="49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  <c r="AM683" s="50"/>
      <c r="AN683" s="50"/>
      <c r="AO683" s="50"/>
      <c r="AP683" s="50"/>
      <c r="AQ683" s="50"/>
      <c r="AR683" s="50"/>
      <c r="AS683" s="50"/>
      <c r="AT683" s="50"/>
      <c r="AU683" s="50"/>
      <c r="AV683" s="50"/>
      <c r="AW683" s="50"/>
      <c r="AX683" s="50"/>
      <c r="AY683" s="50"/>
    </row>
    <row r="684" ht="12.75" customHeight="1">
      <c r="A684" s="27"/>
      <c r="B684" s="27"/>
      <c r="C684" s="33"/>
      <c r="D684" s="34"/>
      <c r="E684" s="34"/>
      <c r="F684" s="34"/>
      <c r="G684" s="34"/>
      <c r="H684" s="45"/>
      <c r="I684" s="37"/>
      <c r="J684" s="38"/>
      <c r="K684" s="39"/>
      <c r="L684" s="38"/>
      <c r="M684" s="40"/>
      <c r="N684" s="41"/>
      <c r="P684" s="42"/>
      <c r="Q684" s="42"/>
      <c r="R684" s="42"/>
      <c r="T684" s="46"/>
      <c r="U684" s="47"/>
      <c r="V684" s="48"/>
      <c r="W684" s="49"/>
      <c r="X684" s="49"/>
      <c r="Y684" s="49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  <c r="AM684" s="50"/>
      <c r="AN684" s="50"/>
      <c r="AO684" s="50"/>
      <c r="AP684" s="50"/>
      <c r="AQ684" s="50"/>
      <c r="AR684" s="50"/>
      <c r="AS684" s="50"/>
      <c r="AT684" s="50"/>
      <c r="AU684" s="50"/>
      <c r="AV684" s="50"/>
      <c r="AW684" s="50"/>
      <c r="AX684" s="50"/>
      <c r="AY684" s="50"/>
    </row>
    <row r="685" ht="12.75" customHeight="1">
      <c r="A685" s="27"/>
      <c r="B685" s="27"/>
      <c r="C685" s="33"/>
      <c r="D685" s="34"/>
      <c r="E685" s="34"/>
      <c r="F685" s="34"/>
      <c r="G685" s="34"/>
      <c r="H685" s="45"/>
      <c r="I685" s="37"/>
      <c r="J685" s="38"/>
      <c r="K685" s="39"/>
      <c r="L685" s="38"/>
      <c r="M685" s="40"/>
      <c r="N685" s="41"/>
      <c r="P685" s="42"/>
      <c r="Q685" s="42"/>
      <c r="R685" s="42"/>
      <c r="T685" s="46"/>
      <c r="U685" s="47"/>
      <c r="V685" s="48"/>
      <c r="W685" s="49"/>
      <c r="X685" s="49"/>
      <c r="Y685" s="49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  <c r="AM685" s="50"/>
      <c r="AN685" s="50"/>
      <c r="AO685" s="50"/>
      <c r="AP685" s="50"/>
      <c r="AQ685" s="50"/>
      <c r="AR685" s="50"/>
      <c r="AS685" s="50"/>
      <c r="AT685" s="50"/>
      <c r="AU685" s="50"/>
      <c r="AV685" s="50"/>
      <c r="AW685" s="50"/>
      <c r="AX685" s="50"/>
      <c r="AY685" s="50"/>
    </row>
    <row r="686" ht="12.75" customHeight="1">
      <c r="A686" s="27"/>
      <c r="B686" s="27"/>
      <c r="C686" s="33"/>
      <c r="D686" s="34"/>
      <c r="E686" s="34"/>
      <c r="F686" s="34"/>
      <c r="G686" s="34"/>
      <c r="H686" s="45"/>
      <c r="I686" s="37"/>
      <c r="J686" s="38"/>
      <c r="K686" s="39"/>
      <c r="L686" s="38"/>
      <c r="M686" s="40"/>
      <c r="N686" s="41"/>
      <c r="P686" s="42"/>
      <c r="Q686" s="42"/>
      <c r="R686" s="42"/>
      <c r="T686" s="46"/>
      <c r="U686" s="47"/>
      <c r="V686" s="48"/>
      <c r="W686" s="49"/>
      <c r="X686" s="49"/>
      <c r="Y686" s="49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  <c r="AM686" s="50"/>
      <c r="AN686" s="50"/>
      <c r="AO686" s="50"/>
      <c r="AP686" s="50"/>
      <c r="AQ686" s="50"/>
      <c r="AR686" s="50"/>
      <c r="AS686" s="50"/>
      <c r="AT686" s="50"/>
      <c r="AU686" s="50"/>
      <c r="AV686" s="50"/>
      <c r="AW686" s="50"/>
      <c r="AX686" s="50"/>
      <c r="AY686" s="50"/>
    </row>
    <row r="687" ht="12.75" customHeight="1">
      <c r="A687" s="27"/>
      <c r="B687" s="27"/>
      <c r="C687" s="33"/>
      <c r="D687" s="34"/>
      <c r="E687" s="34"/>
      <c r="F687" s="34"/>
      <c r="G687" s="34"/>
      <c r="H687" s="45"/>
      <c r="I687" s="37"/>
      <c r="J687" s="38"/>
      <c r="K687" s="39"/>
      <c r="L687" s="38"/>
      <c r="M687" s="40"/>
      <c r="N687" s="41"/>
      <c r="P687" s="42"/>
      <c r="Q687" s="42"/>
      <c r="R687" s="42"/>
      <c r="T687" s="46"/>
      <c r="U687" s="47"/>
      <c r="V687" s="48"/>
      <c r="W687" s="49"/>
      <c r="X687" s="49"/>
      <c r="Y687" s="49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  <c r="AM687" s="50"/>
      <c r="AN687" s="50"/>
      <c r="AO687" s="50"/>
      <c r="AP687" s="50"/>
      <c r="AQ687" s="50"/>
      <c r="AR687" s="50"/>
      <c r="AS687" s="50"/>
      <c r="AT687" s="50"/>
      <c r="AU687" s="50"/>
      <c r="AV687" s="50"/>
      <c r="AW687" s="50"/>
      <c r="AX687" s="50"/>
      <c r="AY687" s="50"/>
    </row>
    <row r="688" ht="12.75" customHeight="1">
      <c r="A688" s="27"/>
      <c r="B688" s="27"/>
      <c r="C688" s="33"/>
      <c r="D688" s="34"/>
      <c r="E688" s="34"/>
      <c r="F688" s="34"/>
      <c r="G688" s="34"/>
      <c r="H688" s="45"/>
      <c r="I688" s="37"/>
      <c r="J688" s="38"/>
      <c r="K688" s="39"/>
      <c r="L688" s="38"/>
      <c r="M688" s="40"/>
      <c r="N688" s="41"/>
      <c r="P688" s="42"/>
      <c r="Q688" s="42"/>
      <c r="R688" s="42"/>
      <c r="T688" s="46"/>
      <c r="U688" s="47"/>
      <c r="V688" s="48"/>
      <c r="W688" s="49"/>
      <c r="X688" s="49"/>
      <c r="Y688" s="49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  <c r="AM688" s="50"/>
      <c r="AN688" s="50"/>
      <c r="AO688" s="50"/>
      <c r="AP688" s="50"/>
      <c r="AQ688" s="50"/>
      <c r="AR688" s="50"/>
      <c r="AS688" s="50"/>
      <c r="AT688" s="50"/>
      <c r="AU688" s="50"/>
      <c r="AV688" s="50"/>
      <c r="AW688" s="50"/>
      <c r="AX688" s="50"/>
      <c r="AY688" s="50"/>
    </row>
    <row r="689" ht="12.75" customHeight="1">
      <c r="A689" s="27"/>
      <c r="B689" s="27"/>
      <c r="C689" s="33"/>
      <c r="D689" s="34"/>
      <c r="E689" s="34"/>
      <c r="F689" s="34"/>
      <c r="G689" s="34"/>
      <c r="H689" s="45"/>
      <c r="I689" s="37"/>
      <c r="J689" s="38"/>
      <c r="K689" s="39"/>
      <c r="L689" s="38"/>
      <c r="M689" s="40"/>
      <c r="N689" s="41"/>
      <c r="P689" s="42"/>
      <c r="Q689" s="42"/>
      <c r="R689" s="42"/>
      <c r="T689" s="46"/>
      <c r="U689" s="47"/>
      <c r="V689" s="48"/>
      <c r="W689" s="49"/>
      <c r="X689" s="49"/>
      <c r="Y689" s="49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  <c r="AM689" s="50"/>
      <c r="AN689" s="50"/>
      <c r="AO689" s="50"/>
      <c r="AP689" s="50"/>
      <c r="AQ689" s="50"/>
      <c r="AR689" s="50"/>
      <c r="AS689" s="50"/>
      <c r="AT689" s="50"/>
      <c r="AU689" s="50"/>
      <c r="AV689" s="50"/>
      <c r="AW689" s="50"/>
      <c r="AX689" s="50"/>
      <c r="AY689" s="50"/>
    </row>
    <row r="690" ht="12.75" customHeight="1">
      <c r="A690" s="27"/>
      <c r="B690" s="27"/>
      <c r="C690" s="33"/>
      <c r="D690" s="34"/>
      <c r="E690" s="34"/>
      <c r="F690" s="34"/>
      <c r="G690" s="34"/>
      <c r="H690" s="45"/>
      <c r="I690" s="37"/>
      <c r="J690" s="38"/>
      <c r="K690" s="39"/>
      <c r="L690" s="38"/>
      <c r="M690" s="40"/>
      <c r="N690" s="41"/>
      <c r="P690" s="42"/>
      <c r="Q690" s="42"/>
      <c r="R690" s="42"/>
      <c r="T690" s="46"/>
      <c r="U690" s="47"/>
      <c r="V690" s="48"/>
      <c r="W690" s="49"/>
      <c r="X690" s="49"/>
      <c r="Y690" s="49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  <c r="AM690" s="50"/>
      <c r="AN690" s="50"/>
      <c r="AO690" s="50"/>
      <c r="AP690" s="50"/>
      <c r="AQ690" s="50"/>
      <c r="AR690" s="50"/>
      <c r="AS690" s="50"/>
      <c r="AT690" s="50"/>
      <c r="AU690" s="50"/>
      <c r="AV690" s="50"/>
      <c r="AW690" s="50"/>
      <c r="AX690" s="50"/>
      <c r="AY690" s="50"/>
    </row>
    <row r="691" ht="12.75" customHeight="1">
      <c r="A691" s="27"/>
      <c r="B691" s="27"/>
      <c r="C691" s="33"/>
      <c r="D691" s="34"/>
      <c r="E691" s="34"/>
      <c r="F691" s="34"/>
      <c r="G691" s="34"/>
      <c r="H691" s="45"/>
      <c r="I691" s="37"/>
      <c r="J691" s="38"/>
      <c r="K691" s="39"/>
      <c r="L691" s="38"/>
      <c r="M691" s="40"/>
      <c r="N691" s="41"/>
      <c r="P691" s="42"/>
      <c r="Q691" s="42"/>
      <c r="R691" s="42"/>
      <c r="T691" s="46"/>
      <c r="U691" s="47"/>
      <c r="V691" s="48"/>
      <c r="W691" s="49"/>
      <c r="X691" s="49"/>
      <c r="Y691" s="49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  <c r="AM691" s="50"/>
      <c r="AN691" s="50"/>
      <c r="AO691" s="50"/>
      <c r="AP691" s="50"/>
      <c r="AQ691" s="50"/>
      <c r="AR691" s="50"/>
      <c r="AS691" s="50"/>
      <c r="AT691" s="50"/>
      <c r="AU691" s="50"/>
      <c r="AV691" s="50"/>
      <c r="AW691" s="50"/>
      <c r="AX691" s="50"/>
      <c r="AY691" s="50"/>
    </row>
    <row r="692" ht="12.75" customHeight="1">
      <c r="A692" s="27"/>
      <c r="B692" s="27"/>
      <c r="C692" s="33"/>
      <c r="D692" s="34"/>
      <c r="E692" s="34"/>
      <c r="F692" s="34"/>
      <c r="G692" s="34"/>
      <c r="H692" s="45"/>
      <c r="I692" s="37"/>
      <c r="J692" s="38"/>
      <c r="K692" s="39"/>
      <c r="L692" s="38"/>
      <c r="M692" s="40"/>
      <c r="N692" s="41"/>
      <c r="P692" s="42"/>
      <c r="Q692" s="42"/>
      <c r="R692" s="42"/>
      <c r="T692" s="46"/>
      <c r="U692" s="47"/>
      <c r="V692" s="48"/>
      <c r="W692" s="49"/>
      <c r="X692" s="49"/>
      <c r="Y692" s="49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  <c r="AM692" s="50"/>
      <c r="AN692" s="50"/>
      <c r="AO692" s="50"/>
      <c r="AP692" s="50"/>
      <c r="AQ692" s="50"/>
      <c r="AR692" s="50"/>
      <c r="AS692" s="50"/>
      <c r="AT692" s="50"/>
      <c r="AU692" s="50"/>
      <c r="AV692" s="50"/>
      <c r="AW692" s="50"/>
      <c r="AX692" s="50"/>
      <c r="AY692" s="50"/>
    </row>
    <row r="693" ht="12.75" customHeight="1">
      <c r="A693" s="27"/>
      <c r="B693" s="27"/>
      <c r="C693" s="33"/>
      <c r="D693" s="34"/>
      <c r="E693" s="34"/>
      <c r="F693" s="34"/>
      <c r="G693" s="34"/>
      <c r="H693" s="45"/>
      <c r="I693" s="37"/>
      <c r="J693" s="38"/>
      <c r="K693" s="39"/>
      <c r="L693" s="38"/>
      <c r="M693" s="40"/>
      <c r="N693" s="41"/>
      <c r="P693" s="42"/>
      <c r="Q693" s="42"/>
      <c r="R693" s="42"/>
      <c r="T693" s="46"/>
      <c r="U693" s="47"/>
      <c r="V693" s="48"/>
      <c r="W693" s="49"/>
      <c r="X693" s="49"/>
      <c r="Y693" s="49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  <c r="AM693" s="50"/>
      <c r="AN693" s="50"/>
      <c r="AO693" s="50"/>
      <c r="AP693" s="50"/>
      <c r="AQ693" s="50"/>
      <c r="AR693" s="50"/>
      <c r="AS693" s="50"/>
      <c r="AT693" s="50"/>
      <c r="AU693" s="50"/>
      <c r="AV693" s="50"/>
      <c r="AW693" s="50"/>
      <c r="AX693" s="50"/>
      <c r="AY693" s="50"/>
    </row>
    <row r="694" ht="12.75" customHeight="1">
      <c r="A694" s="27"/>
      <c r="B694" s="27"/>
      <c r="C694" s="33"/>
      <c r="D694" s="34"/>
      <c r="E694" s="34"/>
      <c r="F694" s="34"/>
      <c r="G694" s="34"/>
      <c r="H694" s="45"/>
      <c r="I694" s="37"/>
      <c r="J694" s="38"/>
      <c r="K694" s="39"/>
      <c r="L694" s="38"/>
      <c r="M694" s="40"/>
      <c r="N694" s="41"/>
      <c r="P694" s="42"/>
      <c r="Q694" s="42"/>
      <c r="R694" s="42"/>
      <c r="T694" s="46"/>
      <c r="U694" s="47"/>
      <c r="V694" s="48"/>
      <c r="W694" s="49"/>
      <c r="X694" s="49"/>
      <c r="Y694" s="49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  <c r="AM694" s="50"/>
      <c r="AN694" s="50"/>
      <c r="AO694" s="50"/>
      <c r="AP694" s="50"/>
      <c r="AQ694" s="50"/>
      <c r="AR694" s="50"/>
      <c r="AS694" s="50"/>
      <c r="AT694" s="50"/>
      <c r="AU694" s="50"/>
      <c r="AV694" s="50"/>
      <c r="AW694" s="50"/>
      <c r="AX694" s="50"/>
      <c r="AY694" s="50"/>
    </row>
    <row r="695" ht="12.75" customHeight="1">
      <c r="A695" s="27"/>
      <c r="B695" s="27"/>
      <c r="C695" s="33"/>
      <c r="D695" s="34"/>
      <c r="E695" s="34"/>
      <c r="F695" s="34"/>
      <c r="G695" s="34"/>
      <c r="H695" s="45"/>
      <c r="I695" s="37"/>
      <c r="J695" s="38"/>
      <c r="K695" s="39"/>
      <c r="L695" s="38"/>
      <c r="M695" s="40"/>
      <c r="N695" s="41"/>
      <c r="P695" s="42"/>
      <c r="Q695" s="42"/>
      <c r="R695" s="42"/>
      <c r="T695" s="46"/>
      <c r="U695" s="47"/>
      <c r="V695" s="48"/>
      <c r="W695" s="49"/>
      <c r="X695" s="49"/>
      <c r="Y695" s="49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  <c r="AM695" s="50"/>
      <c r="AN695" s="50"/>
      <c r="AO695" s="50"/>
      <c r="AP695" s="50"/>
      <c r="AQ695" s="50"/>
      <c r="AR695" s="50"/>
      <c r="AS695" s="50"/>
      <c r="AT695" s="50"/>
      <c r="AU695" s="50"/>
      <c r="AV695" s="50"/>
      <c r="AW695" s="50"/>
      <c r="AX695" s="50"/>
      <c r="AY695" s="50"/>
    </row>
    <row r="696" ht="12.75" customHeight="1">
      <c r="A696" s="27"/>
      <c r="B696" s="27"/>
      <c r="C696" s="33"/>
      <c r="D696" s="34"/>
      <c r="E696" s="34"/>
      <c r="F696" s="34"/>
      <c r="G696" s="34"/>
      <c r="H696" s="45"/>
      <c r="I696" s="37"/>
      <c r="J696" s="38"/>
      <c r="K696" s="39"/>
      <c r="L696" s="38"/>
      <c r="M696" s="40"/>
      <c r="N696" s="41"/>
      <c r="P696" s="42"/>
      <c r="Q696" s="42"/>
      <c r="R696" s="42"/>
      <c r="T696" s="46"/>
      <c r="U696" s="47"/>
      <c r="V696" s="48"/>
      <c r="W696" s="49"/>
      <c r="X696" s="49"/>
      <c r="Y696" s="49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  <c r="AM696" s="50"/>
      <c r="AN696" s="50"/>
      <c r="AO696" s="50"/>
      <c r="AP696" s="50"/>
      <c r="AQ696" s="50"/>
      <c r="AR696" s="50"/>
      <c r="AS696" s="50"/>
      <c r="AT696" s="50"/>
      <c r="AU696" s="50"/>
      <c r="AV696" s="50"/>
      <c r="AW696" s="50"/>
      <c r="AX696" s="50"/>
      <c r="AY696" s="50"/>
    </row>
    <row r="697" ht="12.75" customHeight="1">
      <c r="A697" s="27"/>
      <c r="B697" s="27"/>
      <c r="C697" s="33"/>
      <c r="D697" s="34"/>
      <c r="E697" s="34"/>
      <c r="F697" s="34"/>
      <c r="G697" s="34"/>
      <c r="H697" s="45"/>
      <c r="I697" s="37"/>
      <c r="J697" s="38"/>
      <c r="K697" s="39"/>
      <c r="L697" s="38"/>
      <c r="M697" s="40"/>
      <c r="N697" s="41"/>
      <c r="P697" s="42"/>
      <c r="Q697" s="42"/>
      <c r="R697" s="42"/>
      <c r="T697" s="46"/>
      <c r="U697" s="47"/>
      <c r="V697" s="48"/>
      <c r="W697" s="49"/>
      <c r="X697" s="49"/>
      <c r="Y697" s="49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  <c r="AM697" s="50"/>
      <c r="AN697" s="50"/>
      <c r="AO697" s="50"/>
      <c r="AP697" s="50"/>
      <c r="AQ697" s="50"/>
      <c r="AR697" s="50"/>
      <c r="AS697" s="50"/>
      <c r="AT697" s="50"/>
      <c r="AU697" s="50"/>
      <c r="AV697" s="50"/>
      <c r="AW697" s="50"/>
      <c r="AX697" s="50"/>
      <c r="AY697" s="50"/>
    </row>
    <row r="698" ht="12.75" customHeight="1">
      <c r="A698" s="27"/>
      <c r="B698" s="27"/>
      <c r="C698" s="33"/>
      <c r="D698" s="34"/>
      <c r="E698" s="34"/>
      <c r="F698" s="34"/>
      <c r="G698" s="34"/>
      <c r="H698" s="45"/>
      <c r="I698" s="37"/>
      <c r="J698" s="38"/>
      <c r="K698" s="39"/>
      <c r="L698" s="38"/>
      <c r="M698" s="40"/>
      <c r="N698" s="41"/>
      <c r="P698" s="42"/>
      <c r="Q698" s="42"/>
      <c r="R698" s="42"/>
      <c r="T698" s="46"/>
      <c r="U698" s="47"/>
      <c r="V698" s="48"/>
      <c r="W698" s="49"/>
      <c r="X698" s="49"/>
      <c r="Y698" s="49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  <c r="AM698" s="50"/>
      <c r="AN698" s="50"/>
      <c r="AO698" s="50"/>
      <c r="AP698" s="50"/>
      <c r="AQ698" s="50"/>
      <c r="AR698" s="50"/>
      <c r="AS698" s="50"/>
      <c r="AT698" s="50"/>
      <c r="AU698" s="50"/>
      <c r="AV698" s="50"/>
      <c r="AW698" s="50"/>
      <c r="AX698" s="50"/>
      <c r="AY698" s="50"/>
    </row>
    <row r="699" ht="12.75" customHeight="1">
      <c r="A699" s="27"/>
      <c r="B699" s="27"/>
      <c r="C699" s="33"/>
      <c r="D699" s="34"/>
      <c r="E699" s="34"/>
      <c r="F699" s="34"/>
      <c r="G699" s="34"/>
      <c r="H699" s="45"/>
      <c r="I699" s="37"/>
      <c r="J699" s="38"/>
      <c r="K699" s="39"/>
      <c r="L699" s="38"/>
      <c r="M699" s="40"/>
      <c r="N699" s="41"/>
      <c r="P699" s="42"/>
      <c r="Q699" s="42"/>
      <c r="R699" s="42"/>
      <c r="T699" s="46"/>
      <c r="U699" s="47"/>
      <c r="V699" s="48"/>
      <c r="W699" s="49"/>
      <c r="X699" s="49"/>
      <c r="Y699" s="49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  <c r="AM699" s="50"/>
      <c r="AN699" s="50"/>
      <c r="AO699" s="50"/>
      <c r="AP699" s="50"/>
      <c r="AQ699" s="50"/>
      <c r="AR699" s="50"/>
      <c r="AS699" s="50"/>
      <c r="AT699" s="50"/>
      <c r="AU699" s="50"/>
      <c r="AV699" s="50"/>
      <c r="AW699" s="50"/>
      <c r="AX699" s="50"/>
      <c r="AY699" s="50"/>
    </row>
    <row r="700" ht="12.75" customHeight="1">
      <c r="A700" s="27"/>
      <c r="B700" s="27"/>
      <c r="C700" s="33"/>
      <c r="D700" s="34"/>
      <c r="E700" s="34"/>
      <c r="F700" s="34"/>
      <c r="G700" s="34"/>
      <c r="H700" s="45"/>
      <c r="I700" s="37"/>
      <c r="J700" s="38"/>
      <c r="K700" s="39"/>
      <c r="L700" s="38"/>
      <c r="M700" s="40"/>
      <c r="N700" s="41"/>
      <c r="P700" s="42"/>
      <c r="Q700" s="42"/>
      <c r="R700" s="42"/>
      <c r="T700" s="46"/>
      <c r="U700" s="47"/>
      <c r="V700" s="48"/>
      <c r="W700" s="49"/>
      <c r="X700" s="49"/>
      <c r="Y700" s="49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  <c r="AM700" s="50"/>
      <c r="AN700" s="50"/>
      <c r="AO700" s="50"/>
      <c r="AP700" s="50"/>
      <c r="AQ700" s="50"/>
      <c r="AR700" s="50"/>
      <c r="AS700" s="50"/>
      <c r="AT700" s="50"/>
      <c r="AU700" s="50"/>
      <c r="AV700" s="50"/>
      <c r="AW700" s="50"/>
      <c r="AX700" s="50"/>
      <c r="AY700" s="50"/>
    </row>
    <row r="701" ht="12.75" customHeight="1">
      <c r="A701" s="27"/>
      <c r="B701" s="27"/>
      <c r="C701" s="33"/>
      <c r="D701" s="34"/>
      <c r="E701" s="34"/>
      <c r="F701" s="34"/>
      <c r="G701" s="34"/>
      <c r="H701" s="45"/>
      <c r="I701" s="37"/>
      <c r="J701" s="38"/>
      <c r="K701" s="39"/>
      <c r="L701" s="38"/>
      <c r="M701" s="40"/>
      <c r="N701" s="41"/>
      <c r="P701" s="42"/>
      <c r="Q701" s="42"/>
      <c r="R701" s="42"/>
      <c r="T701" s="46"/>
      <c r="U701" s="47"/>
      <c r="V701" s="48"/>
      <c r="W701" s="49"/>
      <c r="X701" s="49"/>
      <c r="Y701" s="49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  <c r="AM701" s="50"/>
      <c r="AN701" s="50"/>
      <c r="AO701" s="50"/>
      <c r="AP701" s="50"/>
      <c r="AQ701" s="50"/>
      <c r="AR701" s="50"/>
      <c r="AS701" s="50"/>
      <c r="AT701" s="50"/>
      <c r="AU701" s="50"/>
      <c r="AV701" s="50"/>
      <c r="AW701" s="50"/>
      <c r="AX701" s="50"/>
      <c r="AY701" s="50"/>
    </row>
    <row r="702" ht="12.75" customHeight="1">
      <c r="A702" s="27"/>
      <c r="B702" s="27"/>
      <c r="C702" s="33"/>
      <c r="D702" s="34"/>
      <c r="E702" s="34"/>
      <c r="F702" s="34"/>
      <c r="G702" s="34"/>
      <c r="H702" s="45"/>
      <c r="I702" s="37"/>
      <c r="J702" s="38"/>
      <c r="K702" s="39"/>
      <c r="L702" s="38"/>
      <c r="M702" s="40"/>
      <c r="N702" s="41"/>
      <c r="P702" s="42"/>
      <c r="Q702" s="42"/>
      <c r="R702" s="42"/>
      <c r="T702" s="46"/>
      <c r="U702" s="47"/>
      <c r="V702" s="48"/>
      <c r="W702" s="49"/>
      <c r="X702" s="49"/>
      <c r="Y702" s="49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  <c r="AM702" s="50"/>
      <c r="AN702" s="50"/>
      <c r="AO702" s="50"/>
      <c r="AP702" s="50"/>
      <c r="AQ702" s="50"/>
      <c r="AR702" s="50"/>
      <c r="AS702" s="50"/>
      <c r="AT702" s="50"/>
      <c r="AU702" s="50"/>
      <c r="AV702" s="50"/>
      <c r="AW702" s="50"/>
      <c r="AX702" s="50"/>
      <c r="AY702" s="50"/>
    </row>
    <row r="703" ht="12.75" customHeight="1">
      <c r="A703" s="27"/>
      <c r="B703" s="27"/>
      <c r="C703" s="33"/>
      <c r="D703" s="34"/>
      <c r="E703" s="34"/>
      <c r="F703" s="34"/>
      <c r="G703" s="34"/>
      <c r="H703" s="45"/>
      <c r="I703" s="37"/>
      <c r="J703" s="38"/>
      <c r="K703" s="39"/>
      <c r="L703" s="38"/>
      <c r="M703" s="40"/>
      <c r="N703" s="41"/>
      <c r="P703" s="42"/>
      <c r="Q703" s="42"/>
      <c r="R703" s="42"/>
      <c r="T703" s="46"/>
      <c r="U703" s="47"/>
      <c r="V703" s="48"/>
      <c r="W703" s="49"/>
      <c r="X703" s="49"/>
      <c r="Y703" s="49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  <c r="AM703" s="50"/>
      <c r="AN703" s="50"/>
      <c r="AO703" s="50"/>
      <c r="AP703" s="50"/>
      <c r="AQ703" s="50"/>
      <c r="AR703" s="50"/>
      <c r="AS703" s="50"/>
      <c r="AT703" s="50"/>
      <c r="AU703" s="50"/>
      <c r="AV703" s="50"/>
      <c r="AW703" s="50"/>
      <c r="AX703" s="50"/>
      <c r="AY703" s="50"/>
    </row>
    <row r="704" ht="12.75" customHeight="1">
      <c r="A704" s="27"/>
      <c r="B704" s="27"/>
      <c r="C704" s="33"/>
      <c r="D704" s="34"/>
      <c r="E704" s="34"/>
      <c r="F704" s="34"/>
      <c r="G704" s="34"/>
      <c r="H704" s="45"/>
      <c r="I704" s="37"/>
      <c r="J704" s="38"/>
      <c r="K704" s="39"/>
      <c r="L704" s="38"/>
      <c r="M704" s="40"/>
      <c r="N704" s="41"/>
      <c r="P704" s="42"/>
      <c r="Q704" s="42"/>
      <c r="R704" s="42"/>
      <c r="T704" s="46"/>
      <c r="U704" s="47"/>
      <c r="V704" s="48"/>
      <c r="W704" s="49"/>
      <c r="X704" s="49"/>
      <c r="Y704" s="49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  <c r="AM704" s="50"/>
      <c r="AN704" s="50"/>
      <c r="AO704" s="50"/>
      <c r="AP704" s="50"/>
      <c r="AQ704" s="50"/>
      <c r="AR704" s="50"/>
      <c r="AS704" s="50"/>
      <c r="AT704" s="50"/>
      <c r="AU704" s="50"/>
      <c r="AV704" s="50"/>
      <c r="AW704" s="50"/>
      <c r="AX704" s="50"/>
      <c r="AY704" s="50"/>
    </row>
    <row r="705" ht="12.75" customHeight="1">
      <c r="A705" s="27"/>
      <c r="B705" s="27"/>
      <c r="C705" s="33"/>
      <c r="D705" s="34"/>
      <c r="E705" s="34"/>
      <c r="F705" s="34"/>
      <c r="G705" s="34"/>
      <c r="H705" s="45"/>
      <c r="I705" s="37"/>
      <c r="J705" s="38"/>
      <c r="K705" s="39"/>
      <c r="L705" s="38"/>
      <c r="M705" s="40"/>
      <c r="N705" s="41"/>
      <c r="P705" s="42"/>
      <c r="Q705" s="42"/>
      <c r="R705" s="42"/>
      <c r="T705" s="46"/>
      <c r="U705" s="47"/>
      <c r="V705" s="48"/>
      <c r="W705" s="49"/>
      <c r="X705" s="49"/>
      <c r="Y705" s="49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  <c r="AM705" s="50"/>
      <c r="AN705" s="50"/>
      <c r="AO705" s="50"/>
      <c r="AP705" s="50"/>
      <c r="AQ705" s="50"/>
      <c r="AR705" s="50"/>
      <c r="AS705" s="50"/>
      <c r="AT705" s="50"/>
      <c r="AU705" s="50"/>
      <c r="AV705" s="50"/>
      <c r="AW705" s="50"/>
      <c r="AX705" s="50"/>
      <c r="AY705" s="50"/>
    </row>
    <row r="706" ht="12.75" customHeight="1">
      <c r="A706" s="27"/>
      <c r="B706" s="27"/>
      <c r="C706" s="33"/>
      <c r="D706" s="34"/>
      <c r="E706" s="34"/>
      <c r="F706" s="34"/>
      <c r="G706" s="34"/>
      <c r="H706" s="45"/>
      <c r="I706" s="37"/>
      <c r="J706" s="38"/>
      <c r="K706" s="39"/>
      <c r="L706" s="38"/>
      <c r="M706" s="40"/>
      <c r="N706" s="41"/>
      <c r="P706" s="42"/>
      <c r="Q706" s="42"/>
      <c r="R706" s="42"/>
      <c r="T706" s="46"/>
      <c r="U706" s="47"/>
      <c r="V706" s="48"/>
      <c r="W706" s="49"/>
      <c r="X706" s="49"/>
      <c r="Y706" s="49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  <c r="AM706" s="50"/>
      <c r="AN706" s="50"/>
      <c r="AO706" s="50"/>
      <c r="AP706" s="50"/>
      <c r="AQ706" s="50"/>
      <c r="AR706" s="50"/>
      <c r="AS706" s="50"/>
      <c r="AT706" s="50"/>
      <c r="AU706" s="50"/>
      <c r="AV706" s="50"/>
      <c r="AW706" s="50"/>
      <c r="AX706" s="50"/>
      <c r="AY706" s="50"/>
    </row>
    <row r="707" ht="12.75" customHeight="1">
      <c r="A707" s="27"/>
      <c r="B707" s="27"/>
      <c r="C707" s="33"/>
      <c r="D707" s="34"/>
      <c r="E707" s="34"/>
      <c r="F707" s="34"/>
      <c r="G707" s="34"/>
      <c r="H707" s="45"/>
      <c r="I707" s="37"/>
      <c r="J707" s="38"/>
      <c r="K707" s="39"/>
      <c r="L707" s="38"/>
      <c r="M707" s="40"/>
      <c r="N707" s="41"/>
      <c r="P707" s="42"/>
      <c r="Q707" s="42"/>
      <c r="R707" s="42"/>
      <c r="T707" s="46"/>
      <c r="U707" s="47"/>
      <c r="V707" s="48"/>
      <c r="W707" s="49"/>
      <c r="X707" s="49"/>
      <c r="Y707" s="49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  <c r="AM707" s="50"/>
      <c r="AN707" s="50"/>
      <c r="AO707" s="50"/>
      <c r="AP707" s="50"/>
      <c r="AQ707" s="50"/>
      <c r="AR707" s="50"/>
      <c r="AS707" s="50"/>
      <c r="AT707" s="50"/>
      <c r="AU707" s="50"/>
      <c r="AV707" s="50"/>
      <c r="AW707" s="50"/>
      <c r="AX707" s="50"/>
      <c r="AY707" s="50"/>
    </row>
    <row r="708" ht="12.75" customHeight="1">
      <c r="A708" s="27"/>
      <c r="B708" s="27"/>
      <c r="C708" s="33"/>
      <c r="D708" s="34"/>
      <c r="E708" s="34"/>
      <c r="F708" s="34"/>
      <c r="G708" s="34"/>
      <c r="H708" s="45"/>
      <c r="I708" s="37"/>
      <c r="J708" s="38"/>
      <c r="K708" s="39"/>
      <c r="L708" s="38"/>
      <c r="M708" s="40"/>
      <c r="N708" s="41"/>
      <c r="P708" s="42"/>
      <c r="Q708" s="42"/>
      <c r="R708" s="42"/>
      <c r="T708" s="46"/>
      <c r="U708" s="47"/>
      <c r="V708" s="48"/>
      <c r="W708" s="49"/>
      <c r="X708" s="49"/>
      <c r="Y708" s="49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  <c r="AM708" s="50"/>
      <c r="AN708" s="50"/>
      <c r="AO708" s="50"/>
      <c r="AP708" s="50"/>
      <c r="AQ708" s="50"/>
      <c r="AR708" s="50"/>
      <c r="AS708" s="50"/>
      <c r="AT708" s="50"/>
      <c r="AU708" s="50"/>
      <c r="AV708" s="50"/>
      <c r="AW708" s="50"/>
      <c r="AX708" s="50"/>
      <c r="AY708" s="50"/>
    </row>
    <row r="709" ht="12.75" customHeight="1">
      <c r="A709" s="27"/>
      <c r="B709" s="27"/>
      <c r="C709" s="33"/>
      <c r="D709" s="34"/>
      <c r="E709" s="34"/>
      <c r="F709" s="34"/>
      <c r="G709" s="34"/>
      <c r="H709" s="45"/>
      <c r="I709" s="37"/>
      <c r="J709" s="38"/>
      <c r="K709" s="39"/>
      <c r="L709" s="38"/>
      <c r="M709" s="40"/>
      <c r="N709" s="41"/>
      <c r="P709" s="42"/>
      <c r="Q709" s="42"/>
      <c r="R709" s="42"/>
      <c r="T709" s="46"/>
      <c r="U709" s="47"/>
      <c r="V709" s="48"/>
      <c r="W709" s="49"/>
      <c r="X709" s="49"/>
      <c r="Y709" s="49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  <c r="AM709" s="50"/>
      <c r="AN709" s="50"/>
      <c r="AO709" s="50"/>
      <c r="AP709" s="50"/>
      <c r="AQ709" s="50"/>
      <c r="AR709" s="50"/>
      <c r="AS709" s="50"/>
      <c r="AT709" s="50"/>
      <c r="AU709" s="50"/>
      <c r="AV709" s="50"/>
      <c r="AW709" s="50"/>
      <c r="AX709" s="50"/>
      <c r="AY709" s="50"/>
    </row>
    <row r="710" ht="12.75" customHeight="1">
      <c r="A710" s="27"/>
      <c r="B710" s="27"/>
      <c r="C710" s="33"/>
      <c r="D710" s="34"/>
      <c r="E710" s="34"/>
      <c r="F710" s="34"/>
      <c r="G710" s="34"/>
      <c r="H710" s="45"/>
      <c r="I710" s="37"/>
      <c r="J710" s="38"/>
      <c r="K710" s="39"/>
      <c r="L710" s="38"/>
      <c r="M710" s="40"/>
      <c r="N710" s="41"/>
      <c r="P710" s="42"/>
      <c r="Q710" s="42"/>
      <c r="R710" s="42"/>
      <c r="T710" s="46"/>
      <c r="U710" s="47"/>
      <c r="V710" s="48"/>
      <c r="W710" s="49"/>
      <c r="X710" s="49"/>
      <c r="Y710" s="49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  <c r="AM710" s="50"/>
      <c r="AN710" s="50"/>
      <c r="AO710" s="50"/>
      <c r="AP710" s="50"/>
      <c r="AQ710" s="50"/>
      <c r="AR710" s="50"/>
      <c r="AS710" s="50"/>
      <c r="AT710" s="50"/>
      <c r="AU710" s="50"/>
      <c r="AV710" s="50"/>
      <c r="AW710" s="50"/>
      <c r="AX710" s="50"/>
      <c r="AY710" s="50"/>
    </row>
    <row r="711" ht="12.75" customHeight="1">
      <c r="A711" s="27"/>
      <c r="B711" s="27"/>
      <c r="C711" s="33"/>
      <c r="D711" s="34"/>
      <c r="E711" s="34"/>
      <c r="F711" s="34"/>
      <c r="G711" s="34"/>
      <c r="H711" s="45"/>
      <c r="I711" s="37"/>
      <c r="J711" s="38"/>
      <c r="K711" s="39"/>
      <c r="L711" s="38"/>
      <c r="M711" s="40"/>
      <c r="N711" s="41"/>
      <c r="P711" s="42"/>
      <c r="Q711" s="42"/>
      <c r="R711" s="42"/>
      <c r="T711" s="46"/>
      <c r="U711" s="47"/>
      <c r="V711" s="48"/>
      <c r="W711" s="49"/>
      <c r="X711" s="49"/>
      <c r="Y711" s="49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  <c r="AM711" s="50"/>
      <c r="AN711" s="50"/>
      <c r="AO711" s="50"/>
      <c r="AP711" s="50"/>
      <c r="AQ711" s="50"/>
      <c r="AR711" s="50"/>
      <c r="AS711" s="50"/>
      <c r="AT711" s="50"/>
      <c r="AU711" s="50"/>
      <c r="AV711" s="50"/>
      <c r="AW711" s="50"/>
      <c r="AX711" s="50"/>
      <c r="AY711" s="50"/>
    </row>
    <row r="712" ht="12.75" customHeight="1">
      <c r="A712" s="27"/>
      <c r="B712" s="27"/>
      <c r="C712" s="33"/>
      <c r="D712" s="34"/>
      <c r="E712" s="34"/>
      <c r="F712" s="34"/>
      <c r="G712" s="34"/>
      <c r="H712" s="45"/>
      <c r="I712" s="37"/>
      <c r="J712" s="38"/>
      <c r="K712" s="39"/>
      <c r="L712" s="38"/>
      <c r="M712" s="40"/>
      <c r="N712" s="41"/>
      <c r="P712" s="42"/>
      <c r="Q712" s="42"/>
      <c r="R712" s="42"/>
      <c r="T712" s="46"/>
      <c r="U712" s="47"/>
      <c r="V712" s="48"/>
      <c r="W712" s="49"/>
      <c r="X712" s="49"/>
      <c r="Y712" s="49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  <c r="AM712" s="50"/>
      <c r="AN712" s="50"/>
      <c r="AO712" s="50"/>
      <c r="AP712" s="50"/>
      <c r="AQ712" s="50"/>
      <c r="AR712" s="50"/>
      <c r="AS712" s="50"/>
      <c r="AT712" s="50"/>
      <c r="AU712" s="50"/>
      <c r="AV712" s="50"/>
      <c r="AW712" s="50"/>
      <c r="AX712" s="50"/>
      <c r="AY712" s="50"/>
    </row>
    <row r="713" ht="12.75" customHeight="1">
      <c r="A713" s="27"/>
      <c r="B713" s="27"/>
      <c r="C713" s="33"/>
      <c r="D713" s="34"/>
      <c r="E713" s="34"/>
      <c r="F713" s="34"/>
      <c r="G713" s="34"/>
      <c r="H713" s="45"/>
      <c r="I713" s="37"/>
      <c r="J713" s="38"/>
      <c r="K713" s="39"/>
      <c r="L713" s="38"/>
      <c r="M713" s="40"/>
      <c r="N713" s="41"/>
      <c r="P713" s="42"/>
      <c r="Q713" s="42"/>
      <c r="R713" s="42"/>
      <c r="T713" s="46"/>
      <c r="U713" s="47"/>
      <c r="V713" s="48"/>
      <c r="W713" s="49"/>
      <c r="X713" s="49"/>
      <c r="Y713" s="49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  <c r="AM713" s="50"/>
      <c r="AN713" s="50"/>
      <c r="AO713" s="50"/>
      <c r="AP713" s="50"/>
      <c r="AQ713" s="50"/>
      <c r="AR713" s="50"/>
      <c r="AS713" s="50"/>
      <c r="AT713" s="50"/>
      <c r="AU713" s="50"/>
      <c r="AV713" s="50"/>
      <c r="AW713" s="50"/>
      <c r="AX713" s="50"/>
      <c r="AY713" s="50"/>
    </row>
    <row r="714" ht="12.75" customHeight="1">
      <c r="A714" s="27"/>
      <c r="B714" s="27"/>
      <c r="C714" s="33"/>
      <c r="D714" s="34"/>
      <c r="E714" s="34"/>
      <c r="F714" s="34"/>
      <c r="G714" s="34"/>
      <c r="H714" s="45"/>
      <c r="I714" s="37"/>
      <c r="J714" s="38"/>
      <c r="K714" s="39"/>
      <c r="L714" s="38"/>
      <c r="M714" s="40"/>
      <c r="N714" s="41"/>
      <c r="P714" s="42"/>
      <c r="Q714" s="42"/>
      <c r="R714" s="42"/>
      <c r="T714" s="46"/>
      <c r="U714" s="47"/>
      <c r="V714" s="48"/>
      <c r="W714" s="49"/>
      <c r="X714" s="49"/>
      <c r="Y714" s="49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  <c r="AM714" s="50"/>
      <c r="AN714" s="50"/>
      <c r="AO714" s="50"/>
      <c r="AP714" s="50"/>
      <c r="AQ714" s="50"/>
      <c r="AR714" s="50"/>
      <c r="AS714" s="50"/>
      <c r="AT714" s="50"/>
      <c r="AU714" s="50"/>
      <c r="AV714" s="50"/>
      <c r="AW714" s="50"/>
      <c r="AX714" s="50"/>
      <c r="AY714" s="50"/>
    </row>
    <row r="715" ht="12.75" customHeight="1">
      <c r="A715" s="27"/>
      <c r="B715" s="27"/>
      <c r="C715" s="33"/>
      <c r="D715" s="34"/>
      <c r="E715" s="34"/>
      <c r="F715" s="34"/>
      <c r="G715" s="34"/>
      <c r="H715" s="45"/>
      <c r="I715" s="37"/>
      <c r="J715" s="38"/>
      <c r="K715" s="39"/>
      <c r="L715" s="38"/>
      <c r="M715" s="40"/>
      <c r="N715" s="41"/>
      <c r="P715" s="42"/>
      <c r="Q715" s="42"/>
      <c r="R715" s="42"/>
      <c r="T715" s="46"/>
      <c r="U715" s="47"/>
      <c r="V715" s="48"/>
      <c r="W715" s="49"/>
      <c r="X715" s="49"/>
      <c r="Y715" s="49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  <c r="AM715" s="50"/>
      <c r="AN715" s="50"/>
      <c r="AO715" s="50"/>
      <c r="AP715" s="50"/>
      <c r="AQ715" s="50"/>
      <c r="AR715" s="50"/>
      <c r="AS715" s="50"/>
      <c r="AT715" s="50"/>
      <c r="AU715" s="50"/>
      <c r="AV715" s="50"/>
      <c r="AW715" s="50"/>
      <c r="AX715" s="50"/>
      <c r="AY715" s="50"/>
    </row>
    <row r="716" ht="12.75" customHeight="1">
      <c r="A716" s="27"/>
      <c r="B716" s="27"/>
      <c r="C716" s="33"/>
      <c r="D716" s="34"/>
      <c r="E716" s="34"/>
      <c r="F716" s="34"/>
      <c r="G716" s="34"/>
      <c r="H716" s="45"/>
      <c r="I716" s="37"/>
      <c r="J716" s="38"/>
      <c r="K716" s="39"/>
      <c r="L716" s="38"/>
      <c r="M716" s="40"/>
      <c r="N716" s="41"/>
      <c r="P716" s="42"/>
      <c r="Q716" s="42"/>
      <c r="R716" s="42"/>
      <c r="T716" s="46"/>
      <c r="U716" s="47"/>
      <c r="V716" s="48"/>
      <c r="W716" s="49"/>
      <c r="X716" s="49"/>
      <c r="Y716" s="49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  <c r="AM716" s="50"/>
      <c r="AN716" s="50"/>
      <c r="AO716" s="50"/>
      <c r="AP716" s="50"/>
      <c r="AQ716" s="50"/>
      <c r="AR716" s="50"/>
      <c r="AS716" s="50"/>
      <c r="AT716" s="50"/>
      <c r="AU716" s="50"/>
      <c r="AV716" s="50"/>
      <c r="AW716" s="50"/>
      <c r="AX716" s="50"/>
      <c r="AY716" s="50"/>
    </row>
    <row r="717" ht="12.75" customHeight="1">
      <c r="A717" s="27"/>
      <c r="B717" s="27"/>
      <c r="C717" s="33"/>
      <c r="D717" s="34"/>
      <c r="E717" s="34"/>
      <c r="F717" s="34"/>
      <c r="G717" s="34"/>
      <c r="H717" s="45"/>
      <c r="I717" s="37"/>
      <c r="J717" s="38"/>
      <c r="K717" s="39"/>
      <c r="L717" s="38"/>
      <c r="M717" s="40"/>
      <c r="N717" s="41"/>
      <c r="P717" s="42"/>
      <c r="Q717" s="42"/>
      <c r="R717" s="42"/>
      <c r="T717" s="46"/>
      <c r="U717" s="47"/>
      <c r="V717" s="48"/>
      <c r="W717" s="49"/>
      <c r="X717" s="49"/>
      <c r="Y717" s="49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  <c r="AM717" s="50"/>
      <c r="AN717" s="50"/>
      <c r="AO717" s="50"/>
      <c r="AP717" s="50"/>
      <c r="AQ717" s="50"/>
      <c r="AR717" s="50"/>
      <c r="AS717" s="50"/>
      <c r="AT717" s="50"/>
      <c r="AU717" s="50"/>
      <c r="AV717" s="50"/>
      <c r="AW717" s="50"/>
      <c r="AX717" s="50"/>
      <c r="AY717" s="50"/>
    </row>
    <row r="718" ht="12.75" customHeight="1">
      <c r="A718" s="27"/>
      <c r="B718" s="27"/>
      <c r="C718" s="33"/>
      <c r="D718" s="34"/>
      <c r="E718" s="34"/>
      <c r="F718" s="34"/>
      <c r="G718" s="34"/>
      <c r="H718" s="45"/>
      <c r="I718" s="37"/>
      <c r="J718" s="38"/>
      <c r="K718" s="39"/>
      <c r="L718" s="38"/>
      <c r="M718" s="40"/>
      <c r="N718" s="41"/>
      <c r="P718" s="42"/>
      <c r="Q718" s="42"/>
      <c r="R718" s="42"/>
      <c r="T718" s="46"/>
      <c r="U718" s="47"/>
      <c r="V718" s="48"/>
      <c r="W718" s="49"/>
      <c r="X718" s="49"/>
      <c r="Y718" s="49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  <c r="AM718" s="50"/>
      <c r="AN718" s="50"/>
      <c r="AO718" s="50"/>
      <c r="AP718" s="50"/>
      <c r="AQ718" s="50"/>
      <c r="AR718" s="50"/>
      <c r="AS718" s="50"/>
      <c r="AT718" s="50"/>
      <c r="AU718" s="50"/>
      <c r="AV718" s="50"/>
      <c r="AW718" s="50"/>
      <c r="AX718" s="50"/>
      <c r="AY718" s="50"/>
    </row>
    <row r="719" ht="12.75" customHeight="1">
      <c r="A719" s="27"/>
      <c r="B719" s="27"/>
      <c r="C719" s="33"/>
      <c r="D719" s="34"/>
      <c r="E719" s="34"/>
      <c r="F719" s="34"/>
      <c r="G719" s="34"/>
      <c r="H719" s="45"/>
      <c r="I719" s="37"/>
      <c r="J719" s="38"/>
      <c r="K719" s="39"/>
      <c r="L719" s="38"/>
      <c r="M719" s="40"/>
      <c r="N719" s="41"/>
      <c r="P719" s="42"/>
      <c r="Q719" s="42"/>
      <c r="R719" s="42"/>
      <c r="T719" s="46"/>
      <c r="U719" s="47"/>
      <c r="V719" s="48"/>
      <c r="W719" s="49"/>
      <c r="X719" s="49"/>
      <c r="Y719" s="49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  <c r="AM719" s="50"/>
      <c r="AN719" s="50"/>
      <c r="AO719" s="50"/>
      <c r="AP719" s="50"/>
      <c r="AQ719" s="50"/>
      <c r="AR719" s="50"/>
      <c r="AS719" s="50"/>
      <c r="AT719" s="50"/>
      <c r="AU719" s="50"/>
      <c r="AV719" s="50"/>
      <c r="AW719" s="50"/>
      <c r="AX719" s="50"/>
      <c r="AY719" s="50"/>
    </row>
    <row r="720" ht="12.75" customHeight="1">
      <c r="A720" s="27"/>
      <c r="B720" s="27"/>
      <c r="C720" s="33"/>
      <c r="D720" s="34"/>
      <c r="E720" s="34"/>
      <c r="F720" s="34"/>
      <c r="G720" s="34"/>
      <c r="H720" s="45"/>
      <c r="I720" s="37"/>
      <c r="J720" s="38"/>
      <c r="K720" s="39"/>
      <c r="L720" s="38"/>
      <c r="M720" s="40"/>
      <c r="N720" s="41"/>
      <c r="P720" s="42"/>
      <c r="Q720" s="42"/>
      <c r="R720" s="42"/>
      <c r="T720" s="46"/>
      <c r="U720" s="47"/>
      <c r="V720" s="48"/>
      <c r="W720" s="49"/>
      <c r="X720" s="49"/>
      <c r="Y720" s="49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  <c r="AM720" s="50"/>
      <c r="AN720" s="50"/>
      <c r="AO720" s="50"/>
      <c r="AP720" s="50"/>
      <c r="AQ720" s="50"/>
      <c r="AR720" s="50"/>
      <c r="AS720" s="50"/>
      <c r="AT720" s="50"/>
      <c r="AU720" s="50"/>
      <c r="AV720" s="50"/>
      <c r="AW720" s="50"/>
      <c r="AX720" s="50"/>
      <c r="AY720" s="50"/>
    </row>
    <row r="721" ht="12.75" customHeight="1">
      <c r="A721" s="27"/>
      <c r="B721" s="27"/>
      <c r="C721" s="33"/>
      <c r="D721" s="34"/>
      <c r="E721" s="34"/>
      <c r="F721" s="34"/>
      <c r="G721" s="34"/>
      <c r="H721" s="45"/>
      <c r="I721" s="37"/>
      <c r="J721" s="38"/>
      <c r="K721" s="39"/>
      <c r="L721" s="38"/>
      <c r="M721" s="40"/>
      <c r="N721" s="41"/>
      <c r="P721" s="42"/>
      <c r="Q721" s="42"/>
      <c r="R721" s="42"/>
      <c r="T721" s="46"/>
      <c r="U721" s="47"/>
      <c r="V721" s="48"/>
      <c r="W721" s="49"/>
      <c r="X721" s="49"/>
      <c r="Y721" s="49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  <c r="AM721" s="50"/>
      <c r="AN721" s="50"/>
      <c r="AO721" s="50"/>
      <c r="AP721" s="50"/>
      <c r="AQ721" s="50"/>
      <c r="AR721" s="50"/>
      <c r="AS721" s="50"/>
      <c r="AT721" s="50"/>
      <c r="AU721" s="50"/>
      <c r="AV721" s="50"/>
      <c r="AW721" s="50"/>
      <c r="AX721" s="50"/>
      <c r="AY721" s="50"/>
    </row>
    <row r="722" ht="12.75" customHeight="1">
      <c r="A722" s="27"/>
      <c r="B722" s="27"/>
      <c r="C722" s="33"/>
      <c r="D722" s="34"/>
      <c r="E722" s="34"/>
      <c r="F722" s="34"/>
      <c r="G722" s="34"/>
      <c r="H722" s="45"/>
      <c r="I722" s="37"/>
      <c r="J722" s="38"/>
      <c r="K722" s="39"/>
      <c r="L722" s="38"/>
      <c r="M722" s="40"/>
      <c r="N722" s="41"/>
      <c r="P722" s="42"/>
      <c r="Q722" s="42"/>
      <c r="R722" s="42"/>
      <c r="T722" s="46"/>
      <c r="U722" s="47"/>
      <c r="V722" s="48"/>
      <c r="W722" s="49"/>
      <c r="X722" s="49"/>
      <c r="Y722" s="49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  <c r="AM722" s="50"/>
      <c r="AN722" s="50"/>
      <c r="AO722" s="50"/>
      <c r="AP722" s="50"/>
      <c r="AQ722" s="50"/>
      <c r="AR722" s="50"/>
      <c r="AS722" s="50"/>
      <c r="AT722" s="50"/>
      <c r="AU722" s="50"/>
      <c r="AV722" s="50"/>
      <c r="AW722" s="50"/>
      <c r="AX722" s="50"/>
      <c r="AY722" s="50"/>
    </row>
    <row r="723" ht="12.75" customHeight="1">
      <c r="A723" s="27"/>
      <c r="B723" s="27"/>
      <c r="C723" s="33"/>
      <c r="D723" s="34"/>
      <c r="E723" s="34"/>
      <c r="F723" s="34"/>
      <c r="G723" s="34"/>
      <c r="H723" s="45"/>
      <c r="I723" s="37"/>
      <c r="J723" s="38"/>
      <c r="K723" s="39"/>
      <c r="L723" s="38"/>
      <c r="M723" s="40"/>
      <c r="N723" s="41"/>
      <c r="P723" s="42"/>
      <c r="Q723" s="42"/>
      <c r="R723" s="42"/>
      <c r="T723" s="46"/>
      <c r="U723" s="47"/>
      <c r="V723" s="48"/>
      <c r="W723" s="49"/>
      <c r="X723" s="49"/>
      <c r="Y723" s="49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  <c r="AM723" s="50"/>
      <c r="AN723" s="50"/>
      <c r="AO723" s="50"/>
      <c r="AP723" s="50"/>
      <c r="AQ723" s="50"/>
      <c r="AR723" s="50"/>
      <c r="AS723" s="50"/>
      <c r="AT723" s="50"/>
      <c r="AU723" s="50"/>
      <c r="AV723" s="50"/>
      <c r="AW723" s="50"/>
      <c r="AX723" s="50"/>
      <c r="AY723" s="50"/>
    </row>
    <row r="724" ht="12.75" customHeight="1">
      <c r="A724" s="27"/>
      <c r="B724" s="27"/>
      <c r="C724" s="33"/>
      <c r="D724" s="34"/>
      <c r="E724" s="34"/>
      <c r="F724" s="34"/>
      <c r="G724" s="34"/>
      <c r="H724" s="45"/>
      <c r="I724" s="37"/>
      <c r="J724" s="38"/>
      <c r="K724" s="39"/>
      <c r="L724" s="38"/>
      <c r="M724" s="40"/>
      <c r="N724" s="41"/>
      <c r="P724" s="42"/>
      <c r="Q724" s="42"/>
      <c r="R724" s="42"/>
      <c r="T724" s="46"/>
      <c r="U724" s="47"/>
      <c r="V724" s="48"/>
      <c r="W724" s="49"/>
      <c r="X724" s="49"/>
      <c r="Y724" s="49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  <c r="AM724" s="50"/>
      <c r="AN724" s="50"/>
      <c r="AO724" s="50"/>
      <c r="AP724" s="50"/>
      <c r="AQ724" s="50"/>
      <c r="AR724" s="50"/>
      <c r="AS724" s="50"/>
      <c r="AT724" s="50"/>
      <c r="AU724" s="50"/>
      <c r="AV724" s="50"/>
      <c r="AW724" s="50"/>
      <c r="AX724" s="50"/>
      <c r="AY724" s="50"/>
    </row>
    <row r="725" ht="12.75" customHeight="1">
      <c r="A725" s="27"/>
      <c r="B725" s="27"/>
      <c r="C725" s="33"/>
      <c r="D725" s="34"/>
      <c r="E725" s="34"/>
      <c r="F725" s="34"/>
      <c r="G725" s="34"/>
      <c r="H725" s="45"/>
      <c r="I725" s="37"/>
      <c r="J725" s="38"/>
      <c r="K725" s="39"/>
      <c r="L725" s="38"/>
      <c r="M725" s="40"/>
      <c r="N725" s="41"/>
      <c r="P725" s="42"/>
      <c r="Q725" s="42"/>
      <c r="R725" s="42"/>
      <c r="T725" s="46"/>
      <c r="U725" s="47"/>
      <c r="V725" s="48"/>
      <c r="W725" s="49"/>
      <c r="X725" s="49"/>
      <c r="Y725" s="49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  <c r="AM725" s="50"/>
      <c r="AN725" s="50"/>
      <c r="AO725" s="50"/>
      <c r="AP725" s="50"/>
      <c r="AQ725" s="50"/>
      <c r="AR725" s="50"/>
      <c r="AS725" s="50"/>
      <c r="AT725" s="50"/>
      <c r="AU725" s="50"/>
      <c r="AV725" s="50"/>
      <c r="AW725" s="50"/>
      <c r="AX725" s="50"/>
      <c r="AY725" s="50"/>
    </row>
    <row r="726" ht="12.75" customHeight="1">
      <c r="A726" s="27"/>
      <c r="B726" s="27"/>
      <c r="C726" s="33"/>
      <c r="D726" s="34"/>
      <c r="E726" s="34"/>
      <c r="F726" s="34"/>
      <c r="G726" s="34"/>
      <c r="H726" s="45"/>
      <c r="I726" s="37"/>
      <c r="J726" s="38"/>
      <c r="K726" s="39"/>
      <c r="L726" s="38"/>
      <c r="M726" s="40"/>
      <c r="N726" s="41"/>
      <c r="P726" s="42"/>
      <c r="Q726" s="42"/>
      <c r="R726" s="42"/>
      <c r="T726" s="46"/>
      <c r="U726" s="47"/>
      <c r="V726" s="48"/>
      <c r="W726" s="49"/>
      <c r="X726" s="49"/>
      <c r="Y726" s="49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  <c r="AM726" s="50"/>
      <c r="AN726" s="50"/>
      <c r="AO726" s="50"/>
      <c r="AP726" s="50"/>
      <c r="AQ726" s="50"/>
      <c r="AR726" s="50"/>
      <c r="AS726" s="50"/>
      <c r="AT726" s="50"/>
      <c r="AU726" s="50"/>
      <c r="AV726" s="50"/>
      <c r="AW726" s="50"/>
      <c r="AX726" s="50"/>
      <c r="AY726" s="50"/>
    </row>
    <row r="727" ht="12.75" customHeight="1">
      <c r="A727" s="27"/>
      <c r="B727" s="27"/>
      <c r="C727" s="33"/>
      <c r="D727" s="34"/>
      <c r="E727" s="34"/>
      <c r="F727" s="34"/>
      <c r="G727" s="34"/>
      <c r="H727" s="45"/>
      <c r="I727" s="37"/>
      <c r="J727" s="38"/>
      <c r="K727" s="39"/>
      <c r="L727" s="38"/>
      <c r="M727" s="40"/>
      <c r="N727" s="41"/>
      <c r="P727" s="42"/>
      <c r="Q727" s="42"/>
      <c r="R727" s="42"/>
      <c r="T727" s="46"/>
      <c r="U727" s="47"/>
      <c r="V727" s="48"/>
      <c r="W727" s="49"/>
      <c r="X727" s="49"/>
      <c r="Y727" s="49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  <c r="AM727" s="50"/>
      <c r="AN727" s="50"/>
      <c r="AO727" s="50"/>
      <c r="AP727" s="50"/>
      <c r="AQ727" s="50"/>
      <c r="AR727" s="50"/>
      <c r="AS727" s="50"/>
      <c r="AT727" s="50"/>
      <c r="AU727" s="50"/>
      <c r="AV727" s="50"/>
      <c r="AW727" s="50"/>
      <c r="AX727" s="50"/>
      <c r="AY727" s="50"/>
    </row>
    <row r="728" ht="12.75" customHeight="1">
      <c r="A728" s="27"/>
      <c r="B728" s="27"/>
      <c r="C728" s="33"/>
      <c r="D728" s="34"/>
      <c r="E728" s="34"/>
      <c r="F728" s="34"/>
      <c r="G728" s="34"/>
      <c r="H728" s="45"/>
      <c r="I728" s="37"/>
      <c r="J728" s="38"/>
      <c r="K728" s="39"/>
      <c r="L728" s="38"/>
      <c r="M728" s="40"/>
      <c r="N728" s="41"/>
      <c r="P728" s="42"/>
      <c r="Q728" s="42"/>
      <c r="R728" s="42"/>
      <c r="T728" s="46"/>
      <c r="U728" s="47"/>
      <c r="V728" s="48"/>
      <c r="W728" s="49"/>
      <c r="X728" s="49"/>
      <c r="Y728" s="49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  <c r="AM728" s="50"/>
      <c r="AN728" s="50"/>
      <c r="AO728" s="50"/>
      <c r="AP728" s="50"/>
      <c r="AQ728" s="50"/>
      <c r="AR728" s="50"/>
      <c r="AS728" s="50"/>
      <c r="AT728" s="50"/>
      <c r="AU728" s="50"/>
      <c r="AV728" s="50"/>
      <c r="AW728" s="50"/>
      <c r="AX728" s="50"/>
      <c r="AY728" s="50"/>
    </row>
    <row r="729" ht="12.75" customHeight="1">
      <c r="A729" s="27"/>
      <c r="B729" s="27"/>
      <c r="C729" s="33"/>
      <c r="D729" s="34"/>
      <c r="E729" s="34"/>
      <c r="F729" s="34"/>
      <c r="G729" s="34"/>
      <c r="H729" s="45"/>
      <c r="I729" s="37"/>
      <c r="J729" s="38"/>
      <c r="K729" s="39"/>
      <c r="L729" s="38"/>
      <c r="M729" s="40"/>
      <c r="N729" s="41"/>
      <c r="P729" s="42"/>
      <c r="Q729" s="42"/>
      <c r="R729" s="42"/>
      <c r="T729" s="46"/>
      <c r="U729" s="47"/>
      <c r="V729" s="48"/>
      <c r="W729" s="49"/>
      <c r="X729" s="49"/>
      <c r="Y729" s="49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  <c r="AM729" s="50"/>
      <c r="AN729" s="50"/>
      <c r="AO729" s="50"/>
      <c r="AP729" s="50"/>
      <c r="AQ729" s="50"/>
      <c r="AR729" s="50"/>
      <c r="AS729" s="50"/>
      <c r="AT729" s="50"/>
      <c r="AU729" s="50"/>
      <c r="AV729" s="50"/>
      <c r="AW729" s="50"/>
      <c r="AX729" s="50"/>
      <c r="AY729" s="50"/>
    </row>
    <row r="730" ht="12.75" customHeight="1">
      <c r="A730" s="27"/>
      <c r="B730" s="27"/>
      <c r="C730" s="33"/>
      <c r="D730" s="34"/>
      <c r="E730" s="34"/>
      <c r="F730" s="34"/>
      <c r="G730" s="34"/>
      <c r="H730" s="45"/>
      <c r="I730" s="37"/>
      <c r="J730" s="38"/>
      <c r="K730" s="39"/>
      <c r="L730" s="38"/>
      <c r="M730" s="40"/>
      <c r="N730" s="41"/>
      <c r="P730" s="42"/>
      <c r="Q730" s="42"/>
      <c r="R730" s="42"/>
      <c r="T730" s="46"/>
      <c r="U730" s="47"/>
      <c r="V730" s="48"/>
      <c r="W730" s="49"/>
      <c r="X730" s="49"/>
      <c r="Y730" s="49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  <c r="AM730" s="50"/>
      <c r="AN730" s="50"/>
      <c r="AO730" s="50"/>
      <c r="AP730" s="50"/>
      <c r="AQ730" s="50"/>
      <c r="AR730" s="50"/>
      <c r="AS730" s="50"/>
      <c r="AT730" s="50"/>
      <c r="AU730" s="50"/>
      <c r="AV730" s="50"/>
      <c r="AW730" s="50"/>
      <c r="AX730" s="50"/>
      <c r="AY730" s="50"/>
    </row>
    <row r="731" ht="12.75" customHeight="1">
      <c r="A731" s="27"/>
      <c r="B731" s="27"/>
      <c r="C731" s="33"/>
      <c r="D731" s="34"/>
      <c r="E731" s="34"/>
      <c r="F731" s="34"/>
      <c r="G731" s="34"/>
      <c r="H731" s="45"/>
      <c r="I731" s="37"/>
      <c r="J731" s="38"/>
      <c r="K731" s="39"/>
      <c r="L731" s="38"/>
      <c r="M731" s="40"/>
      <c r="N731" s="41"/>
      <c r="P731" s="42"/>
      <c r="Q731" s="42"/>
      <c r="R731" s="42"/>
      <c r="T731" s="46"/>
      <c r="U731" s="47"/>
      <c r="V731" s="48"/>
      <c r="W731" s="49"/>
      <c r="X731" s="49"/>
      <c r="Y731" s="49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  <c r="AM731" s="50"/>
      <c r="AN731" s="50"/>
      <c r="AO731" s="50"/>
      <c r="AP731" s="50"/>
      <c r="AQ731" s="50"/>
      <c r="AR731" s="50"/>
      <c r="AS731" s="50"/>
      <c r="AT731" s="50"/>
      <c r="AU731" s="50"/>
      <c r="AV731" s="50"/>
      <c r="AW731" s="50"/>
      <c r="AX731" s="50"/>
      <c r="AY731" s="50"/>
    </row>
    <row r="732" ht="12.75" customHeight="1">
      <c r="A732" s="27"/>
      <c r="B732" s="27"/>
      <c r="C732" s="33"/>
      <c r="D732" s="34"/>
      <c r="E732" s="34"/>
      <c r="F732" s="34"/>
      <c r="G732" s="34"/>
      <c r="H732" s="45"/>
      <c r="I732" s="37"/>
      <c r="J732" s="38"/>
      <c r="K732" s="39"/>
      <c r="L732" s="38"/>
      <c r="M732" s="40"/>
      <c r="N732" s="41"/>
      <c r="P732" s="42"/>
      <c r="Q732" s="42"/>
      <c r="R732" s="42"/>
      <c r="T732" s="46"/>
      <c r="U732" s="47"/>
      <c r="V732" s="48"/>
      <c r="W732" s="49"/>
      <c r="X732" s="49"/>
      <c r="Y732" s="49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  <c r="AM732" s="50"/>
      <c r="AN732" s="50"/>
      <c r="AO732" s="50"/>
      <c r="AP732" s="50"/>
      <c r="AQ732" s="50"/>
      <c r="AR732" s="50"/>
      <c r="AS732" s="50"/>
      <c r="AT732" s="50"/>
      <c r="AU732" s="50"/>
      <c r="AV732" s="50"/>
      <c r="AW732" s="50"/>
      <c r="AX732" s="50"/>
      <c r="AY732" s="50"/>
    </row>
    <row r="733" ht="12.75" customHeight="1">
      <c r="A733" s="27"/>
      <c r="B733" s="27"/>
      <c r="C733" s="33"/>
      <c r="D733" s="34"/>
      <c r="E733" s="34"/>
      <c r="F733" s="34"/>
      <c r="G733" s="34"/>
      <c r="H733" s="45"/>
      <c r="I733" s="37"/>
      <c r="J733" s="38"/>
      <c r="K733" s="39"/>
      <c r="L733" s="38"/>
      <c r="M733" s="40"/>
      <c r="N733" s="41"/>
      <c r="P733" s="42"/>
      <c r="Q733" s="42"/>
      <c r="R733" s="42"/>
      <c r="T733" s="46"/>
      <c r="U733" s="47"/>
      <c r="V733" s="48"/>
      <c r="W733" s="49"/>
      <c r="X733" s="49"/>
      <c r="Y733" s="49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  <c r="AM733" s="50"/>
      <c r="AN733" s="50"/>
      <c r="AO733" s="50"/>
      <c r="AP733" s="50"/>
      <c r="AQ733" s="50"/>
      <c r="AR733" s="50"/>
      <c r="AS733" s="50"/>
      <c r="AT733" s="50"/>
      <c r="AU733" s="50"/>
      <c r="AV733" s="50"/>
      <c r="AW733" s="50"/>
      <c r="AX733" s="50"/>
      <c r="AY733" s="50"/>
    </row>
    <row r="734" ht="12.75" customHeight="1">
      <c r="A734" s="27"/>
      <c r="B734" s="27"/>
      <c r="C734" s="33"/>
      <c r="D734" s="34"/>
      <c r="E734" s="34"/>
      <c r="F734" s="34"/>
      <c r="G734" s="34"/>
      <c r="H734" s="45"/>
      <c r="I734" s="37"/>
      <c r="J734" s="38"/>
      <c r="K734" s="39"/>
      <c r="L734" s="38"/>
      <c r="M734" s="40"/>
      <c r="N734" s="41"/>
      <c r="P734" s="42"/>
      <c r="Q734" s="42"/>
      <c r="R734" s="42"/>
      <c r="T734" s="46"/>
      <c r="U734" s="47"/>
      <c r="V734" s="48"/>
      <c r="W734" s="49"/>
      <c r="X734" s="49"/>
      <c r="Y734" s="49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  <c r="AM734" s="50"/>
      <c r="AN734" s="50"/>
      <c r="AO734" s="50"/>
      <c r="AP734" s="50"/>
      <c r="AQ734" s="50"/>
      <c r="AR734" s="50"/>
      <c r="AS734" s="50"/>
      <c r="AT734" s="50"/>
      <c r="AU734" s="50"/>
      <c r="AV734" s="50"/>
      <c r="AW734" s="50"/>
      <c r="AX734" s="50"/>
      <c r="AY734" s="50"/>
    </row>
    <row r="735" ht="12.75" customHeight="1">
      <c r="A735" s="27"/>
      <c r="B735" s="27"/>
      <c r="C735" s="33"/>
      <c r="D735" s="34"/>
      <c r="E735" s="34"/>
      <c r="F735" s="34"/>
      <c r="G735" s="34"/>
      <c r="H735" s="45"/>
      <c r="I735" s="37"/>
      <c r="J735" s="38"/>
      <c r="K735" s="39"/>
      <c r="L735" s="38"/>
      <c r="M735" s="40"/>
      <c r="N735" s="41"/>
      <c r="P735" s="42"/>
      <c r="Q735" s="42"/>
      <c r="R735" s="42"/>
      <c r="T735" s="46"/>
      <c r="U735" s="47"/>
      <c r="V735" s="48"/>
      <c r="W735" s="49"/>
      <c r="X735" s="49"/>
      <c r="Y735" s="49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  <c r="AM735" s="50"/>
      <c r="AN735" s="50"/>
      <c r="AO735" s="50"/>
      <c r="AP735" s="50"/>
      <c r="AQ735" s="50"/>
      <c r="AR735" s="50"/>
      <c r="AS735" s="50"/>
      <c r="AT735" s="50"/>
      <c r="AU735" s="50"/>
      <c r="AV735" s="50"/>
      <c r="AW735" s="50"/>
      <c r="AX735" s="50"/>
      <c r="AY735" s="50"/>
    </row>
    <row r="736" ht="12.75" customHeight="1">
      <c r="A736" s="27"/>
      <c r="B736" s="27"/>
      <c r="C736" s="33"/>
      <c r="D736" s="34"/>
      <c r="E736" s="34"/>
      <c r="F736" s="34"/>
      <c r="G736" s="34"/>
      <c r="H736" s="45"/>
      <c r="I736" s="37"/>
      <c r="J736" s="38"/>
      <c r="K736" s="39"/>
      <c r="L736" s="38"/>
      <c r="M736" s="40"/>
      <c r="N736" s="41"/>
      <c r="P736" s="42"/>
      <c r="Q736" s="42"/>
      <c r="R736" s="42"/>
      <c r="T736" s="46"/>
      <c r="U736" s="47"/>
      <c r="V736" s="48"/>
      <c r="W736" s="49"/>
      <c r="X736" s="49"/>
      <c r="Y736" s="49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  <c r="AM736" s="50"/>
      <c r="AN736" s="50"/>
      <c r="AO736" s="50"/>
      <c r="AP736" s="50"/>
      <c r="AQ736" s="50"/>
      <c r="AR736" s="50"/>
      <c r="AS736" s="50"/>
      <c r="AT736" s="50"/>
      <c r="AU736" s="50"/>
      <c r="AV736" s="50"/>
      <c r="AW736" s="50"/>
      <c r="AX736" s="50"/>
      <c r="AY736" s="50"/>
    </row>
    <row r="737" ht="12.75" customHeight="1">
      <c r="A737" s="27"/>
      <c r="B737" s="27"/>
      <c r="C737" s="33"/>
      <c r="D737" s="34"/>
      <c r="E737" s="34"/>
      <c r="F737" s="34"/>
      <c r="G737" s="34"/>
      <c r="H737" s="45"/>
      <c r="I737" s="37"/>
      <c r="J737" s="38"/>
      <c r="K737" s="39"/>
      <c r="L737" s="38"/>
      <c r="M737" s="40"/>
      <c r="N737" s="41"/>
      <c r="P737" s="42"/>
      <c r="Q737" s="42"/>
      <c r="R737" s="42"/>
      <c r="T737" s="46"/>
      <c r="U737" s="47"/>
      <c r="V737" s="48"/>
      <c r="W737" s="49"/>
      <c r="X737" s="49"/>
      <c r="Y737" s="49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  <c r="AM737" s="50"/>
      <c r="AN737" s="50"/>
      <c r="AO737" s="50"/>
      <c r="AP737" s="50"/>
      <c r="AQ737" s="50"/>
      <c r="AR737" s="50"/>
      <c r="AS737" s="50"/>
      <c r="AT737" s="50"/>
      <c r="AU737" s="50"/>
      <c r="AV737" s="50"/>
      <c r="AW737" s="50"/>
      <c r="AX737" s="50"/>
      <c r="AY737" s="50"/>
    </row>
    <row r="738" ht="12.75" customHeight="1">
      <c r="A738" s="27"/>
      <c r="B738" s="27"/>
      <c r="C738" s="33"/>
      <c r="D738" s="34"/>
      <c r="E738" s="34"/>
      <c r="F738" s="34"/>
      <c r="G738" s="34"/>
      <c r="H738" s="45"/>
      <c r="I738" s="37"/>
      <c r="J738" s="38"/>
      <c r="K738" s="39"/>
      <c r="L738" s="38"/>
      <c r="M738" s="40"/>
      <c r="N738" s="41"/>
      <c r="P738" s="42"/>
      <c r="Q738" s="42"/>
      <c r="R738" s="42"/>
      <c r="T738" s="46"/>
      <c r="U738" s="47"/>
      <c r="V738" s="48"/>
      <c r="W738" s="49"/>
      <c r="X738" s="49"/>
      <c r="Y738" s="49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  <c r="AM738" s="50"/>
      <c r="AN738" s="50"/>
      <c r="AO738" s="50"/>
      <c r="AP738" s="50"/>
      <c r="AQ738" s="50"/>
      <c r="AR738" s="50"/>
      <c r="AS738" s="50"/>
      <c r="AT738" s="50"/>
      <c r="AU738" s="50"/>
      <c r="AV738" s="50"/>
      <c r="AW738" s="50"/>
      <c r="AX738" s="50"/>
      <c r="AY738" s="50"/>
    </row>
    <row r="739" ht="12.75" customHeight="1">
      <c r="A739" s="27"/>
      <c r="B739" s="27"/>
      <c r="C739" s="33"/>
      <c r="D739" s="34"/>
      <c r="E739" s="34"/>
      <c r="F739" s="34"/>
      <c r="G739" s="34"/>
      <c r="H739" s="45"/>
      <c r="I739" s="37"/>
      <c r="J739" s="38"/>
      <c r="K739" s="39"/>
      <c r="L739" s="38"/>
      <c r="M739" s="40"/>
      <c r="N739" s="41"/>
      <c r="P739" s="42"/>
      <c r="Q739" s="42"/>
      <c r="R739" s="42"/>
      <c r="T739" s="46"/>
      <c r="U739" s="47"/>
      <c r="V739" s="48"/>
      <c r="W739" s="49"/>
      <c r="X739" s="49"/>
      <c r="Y739" s="49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  <c r="AM739" s="50"/>
      <c r="AN739" s="50"/>
      <c r="AO739" s="50"/>
      <c r="AP739" s="50"/>
      <c r="AQ739" s="50"/>
      <c r="AR739" s="50"/>
      <c r="AS739" s="50"/>
      <c r="AT739" s="50"/>
      <c r="AU739" s="50"/>
      <c r="AV739" s="50"/>
      <c r="AW739" s="50"/>
      <c r="AX739" s="50"/>
      <c r="AY739" s="50"/>
    </row>
    <row r="740" ht="12.75" customHeight="1">
      <c r="A740" s="27"/>
      <c r="B740" s="27"/>
      <c r="C740" s="33"/>
      <c r="D740" s="34"/>
      <c r="E740" s="34"/>
      <c r="F740" s="34"/>
      <c r="G740" s="34"/>
      <c r="H740" s="45"/>
      <c r="I740" s="37"/>
      <c r="J740" s="38"/>
      <c r="K740" s="39"/>
      <c r="L740" s="38"/>
      <c r="M740" s="40"/>
      <c r="N740" s="41"/>
      <c r="P740" s="42"/>
      <c r="Q740" s="42"/>
      <c r="R740" s="42"/>
      <c r="T740" s="46"/>
      <c r="U740" s="47"/>
      <c r="V740" s="48"/>
      <c r="W740" s="49"/>
      <c r="X740" s="49"/>
      <c r="Y740" s="49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  <c r="AM740" s="50"/>
      <c r="AN740" s="50"/>
      <c r="AO740" s="50"/>
      <c r="AP740" s="50"/>
      <c r="AQ740" s="50"/>
      <c r="AR740" s="50"/>
      <c r="AS740" s="50"/>
      <c r="AT740" s="50"/>
      <c r="AU740" s="50"/>
      <c r="AV740" s="50"/>
      <c r="AW740" s="50"/>
      <c r="AX740" s="50"/>
      <c r="AY740" s="50"/>
    </row>
    <row r="741" ht="12.75" customHeight="1">
      <c r="A741" s="27"/>
      <c r="B741" s="27"/>
      <c r="C741" s="33"/>
      <c r="D741" s="34"/>
      <c r="E741" s="34"/>
      <c r="F741" s="34"/>
      <c r="G741" s="34"/>
      <c r="H741" s="45"/>
      <c r="I741" s="37"/>
      <c r="J741" s="38"/>
      <c r="K741" s="39"/>
      <c r="L741" s="38"/>
      <c r="M741" s="40"/>
      <c r="N741" s="41"/>
      <c r="P741" s="42"/>
      <c r="Q741" s="42"/>
      <c r="R741" s="42"/>
      <c r="T741" s="46"/>
      <c r="U741" s="47"/>
      <c r="V741" s="48"/>
      <c r="W741" s="49"/>
      <c r="X741" s="49"/>
      <c r="Y741" s="49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  <c r="AM741" s="50"/>
      <c r="AN741" s="50"/>
      <c r="AO741" s="50"/>
      <c r="AP741" s="50"/>
      <c r="AQ741" s="50"/>
      <c r="AR741" s="50"/>
      <c r="AS741" s="50"/>
      <c r="AT741" s="50"/>
      <c r="AU741" s="50"/>
      <c r="AV741" s="50"/>
      <c r="AW741" s="50"/>
      <c r="AX741" s="50"/>
      <c r="AY741" s="50"/>
    </row>
    <row r="742" ht="12.75" customHeight="1">
      <c r="A742" s="27"/>
      <c r="B742" s="27"/>
      <c r="C742" s="33"/>
      <c r="D742" s="34"/>
      <c r="E742" s="34"/>
      <c r="F742" s="34"/>
      <c r="G742" s="34"/>
      <c r="H742" s="45"/>
      <c r="I742" s="37"/>
      <c r="J742" s="38"/>
      <c r="K742" s="39"/>
      <c r="L742" s="38"/>
      <c r="M742" s="40"/>
      <c r="N742" s="41"/>
      <c r="P742" s="42"/>
      <c r="Q742" s="42"/>
      <c r="R742" s="42"/>
      <c r="T742" s="46"/>
      <c r="U742" s="47"/>
      <c r="V742" s="48"/>
      <c r="W742" s="49"/>
      <c r="X742" s="49"/>
      <c r="Y742" s="49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  <c r="AM742" s="50"/>
      <c r="AN742" s="50"/>
      <c r="AO742" s="50"/>
      <c r="AP742" s="50"/>
      <c r="AQ742" s="50"/>
      <c r="AR742" s="50"/>
      <c r="AS742" s="50"/>
      <c r="AT742" s="50"/>
      <c r="AU742" s="50"/>
      <c r="AV742" s="50"/>
      <c r="AW742" s="50"/>
      <c r="AX742" s="50"/>
      <c r="AY742" s="50"/>
    </row>
    <row r="743" ht="12.75" customHeight="1">
      <c r="A743" s="27"/>
      <c r="B743" s="27"/>
      <c r="C743" s="33"/>
      <c r="D743" s="34"/>
      <c r="E743" s="34"/>
      <c r="F743" s="34"/>
      <c r="G743" s="34"/>
      <c r="H743" s="45"/>
      <c r="I743" s="37"/>
      <c r="J743" s="38"/>
      <c r="K743" s="39"/>
      <c r="L743" s="38"/>
      <c r="M743" s="40"/>
      <c r="N743" s="41"/>
      <c r="P743" s="42"/>
      <c r="Q743" s="42"/>
      <c r="R743" s="42"/>
      <c r="T743" s="46"/>
      <c r="U743" s="47"/>
      <c r="V743" s="48"/>
      <c r="W743" s="49"/>
      <c r="X743" s="49"/>
      <c r="Y743" s="49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  <c r="AM743" s="50"/>
      <c r="AN743" s="50"/>
      <c r="AO743" s="50"/>
      <c r="AP743" s="50"/>
      <c r="AQ743" s="50"/>
      <c r="AR743" s="50"/>
      <c r="AS743" s="50"/>
      <c r="AT743" s="50"/>
      <c r="AU743" s="50"/>
      <c r="AV743" s="50"/>
      <c r="AW743" s="50"/>
      <c r="AX743" s="50"/>
      <c r="AY743" s="50"/>
    </row>
    <row r="744" ht="12.75" customHeight="1">
      <c r="A744" s="27"/>
      <c r="B744" s="27"/>
      <c r="C744" s="33"/>
      <c r="D744" s="34"/>
      <c r="E744" s="34"/>
      <c r="F744" s="34"/>
      <c r="G744" s="34"/>
      <c r="H744" s="45"/>
      <c r="I744" s="37"/>
      <c r="J744" s="38"/>
      <c r="K744" s="39"/>
      <c r="L744" s="38"/>
      <c r="M744" s="40"/>
      <c r="N744" s="41"/>
      <c r="P744" s="42"/>
      <c r="Q744" s="42"/>
      <c r="R744" s="42"/>
      <c r="T744" s="46"/>
      <c r="U744" s="47"/>
      <c r="V744" s="48"/>
      <c r="W744" s="49"/>
      <c r="X744" s="49"/>
      <c r="Y744" s="49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  <c r="AM744" s="50"/>
      <c r="AN744" s="50"/>
      <c r="AO744" s="50"/>
      <c r="AP744" s="50"/>
      <c r="AQ744" s="50"/>
      <c r="AR744" s="50"/>
      <c r="AS744" s="50"/>
      <c r="AT744" s="50"/>
      <c r="AU744" s="50"/>
      <c r="AV744" s="50"/>
      <c r="AW744" s="50"/>
      <c r="AX744" s="50"/>
      <c r="AY744" s="50"/>
    </row>
    <row r="745" ht="12.75" customHeight="1">
      <c r="A745" s="27"/>
      <c r="B745" s="27"/>
      <c r="C745" s="33"/>
      <c r="D745" s="34"/>
      <c r="E745" s="34"/>
      <c r="F745" s="34"/>
      <c r="G745" s="34"/>
      <c r="H745" s="45"/>
      <c r="I745" s="37"/>
      <c r="J745" s="38"/>
      <c r="K745" s="39"/>
      <c r="L745" s="38"/>
      <c r="M745" s="40"/>
      <c r="N745" s="41"/>
      <c r="P745" s="42"/>
      <c r="Q745" s="42"/>
      <c r="R745" s="42"/>
      <c r="T745" s="46"/>
      <c r="U745" s="47"/>
      <c r="V745" s="48"/>
      <c r="W745" s="49"/>
      <c r="X745" s="49"/>
      <c r="Y745" s="49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  <c r="AM745" s="50"/>
      <c r="AN745" s="50"/>
      <c r="AO745" s="50"/>
      <c r="AP745" s="50"/>
      <c r="AQ745" s="50"/>
      <c r="AR745" s="50"/>
      <c r="AS745" s="50"/>
      <c r="AT745" s="50"/>
      <c r="AU745" s="50"/>
      <c r="AV745" s="50"/>
      <c r="AW745" s="50"/>
      <c r="AX745" s="50"/>
      <c r="AY745" s="50"/>
    </row>
    <row r="746" ht="12.75" customHeight="1">
      <c r="A746" s="27"/>
      <c r="B746" s="27"/>
      <c r="C746" s="33"/>
      <c r="D746" s="34"/>
      <c r="E746" s="34"/>
      <c r="F746" s="34"/>
      <c r="G746" s="34"/>
      <c r="H746" s="45"/>
      <c r="I746" s="37"/>
      <c r="J746" s="38"/>
      <c r="K746" s="39"/>
      <c r="L746" s="38"/>
      <c r="M746" s="40"/>
      <c r="N746" s="41"/>
      <c r="P746" s="42"/>
      <c r="Q746" s="42"/>
      <c r="R746" s="42"/>
      <c r="T746" s="46"/>
      <c r="U746" s="47"/>
      <c r="V746" s="48"/>
      <c r="W746" s="49"/>
      <c r="X746" s="49"/>
      <c r="Y746" s="49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  <c r="AM746" s="50"/>
      <c r="AN746" s="50"/>
      <c r="AO746" s="50"/>
      <c r="AP746" s="50"/>
      <c r="AQ746" s="50"/>
      <c r="AR746" s="50"/>
      <c r="AS746" s="50"/>
      <c r="AT746" s="50"/>
      <c r="AU746" s="50"/>
      <c r="AV746" s="50"/>
      <c r="AW746" s="50"/>
      <c r="AX746" s="50"/>
      <c r="AY746" s="50"/>
    </row>
    <row r="747" ht="12.75" customHeight="1">
      <c r="A747" s="27"/>
      <c r="B747" s="27"/>
      <c r="C747" s="33"/>
      <c r="D747" s="34"/>
      <c r="E747" s="34"/>
      <c r="F747" s="34"/>
      <c r="G747" s="34"/>
      <c r="H747" s="45"/>
      <c r="I747" s="37"/>
      <c r="J747" s="38"/>
      <c r="K747" s="39"/>
      <c r="L747" s="38"/>
      <c r="M747" s="40"/>
      <c r="N747" s="41"/>
      <c r="P747" s="42"/>
      <c r="Q747" s="42"/>
      <c r="R747" s="42"/>
      <c r="T747" s="46"/>
      <c r="U747" s="47"/>
      <c r="V747" s="48"/>
      <c r="W747" s="49"/>
      <c r="X747" s="49"/>
      <c r="Y747" s="49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  <c r="AM747" s="50"/>
      <c r="AN747" s="50"/>
      <c r="AO747" s="50"/>
      <c r="AP747" s="50"/>
      <c r="AQ747" s="50"/>
      <c r="AR747" s="50"/>
      <c r="AS747" s="50"/>
      <c r="AT747" s="50"/>
      <c r="AU747" s="50"/>
      <c r="AV747" s="50"/>
      <c r="AW747" s="50"/>
      <c r="AX747" s="50"/>
      <c r="AY747" s="50"/>
    </row>
    <row r="748" ht="12.75" customHeight="1">
      <c r="A748" s="27"/>
      <c r="B748" s="27"/>
      <c r="C748" s="33"/>
      <c r="D748" s="34"/>
      <c r="E748" s="34"/>
      <c r="F748" s="34"/>
      <c r="G748" s="34"/>
      <c r="H748" s="45"/>
      <c r="I748" s="37"/>
      <c r="J748" s="38"/>
      <c r="K748" s="39"/>
      <c r="L748" s="38"/>
      <c r="M748" s="40"/>
      <c r="N748" s="41"/>
      <c r="P748" s="42"/>
      <c r="Q748" s="42"/>
      <c r="R748" s="42"/>
      <c r="T748" s="46"/>
      <c r="U748" s="47"/>
      <c r="V748" s="48"/>
      <c r="W748" s="49"/>
      <c r="X748" s="49"/>
      <c r="Y748" s="49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  <c r="AM748" s="50"/>
      <c r="AN748" s="50"/>
      <c r="AO748" s="50"/>
      <c r="AP748" s="50"/>
      <c r="AQ748" s="50"/>
      <c r="AR748" s="50"/>
      <c r="AS748" s="50"/>
      <c r="AT748" s="50"/>
      <c r="AU748" s="50"/>
      <c r="AV748" s="50"/>
      <c r="AW748" s="50"/>
      <c r="AX748" s="50"/>
      <c r="AY748" s="50"/>
    </row>
    <row r="749" ht="12.75" customHeight="1">
      <c r="A749" s="27"/>
      <c r="B749" s="27"/>
      <c r="C749" s="33"/>
      <c r="D749" s="34"/>
      <c r="E749" s="34"/>
      <c r="F749" s="34"/>
      <c r="G749" s="34"/>
      <c r="H749" s="45"/>
      <c r="I749" s="37"/>
      <c r="J749" s="38"/>
      <c r="K749" s="39"/>
      <c r="L749" s="38"/>
      <c r="M749" s="40"/>
      <c r="N749" s="41"/>
      <c r="P749" s="42"/>
      <c r="Q749" s="42"/>
      <c r="R749" s="42"/>
      <c r="T749" s="46"/>
      <c r="U749" s="47"/>
      <c r="V749" s="48"/>
      <c r="W749" s="49"/>
      <c r="X749" s="49"/>
      <c r="Y749" s="49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  <c r="AM749" s="50"/>
      <c r="AN749" s="50"/>
      <c r="AO749" s="50"/>
      <c r="AP749" s="50"/>
      <c r="AQ749" s="50"/>
      <c r="AR749" s="50"/>
      <c r="AS749" s="50"/>
      <c r="AT749" s="50"/>
      <c r="AU749" s="50"/>
      <c r="AV749" s="50"/>
      <c r="AW749" s="50"/>
      <c r="AX749" s="50"/>
      <c r="AY749" s="50"/>
    </row>
    <row r="750" ht="12.75" customHeight="1">
      <c r="A750" s="27"/>
      <c r="B750" s="27"/>
      <c r="C750" s="33"/>
      <c r="D750" s="34"/>
      <c r="E750" s="34"/>
      <c r="F750" s="34"/>
      <c r="G750" s="34"/>
      <c r="H750" s="45"/>
      <c r="I750" s="37"/>
      <c r="J750" s="38"/>
      <c r="K750" s="39"/>
      <c r="L750" s="38"/>
      <c r="M750" s="40"/>
      <c r="N750" s="41"/>
      <c r="P750" s="42"/>
      <c r="Q750" s="42"/>
      <c r="R750" s="42"/>
      <c r="T750" s="46"/>
      <c r="U750" s="47"/>
      <c r="V750" s="48"/>
      <c r="W750" s="49"/>
      <c r="X750" s="49"/>
      <c r="Y750" s="49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  <c r="AM750" s="50"/>
      <c r="AN750" s="50"/>
      <c r="AO750" s="50"/>
      <c r="AP750" s="50"/>
      <c r="AQ750" s="50"/>
      <c r="AR750" s="50"/>
      <c r="AS750" s="50"/>
      <c r="AT750" s="50"/>
      <c r="AU750" s="50"/>
      <c r="AV750" s="50"/>
      <c r="AW750" s="50"/>
      <c r="AX750" s="50"/>
      <c r="AY750" s="50"/>
    </row>
    <row r="751" ht="12.75" customHeight="1">
      <c r="A751" s="27"/>
      <c r="B751" s="27"/>
      <c r="C751" s="33"/>
      <c r="D751" s="34"/>
      <c r="E751" s="34"/>
      <c r="F751" s="34"/>
      <c r="G751" s="34"/>
      <c r="H751" s="45"/>
      <c r="I751" s="37"/>
      <c r="J751" s="38"/>
      <c r="K751" s="39"/>
      <c r="L751" s="38"/>
      <c r="M751" s="40"/>
      <c r="N751" s="41"/>
      <c r="P751" s="42"/>
      <c r="Q751" s="42"/>
      <c r="R751" s="42"/>
      <c r="T751" s="46"/>
      <c r="U751" s="47"/>
      <c r="V751" s="48"/>
      <c r="W751" s="49"/>
      <c r="X751" s="49"/>
      <c r="Y751" s="49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  <c r="AM751" s="50"/>
      <c r="AN751" s="50"/>
      <c r="AO751" s="50"/>
      <c r="AP751" s="50"/>
      <c r="AQ751" s="50"/>
      <c r="AR751" s="50"/>
      <c r="AS751" s="50"/>
      <c r="AT751" s="50"/>
      <c r="AU751" s="50"/>
      <c r="AV751" s="50"/>
      <c r="AW751" s="50"/>
      <c r="AX751" s="50"/>
      <c r="AY751" s="50"/>
    </row>
    <row r="752" ht="12.75" customHeight="1">
      <c r="A752" s="27"/>
      <c r="B752" s="27"/>
      <c r="C752" s="33"/>
      <c r="D752" s="34"/>
      <c r="E752" s="34"/>
      <c r="F752" s="34"/>
      <c r="G752" s="34"/>
      <c r="H752" s="45"/>
      <c r="I752" s="37"/>
      <c r="J752" s="38"/>
      <c r="K752" s="39"/>
      <c r="L752" s="38"/>
      <c r="M752" s="40"/>
      <c r="N752" s="41"/>
      <c r="P752" s="42"/>
      <c r="Q752" s="42"/>
      <c r="R752" s="42"/>
      <c r="T752" s="46"/>
      <c r="U752" s="47"/>
      <c r="V752" s="48"/>
      <c r="W752" s="49"/>
      <c r="X752" s="49"/>
      <c r="Y752" s="49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N752" s="50"/>
      <c r="AO752" s="50"/>
      <c r="AP752" s="50"/>
      <c r="AQ752" s="50"/>
      <c r="AR752" s="50"/>
      <c r="AS752" s="50"/>
      <c r="AT752" s="50"/>
      <c r="AU752" s="50"/>
      <c r="AV752" s="50"/>
      <c r="AW752" s="50"/>
      <c r="AX752" s="50"/>
      <c r="AY752" s="50"/>
    </row>
    <row r="753" ht="12.75" customHeight="1">
      <c r="A753" s="27"/>
      <c r="B753" s="27"/>
      <c r="C753" s="33"/>
      <c r="D753" s="34"/>
      <c r="E753" s="34"/>
      <c r="F753" s="34"/>
      <c r="G753" s="34"/>
      <c r="H753" s="51"/>
      <c r="I753" s="52"/>
      <c r="J753" s="53"/>
      <c r="K753" s="54"/>
      <c r="L753" s="53"/>
      <c r="M753" s="40"/>
      <c r="N753" s="41"/>
      <c r="P753" s="55"/>
      <c r="Q753" s="55"/>
      <c r="R753" s="55"/>
      <c r="T753" s="46"/>
      <c r="U753" s="47"/>
      <c r="V753" s="48"/>
      <c r="W753" s="49"/>
      <c r="X753" s="49"/>
      <c r="Y753" s="49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  <c r="AM753" s="50"/>
      <c r="AN753" s="50"/>
      <c r="AO753" s="50"/>
      <c r="AP753" s="50"/>
      <c r="AQ753" s="50"/>
      <c r="AR753" s="50"/>
      <c r="AS753" s="50"/>
      <c r="AT753" s="50"/>
      <c r="AU753" s="50"/>
      <c r="AV753" s="50"/>
      <c r="AW753" s="50"/>
      <c r="AX753" s="50"/>
      <c r="AY753" s="50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6.14"/>
    <col customWidth="1" min="4" max="5" width="11.57"/>
    <col customWidth="1" min="6" max="6" width="10.71"/>
    <col customWidth="1" min="7" max="56" width="11.57"/>
  </cols>
  <sheetData>
    <row r="1" ht="12.75" customHeight="1">
      <c r="A1" s="56" t="s">
        <v>359</v>
      </c>
      <c r="B1" s="2" t="s">
        <v>1</v>
      </c>
      <c r="C1" s="2" t="s">
        <v>360</v>
      </c>
      <c r="D1" s="57" t="s">
        <v>361</v>
      </c>
      <c r="E1" s="3" t="s">
        <v>2</v>
      </c>
      <c r="F1" s="5" t="s">
        <v>4</v>
      </c>
      <c r="G1" s="58" t="s">
        <v>362</v>
      </c>
      <c r="H1" s="4" t="s">
        <v>3</v>
      </c>
      <c r="I1" s="6" t="s">
        <v>5</v>
      </c>
      <c r="J1" s="59" t="s">
        <v>363</v>
      </c>
      <c r="K1" s="60" t="s">
        <v>364</v>
      </c>
      <c r="L1" s="61" t="s">
        <v>365</v>
      </c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4"/>
    </row>
    <row r="2" ht="12.75" customHeight="1">
      <c r="A2" s="56">
        <v>1.0</v>
      </c>
      <c r="B2" s="2" t="s">
        <v>18</v>
      </c>
      <c r="C2" s="2">
        <v>648.0</v>
      </c>
      <c r="D2" s="57">
        <v>15.0</v>
      </c>
      <c r="E2" s="3">
        <v>236.0</v>
      </c>
      <c r="F2" s="5">
        <v>145.0</v>
      </c>
      <c r="G2" s="58">
        <v>14.0</v>
      </c>
      <c r="H2" s="4">
        <v>51.0</v>
      </c>
      <c r="I2" s="6">
        <v>95.0</v>
      </c>
      <c r="J2" s="59">
        <v>1.0</v>
      </c>
      <c r="K2" s="60">
        <v>10.0</v>
      </c>
      <c r="L2" s="61">
        <v>6.0</v>
      </c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3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6"/>
    </row>
    <row r="3" ht="12.75" customHeight="1">
      <c r="A3" s="56">
        <v>2.0</v>
      </c>
      <c r="B3" s="2" t="s">
        <v>20</v>
      </c>
      <c r="C3" s="2">
        <v>1058.0</v>
      </c>
      <c r="D3" s="57">
        <v>47.0</v>
      </c>
      <c r="E3" s="3">
        <v>337.0</v>
      </c>
      <c r="F3" s="5">
        <v>117.0</v>
      </c>
      <c r="G3" s="58">
        <v>62.0</v>
      </c>
      <c r="H3" s="4">
        <v>132.0</v>
      </c>
      <c r="I3" s="6">
        <v>114.0</v>
      </c>
      <c r="J3" s="59">
        <v>2.0</v>
      </c>
      <c r="K3" s="60">
        <v>16.0</v>
      </c>
      <c r="L3" s="61">
        <v>6.0</v>
      </c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6"/>
    </row>
    <row r="4" ht="12.75" customHeight="1">
      <c r="A4" s="56">
        <v>3.0</v>
      </c>
      <c r="B4" s="2" t="s">
        <v>21</v>
      </c>
      <c r="C4" s="2">
        <v>1598.0</v>
      </c>
      <c r="D4" s="57">
        <v>55.0</v>
      </c>
      <c r="E4" s="3">
        <v>576.0</v>
      </c>
      <c r="F4" s="5">
        <v>249.0</v>
      </c>
      <c r="G4" s="58">
        <v>75.0</v>
      </c>
      <c r="H4" s="4">
        <v>149.0</v>
      </c>
      <c r="I4" s="6">
        <v>172.0</v>
      </c>
      <c r="J4" s="59">
        <v>4.0</v>
      </c>
      <c r="K4" s="60">
        <v>29.0</v>
      </c>
      <c r="L4" s="61">
        <v>13.0</v>
      </c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6"/>
    </row>
    <row r="5" ht="12.75" customHeight="1">
      <c r="A5" s="56">
        <v>4.0</v>
      </c>
      <c r="B5" s="2" t="s">
        <v>22</v>
      </c>
      <c r="C5" s="2">
        <v>400.0</v>
      </c>
      <c r="D5" s="57">
        <v>8.0</v>
      </c>
      <c r="E5" s="3">
        <v>154.0</v>
      </c>
      <c r="F5" s="5">
        <v>86.0</v>
      </c>
      <c r="G5" s="58">
        <v>10.0</v>
      </c>
      <c r="H5" s="4">
        <v>59.0</v>
      </c>
      <c r="I5" s="6">
        <v>37.0</v>
      </c>
      <c r="J5" s="59">
        <v>2.0</v>
      </c>
      <c r="K5" s="60">
        <v>5.0</v>
      </c>
      <c r="L5" s="61">
        <v>2.0</v>
      </c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6"/>
    </row>
    <row r="6" ht="12.75" customHeight="1">
      <c r="A6" s="56">
        <v>5.0</v>
      </c>
      <c r="B6" s="2" t="s">
        <v>23</v>
      </c>
      <c r="C6" s="2">
        <v>1368.0</v>
      </c>
      <c r="D6" s="57">
        <v>18.0</v>
      </c>
      <c r="E6" s="3">
        <v>516.0</v>
      </c>
      <c r="F6" s="5">
        <v>154.0</v>
      </c>
      <c r="G6" s="58">
        <v>41.0</v>
      </c>
      <c r="H6" s="4">
        <v>230.0</v>
      </c>
      <c r="I6" s="6">
        <v>251.0</v>
      </c>
      <c r="J6" s="59">
        <v>3.0</v>
      </c>
      <c r="K6" s="60">
        <v>25.0</v>
      </c>
      <c r="L6" s="61">
        <v>6.0</v>
      </c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6"/>
    </row>
    <row r="7" ht="12.75" customHeight="1">
      <c r="A7" s="56">
        <v>6.0</v>
      </c>
      <c r="B7" s="2" t="s">
        <v>24</v>
      </c>
      <c r="C7" s="2">
        <v>477.0</v>
      </c>
      <c r="D7" s="57">
        <v>13.0</v>
      </c>
      <c r="E7" s="3">
        <v>168.0</v>
      </c>
      <c r="F7" s="5">
        <v>65.0</v>
      </c>
      <c r="G7" s="58">
        <v>15.0</v>
      </c>
      <c r="H7" s="4">
        <v>55.0</v>
      </c>
      <c r="I7" s="6">
        <v>58.0</v>
      </c>
      <c r="J7" s="59">
        <v>1.0</v>
      </c>
      <c r="K7" s="60">
        <v>5.0</v>
      </c>
      <c r="L7" s="61">
        <v>2.0</v>
      </c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6"/>
    </row>
    <row r="8" ht="12.75" customHeight="1">
      <c r="A8" s="56">
        <v>7.0</v>
      </c>
      <c r="B8" s="2" t="s">
        <v>25</v>
      </c>
      <c r="C8" s="2">
        <v>1339.0</v>
      </c>
      <c r="D8" s="57">
        <v>14.0</v>
      </c>
      <c r="E8" s="3">
        <v>505.0</v>
      </c>
      <c r="F8" s="5">
        <v>206.0</v>
      </c>
      <c r="G8" s="58">
        <v>53.0</v>
      </c>
      <c r="H8" s="4">
        <v>165.0</v>
      </c>
      <c r="I8" s="6">
        <v>234.0</v>
      </c>
      <c r="J8" s="59">
        <v>8.0</v>
      </c>
      <c r="K8" s="60">
        <v>26.0</v>
      </c>
      <c r="L8" s="61">
        <v>7.0</v>
      </c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6"/>
    </row>
    <row r="9" ht="12.75" customHeight="1">
      <c r="A9" s="56">
        <v>8.0</v>
      </c>
      <c r="B9" s="2" t="s">
        <v>26</v>
      </c>
      <c r="C9" s="2">
        <v>1484.0</v>
      </c>
      <c r="D9" s="57">
        <v>80.0</v>
      </c>
      <c r="E9" s="3">
        <v>347.0</v>
      </c>
      <c r="F9" s="5">
        <v>141.0</v>
      </c>
      <c r="G9" s="58">
        <v>63.0</v>
      </c>
      <c r="H9" s="4">
        <v>118.0</v>
      </c>
      <c r="I9" s="6">
        <v>116.0</v>
      </c>
      <c r="J9" s="59">
        <v>1.0</v>
      </c>
      <c r="K9" s="60">
        <v>14.0</v>
      </c>
      <c r="L9" s="61">
        <v>3.0</v>
      </c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6"/>
    </row>
    <row r="10" ht="12.75" customHeight="1">
      <c r="A10" s="56">
        <v>9.0</v>
      </c>
      <c r="B10" s="2" t="s">
        <v>27</v>
      </c>
      <c r="C10" s="2">
        <v>526.0</v>
      </c>
      <c r="D10" s="57">
        <v>18.0</v>
      </c>
      <c r="E10" s="3">
        <v>163.0</v>
      </c>
      <c r="F10" s="5">
        <v>68.0</v>
      </c>
      <c r="G10" s="58">
        <v>23.0</v>
      </c>
      <c r="H10" s="4">
        <v>88.0</v>
      </c>
      <c r="I10" s="6">
        <v>62.0</v>
      </c>
      <c r="J10" s="59">
        <v>1.0</v>
      </c>
      <c r="K10" s="60">
        <v>9.0</v>
      </c>
      <c r="L10" s="61">
        <v>3.0</v>
      </c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6"/>
    </row>
    <row r="11" ht="12.75" customHeight="1">
      <c r="A11" s="56">
        <v>10.0</v>
      </c>
      <c r="B11" s="2" t="s">
        <v>28</v>
      </c>
      <c r="C11" s="2">
        <v>1330.0</v>
      </c>
      <c r="D11" s="57">
        <v>22.0</v>
      </c>
      <c r="E11" s="3">
        <v>499.0</v>
      </c>
      <c r="F11" s="5">
        <v>202.0</v>
      </c>
      <c r="G11" s="58">
        <v>48.0</v>
      </c>
      <c r="H11" s="4">
        <v>178.0</v>
      </c>
      <c r="I11" s="6">
        <v>232.0</v>
      </c>
      <c r="J11" s="59">
        <v>4.0</v>
      </c>
      <c r="K11" s="60">
        <v>22.0</v>
      </c>
      <c r="L11" s="61">
        <v>5.0</v>
      </c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6"/>
    </row>
    <row r="12" ht="12.75" customHeight="1">
      <c r="A12" s="56">
        <v>11.0</v>
      </c>
      <c r="B12" s="2" t="s">
        <v>29</v>
      </c>
      <c r="C12" s="2">
        <v>1338.0</v>
      </c>
      <c r="D12" s="57">
        <v>68.0</v>
      </c>
      <c r="E12" s="3">
        <v>353.0</v>
      </c>
      <c r="F12" s="5">
        <v>173.0</v>
      </c>
      <c r="G12" s="58">
        <v>79.0</v>
      </c>
      <c r="H12" s="4">
        <v>133.0</v>
      </c>
      <c r="I12" s="6">
        <v>145.0</v>
      </c>
      <c r="J12" s="59">
        <v>14.0</v>
      </c>
      <c r="K12" s="60">
        <v>26.0</v>
      </c>
      <c r="L12" s="61">
        <v>11.0</v>
      </c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6"/>
    </row>
    <row r="13" ht="12.75" customHeight="1">
      <c r="A13" s="56">
        <v>12.0</v>
      </c>
      <c r="B13" s="2" t="s">
        <v>30</v>
      </c>
      <c r="C13" s="2">
        <v>1246.0</v>
      </c>
      <c r="D13" s="57">
        <v>60.0</v>
      </c>
      <c r="E13" s="3">
        <v>406.0</v>
      </c>
      <c r="F13" s="5">
        <v>243.0</v>
      </c>
      <c r="G13" s="58">
        <v>56.0</v>
      </c>
      <c r="H13" s="4">
        <v>85.0</v>
      </c>
      <c r="I13" s="6">
        <v>105.0</v>
      </c>
      <c r="J13" s="59">
        <v>12.0</v>
      </c>
      <c r="K13" s="60">
        <v>20.0</v>
      </c>
      <c r="L13" s="61">
        <v>11.0</v>
      </c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6"/>
    </row>
    <row r="14" ht="12.75" customHeight="1">
      <c r="A14" s="56">
        <v>13.0</v>
      </c>
      <c r="B14" s="2" t="s">
        <v>31</v>
      </c>
      <c r="C14" s="2">
        <v>1155.0</v>
      </c>
      <c r="D14" s="57">
        <v>19.0</v>
      </c>
      <c r="E14" s="3">
        <v>407.0</v>
      </c>
      <c r="F14" s="5">
        <v>186.0</v>
      </c>
      <c r="G14" s="58">
        <v>44.0</v>
      </c>
      <c r="H14" s="4">
        <v>165.0</v>
      </c>
      <c r="I14" s="6">
        <v>225.0</v>
      </c>
      <c r="J14" s="59">
        <v>3.0</v>
      </c>
      <c r="K14" s="60">
        <v>17.0</v>
      </c>
      <c r="L14" s="61">
        <v>4.0</v>
      </c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6"/>
    </row>
    <row r="15" ht="12.75" customHeight="1">
      <c r="A15" s="56">
        <v>14.0</v>
      </c>
      <c r="B15" s="2" t="s">
        <v>32</v>
      </c>
      <c r="C15" s="2">
        <v>1018.0</v>
      </c>
      <c r="D15" s="57">
        <v>10.0</v>
      </c>
      <c r="E15" s="3">
        <v>410.0</v>
      </c>
      <c r="F15" s="5">
        <v>120.0</v>
      </c>
      <c r="G15" s="58">
        <v>33.0</v>
      </c>
      <c r="H15" s="4">
        <v>200.0</v>
      </c>
      <c r="I15" s="6">
        <v>164.0</v>
      </c>
      <c r="J15" s="59">
        <v>0.0</v>
      </c>
      <c r="K15" s="60">
        <v>17.0</v>
      </c>
      <c r="L15" s="61">
        <v>1.0</v>
      </c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6"/>
    </row>
    <row r="16" ht="12.75" customHeight="1">
      <c r="A16" s="56">
        <v>15.0</v>
      </c>
      <c r="B16" s="2" t="s">
        <v>33</v>
      </c>
      <c r="C16" s="2">
        <v>755.0</v>
      </c>
      <c r="D16" s="57">
        <v>3.0</v>
      </c>
      <c r="E16" s="3">
        <v>268.0</v>
      </c>
      <c r="F16" s="5">
        <v>99.0</v>
      </c>
      <c r="G16" s="58">
        <v>10.0</v>
      </c>
      <c r="H16" s="4">
        <v>169.0</v>
      </c>
      <c r="I16" s="6">
        <v>133.0</v>
      </c>
      <c r="J16" s="59">
        <v>1.0</v>
      </c>
      <c r="K16" s="60">
        <v>6.0</v>
      </c>
      <c r="L16" s="61">
        <v>4.0</v>
      </c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6"/>
    </row>
    <row r="17" ht="12.75" customHeight="1">
      <c r="A17" s="56">
        <v>16.0</v>
      </c>
      <c r="B17" s="2" t="s">
        <v>34</v>
      </c>
      <c r="C17" s="2">
        <v>1429.0</v>
      </c>
      <c r="D17" s="57">
        <v>23.0</v>
      </c>
      <c r="E17" s="3">
        <v>461.0</v>
      </c>
      <c r="F17" s="5">
        <v>238.0</v>
      </c>
      <c r="G17" s="58">
        <v>47.0</v>
      </c>
      <c r="H17" s="4">
        <v>222.0</v>
      </c>
      <c r="I17" s="6">
        <v>296.0</v>
      </c>
      <c r="J17" s="59">
        <v>4.0</v>
      </c>
      <c r="K17" s="60">
        <v>27.0</v>
      </c>
      <c r="L17" s="61">
        <v>4.0</v>
      </c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6"/>
    </row>
    <row r="18" ht="12.75" customHeight="1">
      <c r="A18" s="56">
        <v>17.0</v>
      </c>
      <c r="B18" s="2" t="s">
        <v>35</v>
      </c>
      <c r="C18" s="2">
        <v>831.0</v>
      </c>
      <c r="D18" s="57">
        <v>12.0</v>
      </c>
      <c r="E18" s="3">
        <v>283.0</v>
      </c>
      <c r="F18" s="5">
        <v>131.0</v>
      </c>
      <c r="G18" s="58">
        <v>29.0</v>
      </c>
      <c r="H18" s="4">
        <v>122.0</v>
      </c>
      <c r="I18" s="6">
        <v>166.0</v>
      </c>
      <c r="J18" s="59">
        <v>3.0</v>
      </c>
      <c r="K18" s="60">
        <v>9.0</v>
      </c>
      <c r="L18" s="61">
        <v>4.0</v>
      </c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6"/>
    </row>
    <row r="19" ht="12.75" customHeight="1">
      <c r="A19" s="56">
        <v>18.0</v>
      </c>
      <c r="B19" s="2" t="s">
        <v>36</v>
      </c>
      <c r="C19" s="2">
        <v>424.0</v>
      </c>
      <c r="D19" s="57">
        <v>7.0</v>
      </c>
      <c r="E19" s="3">
        <v>174.0</v>
      </c>
      <c r="F19" s="5">
        <v>57.0</v>
      </c>
      <c r="G19" s="58">
        <v>9.0</v>
      </c>
      <c r="H19" s="4">
        <v>54.0</v>
      </c>
      <c r="I19" s="6">
        <v>79.0</v>
      </c>
      <c r="J19" s="59">
        <v>2.0</v>
      </c>
      <c r="K19" s="60">
        <v>2.0</v>
      </c>
      <c r="L19" s="61">
        <v>1.0</v>
      </c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6"/>
    </row>
    <row r="20" ht="12.75" customHeight="1">
      <c r="A20" s="56">
        <v>19.0</v>
      </c>
      <c r="B20" s="2" t="s">
        <v>37</v>
      </c>
      <c r="C20" s="2">
        <v>1538.0</v>
      </c>
      <c r="D20" s="57">
        <v>23.0</v>
      </c>
      <c r="E20" s="3">
        <v>530.0</v>
      </c>
      <c r="F20" s="5">
        <v>171.0</v>
      </c>
      <c r="G20" s="58">
        <v>56.0</v>
      </c>
      <c r="H20" s="4">
        <v>236.0</v>
      </c>
      <c r="I20" s="6">
        <v>314.0</v>
      </c>
      <c r="J20" s="59">
        <v>2.0</v>
      </c>
      <c r="K20" s="60">
        <v>22.0</v>
      </c>
      <c r="L20" s="61">
        <v>6.0</v>
      </c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6"/>
    </row>
    <row r="21" ht="12.75" customHeight="1">
      <c r="A21" s="56">
        <v>20.0</v>
      </c>
      <c r="B21" s="2" t="s">
        <v>38</v>
      </c>
      <c r="C21" s="2">
        <v>724.0</v>
      </c>
      <c r="D21" s="57">
        <v>13.0</v>
      </c>
      <c r="E21" s="3">
        <v>225.0</v>
      </c>
      <c r="F21" s="5">
        <v>121.0</v>
      </c>
      <c r="G21" s="58">
        <v>26.0</v>
      </c>
      <c r="H21" s="4">
        <v>99.0</v>
      </c>
      <c r="I21" s="6">
        <v>153.0</v>
      </c>
      <c r="J21" s="59">
        <v>0.0</v>
      </c>
      <c r="K21" s="60">
        <v>12.0</v>
      </c>
      <c r="L21" s="61">
        <v>3.0</v>
      </c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6"/>
    </row>
    <row r="22" ht="12.75" customHeight="1">
      <c r="A22" s="56">
        <v>21.0</v>
      </c>
      <c r="B22" s="2" t="s">
        <v>39</v>
      </c>
      <c r="C22" s="2">
        <v>627.0</v>
      </c>
      <c r="D22" s="57">
        <v>12.0</v>
      </c>
      <c r="E22" s="3">
        <v>224.0</v>
      </c>
      <c r="F22" s="5">
        <v>95.0</v>
      </c>
      <c r="G22" s="58">
        <v>27.0</v>
      </c>
      <c r="H22" s="4">
        <v>99.0</v>
      </c>
      <c r="I22" s="6">
        <v>93.0</v>
      </c>
      <c r="J22" s="59">
        <v>2.0</v>
      </c>
      <c r="K22" s="60">
        <v>9.0</v>
      </c>
      <c r="L22" s="61">
        <v>3.0</v>
      </c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6"/>
    </row>
    <row r="23" ht="12.75" customHeight="1">
      <c r="A23" s="56">
        <v>22.0</v>
      </c>
      <c r="B23" s="2" t="s">
        <v>40</v>
      </c>
      <c r="C23" s="2">
        <v>1085.0</v>
      </c>
      <c r="D23" s="57">
        <v>32.0</v>
      </c>
      <c r="E23" s="3">
        <v>410.0</v>
      </c>
      <c r="F23" s="5">
        <v>167.0</v>
      </c>
      <c r="G23" s="58">
        <v>36.0</v>
      </c>
      <c r="H23" s="4">
        <v>128.0</v>
      </c>
      <c r="I23" s="6">
        <v>174.0</v>
      </c>
      <c r="J23" s="59">
        <v>1.0</v>
      </c>
      <c r="K23" s="60">
        <v>19.0</v>
      </c>
      <c r="L23" s="61">
        <v>8.0</v>
      </c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6"/>
    </row>
    <row r="24" ht="12.75" customHeight="1">
      <c r="A24" s="56">
        <v>23.0</v>
      </c>
      <c r="B24" s="2" t="s">
        <v>41</v>
      </c>
      <c r="C24" s="2">
        <v>564.0</v>
      </c>
      <c r="D24" s="57">
        <v>15.0</v>
      </c>
      <c r="E24" s="3">
        <v>234.0</v>
      </c>
      <c r="F24" s="5">
        <v>103.0</v>
      </c>
      <c r="G24" s="58">
        <v>28.0</v>
      </c>
      <c r="H24" s="4">
        <v>30.0</v>
      </c>
      <c r="I24" s="6">
        <v>64.0</v>
      </c>
      <c r="J24" s="59">
        <v>5.0</v>
      </c>
      <c r="K24" s="60">
        <v>8.0</v>
      </c>
      <c r="L24" s="61">
        <v>2.0</v>
      </c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6"/>
    </row>
    <row r="25" ht="12.75" customHeight="1">
      <c r="A25" s="56">
        <v>24.0</v>
      </c>
      <c r="B25" s="2" t="s">
        <v>42</v>
      </c>
      <c r="C25" s="2">
        <v>768.0</v>
      </c>
      <c r="D25" s="57">
        <v>26.0</v>
      </c>
      <c r="E25" s="3">
        <v>298.0</v>
      </c>
      <c r="F25" s="5">
        <v>138.0</v>
      </c>
      <c r="G25" s="58">
        <v>23.0</v>
      </c>
      <c r="H25" s="4">
        <v>62.0</v>
      </c>
      <c r="I25" s="6">
        <v>85.0</v>
      </c>
      <c r="J25" s="59">
        <v>5.0</v>
      </c>
      <c r="K25" s="60">
        <v>16.0</v>
      </c>
      <c r="L25" s="61">
        <v>4.0</v>
      </c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6"/>
    </row>
    <row r="26" ht="12.75" customHeight="1">
      <c r="A26" s="56">
        <v>25.0</v>
      </c>
      <c r="B26" s="2" t="s">
        <v>43</v>
      </c>
      <c r="C26" s="2">
        <v>484.0</v>
      </c>
      <c r="D26" s="57">
        <v>4.0</v>
      </c>
      <c r="E26" s="3">
        <v>191.0</v>
      </c>
      <c r="F26" s="5">
        <v>82.0</v>
      </c>
      <c r="G26" s="58">
        <v>17.0</v>
      </c>
      <c r="H26" s="4">
        <v>57.0</v>
      </c>
      <c r="I26" s="6">
        <v>94.0</v>
      </c>
      <c r="J26" s="59">
        <v>0.0</v>
      </c>
      <c r="K26" s="60">
        <v>1.0</v>
      </c>
      <c r="L26" s="61">
        <v>1.0</v>
      </c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6"/>
    </row>
    <row r="27" ht="12.75" customHeight="1">
      <c r="A27" s="56">
        <v>26.0</v>
      </c>
      <c r="B27" s="2" t="s">
        <v>44</v>
      </c>
      <c r="C27" s="2">
        <v>718.0</v>
      </c>
      <c r="D27" s="57">
        <v>33.0</v>
      </c>
      <c r="E27" s="3">
        <v>183.0</v>
      </c>
      <c r="F27" s="5">
        <v>84.0</v>
      </c>
      <c r="G27" s="58">
        <v>33.0</v>
      </c>
      <c r="H27" s="4">
        <v>69.0</v>
      </c>
      <c r="I27" s="6">
        <v>82.0</v>
      </c>
      <c r="J27" s="59">
        <v>3.0</v>
      </c>
      <c r="K27" s="60">
        <v>10.0</v>
      </c>
      <c r="L27" s="61">
        <v>1.0</v>
      </c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6"/>
    </row>
    <row r="28" ht="12.75" customHeight="1">
      <c r="A28" s="56">
        <v>27.0</v>
      </c>
      <c r="B28" s="2" t="s">
        <v>45</v>
      </c>
      <c r="C28" s="2">
        <v>1035.0</v>
      </c>
      <c r="D28" s="57">
        <v>38.0</v>
      </c>
      <c r="E28" s="3">
        <v>318.0</v>
      </c>
      <c r="F28" s="5">
        <v>132.0</v>
      </c>
      <c r="G28" s="58">
        <v>46.0</v>
      </c>
      <c r="H28" s="4">
        <v>124.0</v>
      </c>
      <c r="I28" s="6">
        <v>122.0</v>
      </c>
      <c r="J28" s="59">
        <v>7.0</v>
      </c>
      <c r="K28" s="60">
        <v>20.0</v>
      </c>
      <c r="L28" s="61">
        <v>6.0</v>
      </c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6"/>
    </row>
    <row r="29" ht="12.75" customHeight="1">
      <c r="A29" s="56">
        <v>28.0</v>
      </c>
      <c r="B29" s="2" t="s">
        <v>46</v>
      </c>
      <c r="C29" s="2">
        <v>1539.0</v>
      </c>
      <c r="D29" s="57">
        <v>60.0</v>
      </c>
      <c r="E29" s="3">
        <v>431.0</v>
      </c>
      <c r="F29" s="5">
        <v>184.0</v>
      </c>
      <c r="G29" s="58">
        <v>98.0</v>
      </c>
      <c r="H29" s="4">
        <v>207.0</v>
      </c>
      <c r="I29" s="6">
        <v>232.0</v>
      </c>
      <c r="J29" s="59">
        <v>6.0</v>
      </c>
      <c r="K29" s="60">
        <v>31.0</v>
      </c>
      <c r="L29" s="61">
        <v>9.0</v>
      </c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6"/>
    </row>
    <row r="30" ht="12.75" customHeight="1">
      <c r="A30" s="56">
        <v>29.0</v>
      </c>
      <c r="B30" s="2" t="s">
        <v>47</v>
      </c>
      <c r="C30" s="2">
        <v>705.0</v>
      </c>
      <c r="D30" s="57">
        <v>18.0</v>
      </c>
      <c r="E30" s="3">
        <v>194.0</v>
      </c>
      <c r="F30" s="5">
        <v>65.0</v>
      </c>
      <c r="G30" s="58">
        <v>44.0</v>
      </c>
      <c r="H30" s="4">
        <v>103.0</v>
      </c>
      <c r="I30" s="6">
        <v>99.0</v>
      </c>
      <c r="J30" s="59">
        <v>5.0</v>
      </c>
      <c r="K30" s="60">
        <v>11.0</v>
      </c>
      <c r="L30" s="61">
        <v>3.0</v>
      </c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6"/>
    </row>
    <row r="31" ht="12.75" customHeight="1">
      <c r="A31" s="56">
        <v>30.0</v>
      </c>
      <c r="B31" s="2" t="s">
        <v>48</v>
      </c>
      <c r="C31" s="2">
        <v>177.0</v>
      </c>
      <c r="D31" s="57">
        <v>9.0</v>
      </c>
      <c r="E31" s="3">
        <v>60.0</v>
      </c>
      <c r="F31" s="5">
        <v>20.0</v>
      </c>
      <c r="G31" s="58">
        <v>6.0</v>
      </c>
      <c r="H31" s="4">
        <v>22.0</v>
      </c>
      <c r="I31" s="6">
        <v>33.0</v>
      </c>
      <c r="J31" s="59">
        <v>0.0</v>
      </c>
      <c r="K31" s="60">
        <v>1.0</v>
      </c>
      <c r="L31" s="61">
        <v>0.0</v>
      </c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6"/>
    </row>
    <row r="32" ht="12.75" customHeight="1">
      <c r="A32" s="56">
        <v>31.0</v>
      </c>
      <c r="B32" s="2" t="s">
        <v>49</v>
      </c>
      <c r="C32" s="2">
        <v>348.0</v>
      </c>
      <c r="D32" s="57">
        <v>5.0</v>
      </c>
      <c r="E32" s="3">
        <v>90.0</v>
      </c>
      <c r="F32" s="5">
        <v>45.0</v>
      </c>
      <c r="G32" s="58">
        <v>12.0</v>
      </c>
      <c r="H32" s="4">
        <v>60.0</v>
      </c>
      <c r="I32" s="6">
        <v>82.0</v>
      </c>
      <c r="J32" s="59">
        <v>1.0</v>
      </c>
      <c r="K32" s="60">
        <v>9.0</v>
      </c>
      <c r="L32" s="61">
        <v>4.0</v>
      </c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6"/>
    </row>
    <row r="33" ht="12.75" customHeight="1">
      <c r="A33" s="56">
        <v>32.0</v>
      </c>
      <c r="B33" s="2" t="s">
        <v>50</v>
      </c>
      <c r="C33" s="2">
        <v>480.0</v>
      </c>
      <c r="D33" s="57">
        <v>9.0</v>
      </c>
      <c r="E33" s="3">
        <v>179.0</v>
      </c>
      <c r="F33" s="5">
        <v>57.0</v>
      </c>
      <c r="G33" s="58">
        <v>18.0</v>
      </c>
      <c r="H33" s="4">
        <v>66.0</v>
      </c>
      <c r="I33" s="6">
        <v>100.0</v>
      </c>
      <c r="J33" s="59">
        <v>1.0</v>
      </c>
      <c r="K33" s="60">
        <v>3.0</v>
      </c>
      <c r="L33" s="61">
        <v>3.0</v>
      </c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6"/>
    </row>
    <row r="34" ht="12.75" customHeight="1">
      <c r="A34" s="56">
        <v>33.0</v>
      </c>
      <c r="B34" s="2" t="s">
        <v>51</v>
      </c>
      <c r="C34" s="2">
        <v>1346.0</v>
      </c>
      <c r="D34" s="57">
        <v>48.0</v>
      </c>
      <c r="E34" s="3">
        <v>404.0</v>
      </c>
      <c r="F34" s="5">
        <v>161.0</v>
      </c>
      <c r="G34" s="58">
        <v>78.0</v>
      </c>
      <c r="H34" s="4">
        <v>158.0</v>
      </c>
      <c r="I34" s="6">
        <v>198.0</v>
      </c>
      <c r="J34" s="59">
        <v>5.0</v>
      </c>
      <c r="K34" s="60">
        <v>32.0</v>
      </c>
      <c r="L34" s="61">
        <v>14.0</v>
      </c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6"/>
    </row>
    <row r="35" ht="12.75" customHeight="1">
      <c r="A35" s="56">
        <v>34.0</v>
      </c>
      <c r="B35" s="2" t="s">
        <v>52</v>
      </c>
      <c r="C35" s="2">
        <v>1112.0</v>
      </c>
      <c r="D35" s="57">
        <v>18.0</v>
      </c>
      <c r="E35" s="3">
        <v>405.0</v>
      </c>
      <c r="F35" s="5">
        <v>138.0</v>
      </c>
      <c r="G35" s="58">
        <v>48.0</v>
      </c>
      <c r="H35" s="4">
        <v>114.0</v>
      </c>
      <c r="I35" s="6">
        <v>204.0</v>
      </c>
      <c r="J35" s="59">
        <v>2.0</v>
      </c>
      <c r="K35" s="60">
        <v>24.0</v>
      </c>
      <c r="L35" s="61">
        <v>11.0</v>
      </c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6"/>
    </row>
    <row r="36" ht="12.75" customHeight="1">
      <c r="A36" s="56">
        <v>35.0</v>
      </c>
      <c r="B36" s="2" t="s">
        <v>53</v>
      </c>
      <c r="C36" s="2">
        <v>1682.0</v>
      </c>
      <c r="D36" s="57">
        <v>62.0</v>
      </c>
      <c r="E36" s="3">
        <v>476.0</v>
      </c>
      <c r="F36" s="5">
        <v>251.0</v>
      </c>
      <c r="G36" s="58">
        <v>82.0</v>
      </c>
      <c r="H36" s="4">
        <v>190.0</v>
      </c>
      <c r="I36" s="6">
        <v>250.0</v>
      </c>
      <c r="J36" s="59">
        <v>4.0</v>
      </c>
      <c r="K36" s="60">
        <v>26.0</v>
      </c>
      <c r="L36" s="61">
        <v>15.0</v>
      </c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6"/>
    </row>
    <row r="37" ht="12.75" customHeight="1">
      <c r="A37" s="56">
        <v>36.0</v>
      </c>
      <c r="B37" s="2" t="s">
        <v>54</v>
      </c>
      <c r="C37" s="2">
        <v>434.0</v>
      </c>
      <c r="D37" s="57">
        <v>15.0</v>
      </c>
      <c r="E37" s="3">
        <v>150.0</v>
      </c>
      <c r="F37" s="5">
        <v>68.0</v>
      </c>
      <c r="G37" s="58">
        <v>9.0</v>
      </c>
      <c r="H37" s="4">
        <v>43.0</v>
      </c>
      <c r="I37" s="6">
        <v>87.0</v>
      </c>
      <c r="J37" s="59">
        <v>0.0</v>
      </c>
      <c r="K37" s="60">
        <v>3.0</v>
      </c>
      <c r="L37" s="61">
        <v>6.0</v>
      </c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6"/>
    </row>
    <row r="38" ht="12.75" customHeight="1">
      <c r="A38" s="56">
        <v>37.0</v>
      </c>
      <c r="B38" s="2" t="s">
        <v>55</v>
      </c>
      <c r="C38" s="2">
        <v>1156.0</v>
      </c>
      <c r="D38" s="57">
        <v>66.0</v>
      </c>
      <c r="E38" s="3">
        <v>256.0</v>
      </c>
      <c r="F38" s="5">
        <v>113.0</v>
      </c>
      <c r="G38" s="58">
        <v>37.0</v>
      </c>
      <c r="H38" s="4">
        <v>71.0</v>
      </c>
      <c r="I38" s="6">
        <v>82.0</v>
      </c>
      <c r="J38" s="59">
        <v>1.0</v>
      </c>
      <c r="K38" s="60">
        <v>15.0</v>
      </c>
      <c r="L38" s="61">
        <v>7.0</v>
      </c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6"/>
    </row>
    <row r="39" ht="12.75" customHeight="1">
      <c r="A39" s="56">
        <v>38.0</v>
      </c>
      <c r="B39" s="2" t="s">
        <v>56</v>
      </c>
      <c r="C39" s="2">
        <v>1010.0</v>
      </c>
      <c r="D39" s="57">
        <v>17.0</v>
      </c>
      <c r="E39" s="3">
        <v>328.0</v>
      </c>
      <c r="F39" s="5">
        <v>178.0</v>
      </c>
      <c r="G39" s="58">
        <v>34.0</v>
      </c>
      <c r="H39" s="4">
        <v>119.0</v>
      </c>
      <c r="I39" s="6">
        <v>209.0</v>
      </c>
      <c r="J39" s="59">
        <v>0.0</v>
      </c>
      <c r="K39" s="60">
        <v>8.0</v>
      </c>
      <c r="L39" s="61">
        <v>5.0</v>
      </c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6"/>
    </row>
    <row r="40" ht="12.75" customHeight="1">
      <c r="A40" s="56">
        <v>39.0</v>
      </c>
      <c r="B40" s="2" t="s">
        <v>57</v>
      </c>
      <c r="C40" s="2">
        <v>469.0</v>
      </c>
      <c r="D40" s="57">
        <v>28.0</v>
      </c>
      <c r="E40" s="3">
        <v>123.0</v>
      </c>
      <c r="F40" s="5">
        <v>54.0</v>
      </c>
      <c r="G40" s="58">
        <v>24.0</v>
      </c>
      <c r="H40" s="4">
        <v>36.0</v>
      </c>
      <c r="I40" s="6">
        <v>28.0</v>
      </c>
      <c r="J40" s="59">
        <v>1.0</v>
      </c>
      <c r="K40" s="60">
        <v>4.0</v>
      </c>
      <c r="L40" s="61">
        <v>0.0</v>
      </c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6"/>
    </row>
    <row r="41" ht="12.75" customHeight="1">
      <c r="A41" s="56">
        <v>40.0</v>
      </c>
      <c r="B41" s="2" t="s">
        <v>58</v>
      </c>
      <c r="C41" s="2">
        <v>359.0</v>
      </c>
      <c r="D41" s="57" t="s">
        <v>366</v>
      </c>
      <c r="E41" s="3">
        <v>149.0</v>
      </c>
      <c r="F41" s="5">
        <v>23.0</v>
      </c>
      <c r="G41" s="58" t="s">
        <v>366</v>
      </c>
      <c r="H41" s="4">
        <v>94.0</v>
      </c>
      <c r="I41" s="6">
        <v>33.0</v>
      </c>
      <c r="J41" s="59">
        <v>0.0</v>
      </c>
      <c r="K41" s="60">
        <v>5.0</v>
      </c>
      <c r="L41" s="61">
        <v>1.0</v>
      </c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6"/>
    </row>
    <row r="42" ht="12.75" customHeight="1">
      <c r="A42" s="56">
        <v>41.0</v>
      </c>
      <c r="B42" s="2" t="s">
        <v>59</v>
      </c>
      <c r="C42" s="2">
        <v>399.0</v>
      </c>
      <c r="D42" s="57">
        <v>5.0</v>
      </c>
      <c r="E42" s="3">
        <v>122.0</v>
      </c>
      <c r="F42" s="5">
        <v>47.0</v>
      </c>
      <c r="G42" s="58">
        <v>8.0</v>
      </c>
      <c r="H42" s="4">
        <v>79.0</v>
      </c>
      <c r="I42" s="6">
        <v>85.0</v>
      </c>
      <c r="J42" s="59">
        <v>3.0</v>
      </c>
      <c r="K42" s="60">
        <v>2.0</v>
      </c>
      <c r="L42" s="61">
        <v>2.0</v>
      </c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6"/>
    </row>
    <row r="43" ht="12.75" customHeight="1">
      <c r="A43" s="56">
        <v>42.0</v>
      </c>
      <c r="B43" s="2" t="s">
        <v>60</v>
      </c>
      <c r="C43" s="2">
        <v>632.0</v>
      </c>
      <c r="D43" s="57">
        <v>17.0</v>
      </c>
      <c r="E43" s="3">
        <v>207.0</v>
      </c>
      <c r="F43" s="5">
        <v>77.0</v>
      </c>
      <c r="G43" s="58">
        <v>24.0</v>
      </c>
      <c r="H43" s="4">
        <v>99.0</v>
      </c>
      <c r="I43" s="6">
        <v>129.0</v>
      </c>
      <c r="J43" s="59">
        <v>0.0</v>
      </c>
      <c r="K43" s="60">
        <v>13.0</v>
      </c>
      <c r="L43" s="61">
        <v>1.0</v>
      </c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6"/>
    </row>
    <row r="44" ht="12.75" customHeight="1">
      <c r="A44" s="56">
        <v>43.0</v>
      </c>
      <c r="B44" s="2" t="s">
        <v>61</v>
      </c>
      <c r="C44" s="2">
        <v>875.0</v>
      </c>
      <c r="D44" s="57">
        <v>28.0</v>
      </c>
      <c r="E44" s="3">
        <v>282.0</v>
      </c>
      <c r="F44" s="5">
        <v>93.0</v>
      </c>
      <c r="G44" s="58">
        <v>33.0</v>
      </c>
      <c r="H44" s="4">
        <v>90.0</v>
      </c>
      <c r="I44" s="6">
        <v>128.0</v>
      </c>
      <c r="J44" s="59">
        <v>8.0</v>
      </c>
      <c r="K44" s="60">
        <v>12.0</v>
      </c>
      <c r="L44" s="61">
        <v>3.0</v>
      </c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6"/>
    </row>
    <row r="45" ht="12.75" customHeight="1">
      <c r="A45" s="56">
        <v>44.0</v>
      </c>
      <c r="B45" s="2" t="s">
        <v>62</v>
      </c>
      <c r="C45" s="2">
        <v>1423.0</v>
      </c>
      <c r="D45" s="57">
        <v>41.0</v>
      </c>
      <c r="E45" s="3">
        <v>386.0</v>
      </c>
      <c r="F45" s="5">
        <v>222.0</v>
      </c>
      <c r="G45" s="58">
        <v>60.0</v>
      </c>
      <c r="H45" s="4">
        <v>192.0</v>
      </c>
      <c r="I45" s="6">
        <v>244.0</v>
      </c>
      <c r="J45" s="59">
        <v>5.0</v>
      </c>
      <c r="K45" s="60">
        <v>28.0</v>
      </c>
      <c r="L45" s="61">
        <v>9.0</v>
      </c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6"/>
    </row>
    <row r="46" ht="12.75" customHeight="1">
      <c r="A46" s="56">
        <v>45.0</v>
      </c>
      <c r="B46" s="2" t="s">
        <v>63</v>
      </c>
      <c r="C46" s="2">
        <v>1987.0</v>
      </c>
      <c r="D46" s="57">
        <v>31.0</v>
      </c>
      <c r="E46" s="3">
        <v>480.0</v>
      </c>
      <c r="F46" s="5">
        <v>245.0</v>
      </c>
      <c r="G46" s="58">
        <v>83.0</v>
      </c>
      <c r="H46" s="4">
        <v>332.0</v>
      </c>
      <c r="I46" s="6">
        <v>611.0</v>
      </c>
      <c r="J46" s="59">
        <v>2.0</v>
      </c>
      <c r="K46" s="60">
        <v>22.0</v>
      </c>
      <c r="L46" s="61">
        <v>13.0</v>
      </c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6"/>
    </row>
    <row r="47" ht="12.75" customHeight="1">
      <c r="A47" s="56">
        <v>46.0</v>
      </c>
      <c r="B47" s="2" t="s">
        <v>64</v>
      </c>
      <c r="C47" s="2">
        <v>523.0</v>
      </c>
      <c r="D47" s="57">
        <v>19.0</v>
      </c>
      <c r="E47" s="3">
        <v>143.0</v>
      </c>
      <c r="F47" s="5">
        <v>54.0</v>
      </c>
      <c r="G47" s="58">
        <v>27.0</v>
      </c>
      <c r="H47" s="4">
        <v>41.0</v>
      </c>
      <c r="I47" s="6">
        <v>72.0</v>
      </c>
      <c r="J47" s="59">
        <v>2.0</v>
      </c>
      <c r="K47" s="60">
        <v>13.0</v>
      </c>
      <c r="L47" s="61">
        <v>3.0</v>
      </c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6"/>
    </row>
    <row r="48" ht="12.75" customHeight="1">
      <c r="A48" s="56">
        <v>47.0</v>
      </c>
      <c r="B48" s="2" t="s">
        <v>65</v>
      </c>
      <c r="C48" s="2">
        <v>637.0</v>
      </c>
      <c r="D48" s="57">
        <v>11.0</v>
      </c>
      <c r="E48" s="3">
        <v>147.0</v>
      </c>
      <c r="F48" s="5">
        <v>96.0</v>
      </c>
      <c r="G48" s="58">
        <v>41.0</v>
      </c>
      <c r="H48" s="4">
        <v>102.0</v>
      </c>
      <c r="I48" s="6">
        <v>152.0</v>
      </c>
      <c r="J48" s="59">
        <v>0.0</v>
      </c>
      <c r="K48" s="60">
        <v>7.0</v>
      </c>
      <c r="L48" s="61">
        <v>3.0</v>
      </c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6"/>
    </row>
    <row r="49" ht="12.75" customHeight="1">
      <c r="A49" s="56">
        <v>48.0</v>
      </c>
      <c r="B49" s="2" t="s">
        <v>66</v>
      </c>
      <c r="C49" s="2">
        <v>559.0</v>
      </c>
      <c r="D49" s="57">
        <v>8.0</v>
      </c>
      <c r="E49" s="3">
        <v>142.0</v>
      </c>
      <c r="F49" s="5">
        <v>59.0</v>
      </c>
      <c r="G49" s="58">
        <v>26.0</v>
      </c>
      <c r="H49" s="4">
        <v>93.0</v>
      </c>
      <c r="I49" s="6">
        <v>156.0</v>
      </c>
      <c r="J49" s="59">
        <v>1.0</v>
      </c>
      <c r="K49" s="60">
        <v>8.0</v>
      </c>
      <c r="L49" s="61">
        <v>3.0</v>
      </c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6"/>
    </row>
    <row r="50" ht="12.75" customHeight="1">
      <c r="A50" s="56">
        <v>49.0</v>
      </c>
      <c r="B50" s="2" t="s">
        <v>67</v>
      </c>
      <c r="C50" s="2">
        <v>1388.0</v>
      </c>
      <c r="D50" s="57">
        <v>55.0</v>
      </c>
      <c r="E50" s="3">
        <v>363.0</v>
      </c>
      <c r="F50" s="5">
        <v>178.0</v>
      </c>
      <c r="G50" s="58">
        <v>59.0</v>
      </c>
      <c r="H50" s="4">
        <v>152.0</v>
      </c>
      <c r="I50" s="6">
        <v>182.0</v>
      </c>
      <c r="J50" s="59">
        <v>1.0</v>
      </c>
      <c r="K50" s="60">
        <v>21.0</v>
      </c>
      <c r="L50" s="61">
        <v>10.0</v>
      </c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6"/>
    </row>
    <row r="51" ht="12.75" customHeight="1">
      <c r="A51" s="56">
        <v>50.0</v>
      </c>
      <c r="B51" s="2" t="s">
        <v>68</v>
      </c>
      <c r="C51" s="2">
        <v>514.0</v>
      </c>
      <c r="D51" s="57">
        <v>8.0</v>
      </c>
      <c r="E51" s="3">
        <v>134.0</v>
      </c>
      <c r="F51" s="5">
        <v>58.0</v>
      </c>
      <c r="G51" s="58">
        <v>20.0</v>
      </c>
      <c r="H51" s="4">
        <v>126.0</v>
      </c>
      <c r="I51" s="6">
        <v>124.0</v>
      </c>
      <c r="J51" s="59">
        <v>1.0</v>
      </c>
      <c r="K51" s="60">
        <v>5.0</v>
      </c>
      <c r="L51" s="61">
        <v>2.0</v>
      </c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6"/>
    </row>
    <row r="52" ht="12.75" customHeight="1">
      <c r="A52" s="56">
        <v>51.0</v>
      </c>
      <c r="B52" s="2" t="s">
        <v>69</v>
      </c>
      <c r="C52" s="2">
        <v>433.0</v>
      </c>
      <c r="D52" s="57">
        <v>18.0</v>
      </c>
      <c r="E52" s="3">
        <v>143.0</v>
      </c>
      <c r="F52" s="5">
        <v>56.0</v>
      </c>
      <c r="G52" s="58">
        <v>22.0</v>
      </c>
      <c r="H52" s="4">
        <v>31.0</v>
      </c>
      <c r="I52" s="6">
        <v>59.0</v>
      </c>
      <c r="J52" s="59">
        <v>4.0</v>
      </c>
      <c r="K52" s="60">
        <v>8.0</v>
      </c>
      <c r="L52" s="61">
        <v>3.0</v>
      </c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6"/>
    </row>
    <row r="53" ht="12.75" customHeight="1">
      <c r="A53" s="56">
        <v>52.0</v>
      </c>
      <c r="B53" s="2" t="s">
        <v>70</v>
      </c>
      <c r="C53" s="2">
        <v>713.0</v>
      </c>
      <c r="D53" s="57">
        <v>5.0</v>
      </c>
      <c r="E53" s="3">
        <v>229.0</v>
      </c>
      <c r="F53" s="5">
        <v>104.0</v>
      </c>
      <c r="G53" s="58">
        <v>27.0</v>
      </c>
      <c r="H53" s="4">
        <v>109.0</v>
      </c>
      <c r="I53" s="6">
        <v>157.0</v>
      </c>
      <c r="J53" s="59">
        <v>1.0</v>
      </c>
      <c r="K53" s="60">
        <v>11.0</v>
      </c>
      <c r="L53" s="61">
        <v>2.0</v>
      </c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6"/>
    </row>
    <row r="54" ht="12.75" customHeight="1">
      <c r="A54" s="56">
        <v>53.0</v>
      </c>
      <c r="B54" s="2" t="s">
        <v>71</v>
      </c>
      <c r="C54" s="2">
        <v>815.0</v>
      </c>
      <c r="D54" s="57">
        <v>11.0</v>
      </c>
      <c r="E54" s="3">
        <v>260.0</v>
      </c>
      <c r="F54" s="5">
        <v>115.0</v>
      </c>
      <c r="G54" s="58">
        <v>20.0</v>
      </c>
      <c r="H54" s="4">
        <v>120.0</v>
      </c>
      <c r="I54" s="6">
        <v>203.0</v>
      </c>
      <c r="J54" s="59">
        <v>2.0</v>
      </c>
      <c r="K54" s="60">
        <v>12.0</v>
      </c>
      <c r="L54" s="61">
        <v>6.0</v>
      </c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6"/>
    </row>
    <row r="55" ht="12.75" customHeight="1">
      <c r="A55" s="56">
        <v>54.0</v>
      </c>
      <c r="B55" s="2" t="s">
        <v>72</v>
      </c>
      <c r="C55" s="2">
        <v>698.0</v>
      </c>
      <c r="D55" s="57">
        <v>13.0</v>
      </c>
      <c r="E55" s="3">
        <v>228.0</v>
      </c>
      <c r="F55" s="5">
        <v>69.0</v>
      </c>
      <c r="G55" s="58">
        <v>36.0</v>
      </c>
      <c r="H55" s="4">
        <v>123.0</v>
      </c>
      <c r="I55" s="6">
        <v>119.0</v>
      </c>
      <c r="J55" s="59">
        <v>4.0</v>
      </c>
      <c r="K55" s="60">
        <v>14.0</v>
      </c>
      <c r="L55" s="61">
        <v>0.0</v>
      </c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6"/>
    </row>
    <row r="56" ht="12.75" customHeight="1">
      <c r="A56" s="56">
        <v>55.0</v>
      </c>
      <c r="B56" s="2" t="s">
        <v>73</v>
      </c>
      <c r="C56" s="2">
        <v>568.0</v>
      </c>
      <c r="D56" s="57">
        <v>8.0</v>
      </c>
      <c r="E56" s="3">
        <v>157.0</v>
      </c>
      <c r="F56" s="5">
        <v>105.0</v>
      </c>
      <c r="G56" s="58">
        <v>34.0</v>
      </c>
      <c r="H56" s="4">
        <v>71.0</v>
      </c>
      <c r="I56" s="6">
        <v>126.0</v>
      </c>
      <c r="J56" s="59">
        <v>1.0</v>
      </c>
      <c r="K56" s="60">
        <v>4.0</v>
      </c>
      <c r="L56" s="61">
        <v>5.0</v>
      </c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6"/>
    </row>
    <row r="57" ht="12.75" customHeight="1">
      <c r="A57" s="56">
        <v>56.0</v>
      </c>
      <c r="B57" s="2" t="s">
        <v>74</v>
      </c>
      <c r="C57" s="2">
        <v>1115.0</v>
      </c>
      <c r="D57" s="57">
        <v>7.0</v>
      </c>
      <c r="E57" s="3">
        <v>325.0</v>
      </c>
      <c r="F57" s="5">
        <v>125.0</v>
      </c>
      <c r="G57" s="58">
        <v>23.0</v>
      </c>
      <c r="H57" s="4">
        <v>204.0</v>
      </c>
      <c r="I57" s="6">
        <v>287.0</v>
      </c>
      <c r="J57" s="59">
        <v>4.0</v>
      </c>
      <c r="K57" s="60">
        <v>15.0</v>
      </c>
      <c r="L57" s="61">
        <v>9.0</v>
      </c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6"/>
    </row>
    <row r="58" ht="12.75" customHeight="1">
      <c r="A58" s="56">
        <v>57.0</v>
      </c>
      <c r="B58" s="2" t="s">
        <v>75</v>
      </c>
      <c r="C58" s="2">
        <v>1191.0</v>
      </c>
      <c r="D58" s="57">
        <v>58.0</v>
      </c>
      <c r="E58" s="3">
        <v>304.0</v>
      </c>
      <c r="F58" s="5">
        <v>153.0</v>
      </c>
      <c r="G58" s="58">
        <v>67.0</v>
      </c>
      <c r="H58" s="4">
        <v>120.0</v>
      </c>
      <c r="I58" s="6">
        <v>162.0</v>
      </c>
      <c r="J58" s="59">
        <v>2.0</v>
      </c>
      <c r="K58" s="60">
        <v>19.0</v>
      </c>
      <c r="L58" s="61">
        <v>4.0</v>
      </c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6"/>
    </row>
    <row r="59" ht="12.75" customHeight="1">
      <c r="A59" s="56">
        <v>58.0</v>
      </c>
      <c r="B59" s="2" t="s">
        <v>76</v>
      </c>
      <c r="C59" s="2">
        <v>1797.0</v>
      </c>
      <c r="D59" s="57">
        <v>26.0</v>
      </c>
      <c r="E59" s="3">
        <v>426.0</v>
      </c>
      <c r="F59" s="5">
        <v>276.0</v>
      </c>
      <c r="G59" s="58">
        <v>82.0</v>
      </c>
      <c r="H59" s="4">
        <v>278.0</v>
      </c>
      <c r="I59" s="6">
        <v>469.0</v>
      </c>
      <c r="J59" s="59">
        <v>5.0</v>
      </c>
      <c r="K59" s="60">
        <v>32.0</v>
      </c>
      <c r="L59" s="61">
        <v>11.0</v>
      </c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6"/>
    </row>
    <row r="60" ht="12.75" customHeight="1">
      <c r="A60" s="56">
        <v>59.0</v>
      </c>
      <c r="B60" s="2" t="s">
        <v>77</v>
      </c>
      <c r="C60" s="2">
        <v>554.0</v>
      </c>
      <c r="D60" s="57">
        <v>3.0</v>
      </c>
      <c r="E60" s="3">
        <v>162.0</v>
      </c>
      <c r="F60" s="5">
        <v>39.0</v>
      </c>
      <c r="G60" s="58">
        <v>14.0</v>
      </c>
      <c r="H60" s="4">
        <v>144.0</v>
      </c>
      <c r="I60" s="6">
        <v>139.0</v>
      </c>
      <c r="J60" s="59">
        <v>0.0</v>
      </c>
      <c r="K60" s="60">
        <v>4.0</v>
      </c>
      <c r="L60" s="61">
        <v>4.0</v>
      </c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6"/>
    </row>
    <row r="61" ht="12.75" customHeight="1">
      <c r="A61" s="56">
        <v>60.0</v>
      </c>
      <c r="B61" s="2" t="s">
        <v>78</v>
      </c>
      <c r="C61" s="2">
        <v>922.0</v>
      </c>
      <c r="D61" s="57">
        <v>9.0</v>
      </c>
      <c r="E61" s="3">
        <v>236.0</v>
      </c>
      <c r="F61" s="5">
        <v>87.0</v>
      </c>
      <c r="G61" s="58">
        <v>25.0</v>
      </c>
      <c r="H61" s="4">
        <v>186.0</v>
      </c>
      <c r="I61" s="6">
        <v>234.0</v>
      </c>
      <c r="J61" s="59">
        <v>2.0</v>
      </c>
      <c r="K61" s="60">
        <v>16.0</v>
      </c>
      <c r="L61" s="61">
        <v>8.0</v>
      </c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6"/>
    </row>
    <row r="62" ht="12.75" customHeight="1">
      <c r="A62" s="56">
        <v>61.0</v>
      </c>
      <c r="B62" s="2" t="s">
        <v>79</v>
      </c>
      <c r="C62" s="2">
        <v>991.0</v>
      </c>
      <c r="D62" s="57">
        <v>10.0</v>
      </c>
      <c r="E62" s="3">
        <v>301.0</v>
      </c>
      <c r="F62" s="5">
        <v>141.0</v>
      </c>
      <c r="G62" s="58">
        <v>33.0</v>
      </c>
      <c r="H62" s="4">
        <v>153.0</v>
      </c>
      <c r="I62" s="6">
        <v>206.0</v>
      </c>
      <c r="J62" s="59">
        <v>1.0</v>
      </c>
      <c r="K62" s="60">
        <v>18.0</v>
      </c>
      <c r="L62" s="61">
        <v>8.0</v>
      </c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6"/>
    </row>
    <row r="63" ht="12.75" customHeight="1">
      <c r="A63" s="56">
        <v>62.0</v>
      </c>
      <c r="B63" s="2" t="s">
        <v>80</v>
      </c>
      <c r="C63" s="2">
        <v>1438.0</v>
      </c>
      <c r="D63" s="57">
        <v>35.0</v>
      </c>
      <c r="E63" s="3">
        <v>405.0</v>
      </c>
      <c r="F63" s="5">
        <v>160.0</v>
      </c>
      <c r="G63" s="58">
        <v>66.0</v>
      </c>
      <c r="H63" s="4">
        <v>220.0</v>
      </c>
      <c r="I63" s="6">
        <v>304.0</v>
      </c>
      <c r="J63" s="59">
        <v>6.0</v>
      </c>
      <c r="K63" s="60">
        <v>23.0</v>
      </c>
      <c r="L63" s="61">
        <v>8.0</v>
      </c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6"/>
    </row>
    <row r="64" ht="12.75" customHeight="1">
      <c r="A64" s="56">
        <v>63.0</v>
      </c>
      <c r="B64" s="2" t="s">
        <v>81</v>
      </c>
      <c r="C64" s="2">
        <v>721.0</v>
      </c>
      <c r="D64" s="57">
        <v>40.0</v>
      </c>
      <c r="E64" s="3">
        <v>182.0</v>
      </c>
      <c r="F64" s="5">
        <v>87.0</v>
      </c>
      <c r="G64" s="58">
        <v>25.0</v>
      </c>
      <c r="H64" s="4">
        <v>66.0</v>
      </c>
      <c r="I64" s="6">
        <v>97.0</v>
      </c>
      <c r="J64" s="59">
        <v>3.0</v>
      </c>
      <c r="K64" s="60">
        <v>11.0</v>
      </c>
      <c r="L64" s="61">
        <v>5.0</v>
      </c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6"/>
    </row>
    <row r="65" ht="12.75" customHeight="1">
      <c r="A65" s="56">
        <v>64.0</v>
      </c>
      <c r="B65" s="2" t="s">
        <v>82</v>
      </c>
      <c r="C65" s="2">
        <v>510.0</v>
      </c>
      <c r="D65" s="57">
        <v>7.0</v>
      </c>
      <c r="E65" s="3">
        <v>160.0</v>
      </c>
      <c r="F65" s="5">
        <v>80.0</v>
      </c>
      <c r="G65" s="58">
        <v>14.0</v>
      </c>
      <c r="H65" s="4">
        <v>76.0</v>
      </c>
      <c r="I65" s="6">
        <v>85.0</v>
      </c>
      <c r="J65" s="59">
        <v>4.0</v>
      </c>
      <c r="K65" s="60">
        <v>7.0</v>
      </c>
      <c r="L65" s="61">
        <v>1.0</v>
      </c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6"/>
    </row>
    <row r="66" ht="12.75" customHeight="1">
      <c r="A66" s="56">
        <v>65.0</v>
      </c>
      <c r="B66" s="2" t="s">
        <v>83</v>
      </c>
      <c r="C66" s="2">
        <v>2347.0</v>
      </c>
      <c r="D66" s="57">
        <v>25.0</v>
      </c>
      <c r="E66" s="3">
        <v>782.0</v>
      </c>
      <c r="F66" s="5">
        <v>241.0</v>
      </c>
      <c r="G66" s="58">
        <v>81.0</v>
      </c>
      <c r="H66" s="4">
        <v>559.0</v>
      </c>
      <c r="I66" s="6">
        <v>445.0</v>
      </c>
      <c r="J66" s="59">
        <v>3.0</v>
      </c>
      <c r="K66" s="60">
        <v>28.0</v>
      </c>
      <c r="L66" s="61">
        <v>6.0</v>
      </c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6"/>
    </row>
    <row r="67" ht="12.75" customHeight="1">
      <c r="A67" s="56">
        <v>66.0</v>
      </c>
      <c r="B67" s="2" t="s">
        <v>84</v>
      </c>
      <c r="C67" s="2">
        <v>1314.0</v>
      </c>
      <c r="D67" s="57">
        <v>29.0</v>
      </c>
      <c r="E67" s="3">
        <v>350.0</v>
      </c>
      <c r="F67" s="5">
        <v>213.0</v>
      </c>
      <c r="G67" s="58">
        <v>66.0</v>
      </c>
      <c r="H67" s="4">
        <v>154.0</v>
      </c>
      <c r="I67" s="6">
        <v>292.0</v>
      </c>
      <c r="J67" s="59">
        <v>4.0</v>
      </c>
      <c r="K67" s="60">
        <v>13.0</v>
      </c>
      <c r="L67" s="61">
        <v>15.0</v>
      </c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6"/>
    </row>
    <row r="68" ht="12.75" customHeight="1">
      <c r="A68" s="56">
        <v>67.0</v>
      </c>
      <c r="B68" s="2" t="s">
        <v>85</v>
      </c>
      <c r="C68" s="2">
        <v>1010.0</v>
      </c>
      <c r="D68" s="57">
        <v>28.0</v>
      </c>
      <c r="E68" s="3">
        <v>248.0</v>
      </c>
      <c r="F68" s="5">
        <v>160.0</v>
      </c>
      <c r="G68" s="58">
        <v>36.0</v>
      </c>
      <c r="H68" s="4">
        <v>124.0</v>
      </c>
      <c r="I68" s="6">
        <v>242.0</v>
      </c>
      <c r="J68" s="59">
        <v>3.0</v>
      </c>
      <c r="K68" s="60">
        <v>22.0</v>
      </c>
      <c r="L68" s="61">
        <v>6.0</v>
      </c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6"/>
    </row>
    <row r="69" ht="12.75" customHeight="1">
      <c r="A69" s="56">
        <v>68.0</v>
      </c>
      <c r="B69" s="2" t="s">
        <v>86</v>
      </c>
      <c r="C69" s="2">
        <v>1313.0</v>
      </c>
      <c r="D69" s="57">
        <v>57.0</v>
      </c>
      <c r="E69" s="3">
        <v>402.0</v>
      </c>
      <c r="F69" s="5">
        <v>154.0</v>
      </c>
      <c r="G69" s="58">
        <v>47.0</v>
      </c>
      <c r="H69" s="4">
        <v>143.0</v>
      </c>
      <c r="I69" s="6">
        <v>132.0</v>
      </c>
      <c r="J69" s="59">
        <v>5.0</v>
      </c>
      <c r="K69" s="60">
        <v>16.0</v>
      </c>
      <c r="L69" s="61">
        <v>4.0</v>
      </c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6"/>
    </row>
    <row r="70" ht="12.75" customHeight="1">
      <c r="A70" s="56">
        <v>69.0</v>
      </c>
      <c r="B70" s="2" t="s">
        <v>87</v>
      </c>
      <c r="C70" s="2">
        <v>608.0</v>
      </c>
      <c r="D70" s="57">
        <v>5.0</v>
      </c>
      <c r="E70" s="3">
        <v>219.0</v>
      </c>
      <c r="F70" s="5">
        <v>102.0</v>
      </c>
      <c r="G70" s="58">
        <v>19.0</v>
      </c>
      <c r="H70" s="4">
        <v>113.0</v>
      </c>
      <c r="I70" s="6">
        <v>111.0</v>
      </c>
      <c r="J70" s="59">
        <v>1.0</v>
      </c>
      <c r="K70" s="60">
        <v>6.0</v>
      </c>
      <c r="L70" s="61">
        <v>1.0</v>
      </c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6"/>
    </row>
    <row r="71" ht="12.75" customHeight="1">
      <c r="A71" s="56">
        <v>70.0</v>
      </c>
      <c r="B71" s="2" t="s">
        <v>88</v>
      </c>
      <c r="C71" s="2">
        <v>2548.0</v>
      </c>
      <c r="D71" s="57">
        <v>60.0</v>
      </c>
      <c r="E71" s="3">
        <v>700.0</v>
      </c>
      <c r="F71" s="5">
        <v>320.0</v>
      </c>
      <c r="G71" s="58">
        <v>148.0</v>
      </c>
      <c r="H71" s="4">
        <v>326.0</v>
      </c>
      <c r="I71" s="6">
        <v>633.0</v>
      </c>
      <c r="J71" s="59">
        <v>6.0</v>
      </c>
      <c r="K71" s="60">
        <v>39.0</v>
      </c>
      <c r="L71" s="61">
        <v>17.0</v>
      </c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6"/>
    </row>
    <row r="72" ht="12.75" customHeight="1">
      <c r="A72" s="56">
        <v>71.0</v>
      </c>
      <c r="B72" s="2" t="s">
        <v>89</v>
      </c>
      <c r="C72" s="2">
        <v>400.0</v>
      </c>
      <c r="D72" s="57">
        <v>4.0</v>
      </c>
      <c r="E72" s="3">
        <v>135.0</v>
      </c>
      <c r="F72" s="5">
        <v>39.0</v>
      </c>
      <c r="G72" s="58">
        <v>20.0</v>
      </c>
      <c r="H72" s="4">
        <v>77.0</v>
      </c>
      <c r="I72" s="6">
        <v>70.0</v>
      </c>
      <c r="J72" s="59">
        <v>0.0</v>
      </c>
      <c r="K72" s="60">
        <v>19.0</v>
      </c>
      <c r="L72" s="61">
        <v>3.0</v>
      </c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6"/>
    </row>
    <row r="73" ht="12.75" customHeight="1">
      <c r="A73" s="56">
        <v>72.0</v>
      </c>
      <c r="B73" s="2" t="s">
        <v>90</v>
      </c>
      <c r="C73" s="2">
        <v>165.0</v>
      </c>
      <c r="D73" s="57" t="s">
        <v>366</v>
      </c>
      <c r="E73" s="3">
        <v>66.0</v>
      </c>
      <c r="F73" s="5">
        <v>8.0</v>
      </c>
      <c r="G73" s="58" t="s">
        <v>366</v>
      </c>
      <c r="H73" s="4">
        <v>38.0</v>
      </c>
      <c r="I73" s="6">
        <v>26.0</v>
      </c>
      <c r="J73" s="59">
        <v>0.0</v>
      </c>
      <c r="K73" s="60">
        <v>1.0</v>
      </c>
      <c r="L73" s="61">
        <v>0.0</v>
      </c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6"/>
    </row>
    <row r="74" ht="12.75" customHeight="1">
      <c r="A74" s="56">
        <v>73.0</v>
      </c>
      <c r="B74" s="2" t="s">
        <v>91</v>
      </c>
      <c r="C74" s="2">
        <v>186.0</v>
      </c>
      <c r="D74" s="57">
        <v>12.0</v>
      </c>
      <c r="E74" s="3">
        <v>54.0</v>
      </c>
      <c r="F74" s="5">
        <v>19.0</v>
      </c>
      <c r="G74" s="58">
        <v>10.0</v>
      </c>
      <c r="H74" s="4">
        <v>25.0</v>
      </c>
      <c r="I74" s="6">
        <v>26.0</v>
      </c>
      <c r="J74" s="59">
        <v>1.0</v>
      </c>
      <c r="K74" s="60">
        <v>2.0</v>
      </c>
      <c r="L74" s="61">
        <v>0.0</v>
      </c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6"/>
    </row>
    <row r="75" ht="12.75" customHeight="1">
      <c r="A75" s="56">
        <v>74.0</v>
      </c>
      <c r="B75" s="2" t="s">
        <v>92</v>
      </c>
      <c r="C75" s="2">
        <v>1145.0</v>
      </c>
      <c r="D75" s="57">
        <v>28.0</v>
      </c>
      <c r="E75" s="3">
        <v>308.0</v>
      </c>
      <c r="F75" s="5">
        <v>169.0</v>
      </c>
      <c r="G75" s="58">
        <v>54.0</v>
      </c>
      <c r="H75" s="4">
        <v>162.0</v>
      </c>
      <c r="I75" s="6">
        <v>290.0</v>
      </c>
      <c r="J75" s="59">
        <v>3.0</v>
      </c>
      <c r="K75" s="60">
        <v>25.0</v>
      </c>
      <c r="L75" s="61">
        <v>6.0</v>
      </c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6"/>
    </row>
    <row r="76" ht="12.75" customHeight="1">
      <c r="A76" s="56">
        <v>75.0</v>
      </c>
      <c r="B76" s="2" t="s">
        <v>93</v>
      </c>
      <c r="C76" s="2">
        <v>1229.0</v>
      </c>
      <c r="D76" s="57">
        <v>22.0</v>
      </c>
      <c r="E76" s="3">
        <v>325.0</v>
      </c>
      <c r="F76" s="5">
        <v>138.0</v>
      </c>
      <c r="G76" s="58">
        <v>67.0</v>
      </c>
      <c r="H76" s="4">
        <v>217.0</v>
      </c>
      <c r="I76" s="6">
        <v>204.0</v>
      </c>
      <c r="J76" s="59">
        <v>4.0</v>
      </c>
      <c r="K76" s="60">
        <v>15.0</v>
      </c>
      <c r="L76" s="61">
        <v>6.0</v>
      </c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6"/>
    </row>
    <row r="77" ht="12.75" customHeight="1">
      <c r="A77" s="56">
        <v>76.0</v>
      </c>
      <c r="B77" s="2" t="s">
        <v>94</v>
      </c>
      <c r="C77" s="2">
        <v>2039.0</v>
      </c>
      <c r="D77" s="57">
        <v>51.0</v>
      </c>
      <c r="E77" s="3">
        <v>535.0</v>
      </c>
      <c r="F77" s="5">
        <v>242.0</v>
      </c>
      <c r="G77" s="58">
        <v>116.0</v>
      </c>
      <c r="H77" s="4">
        <v>294.0</v>
      </c>
      <c r="I77" s="6">
        <v>525.0</v>
      </c>
      <c r="J77" s="59">
        <v>7.0</v>
      </c>
      <c r="K77" s="60">
        <v>26.0</v>
      </c>
      <c r="L77" s="61">
        <v>16.0</v>
      </c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6"/>
    </row>
    <row r="78" ht="12.75" customHeight="1">
      <c r="A78" s="56">
        <v>77.0</v>
      </c>
      <c r="B78" s="2" t="s">
        <v>95</v>
      </c>
      <c r="C78" s="2">
        <v>682.0</v>
      </c>
      <c r="D78" s="57">
        <v>21.0</v>
      </c>
      <c r="E78" s="3">
        <v>174.0</v>
      </c>
      <c r="F78" s="5">
        <v>59.0</v>
      </c>
      <c r="G78" s="58">
        <v>18.0</v>
      </c>
      <c r="H78" s="4">
        <v>79.0</v>
      </c>
      <c r="I78" s="6">
        <v>64.0</v>
      </c>
      <c r="J78" s="59">
        <v>1.0</v>
      </c>
      <c r="K78" s="60">
        <v>11.0</v>
      </c>
      <c r="L78" s="61">
        <v>3.0</v>
      </c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6"/>
    </row>
    <row r="79" ht="12.75" customHeight="1">
      <c r="A79" s="56">
        <v>78.0</v>
      </c>
      <c r="B79" s="2" t="s">
        <v>96</v>
      </c>
      <c r="C79" s="2">
        <v>686.0</v>
      </c>
      <c r="D79" s="57">
        <v>35.0</v>
      </c>
      <c r="E79" s="3">
        <v>207.0</v>
      </c>
      <c r="F79" s="5">
        <v>100.0</v>
      </c>
      <c r="G79" s="58">
        <v>31.0</v>
      </c>
      <c r="H79" s="4">
        <v>66.0</v>
      </c>
      <c r="I79" s="6">
        <v>73.0</v>
      </c>
      <c r="J79" s="59">
        <v>5.0</v>
      </c>
      <c r="K79" s="60">
        <v>12.0</v>
      </c>
      <c r="L79" s="61">
        <v>3.0</v>
      </c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6"/>
    </row>
    <row r="80" ht="12.75" customHeight="1">
      <c r="A80" s="56">
        <v>79.0</v>
      </c>
      <c r="B80" s="2" t="s">
        <v>97</v>
      </c>
      <c r="C80" s="2">
        <v>403.0</v>
      </c>
      <c r="D80" s="57">
        <v>23.0</v>
      </c>
      <c r="E80" s="3">
        <v>102.0</v>
      </c>
      <c r="F80" s="5">
        <v>39.0</v>
      </c>
      <c r="G80" s="58">
        <v>7.0</v>
      </c>
      <c r="H80" s="4">
        <v>46.0</v>
      </c>
      <c r="I80" s="6">
        <v>53.0</v>
      </c>
      <c r="J80" s="59">
        <v>0.0</v>
      </c>
      <c r="K80" s="60">
        <v>8.0</v>
      </c>
      <c r="L80" s="61">
        <v>2.0</v>
      </c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6"/>
    </row>
    <row r="81" ht="12.75" customHeight="1">
      <c r="A81" s="56">
        <v>80.0</v>
      </c>
      <c r="B81" s="2" t="s">
        <v>98</v>
      </c>
      <c r="C81" s="2">
        <v>1403.0</v>
      </c>
      <c r="D81" s="57">
        <v>106.0</v>
      </c>
      <c r="E81" s="3">
        <v>384.0</v>
      </c>
      <c r="F81" s="5">
        <v>215.0</v>
      </c>
      <c r="G81" s="58">
        <v>75.0</v>
      </c>
      <c r="H81" s="4">
        <v>98.0</v>
      </c>
      <c r="I81" s="6">
        <v>134.0</v>
      </c>
      <c r="J81" s="59">
        <v>6.0</v>
      </c>
      <c r="K81" s="60">
        <v>9.0</v>
      </c>
      <c r="L81" s="61">
        <v>5.0</v>
      </c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6"/>
    </row>
    <row r="82" ht="12.75" customHeight="1">
      <c r="A82" s="56">
        <v>81.0</v>
      </c>
      <c r="B82" s="2" t="s">
        <v>99</v>
      </c>
      <c r="C82" s="2">
        <v>684.0</v>
      </c>
      <c r="D82" s="57">
        <v>48.0</v>
      </c>
      <c r="E82" s="3">
        <v>188.0</v>
      </c>
      <c r="F82" s="5">
        <v>96.0</v>
      </c>
      <c r="G82" s="58">
        <v>31.0</v>
      </c>
      <c r="H82" s="4">
        <v>55.0</v>
      </c>
      <c r="I82" s="6">
        <v>56.0</v>
      </c>
      <c r="J82" s="59">
        <v>2.0</v>
      </c>
      <c r="K82" s="60">
        <v>6.0</v>
      </c>
      <c r="L82" s="61">
        <v>3.0</v>
      </c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6"/>
    </row>
    <row r="83" ht="12.75" customHeight="1">
      <c r="A83" s="56">
        <v>82.0</v>
      </c>
      <c r="B83" s="2" t="s">
        <v>100</v>
      </c>
      <c r="C83" s="2">
        <v>1706.0</v>
      </c>
      <c r="D83" s="57">
        <v>62.0</v>
      </c>
      <c r="E83" s="3">
        <v>589.0</v>
      </c>
      <c r="F83" s="5">
        <v>259.0</v>
      </c>
      <c r="G83" s="58">
        <v>59.0</v>
      </c>
      <c r="H83" s="4">
        <v>129.0</v>
      </c>
      <c r="I83" s="6">
        <v>98.0</v>
      </c>
      <c r="J83" s="59">
        <v>6.0</v>
      </c>
      <c r="K83" s="60">
        <v>27.0</v>
      </c>
      <c r="L83" s="61">
        <v>7.0</v>
      </c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6"/>
    </row>
    <row r="84" ht="12.75" customHeight="1">
      <c r="A84" s="56">
        <v>83.0</v>
      </c>
      <c r="B84" s="2" t="s">
        <v>101</v>
      </c>
      <c r="C84" s="2">
        <v>1421.0</v>
      </c>
      <c r="D84" s="57">
        <v>64.0</v>
      </c>
      <c r="E84" s="3">
        <v>450.0</v>
      </c>
      <c r="F84" s="5">
        <v>211.0</v>
      </c>
      <c r="G84" s="58">
        <v>73.0</v>
      </c>
      <c r="H84" s="4">
        <v>117.0</v>
      </c>
      <c r="I84" s="6">
        <v>144.0</v>
      </c>
      <c r="J84" s="59">
        <v>10.0</v>
      </c>
      <c r="K84" s="60">
        <v>20.0</v>
      </c>
      <c r="L84" s="61">
        <v>7.0</v>
      </c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6"/>
    </row>
    <row r="85" ht="12.75" customHeight="1">
      <c r="A85" s="56">
        <v>84.0</v>
      </c>
      <c r="B85" s="2" t="s">
        <v>102</v>
      </c>
      <c r="C85" s="2">
        <v>443.0</v>
      </c>
      <c r="D85" s="57">
        <v>18.0</v>
      </c>
      <c r="E85" s="3">
        <v>116.0</v>
      </c>
      <c r="F85" s="5">
        <v>48.0</v>
      </c>
      <c r="G85" s="58">
        <v>12.0</v>
      </c>
      <c r="H85" s="4">
        <v>39.0</v>
      </c>
      <c r="I85" s="6">
        <v>49.0</v>
      </c>
      <c r="J85" s="59">
        <v>2.0</v>
      </c>
      <c r="K85" s="60">
        <v>8.0</v>
      </c>
      <c r="L85" s="61">
        <v>6.0</v>
      </c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6"/>
    </row>
    <row r="86" ht="12.75" customHeight="1">
      <c r="A86" s="56">
        <v>85.0</v>
      </c>
      <c r="B86" s="2" t="s">
        <v>103</v>
      </c>
      <c r="C86" s="2">
        <v>1219.0</v>
      </c>
      <c r="D86" s="57">
        <v>55.0</v>
      </c>
      <c r="E86" s="3">
        <v>411.0</v>
      </c>
      <c r="F86" s="5">
        <v>167.0</v>
      </c>
      <c r="G86" s="58">
        <v>39.0</v>
      </c>
      <c r="H86" s="4">
        <v>79.0</v>
      </c>
      <c r="I86" s="6">
        <v>137.0</v>
      </c>
      <c r="J86" s="59">
        <v>3.0</v>
      </c>
      <c r="K86" s="60">
        <v>11.0</v>
      </c>
      <c r="L86" s="61">
        <v>11.0</v>
      </c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6"/>
    </row>
    <row r="87" ht="12.75" customHeight="1">
      <c r="A87" s="56">
        <v>86.0</v>
      </c>
      <c r="B87" s="2" t="s">
        <v>104</v>
      </c>
      <c r="C87" s="2">
        <v>107.0</v>
      </c>
      <c r="D87" s="57">
        <v>13.0</v>
      </c>
      <c r="E87" s="3">
        <v>31.0</v>
      </c>
      <c r="F87" s="5">
        <v>10.0</v>
      </c>
      <c r="G87" s="58">
        <v>6.0</v>
      </c>
      <c r="H87" s="4">
        <v>9.0</v>
      </c>
      <c r="I87" s="6">
        <v>6.0</v>
      </c>
      <c r="J87" s="59">
        <v>1.0</v>
      </c>
      <c r="K87" s="60">
        <v>1.0</v>
      </c>
      <c r="L87" s="61">
        <v>0.0</v>
      </c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6"/>
    </row>
    <row r="88" ht="12.75" customHeight="1">
      <c r="A88" s="56">
        <v>87.0</v>
      </c>
      <c r="B88" s="2" t="s">
        <v>105</v>
      </c>
      <c r="C88" s="2">
        <v>1495.0</v>
      </c>
      <c r="D88" s="57">
        <v>109.0</v>
      </c>
      <c r="E88" s="3">
        <v>392.0</v>
      </c>
      <c r="F88" s="5">
        <v>260.0</v>
      </c>
      <c r="G88" s="58">
        <v>64.0</v>
      </c>
      <c r="H88" s="4">
        <v>150.0</v>
      </c>
      <c r="I88" s="6">
        <v>163.0</v>
      </c>
      <c r="J88" s="59">
        <v>2.0</v>
      </c>
      <c r="K88" s="60">
        <v>21.0</v>
      </c>
      <c r="L88" s="61">
        <v>1.0</v>
      </c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66"/>
    </row>
    <row r="89" ht="12.75" customHeight="1">
      <c r="A89" s="56">
        <v>88.0</v>
      </c>
      <c r="B89" s="2" t="s">
        <v>106</v>
      </c>
      <c r="C89" s="2">
        <v>1174.0</v>
      </c>
      <c r="D89" s="57">
        <v>55.0</v>
      </c>
      <c r="E89" s="3">
        <v>434.0</v>
      </c>
      <c r="F89" s="5">
        <v>132.0</v>
      </c>
      <c r="G89" s="58">
        <v>38.0</v>
      </c>
      <c r="H89" s="4">
        <v>109.0</v>
      </c>
      <c r="I89" s="6">
        <v>96.0</v>
      </c>
      <c r="J89" s="59">
        <v>1.0</v>
      </c>
      <c r="K89" s="60">
        <v>9.0</v>
      </c>
      <c r="L89" s="61">
        <v>3.0</v>
      </c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6"/>
    </row>
    <row r="90" ht="12.75" customHeight="1">
      <c r="A90" s="56">
        <v>89.0</v>
      </c>
      <c r="B90" s="2" t="s">
        <v>107</v>
      </c>
      <c r="C90" s="2">
        <v>1172.0</v>
      </c>
      <c r="D90" s="57">
        <v>52.0</v>
      </c>
      <c r="E90" s="3">
        <v>363.0</v>
      </c>
      <c r="F90" s="5">
        <v>174.0</v>
      </c>
      <c r="G90" s="58">
        <v>54.0</v>
      </c>
      <c r="H90" s="4">
        <v>66.0</v>
      </c>
      <c r="I90" s="6">
        <v>86.0</v>
      </c>
      <c r="J90" s="59">
        <v>4.0</v>
      </c>
      <c r="K90" s="60">
        <v>11.0</v>
      </c>
      <c r="L90" s="61">
        <v>3.0</v>
      </c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6"/>
    </row>
    <row r="91" ht="12.75" customHeight="1">
      <c r="A91" s="56">
        <v>90.0</v>
      </c>
      <c r="B91" s="2" t="s">
        <v>108</v>
      </c>
      <c r="C91" s="2">
        <v>889.0</v>
      </c>
      <c r="D91" s="57">
        <v>33.0</v>
      </c>
      <c r="E91" s="3">
        <v>268.0</v>
      </c>
      <c r="F91" s="5">
        <v>78.0</v>
      </c>
      <c r="G91" s="58">
        <v>36.0</v>
      </c>
      <c r="H91" s="4">
        <v>115.0</v>
      </c>
      <c r="I91" s="6">
        <v>60.0</v>
      </c>
      <c r="J91" s="59">
        <v>1.0</v>
      </c>
      <c r="K91" s="60">
        <v>10.0</v>
      </c>
      <c r="L91" s="61">
        <v>3.0</v>
      </c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6"/>
    </row>
    <row r="92" ht="12.75" customHeight="1">
      <c r="A92" s="56">
        <v>91.0</v>
      </c>
      <c r="B92" s="2" t="s">
        <v>109</v>
      </c>
      <c r="C92" s="2">
        <v>803.0</v>
      </c>
      <c r="D92" s="57">
        <v>45.0</v>
      </c>
      <c r="E92" s="3">
        <v>206.0</v>
      </c>
      <c r="F92" s="5">
        <v>116.0</v>
      </c>
      <c r="G92" s="58">
        <v>46.0</v>
      </c>
      <c r="H92" s="4">
        <v>60.0</v>
      </c>
      <c r="I92" s="6">
        <v>87.0</v>
      </c>
      <c r="J92" s="59">
        <v>7.0</v>
      </c>
      <c r="K92" s="60">
        <v>16.0</v>
      </c>
      <c r="L92" s="61">
        <v>1.0</v>
      </c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6"/>
    </row>
    <row r="93" ht="12.75" customHeight="1">
      <c r="A93" s="56">
        <v>92.0</v>
      </c>
      <c r="B93" s="2" t="s">
        <v>110</v>
      </c>
      <c r="C93" s="2">
        <v>1142.0</v>
      </c>
      <c r="D93" s="57">
        <v>38.0</v>
      </c>
      <c r="E93" s="3">
        <v>357.0</v>
      </c>
      <c r="F93" s="5">
        <v>164.0</v>
      </c>
      <c r="G93" s="58">
        <v>61.0</v>
      </c>
      <c r="H93" s="4">
        <v>132.0</v>
      </c>
      <c r="I93" s="6">
        <v>186.0</v>
      </c>
      <c r="J93" s="59">
        <v>0.0</v>
      </c>
      <c r="K93" s="60">
        <v>20.0</v>
      </c>
      <c r="L93" s="61">
        <v>8.0</v>
      </c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6"/>
    </row>
    <row r="94" ht="12.75" customHeight="1">
      <c r="A94" s="56">
        <v>93.0</v>
      </c>
      <c r="B94" s="2" t="s">
        <v>111</v>
      </c>
      <c r="C94" s="2">
        <v>617.0</v>
      </c>
      <c r="D94" s="57">
        <v>39.0</v>
      </c>
      <c r="E94" s="3">
        <v>172.0</v>
      </c>
      <c r="F94" s="5">
        <v>79.0</v>
      </c>
      <c r="G94" s="58">
        <v>27.0</v>
      </c>
      <c r="H94" s="4">
        <v>45.0</v>
      </c>
      <c r="I94" s="6">
        <v>53.0</v>
      </c>
      <c r="J94" s="59">
        <v>2.0</v>
      </c>
      <c r="K94" s="60">
        <v>6.0</v>
      </c>
      <c r="L94" s="61">
        <v>7.0</v>
      </c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5"/>
      <c r="BC94" s="65"/>
      <c r="BD94" s="66"/>
    </row>
    <row r="95" ht="12.75" customHeight="1">
      <c r="A95" s="56">
        <v>94.0</v>
      </c>
      <c r="B95" s="2" t="s">
        <v>112</v>
      </c>
      <c r="C95" s="2">
        <v>1262.0</v>
      </c>
      <c r="D95" s="57">
        <v>45.0</v>
      </c>
      <c r="E95" s="3">
        <v>406.0</v>
      </c>
      <c r="F95" s="5">
        <v>147.0</v>
      </c>
      <c r="G95" s="58">
        <v>57.0</v>
      </c>
      <c r="H95" s="4">
        <v>143.0</v>
      </c>
      <c r="I95" s="6">
        <v>235.0</v>
      </c>
      <c r="J95" s="59">
        <v>4.0</v>
      </c>
      <c r="K95" s="60">
        <v>17.0</v>
      </c>
      <c r="L95" s="61">
        <v>4.0</v>
      </c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  <c r="BB95" s="65"/>
      <c r="BC95" s="65"/>
      <c r="BD95" s="66"/>
    </row>
    <row r="96" ht="12.75" customHeight="1">
      <c r="A96" s="56">
        <v>95.0</v>
      </c>
      <c r="B96" s="2" t="s">
        <v>113</v>
      </c>
      <c r="C96" s="2">
        <v>1474.0</v>
      </c>
      <c r="D96" s="57">
        <v>35.0</v>
      </c>
      <c r="E96" s="3">
        <v>485.0</v>
      </c>
      <c r="F96" s="5">
        <v>151.0</v>
      </c>
      <c r="G96" s="58">
        <v>57.0</v>
      </c>
      <c r="H96" s="4">
        <v>215.0</v>
      </c>
      <c r="I96" s="6">
        <v>240.0</v>
      </c>
      <c r="J96" s="59">
        <v>6.0</v>
      </c>
      <c r="K96" s="60">
        <v>37.0</v>
      </c>
      <c r="L96" s="61">
        <v>9.0</v>
      </c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  <c r="BB96" s="65"/>
      <c r="BC96" s="65"/>
      <c r="BD96" s="66"/>
    </row>
    <row r="97" ht="12.75" customHeight="1">
      <c r="A97" s="56">
        <v>96.0</v>
      </c>
      <c r="B97" s="2" t="s">
        <v>114</v>
      </c>
      <c r="C97" s="2">
        <v>478.0</v>
      </c>
      <c r="D97" s="57">
        <v>35.0</v>
      </c>
      <c r="E97" s="3">
        <v>116.0</v>
      </c>
      <c r="F97" s="5">
        <v>60.0</v>
      </c>
      <c r="G97" s="58">
        <v>16.0</v>
      </c>
      <c r="H97" s="4">
        <v>26.0</v>
      </c>
      <c r="I97" s="6">
        <v>35.0</v>
      </c>
      <c r="J97" s="59">
        <v>2.0</v>
      </c>
      <c r="K97" s="60">
        <v>2.0</v>
      </c>
      <c r="L97" s="61">
        <v>2.0</v>
      </c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  <c r="BB97" s="65"/>
      <c r="BC97" s="65"/>
      <c r="BD97" s="66"/>
    </row>
    <row r="98" ht="12.75" customHeight="1">
      <c r="A98" s="56">
        <v>97.0</v>
      </c>
      <c r="B98" s="2" t="s">
        <v>115</v>
      </c>
      <c r="C98" s="2">
        <v>371.0</v>
      </c>
      <c r="D98" s="57">
        <v>6.0</v>
      </c>
      <c r="E98" s="3">
        <v>101.0</v>
      </c>
      <c r="F98" s="5">
        <v>41.0</v>
      </c>
      <c r="G98" s="58">
        <v>16.0</v>
      </c>
      <c r="H98" s="4">
        <v>49.0</v>
      </c>
      <c r="I98" s="6">
        <v>85.0</v>
      </c>
      <c r="J98" s="59">
        <v>2.0</v>
      </c>
      <c r="K98" s="60">
        <v>6.0</v>
      </c>
      <c r="L98" s="61">
        <v>2.0</v>
      </c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5"/>
      <c r="BC98" s="65"/>
      <c r="BD98" s="66"/>
    </row>
    <row r="99" ht="12.75" customHeight="1">
      <c r="A99" s="56">
        <v>98.0</v>
      </c>
      <c r="B99" s="2" t="s">
        <v>116</v>
      </c>
      <c r="C99" s="2">
        <v>594.0</v>
      </c>
      <c r="D99" s="57">
        <v>20.0</v>
      </c>
      <c r="E99" s="3">
        <v>130.0</v>
      </c>
      <c r="F99" s="5">
        <v>69.0</v>
      </c>
      <c r="G99" s="58">
        <v>32.0</v>
      </c>
      <c r="H99" s="4">
        <v>60.0</v>
      </c>
      <c r="I99" s="6">
        <v>94.0</v>
      </c>
      <c r="J99" s="59">
        <v>2.0</v>
      </c>
      <c r="K99" s="60">
        <v>14.0</v>
      </c>
      <c r="L99" s="61">
        <v>4.0</v>
      </c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6"/>
    </row>
    <row r="100" ht="12.75" customHeight="1">
      <c r="A100" s="56">
        <v>99.0</v>
      </c>
      <c r="B100" s="2" t="s">
        <v>117</v>
      </c>
      <c r="C100" s="2">
        <v>706.0</v>
      </c>
      <c r="D100" s="57">
        <v>28.0</v>
      </c>
      <c r="E100" s="3">
        <v>237.0</v>
      </c>
      <c r="F100" s="5">
        <v>73.0</v>
      </c>
      <c r="G100" s="58">
        <v>33.0</v>
      </c>
      <c r="H100" s="4">
        <v>90.0</v>
      </c>
      <c r="I100" s="6">
        <v>89.0</v>
      </c>
      <c r="J100" s="59">
        <v>4.0</v>
      </c>
      <c r="K100" s="60">
        <v>19.0</v>
      </c>
      <c r="L100" s="61">
        <v>7.0</v>
      </c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6"/>
    </row>
    <row r="101" ht="12.75" customHeight="1">
      <c r="A101" s="67">
        <v>100.0</v>
      </c>
      <c r="B101" s="30" t="s">
        <v>118</v>
      </c>
      <c r="C101" s="30">
        <v>776.0</v>
      </c>
      <c r="D101" s="57">
        <v>9.0</v>
      </c>
      <c r="E101" s="31">
        <v>237.0</v>
      </c>
      <c r="F101" s="5">
        <v>102.0</v>
      </c>
      <c r="G101" s="58">
        <v>28.0</v>
      </c>
      <c r="H101" s="32">
        <v>118.0</v>
      </c>
      <c r="I101" s="6">
        <v>145.0</v>
      </c>
      <c r="J101" s="59">
        <v>1.0</v>
      </c>
      <c r="K101" s="60">
        <v>17.0</v>
      </c>
      <c r="L101" s="61">
        <v>11.0</v>
      </c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6"/>
    </row>
    <row r="102" ht="12.75" customHeight="1">
      <c r="A102" s="67">
        <v>101.0</v>
      </c>
      <c r="B102" s="30" t="s">
        <v>119</v>
      </c>
      <c r="C102" s="30">
        <v>318.0</v>
      </c>
      <c r="D102" s="57">
        <v>17.0</v>
      </c>
      <c r="E102" s="31">
        <v>86.0</v>
      </c>
      <c r="F102" s="5">
        <v>37.0</v>
      </c>
      <c r="G102" s="58">
        <v>17.0</v>
      </c>
      <c r="H102" s="32">
        <v>19.0</v>
      </c>
      <c r="I102" s="6">
        <v>25.0</v>
      </c>
      <c r="J102" s="59">
        <v>0.0</v>
      </c>
      <c r="K102" s="60">
        <v>1.0</v>
      </c>
      <c r="L102" s="61">
        <v>0.0</v>
      </c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6"/>
    </row>
    <row r="103" ht="12.75" customHeight="1">
      <c r="A103" s="67">
        <v>102.0</v>
      </c>
      <c r="B103" s="30" t="s">
        <v>120</v>
      </c>
      <c r="C103" s="30">
        <v>2029.0</v>
      </c>
      <c r="D103" s="57">
        <v>48.0</v>
      </c>
      <c r="E103" s="31">
        <v>523.0</v>
      </c>
      <c r="F103" s="5">
        <v>303.0</v>
      </c>
      <c r="G103" s="58">
        <v>95.0</v>
      </c>
      <c r="H103" s="32">
        <v>297.0</v>
      </c>
      <c r="I103" s="6">
        <v>498.0</v>
      </c>
      <c r="J103" s="59">
        <v>9.0</v>
      </c>
      <c r="K103" s="60">
        <v>31.0</v>
      </c>
      <c r="L103" s="61">
        <v>14.0</v>
      </c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6"/>
    </row>
    <row r="104" ht="12.75" customHeight="1">
      <c r="A104" s="67">
        <v>103.0</v>
      </c>
      <c r="B104" s="30" t="s">
        <v>121</v>
      </c>
      <c r="C104" s="30">
        <v>558.0</v>
      </c>
      <c r="D104" s="57">
        <v>34.0</v>
      </c>
      <c r="E104" s="31">
        <v>173.0</v>
      </c>
      <c r="F104" s="5">
        <v>92.0</v>
      </c>
      <c r="G104" s="58">
        <v>25.0</v>
      </c>
      <c r="H104" s="32">
        <v>31.0</v>
      </c>
      <c r="I104" s="6">
        <v>30.0</v>
      </c>
      <c r="J104" s="59">
        <v>0.0</v>
      </c>
      <c r="K104" s="60">
        <v>8.0</v>
      </c>
      <c r="L104" s="61">
        <v>1.0</v>
      </c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6"/>
    </row>
    <row r="105" ht="12.75" customHeight="1">
      <c r="A105" s="67">
        <v>104.0</v>
      </c>
      <c r="B105" s="30" t="s">
        <v>122</v>
      </c>
      <c r="C105" s="30">
        <v>1025.0</v>
      </c>
      <c r="D105" s="57">
        <v>67.0</v>
      </c>
      <c r="E105" s="31">
        <v>271.0</v>
      </c>
      <c r="F105" s="5">
        <v>137.0</v>
      </c>
      <c r="G105" s="58">
        <v>58.0</v>
      </c>
      <c r="H105" s="32">
        <v>79.0</v>
      </c>
      <c r="I105" s="6">
        <v>78.0</v>
      </c>
      <c r="J105" s="59">
        <v>5.0</v>
      </c>
      <c r="K105" s="60">
        <v>16.0</v>
      </c>
      <c r="L105" s="61">
        <v>7.0</v>
      </c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  <c r="AX105" s="65"/>
      <c r="AY105" s="65"/>
      <c r="AZ105" s="65"/>
      <c r="BA105" s="65"/>
      <c r="BB105" s="65"/>
      <c r="BC105" s="65"/>
      <c r="BD105" s="66"/>
    </row>
    <row r="106" ht="12.75" customHeight="1">
      <c r="A106" s="67">
        <v>105.0</v>
      </c>
      <c r="B106" s="30" t="s">
        <v>123</v>
      </c>
      <c r="C106" s="30">
        <v>657.0</v>
      </c>
      <c r="D106" s="57">
        <v>24.0</v>
      </c>
      <c r="E106" s="31">
        <v>212.0</v>
      </c>
      <c r="F106" s="5">
        <v>84.0</v>
      </c>
      <c r="G106" s="58">
        <v>24.0</v>
      </c>
      <c r="H106" s="32">
        <v>71.0</v>
      </c>
      <c r="I106" s="6">
        <v>124.0</v>
      </c>
      <c r="J106" s="59">
        <v>5.0</v>
      </c>
      <c r="K106" s="60">
        <v>10.0</v>
      </c>
      <c r="L106" s="61">
        <v>3.0</v>
      </c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65"/>
      <c r="AX106" s="65"/>
      <c r="AY106" s="65"/>
      <c r="AZ106" s="65"/>
      <c r="BA106" s="65"/>
      <c r="BB106" s="65"/>
      <c r="BC106" s="65"/>
      <c r="BD106" s="66"/>
    </row>
    <row r="107" ht="12.75" customHeight="1">
      <c r="A107" s="67">
        <v>106.0</v>
      </c>
      <c r="B107" s="30" t="s">
        <v>124</v>
      </c>
      <c r="C107" s="30">
        <v>829.0</v>
      </c>
      <c r="D107" s="57">
        <v>44.0</v>
      </c>
      <c r="E107" s="31">
        <v>197.0</v>
      </c>
      <c r="F107" s="5">
        <v>93.0</v>
      </c>
      <c r="G107" s="58">
        <v>49.0</v>
      </c>
      <c r="H107" s="32">
        <v>70.0</v>
      </c>
      <c r="I107" s="6">
        <v>96.0</v>
      </c>
      <c r="J107" s="59">
        <v>2.0</v>
      </c>
      <c r="K107" s="60">
        <v>12.0</v>
      </c>
      <c r="L107" s="61">
        <v>3.0</v>
      </c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5"/>
      <c r="AX107" s="65"/>
      <c r="AY107" s="65"/>
      <c r="AZ107" s="65"/>
      <c r="BA107" s="65"/>
      <c r="BB107" s="65"/>
      <c r="BC107" s="65"/>
      <c r="BD107" s="66"/>
    </row>
    <row r="108" ht="12.75" customHeight="1">
      <c r="A108" s="67">
        <v>107.0</v>
      </c>
      <c r="B108" s="30" t="s">
        <v>125</v>
      </c>
      <c r="C108" s="30">
        <v>574.0</v>
      </c>
      <c r="D108" s="57">
        <v>29.0</v>
      </c>
      <c r="E108" s="31">
        <v>141.0</v>
      </c>
      <c r="F108" s="5">
        <v>72.0</v>
      </c>
      <c r="G108" s="58">
        <v>25.0</v>
      </c>
      <c r="H108" s="32">
        <v>67.0</v>
      </c>
      <c r="I108" s="6">
        <v>109.0</v>
      </c>
      <c r="J108" s="59">
        <v>2.0</v>
      </c>
      <c r="K108" s="60">
        <v>10.0</v>
      </c>
      <c r="L108" s="61">
        <v>2.0</v>
      </c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6"/>
    </row>
    <row r="109" ht="12.75" customHeight="1">
      <c r="A109" s="67">
        <v>108.0</v>
      </c>
      <c r="B109" s="30" t="s">
        <v>126</v>
      </c>
      <c r="C109" s="30">
        <v>914.0</v>
      </c>
      <c r="D109" s="57">
        <v>30.0</v>
      </c>
      <c r="E109" s="31">
        <v>249.0</v>
      </c>
      <c r="F109" s="5">
        <v>147.0</v>
      </c>
      <c r="G109" s="58">
        <v>49.0</v>
      </c>
      <c r="H109" s="32">
        <v>68.0</v>
      </c>
      <c r="I109" s="6">
        <v>93.0</v>
      </c>
      <c r="J109" s="59">
        <v>1.0</v>
      </c>
      <c r="K109" s="60">
        <v>19.0</v>
      </c>
      <c r="L109" s="61">
        <v>7.0</v>
      </c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  <c r="AX109" s="65"/>
      <c r="AY109" s="65"/>
      <c r="AZ109" s="65"/>
      <c r="BA109" s="65"/>
      <c r="BB109" s="65"/>
      <c r="BC109" s="65"/>
      <c r="BD109" s="66"/>
    </row>
    <row r="110" ht="12.75" customHeight="1">
      <c r="A110" s="67">
        <v>109.0</v>
      </c>
      <c r="B110" s="30" t="s">
        <v>127</v>
      </c>
      <c r="C110" s="30">
        <v>1178.0</v>
      </c>
      <c r="D110" s="57">
        <v>41.0</v>
      </c>
      <c r="E110" s="31">
        <v>351.0</v>
      </c>
      <c r="F110" s="5">
        <v>110.0</v>
      </c>
      <c r="G110" s="58">
        <v>59.0</v>
      </c>
      <c r="H110" s="32">
        <v>158.0</v>
      </c>
      <c r="I110" s="6">
        <v>174.0</v>
      </c>
      <c r="J110" s="59">
        <v>4.0</v>
      </c>
      <c r="K110" s="60">
        <v>15.0</v>
      </c>
      <c r="L110" s="61">
        <v>11.0</v>
      </c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65"/>
      <c r="AY110" s="65"/>
      <c r="AZ110" s="65"/>
      <c r="BA110" s="65"/>
      <c r="BB110" s="65"/>
      <c r="BC110" s="65"/>
      <c r="BD110" s="66"/>
    </row>
    <row r="111" ht="12.75" customHeight="1">
      <c r="A111" s="67">
        <v>110.0</v>
      </c>
      <c r="B111" s="30" t="s">
        <v>128</v>
      </c>
      <c r="C111" s="30">
        <v>1792.0</v>
      </c>
      <c r="D111" s="57">
        <v>82.0</v>
      </c>
      <c r="E111" s="31">
        <v>447.0</v>
      </c>
      <c r="F111" s="5">
        <v>216.0</v>
      </c>
      <c r="G111" s="58">
        <v>108.0</v>
      </c>
      <c r="H111" s="32">
        <v>185.0</v>
      </c>
      <c r="I111" s="6">
        <v>251.0</v>
      </c>
      <c r="J111" s="59">
        <v>10.0</v>
      </c>
      <c r="K111" s="60">
        <v>26.0</v>
      </c>
      <c r="L111" s="61">
        <v>13.0</v>
      </c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  <c r="BA111" s="65"/>
      <c r="BB111" s="65"/>
      <c r="BC111" s="65"/>
      <c r="BD111" s="66"/>
    </row>
    <row r="112" ht="12.75" customHeight="1">
      <c r="A112" s="67">
        <v>111.0</v>
      </c>
      <c r="B112" s="30" t="s">
        <v>129</v>
      </c>
      <c r="C112" s="30">
        <v>1433.0</v>
      </c>
      <c r="D112" s="57">
        <v>67.0</v>
      </c>
      <c r="E112" s="31">
        <v>360.0</v>
      </c>
      <c r="F112" s="5">
        <v>170.0</v>
      </c>
      <c r="G112" s="58">
        <v>110.0</v>
      </c>
      <c r="H112" s="32">
        <v>144.0</v>
      </c>
      <c r="I112" s="6">
        <v>158.0</v>
      </c>
      <c r="J112" s="59">
        <v>9.0</v>
      </c>
      <c r="K112" s="60">
        <v>27.0</v>
      </c>
      <c r="L112" s="61">
        <v>4.0</v>
      </c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5"/>
      <c r="AX112" s="65"/>
      <c r="AY112" s="65"/>
      <c r="AZ112" s="65"/>
      <c r="BA112" s="65"/>
      <c r="BB112" s="65"/>
      <c r="BC112" s="65"/>
      <c r="BD112" s="66"/>
    </row>
    <row r="113" ht="12.75" customHeight="1">
      <c r="A113" s="67">
        <v>112.0</v>
      </c>
      <c r="B113" s="30" t="s">
        <v>130</v>
      </c>
      <c r="C113" s="30">
        <v>1282.0</v>
      </c>
      <c r="D113" s="57">
        <v>55.0</v>
      </c>
      <c r="E113" s="31">
        <v>271.0</v>
      </c>
      <c r="F113" s="5">
        <v>138.0</v>
      </c>
      <c r="G113" s="58">
        <v>82.0</v>
      </c>
      <c r="H113" s="32">
        <v>147.0</v>
      </c>
      <c r="I113" s="6">
        <v>207.0</v>
      </c>
      <c r="J113" s="59">
        <v>11.0</v>
      </c>
      <c r="K113" s="60">
        <v>15.0</v>
      </c>
      <c r="L113" s="61">
        <v>12.0</v>
      </c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5"/>
      <c r="AX113" s="65"/>
      <c r="AY113" s="65"/>
      <c r="AZ113" s="65"/>
      <c r="BA113" s="65"/>
      <c r="BB113" s="65"/>
      <c r="BC113" s="65"/>
      <c r="BD113" s="66"/>
    </row>
    <row r="114" ht="12.75" customHeight="1">
      <c r="A114" s="67">
        <v>113.0</v>
      </c>
      <c r="B114" s="30" t="s">
        <v>131</v>
      </c>
      <c r="C114" s="30">
        <v>386.0</v>
      </c>
      <c r="D114" s="57">
        <v>32.0</v>
      </c>
      <c r="E114" s="31">
        <v>100.0</v>
      </c>
      <c r="F114" s="5">
        <v>39.0</v>
      </c>
      <c r="G114" s="58">
        <v>26.0</v>
      </c>
      <c r="H114" s="32">
        <v>32.0</v>
      </c>
      <c r="I114" s="6">
        <v>30.0</v>
      </c>
      <c r="J114" s="59">
        <v>1.0</v>
      </c>
      <c r="K114" s="60">
        <v>4.0</v>
      </c>
      <c r="L114" s="61">
        <v>1.0</v>
      </c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  <c r="AX114" s="65"/>
      <c r="AY114" s="65"/>
      <c r="AZ114" s="65"/>
      <c r="BA114" s="65"/>
      <c r="BB114" s="65"/>
      <c r="BC114" s="65"/>
      <c r="BD114" s="66"/>
    </row>
    <row r="115" ht="12.75" customHeight="1">
      <c r="A115" s="67">
        <v>114.0</v>
      </c>
      <c r="B115" s="30" t="s">
        <v>132</v>
      </c>
      <c r="C115" s="30">
        <v>706.0</v>
      </c>
      <c r="D115" s="57">
        <v>18.0</v>
      </c>
      <c r="E115" s="31">
        <v>183.0</v>
      </c>
      <c r="F115" s="5">
        <v>81.0</v>
      </c>
      <c r="G115" s="58">
        <v>29.0</v>
      </c>
      <c r="H115" s="32">
        <v>113.0</v>
      </c>
      <c r="I115" s="6">
        <v>181.0</v>
      </c>
      <c r="J115" s="59">
        <v>3.0</v>
      </c>
      <c r="K115" s="60">
        <v>9.0</v>
      </c>
      <c r="L115" s="61">
        <v>3.0</v>
      </c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5"/>
      <c r="BC115" s="65"/>
      <c r="BD115" s="66"/>
    </row>
    <row r="116" ht="12.75" customHeight="1">
      <c r="A116" s="67">
        <v>115.0</v>
      </c>
      <c r="B116" s="30" t="s">
        <v>133</v>
      </c>
      <c r="C116" s="30">
        <v>757.0</v>
      </c>
      <c r="D116" s="57">
        <v>33.0</v>
      </c>
      <c r="E116" s="31">
        <v>206.0</v>
      </c>
      <c r="F116" s="5">
        <v>65.0</v>
      </c>
      <c r="G116" s="58">
        <v>39.0</v>
      </c>
      <c r="H116" s="32">
        <v>107.0</v>
      </c>
      <c r="I116" s="6">
        <v>123.0</v>
      </c>
      <c r="J116" s="59">
        <v>4.0</v>
      </c>
      <c r="K116" s="60">
        <v>12.0</v>
      </c>
      <c r="L116" s="61">
        <v>10.0</v>
      </c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5"/>
      <c r="AY116" s="65"/>
      <c r="AZ116" s="65"/>
      <c r="BA116" s="65"/>
      <c r="BB116" s="65"/>
      <c r="BC116" s="65"/>
      <c r="BD116" s="66"/>
    </row>
    <row r="117" ht="12.75" customHeight="1">
      <c r="A117" s="67">
        <v>116.0</v>
      </c>
      <c r="B117" s="30" t="s">
        <v>134</v>
      </c>
      <c r="C117" s="30">
        <v>717.0</v>
      </c>
      <c r="D117" s="57">
        <v>26.0</v>
      </c>
      <c r="E117" s="31">
        <v>189.0</v>
      </c>
      <c r="F117" s="5">
        <v>103.0</v>
      </c>
      <c r="G117" s="58">
        <v>29.0</v>
      </c>
      <c r="H117" s="32">
        <v>72.0</v>
      </c>
      <c r="I117" s="6">
        <v>125.0</v>
      </c>
      <c r="J117" s="59">
        <v>2.0</v>
      </c>
      <c r="K117" s="60">
        <v>14.0</v>
      </c>
      <c r="L117" s="61">
        <v>2.0</v>
      </c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6"/>
    </row>
    <row r="118" ht="12.75" customHeight="1">
      <c r="A118" s="67">
        <v>117.0</v>
      </c>
      <c r="B118" s="30" t="s">
        <v>135</v>
      </c>
      <c r="C118" s="30">
        <v>865.0</v>
      </c>
      <c r="D118" s="57">
        <v>43.0</v>
      </c>
      <c r="E118" s="31">
        <v>206.0</v>
      </c>
      <c r="F118" s="5">
        <v>104.0</v>
      </c>
      <c r="G118" s="58">
        <v>56.0</v>
      </c>
      <c r="H118" s="32">
        <v>109.0</v>
      </c>
      <c r="I118" s="6">
        <v>146.0</v>
      </c>
      <c r="J118" s="59">
        <v>4.0</v>
      </c>
      <c r="K118" s="60">
        <v>14.0</v>
      </c>
      <c r="L118" s="61">
        <v>10.0</v>
      </c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5"/>
      <c r="AX118" s="65"/>
      <c r="AY118" s="65"/>
      <c r="AZ118" s="65"/>
      <c r="BA118" s="65"/>
      <c r="BB118" s="65"/>
      <c r="BC118" s="65"/>
      <c r="BD118" s="66"/>
    </row>
    <row r="119" ht="12.75" customHeight="1">
      <c r="A119" s="67">
        <v>118.0</v>
      </c>
      <c r="B119" s="30" t="s">
        <v>136</v>
      </c>
      <c r="C119" s="30">
        <v>1821.0</v>
      </c>
      <c r="D119" s="57">
        <v>53.0</v>
      </c>
      <c r="E119" s="31">
        <v>395.0</v>
      </c>
      <c r="F119" s="5">
        <v>185.0</v>
      </c>
      <c r="G119" s="58">
        <v>133.0</v>
      </c>
      <c r="H119" s="32">
        <v>316.0</v>
      </c>
      <c r="I119" s="6">
        <v>413.0</v>
      </c>
      <c r="J119" s="59">
        <v>5.0</v>
      </c>
      <c r="K119" s="60">
        <v>33.0</v>
      </c>
      <c r="L119" s="61">
        <v>13.0</v>
      </c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65"/>
      <c r="AX119" s="65"/>
      <c r="AY119" s="65"/>
      <c r="AZ119" s="65"/>
      <c r="BA119" s="65"/>
      <c r="BB119" s="65"/>
      <c r="BC119" s="65"/>
      <c r="BD119" s="66"/>
    </row>
    <row r="120" ht="12.75" customHeight="1">
      <c r="A120" s="67">
        <v>119.0</v>
      </c>
      <c r="B120" s="30" t="s">
        <v>137</v>
      </c>
      <c r="C120" s="30">
        <v>1260.0</v>
      </c>
      <c r="D120" s="57">
        <v>34.0</v>
      </c>
      <c r="E120" s="31">
        <v>399.0</v>
      </c>
      <c r="F120" s="5">
        <v>184.0</v>
      </c>
      <c r="G120" s="58">
        <v>68.0</v>
      </c>
      <c r="H120" s="32">
        <v>162.0</v>
      </c>
      <c r="I120" s="6">
        <v>226.0</v>
      </c>
      <c r="J120" s="59">
        <v>2.0</v>
      </c>
      <c r="K120" s="60">
        <v>13.0</v>
      </c>
      <c r="L120" s="61">
        <v>3.0</v>
      </c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/>
      <c r="AU120" s="65"/>
      <c r="AV120" s="65"/>
      <c r="AW120" s="65"/>
      <c r="AX120" s="65"/>
      <c r="AY120" s="65"/>
      <c r="AZ120" s="65"/>
      <c r="BA120" s="65"/>
      <c r="BB120" s="65"/>
      <c r="BC120" s="65"/>
      <c r="BD120" s="66"/>
    </row>
    <row r="121" ht="12.75" customHeight="1">
      <c r="A121" s="67">
        <v>120.0</v>
      </c>
      <c r="B121" s="30" t="s">
        <v>138</v>
      </c>
      <c r="C121" s="30">
        <v>2183.0</v>
      </c>
      <c r="D121" s="57">
        <v>86.0</v>
      </c>
      <c r="E121" s="31">
        <v>549.0</v>
      </c>
      <c r="F121" s="5">
        <v>260.0</v>
      </c>
      <c r="G121" s="58">
        <v>120.0</v>
      </c>
      <c r="H121" s="32">
        <v>305.0</v>
      </c>
      <c r="I121" s="6">
        <v>369.0</v>
      </c>
      <c r="J121" s="59">
        <v>13.0</v>
      </c>
      <c r="K121" s="60">
        <v>38.0</v>
      </c>
      <c r="L121" s="61">
        <v>18.0</v>
      </c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6"/>
    </row>
    <row r="122" ht="12.75" customHeight="1">
      <c r="A122" s="67">
        <v>121.0</v>
      </c>
      <c r="B122" s="30" t="s">
        <v>139</v>
      </c>
      <c r="C122" s="30">
        <v>815.0</v>
      </c>
      <c r="D122" s="57">
        <v>38.0</v>
      </c>
      <c r="E122" s="31">
        <v>190.0</v>
      </c>
      <c r="F122" s="5">
        <v>102.0</v>
      </c>
      <c r="G122" s="58">
        <v>41.0</v>
      </c>
      <c r="H122" s="32">
        <v>97.0</v>
      </c>
      <c r="I122" s="6">
        <v>179.0</v>
      </c>
      <c r="J122" s="59">
        <v>2.0</v>
      </c>
      <c r="K122" s="60">
        <v>12.0</v>
      </c>
      <c r="L122" s="61">
        <v>4.0</v>
      </c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65"/>
      <c r="AQ122" s="65"/>
      <c r="AR122" s="65"/>
      <c r="AS122" s="65"/>
      <c r="AT122" s="65"/>
      <c r="AU122" s="65"/>
      <c r="AV122" s="65"/>
      <c r="AW122" s="65"/>
      <c r="AX122" s="65"/>
      <c r="AY122" s="65"/>
      <c r="AZ122" s="65"/>
      <c r="BA122" s="65"/>
      <c r="BB122" s="65"/>
      <c r="BC122" s="65"/>
      <c r="BD122" s="66"/>
    </row>
    <row r="123" ht="12.75" customHeight="1">
      <c r="A123" s="67">
        <v>122.0</v>
      </c>
      <c r="B123" s="30" t="s">
        <v>140</v>
      </c>
      <c r="C123" s="30">
        <v>1215.0</v>
      </c>
      <c r="D123" s="57">
        <v>47.0</v>
      </c>
      <c r="E123" s="31">
        <v>295.0</v>
      </c>
      <c r="F123" s="5">
        <v>171.0</v>
      </c>
      <c r="G123" s="58">
        <v>82.0</v>
      </c>
      <c r="H123" s="32">
        <v>140.0</v>
      </c>
      <c r="I123" s="6">
        <v>198.0</v>
      </c>
      <c r="J123" s="59">
        <v>14.0</v>
      </c>
      <c r="K123" s="60">
        <v>18.0</v>
      </c>
      <c r="L123" s="61">
        <v>3.0</v>
      </c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  <c r="AP123" s="65"/>
      <c r="AQ123" s="65"/>
      <c r="AR123" s="65"/>
      <c r="AS123" s="65"/>
      <c r="AT123" s="65"/>
      <c r="AU123" s="65"/>
      <c r="AV123" s="65"/>
      <c r="AW123" s="65"/>
      <c r="AX123" s="65"/>
      <c r="AY123" s="65"/>
      <c r="AZ123" s="65"/>
      <c r="BA123" s="65"/>
      <c r="BB123" s="65"/>
      <c r="BC123" s="65"/>
      <c r="BD123" s="66"/>
    </row>
    <row r="124" ht="12.75" customHeight="1">
      <c r="A124" s="67">
        <v>123.0</v>
      </c>
      <c r="B124" s="30" t="s">
        <v>141</v>
      </c>
      <c r="C124" s="30">
        <v>730.0</v>
      </c>
      <c r="D124" s="57">
        <v>27.0</v>
      </c>
      <c r="E124" s="31">
        <v>236.0</v>
      </c>
      <c r="F124" s="5">
        <v>49.0</v>
      </c>
      <c r="G124" s="58">
        <v>44.0</v>
      </c>
      <c r="H124" s="32">
        <v>97.0</v>
      </c>
      <c r="I124" s="6">
        <v>95.0</v>
      </c>
      <c r="J124" s="59">
        <v>4.0</v>
      </c>
      <c r="K124" s="60">
        <v>13.0</v>
      </c>
      <c r="L124" s="61">
        <v>4.0</v>
      </c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65"/>
      <c r="AQ124" s="65"/>
      <c r="AR124" s="65"/>
      <c r="AS124" s="65"/>
      <c r="AT124" s="65"/>
      <c r="AU124" s="65"/>
      <c r="AV124" s="65"/>
      <c r="AW124" s="65"/>
      <c r="AX124" s="65"/>
      <c r="AY124" s="65"/>
      <c r="AZ124" s="65"/>
      <c r="BA124" s="65"/>
      <c r="BB124" s="65"/>
      <c r="BC124" s="65"/>
      <c r="BD124" s="66"/>
    </row>
    <row r="125" ht="12.75" customHeight="1">
      <c r="A125" s="67">
        <v>124.0</v>
      </c>
      <c r="B125" s="30" t="s">
        <v>142</v>
      </c>
      <c r="C125" s="30">
        <v>1687.0</v>
      </c>
      <c r="D125" s="57">
        <v>69.0</v>
      </c>
      <c r="E125" s="31">
        <v>440.0</v>
      </c>
      <c r="F125" s="5">
        <v>252.0</v>
      </c>
      <c r="G125" s="58">
        <v>107.0</v>
      </c>
      <c r="H125" s="32">
        <v>187.0</v>
      </c>
      <c r="I125" s="6">
        <v>241.0</v>
      </c>
      <c r="J125" s="59">
        <v>6.0</v>
      </c>
      <c r="K125" s="60">
        <v>27.0</v>
      </c>
      <c r="L125" s="61">
        <v>7.0</v>
      </c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65"/>
      <c r="AX125" s="65"/>
      <c r="AY125" s="65"/>
      <c r="AZ125" s="65"/>
      <c r="BA125" s="65"/>
      <c r="BB125" s="65"/>
      <c r="BC125" s="65"/>
      <c r="BD125" s="66"/>
    </row>
    <row r="126" ht="12.75" customHeight="1">
      <c r="A126" s="67">
        <v>125.0</v>
      </c>
      <c r="B126" s="30" t="s">
        <v>143</v>
      </c>
      <c r="C126" s="30">
        <v>1578.0</v>
      </c>
      <c r="D126" s="57">
        <v>79.0</v>
      </c>
      <c r="E126" s="31">
        <v>337.0</v>
      </c>
      <c r="F126" s="5">
        <v>152.0</v>
      </c>
      <c r="G126" s="58">
        <v>117.0</v>
      </c>
      <c r="H126" s="32">
        <v>175.0</v>
      </c>
      <c r="I126" s="6">
        <v>230.0</v>
      </c>
      <c r="J126" s="59">
        <v>11.0</v>
      </c>
      <c r="K126" s="60">
        <v>25.0</v>
      </c>
      <c r="L126" s="61">
        <v>13.0</v>
      </c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65"/>
      <c r="AX126" s="65"/>
      <c r="AY126" s="65"/>
      <c r="AZ126" s="65"/>
      <c r="BA126" s="65"/>
      <c r="BB126" s="65"/>
      <c r="BC126" s="65"/>
      <c r="BD126" s="66"/>
    </row>
    <row r="127" ht="12.75" customHeight="1">
      <c r="A127" s="67">
        <v>126.0</v>
      </c>
      <c r="B127" s="30" t="s">
        <v>144</v>
      </c>
      <c r="C127" s="30">
        <v>832.0</v>
      </c>
      <c r="D127" s="57">
        <v>41.0</v>
      </c>
      <c r="E127" s="31">
        <v>196.0</v>
      </c>
      <c r="F127" s="5">
        <v>107.0</v>
      </c>
      <c r="G127" s="58">
        <v>52.0</v>
      </c>
      <c r="H127" s="32">
        <v>79.0</v>
      </c>
      <c r="I127" s="6">
        <v>111.0</v>
      </c>
      <c r="J127" s="59">
        <v>4.0</v>
      </c>
      <c r="K127" s="60">
        <v>17.0</v>
      </c>
      <c r="L127" s="61">
        <v>5.0</v>
      </c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65"/>
      <c r="AX127" s="65"/>
      <c r="AY127" s="65"/>
      <c r="AZ127" s="65"/>
      <c r="BA127" s="65"/>
      <c r="BB127" s="65"/>
      <c r="BC127" s="65"/>
      <c r="BD127" s="66"/>
    </row>
    <row r="128" ht="12.75" customHeight="1">
      <c r="A128" s="67">
        <v>127.0</v>
      </c>
      <c r="B128" s="30" t="s">
        <v>145</v>
      </c>
      <c r="C128" s="30">
        <v>370.0</v>
      </c>
      <c r="D128" s="57">
        <v>24.0</v>
      </c>
      <c r="E128" s="31">
        <v>71.0</v>
      </c>
      <c r="F128" s="5">
        <v>30.0</v>
      </c>
      <c r="G128" s="58">
        <v>29.0</v>
      </c>
      <c r="H128" s="32">
        <v>41.0</v>
      </c>
      <c r="I128" s="6">
        <v>47.0</v>
      </c>
      <c r="J128" s="59">
        <v>1.0</v>
      </c>
      <c r="K128" s="60">
        <v>10.0</v>
      </c>
      <c r="L128" s="61">
        <v>1.0</v>
      </c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65"/>
      <c r="AX128" s="65"/>
      <c r="AY128" s="65"/>
      <c r="AZ128" s="65"/>
      <c r="BA128" s="65"/>
      <c r="BB128" s="65"/>
      <c r="BC128" s="65"/>
      <c r="BD128" s="66"/>
    </row>
    <row r="129" ht="12.75" customHeight="1">
      <c r="A129" s="67">
        <v>128.0</v>
      </c>
      <c r="B129" s="30" t="s">
        <v>146</v>
      </c>
      <c r="C129" s="30">
        <v>1711.0</v>
      </c>
      <c r="D129" s="57">
        <v>107.0</v>
      </c>
      <c r="E129" s="31">
        <v>428.0</v>
      </c>
      <c r="F129" s="5">
        <v>278.0</v>
      </c>
      <c r="G129" s="58">
        <v>70.0</v>
      </c>
      <c r="H129" s="32">
        <v>99.0</v>
      </c>
      <c r="I129" s="6">
        <v>135.0</v>
      </c>
      <c r="J129" s="59">
        <v>7.0</v>
      </c>
      <c r="K129" s="60">
        <v>12.0</v>
      </c>
      <c r="L129" s="61">
        <v>8.0</v>
      </c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65"/>
      <c r="AW129" s="65"/>
      <c r="AX129" s="65"/>
      <c r="AY129" s="65"/>
      <c r="AZ129" s="65"/>
      <c r="BA129" s="65"/>
      <c r="BB129" s="65"/>
      <c r="BC129" s="65"/>
      <c r="BD129" s="66"/>
    </row>
    <row r="130" ht="12.75" customHeight="1">
      <c r="A130" s="67">
        <v>129.0</v>
      </c>
      <c r="B130" s="30" t="s">
        <v>147</v>
      </c>
      <c r="C130" s="30">
        <v>757.0</v>
      </c>
      <c r="D130" s="57">
        <v>23.0</v>
      </c>
      <c r="E130" s="31">
        <v>281.0</v>
      </c>
      <c r="F130" s="5">
        <v>114.0</v>
      </c>
      <c r="G130" s="58">
        <v>37.0</v>
      </c>
      <c r="H130" s="32">
        <v>54.0</v>
      </c>
      <c r="I130" s="6">
        <v>110.0</v>
      </c>
      <c r="J130" s="59">
        <v>1.0</v>
      </c>
      <c r="K130" s="60">
        <v>18.0</v>
      </c>
      <c r="L130" s="61">
        <v>4.0</v>
      </c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65"/>
      <c r="AX130" s="65"/>
      <c r="AY130" s="65"/>
      <c r="AZ130" s="65"/>
      <c r="BA130" s="65"/>
      <c r="BB130" s="65"/>
      <c r="BC130" s="65"/>
      <c r="BD130" s="66"/>
    </row>
    <row r="131" ht="12.75" customHeight="1">
      <c r="A131" s="67">
        <v>130.0</v>
      </c>
      <c r="B131" s="30" t="s">
        <v>148</v>
      </c>
      <c r="C131" s="30">
        <v>1320.0</v>
      </c>
      <c r="D131" s="57">
        <v>34.0</v>
      </c>
      <c r="E131" s="31">
        <v>253.0</v>
      </c>
      <c r="F131" s="5">
        <v>92.0</v>
      </c>
      <c r="G131" s="58">
        <v>63.0</v>
      </c>
      <c r="H131" s="32">
        <v>132.0</v>
      </c>
      <c r="I131" s="6">
        <v>109.0</v>
      </c>
      <c r="J131" s="59">
        <v>3.0</v>
      </c>
      <c r="K131" s="60">
        <v>12.0</v>
      </c>
      <c r="L131" s="61">
        <v>7.0</v>
      </c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  <c r="AP131" s="65"/>
      <c r="AQ131" s="65"/>
      <c r="AR131" s="65"/>
      <c r="AS131" s="65"/>
      <c r="AT131" s="65"/>
      <c r="AU131" s="65"/>
      <c r="AV131" s="65"/>
      <c r="AW131" s="65"/>
      <c r="AX131" s="65"/>
      <c r="AY131" s="65"/>
      <c r="AZ131" s="65"/>
      <c r="BA131" s="65"/>
      <c r="BB131" s="65"/>
      <c r="BC131" s="65"/>
      <c r="BD131" s="66"/>
    </row>
    <row r="132" ht="12.75" customHeight="1">
      <c r="A132" s="67">
        <v>131.0</v>
      </c>
      <c r="B132" s="30" t="s">
        <v>149</v>
      </c>
      <c r="C132" s="30">
        <v>1266.0</v>
      </c>
      <c r="D132" s="57">
        <v>48.0</v>
      </c>
      <c r="E132" s="31">
        <v>484.0</v>
      </c>
      <c r="F132" s="5">
        <v>236.0</v>
      </c>
      <c r="G132" s="58">
        <v>47.0</v>
      </c>
      <c r="H132" s="32">
        <v>112.0</v>
      </c>
      <c r="I132" s="6">
        <v>147.0</v>
      </c>
      <c r="J132" s="59">
        <v>6.0</v>
      </c>
      <c r="K132" s="60">
        <v>17.0</v>
      </c>
      <c r="L132" s="61">
        <v>7.0</v>
      </c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65"/>
      <c r="AY132" s="65"/>
      <c r="AZ132" s="65"/>
      <c r="BA132" s="65"/>
      <c r="BB132" s="65"/>
      <c r="BC132" s="65"/>
      <c r="BD132" s="66"/>
    </row>
    <row r="133" ht="12.75" customHeight="1">
      <c r="A133" s="67">
        <v>132.0</v>
      </c>
      <c r="B133" s="30" t="s">
        <v>150</v>
      </c>
      <c r="C133" s="30">
        <v>363.0</v>
      </c>
      <c r="D133" s="57">
        <v>17.0</v>
      </c>
      <c r="E133" s="31">
        <v>108.0</v>
      </c>
      <c r="F133" s="5">
        <v>48.0</v>
      </c>
      <c r="G133" s="58">
        <v>25.0</v>
      </c>
      <c r="H133" s="32">
        <v>39.0</v>
      </c>
      <c r="I133" s="6">
        <v>40.0</v>
      </c>
      <c r="J133" s="59">
        <v>1.0</v>
      </c>
      <c r="K133" s="60">
        <v>7.0</v>
      </c>
      <c r="L133" s="61">
        <v>3.0</v>
      </c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  <c r="AP133" s="65"/>
      <c r="AQ133" s="65"/>
      <c r="AR133" s="65"/>
      <c r="AS133" s="65"/>
      <c r="AT133" s="65"/>
      <c r="AU133" s="65"/>
      <c r="AV133" s="65"/>
      <c r="AW133" s="65"/>
      <c r="AX133" s="65"/>
      <c r="AY133" s="65"/>
      <c r="AZ133" s="65"/>
      <c r="BA133" s="65"/>
      <c r="BB133" s="65"/>
      <c r="BC133" s="65"/>
      <c r="BD133" s="66"/>
    </row>
    <row r="134" ht="12.75" customHeight="1">
      <c r="A134" s="67">
        <v>133.0</v>
      </c>
      <c r="B134" s="30" t="s">
        <v>151</v>
      </c>
      <c r="C134" s="30">
        <v>719.0</v>
      </c>
      <c r="D134" s="57">
        <v>35.0</v>
      </c>
      <c r="E134" s="31">
        <v>248.0</v>
      </c>
      <c r="F134" s="5">
        <v>93.0</v>
      </c>
      <c r="G134" s="58">
        <v>27.0</v>
      </c>
      <c r="H134" s="32">
        <v>67.0</v>
      </c>
      <c r="I134" s="6">
        <v>88.0</v>
      </c>
      <c r="J134" s="59">
        <v>1.0</v>
      </c>
      <c r="K134" s="60">
        <v>8.0</v>
      </c>
      <c r="L134" s="61">
        <v>1.0</v>
      </c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6"/>
    </row>
    <row r="135" ht="12.75" customHeight="1">
      <c r="A135" s="67">
        <v>134.0</v>
      </c>
      <c r="B135" s="30" t="s">
        <v>152</v>
      </c>
      <c r="C135" s="30">
        <v>695.0</v>
      </c>
      <c r="D135" s="57">
        <v>26.0</v>
      </c>
      <c r="E135" s="31">
        <v>258.0</v>
      </c>
      <c r="F135" s="5">
        <v>129.0</v>
      </c>
      <c r="G135" s="58">
        <v>27.0</v>
      </c>
      <c r="H135" s="32">
        <v>45.0</v>
      </c>
      <c r="I135" s="6">
        <v>67.0</v>
      </c>
      <c r="J135" s="59">
        <v>2.0</v>
      </c>
      <c r="K135" s="60">
        <v>8.0</v>
      </c>
      <c r="L135" s="61">
        <v>1.0</v>
      </c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6"/>
    </row>
    <row r="136" ht="12.75" customHeight="1">
      <c r="A136" s="67">
        <v>135.0</v>
      </c>
      <c r="B136" s="30" t="s">
        <v>153</v>
      </c>
      <c r="C136" s="30">
        <v>920.0</v>
      </c>
      <c r="D136" s="57">
        <v>63.0</v>
      </c>
      <c r="E136" s="31">
        <v>256.0</v>
      </c>
      <c r="F136" s="5">
        <v>174.0</v>
      </c>
      <c r="G136" s="58">
        <v>29.0</v>
      </c>
      <c r="H136" s="32">
        <v>44.0</v>
      </c>
      <c r="I136" s="6">
        <v>72.0</v>
      </c>
      <c r="J136" s="59">
        <v>6.0</v>
      </c>
      <c r="K136" s="60">
        <v>20.0</v>
      </c>
      <c r="L136" s="61">
        <v>7.0</v>
      </c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  <c r="AP136" s="65"/>
      <c r="AQ136" s="65"/>
      <c r="AR136" s="65"/>
      <c r="AS136" s="65"/>
      <c r="AT136" s="65"/>
      <c r="AU136" s="65"/>
      <c r="AV136" s="65"/>
      <c r="AW136" s="65"/>
      <c r="AX136" s="65"/>
      <c r="AY136" s="65"/>
      <c r="AZ136" s="65"/>
      <c r="BA136" s="65"/>
      <c r="BB136" s="65"/>
      <c r="BC136" s="65"/>
      <c r="BD136" s="66"/>
    </row>
    <row r="137" ht="12.75" customHeight="1">
      <c r="A137" s="67">
        <v>136.0</v>
      </c>
      <c r="B137" s="30" t="s">
        <v>154</v>
      </c>
      <c r="C137" s="30">
        <v>901.0</v>
      </c>
      <c r="D137" s="57">
        <v>18.0</v>
      </c>
      <c r="E137" s="31">
        <v>305.0</v>
      </c>
      <c r="F137" s="5">
        <v>159.0</v>
      </c>
      <c r="G137" s="58">
        <v>38.0</v>
      </c>
      <c r="H137" s="32">
        <v>89.0</v>
      </c>
      <c r="I137" s="6">
        <v>164.0</v>
      </c>
      <c r="J137" s="59">
        <v>1.0</v>
      </c>
      <c r="K137" s="60">
        <v>15.0</v>
      </c>
      <c r="L137" s="61">
        <v>8.0</v>
      </c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  <c r="AV137" s="65"/>
      <c r="AW137" s="65"/>
      <c r="AX137" s="65"/>
      <c r="AY137" s="65"/>
      <c r="AZ137" s="65"/>
      <c r="BA137" s="65"/>
      <c r="BB137" s="65"/>
      <c r="BC137" s="65"/>
      <c r="BD137" s="66"/>
    </row>
    <row r="138" ht="12.75" customHeight="1">
      <c r="A138" s="67">
        <v>137.0</v>
      </c>
      <c r="B138" s="30" t="s">
        <v>155</v>
      </c>
      <c r="C138" s="30">
        <v>526.0</v>
      </c>
      <c r="D138" s="57">
        <v>11.0</v>
      </c>
      <c r="E138" s="31">
        <v>160.0</v>
      </c>
      <c r="F138" s="5">
        <v>113.0</v>
      </c>
      <c r="G138" s="58">
        <v>11.0</v>
      </c>
      <c r="H138" s="32">
        <v>51.0</v>
      </c>
      <c r="I138" s="6">
        <v>84.0</v>
      </c>
      <c r="J138" s="59">
        <v>3.0</v>
      </c>
      <c r="K138" s="60">
        <v>15.0</v>
      </c>
      <c r="L138" s="61">
        <v>8.0</v>
      </c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65"/>
      <c r="AX138" s="65"/>
      <c r="AY138" s="65"/>
      <c r="AZ138" s="65"/>
      <c r="BA138" s="65"/>
      <c r="BB138" s="65"/>
      <c r="BC138" s="65"/>
      <c r="BD138" s="66"/>
    </row>
    <row r="139" ht="12.75" customHeight="1">
      <c r="A139" s="67">
        <v>138.0</v>
      </c>
      <c r="B139" s="30" t="s">
        <v>156</v>
      </c>
      <c r="C139" s="30">
        <v>765.0</v>
      </c>
      <c r="D139" s="57">
        <v>12.0</v>
      </c>
      <c r="E139" s="31">
        <v>252.0</v>
      </c>
      <c r="F139" s="5">
        <v>126.0</v>
      </c>
      <c r="G139" s="58">
        <v>31.0</v>
      </c>
      <c r="H139" s="32">
        <v>102.0</v>
      </c>
      <c r="I139" s="6">
        <v>153.0</v>
      </c>
      <c r="J139" s="59">
        <v>3.0</v>
      </c>
      <c r="K139" s="60">
        <v>9.0</v>
      </c>
      <c r="L139" s="61">
        <v>1.0</v>
      </c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65"/>
      <c r="AX139" s="65"/>
      <c r="AY139" s="65"/>
      <c r="AZ139" s="65"/>
      <c r="BA139" s="65"/>
      <c r="BB139" s="65"/>
      <c r="BC139" s="65"/>
      <c r="BD139" s="66"/>
    </row>
    <row r="140" ht="12.75" customHeight="1">
      <c r="A140" s="67">
        <v>139.0</v>
      </c>
      <c r="B140" s="30" t="s">
        <v>157</v>
      </c>
      <c r="C140" s="30">
        <v>762.0</v>
      </c>
      <c r="D140" s="57">
        <v>12.0</v>
      </c>
      <c r="E140" s="31">
        <v>245.0</v>
      </c>
      <c r="F140" s="5">
        <v>97.0</v>
      </c>
      <c r="G140" s="58">
        <v>36.0</v>
      </c>
      <c r="H140" s="32">
        <v>106.0</v>
      </c>
      <c r="I140" s="6">
        <v>136.0</v>
      </c>
      <c r="J140" s="59">
        <v>2.0</v>
      </c>
      <c r="K140" s="60">
        <v>13.0</v>
      </c>
      <c r="L140" s="61">
        <v>6.0</v>
      </c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5"/>
      <c r="BA140" s="65"/>
      <c r="BB140" s="65"/>
      <c r="BC140" s="65"/>
      <c r="BD140" s="66"/>
    </row>
    <row r="141" ht="12.75" customHeight="1">
      <c r="A141" s="67">
        <v>140.0</v>
      </c>
      <c r="B141" s="30" t="s">
        <v>158</v>
      </c>
      <c r="C141" s="30">
        <v>1310.0</v>
      </c>
      <c r="D141" s="57">
        <v>37.0</v>
      </c>
      <c r="E141" s="31">
        <v>452.0</v>
      </c>
      <c r="F141" s="5">
        <v>175.0</v>
      </c>
      <c r="G141" s="58">
        <v>48.0</v>
      </c>
      <c r="H141" s="32">
        <v>153.0</v>
      </c>
      <c r="I141" s="6">
        <v>174.0</v>
      </c>
      <c r="J141" s="59">
        <v>6.0</v>
      </c>
      <c r="K141" s="60">
        <v>31.0</v>
      </c>
      <c r="L141" s="61">
        <v>8.0</v>
      </c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65"/>
      <c r="AX141" s="65"/>
      <c r="AY141" s="65"/>
      <c r="AZ141" s="65"/>
      <c r="BA141" s="65"/>
      <c r="BB141" s="65"/>
      <c r="BC141" s="65"/>
      <c r="BD141" s="66"/>
    </row>
    <row r="142" ht="12.75" customHeight="1">
      <c r="A142" s="67">
        <v>141.0</v>
      </c>
      <c r="B142" s="30" t="s">
        <v>159</v>
      </c>
      <c r="C142" s="30">
        <v>1108.0</v>
      </c>
      <c r="D142" s="57">
        <v>31.0</v>
      </c>
      <c r="E142" s="31">
        <v>333.0</v>
      </c>
      <c r="F142" s="5">
        <v>187.0</v>
      </c>
      <c r="G142" s="58">
        <v>54.0</v>
      </c>
      <c r="H142" s="32">
        <v>125.0</v>
      </c>
      <c r="I142" s="6">
        <v>141.0</v>
      </c>
      <c r="J142" s="59">
        <v>1.0</v>
      </c>
      <c r="K142" s="60">
        <v>13.0</v>
      </c>
      <c r="L142" s="61">
        <v>6.0</v>
      </c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65"/>
      <c r="AX142" s="65"/>
      <c r="AY142" s="65"/>
      <c r="AZ142" s="65"/>
      <c r="BA142" s="65"/>
      <c r="BB142" s="65"/>
      <c r="BC142" s="65"/>
      <c r="BD142" s="66"/>
    </row>
    <row r="143" ht="12.75" customHeight="1">
      <c r="A143" s="67">
        <v>142.0</v>
      </c>
      <c r="B143" s="30" t="s">
        <v>160</v>
      </c>
      <c r="C143" s="30">
        <v>460.0</v>
      </c>
      <c r="D143" s="57">
        <v>14.0</v>
      </c>
      <c r="E143" s="31">
        <v>116.0</v>
      </c>
      <c r="F143" s="5">
        <v>46.0</v>
      </c>
      <c r="G143" s="58">
        <v>23.0</v>
      </c>
      <c r="H143" s="32">
        <v>65.0</v>
      </c>
      <c r="I143" s="6">
        <v>36.0</v>
      </c>
      <c r="J143" s="59">
        <v>1.0</v>
      </c>
      <c r="K143" s="60">
        <v>12.0</v>
      </c>
      <c r="L143" s="61">
        <v>1.0</v>
      </c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65"/>
      <c r="AX143" s="65"/>
      <c r="AY143" s="65"/>
      <c r="AZ143" s="65"/>
      <c r="BA143" s="65"/>
      <c r="BB143" s="65"/>
      <c r="BC143" s="65"/>
      <c r="BD143" s="66"/>
    </row>
    <row r="144" ht="12.75" customHeight="1">
      <c r="A144" s="67">
        <v>143.0</v>
      </c>
      <c r="B144" s="30" t="s">
        <v>161</v>
      </c>
      <c r="C144" s="30">
        <v>1120.0</v>
      </c>
      <c r="D144" s="57">
        <v>31.0</v>
      </c>
      <c r="E144" s="31">
        <v>403.0</v>
      </c>
      <c r="F144" s="5">
        <v>183.0</v>
      </c>
      <c r="G144" s="58">
        <v>47.0</v>
      </c>
      <c r="H144" s="32">
        <v>123.0</v>
      </c>
      <c r="I144" s="6">
        <v>124.0</v>
      </c>
      <c r="J144" s="59">
        <v>4.0</v>
      </c>
      <c r="K144" s="60">
        <v>18.0</v>
      </c>
      <c r="L144" s="61">
        <v>4.0</v>
      </c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  <c r="AV144" s="65"/>
      <c r="AW144" s="65"/>
      <c r="AX144" s="65"/>
      <c r="AY144" s="65"/>
      <c r="AZ144" s="65"/>
      <c r="BA144" s="65"/>
      <c r="BB144" s="65"/>
      <c r="BC144" s="65"/>
      <c r="BD144" s="66"/>
    </row>
    <row r="145" ht="12.75" customHeight="1">
      <c r="A145" s="67">
        <v>144.0</v>
      </c>
      <c r="B145" s="30" t="s">
        <v>162</v>
      </c>
      <c r="C145" s="30">
        <v>1349.0</v>
      </c>
      <c r="D145" s="57">
        <v>43.0</v>
      </c>
      <c r="E145" s="31">
        <v>439.0</v>
      </c>
      <c r="F145" s="5">
        <v>155.0</v>
      </c>
      <c r="G145" s="58">
        <v>81.0</v>
      </c>
      <c r="H145" s="32">
        <v>141.0</v>
      </c>
      <c r="I145" s="6">
        <v>210.0</v>
      </c>
      <c r="J145" s="59">
        <v>13.0</v>
      </c>
      <c r="K145" s="60">
        <v>34.0</v>
      </c>
      <c r="L145" s="61">
        <v>4.0</v>
      </c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65"/>
      <c r="AX145" s="65"/>
      <c r="AY145" s="65"/>
      <c r="AZ145" s="65"/>
      <c r="BA145" s="65"/>
      <c r="BB145" s="65"/>
      <c r="BC145" s="65"/>
      <c r="BD145" s="66"/>
    </row>
    <row r="146" ht="12.75" customHeight="1">
      <c r="A146" s="67">
        <v>145.0</v>
      </c>
      <c r="B146" s="30" t="s">
        <v>163</v>
      </c>
      <c r="C146" s="30">
        <v>1236.0</v>
      </c>
      <c r="D146" s="57">
        <v>51.0</v>
      </c>
      <c r="E146" s="31">
        <v>398.0</v>
      </c>
      <c r="F146" s="5">
        <v>146.0</v>
      </c>
      <c r="G146" s="58">
        <v>48.0</v>
      </c>
      <c r="H146" s="32">
        <v>155.0</v>
      </c>
      <c r="I146" s="6">
        <v>167.0</v>
      </c>
      <c r="J146" s="59">
        <v>4.0</v>
      </c>
      <c r="K146" s="60">
        <v>19.0</v>
      </c>
      <c r="L146" s="61">
        <v>6.0</v>
      </c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  <c r="AV146" s="65"/>
      <c r="AW146" s="65"/>
      <c r="AX146" s="65"/>
      <c r="AY146" s="65"/>
      <c r="AZ146" s="65"/>
      <c r="BA146" s="65"/>
      <c r="BB146" s="65"/>
      <c r="BC146" s="65"/>
      <c r="BD146" s="66"/>
    </row>
    <row r="147" ht="12.75" customHeight="1">
      <c r="A147" s="67">
        <v>146.0</v>
      </c>
      <c r="B147" s="30" t="s">
        <v>164</v>
      </c>
      <c r="C147" s="30">
        <v>864.0</v>
      </c>
      <c r="D147" s="57">
        <v>65.0</v>
      </c>
      <c r="E147" s="31">
        <v>172.0</v>
      </c>
      <c r="F147" s="5">
        <v>224.0</v>
      </c>
      <c r="G147" s="58">
        <v>31.0</v>
      </c>
      <c r="H147" s="32">
        <v>29.0</v>
      </c>
      <c r="I147" s="6">
        <v>74.0</v>
      </c>
      <c r="J147" s="59">
        <v>4.0</v>
      </c>
      <c r="K147" s="60">
        <v>10.0</v>
      </c>
      <c r="L147" s="61">
        <v>10.0</v>
      </c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  <c r="AV147" s="65"/>
      <c r="AW147" s="65"/>
      <c r="AX147" s="65"/>
      <c r="AY147" s="65"/>
      <c r="AZ147" s="65"/>
      <c r="BA147" s="65"/>
      <c r="BB147" s="65"/>
      <c r="BC147" s="65"/>
      <c r="BD147" s="66"/>
    </row>
    <row r="148" ht="12.75" customHeight="1">
      <c r="A148" s="67">
        <v>147.0</v>
      </c>
      <c r="B148" s="30" t="s">
        <v>165</v>
      </c>
      <c r="C148" s="30">
        <v>1006.0</v>
      </c>
      <c r="D148" s="57">
        <v>15.0</v>
      </c>
      <c r="E148" s="31">
        <v>296.0</v>
      </c>
      <c r="F148" s="5">
        <v>113.0</v>
      </c>
      <c r="G148" s="58">
        <v>50.0</v>
      </c>
      <c r="H148" s="32">
        <v>203.0</v>
      </c>
      <c r="I148" s="6">
        <v>181.0</v>
      </c>
      <c r="J148" s="59">
        <v>4.0</v>
      </c>
      <c r="K148" s="60">
        <v>25.0</v>
      </c>
      <c r="L148" s="61">
        <v>4.0</v>
      </c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  <c r="AP148" s="65"/>
      <c r="AQ148" s="65"/>
      <c r="AR148" s="65"/>
      <c r="AS148" s="65"/>
      <c r="AT148" s="65"/>
      <c r="AU148" s="65"/>
      <c r="AV148" s="65"/>
      <c r="AW148" s="65"/>
      <c r="AX148" s="65"/>
      <c r="AY148" s="65"/>
      <c r="AZ148" s="65"/>
      <c r="BA148" s="65"/>
      <c r="BB148" s="65"/>
      <c r="BC148" s="65"/>
      <c r="BD148" s="66"/>
    </row>
    <row r="149" ht="12.75" customHeight="1">
      <c r="A149" s="67">
        <v>148.0</v>
      </c>
      <c r="B149" s="30" t="s">
        <v>166</v>
      </c>
      <c r="C149" s="30">
        <v>1059.0</v>
      </c>
      <c r="D149" s="57">
        <v>14.0</v>
      </c>
      <c r="E149" s="31">
        <v>293.0</v>
      </c>
      <c r="F149" s="5">
        <v>113.0</v>
      </c>
      <c r="G149" s="58">
        <v>44.0</v>
      </c>
      <c r="H149" s="32">
        <v>228.0</v>
      </c>
      <c r="I149" s="6">
        <v>261.0</v>
      </c>
      <c r="J149" s="59">
        <v>0.0</v>
      </c>
      <c r="K149" s="60">
        <v>12.0</v>
      </c>
      <c r="L149" s="61">
        <v>1.0</v>
      </c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  <c r="AP149" s="65"/>
      <c r="AQ149" s="65"/>
      <c r="AR149" s="65"/>
      <c r="AS149" s="65"/>
      <c r="AT149" s="65"/>
      <c r="AU149" s="65"/>
      <c r="AV149" s="65"/>
      <c r="AW149" s="65"/>
      <c r="AX149" s="65"/>
      <c r="AY149" s="65"/>
      <c r="AZ149" s="65"/>
      <c r="BA149" s="65"/>
      <c r="BB149" s="65"/>
      <c r="BC149" s="65"/>
      <c r="BD149" s="66"/>
    </row>
    <row r="150" ht="12.75" customHeight="1">
      <c r="A150" s="67">
        <v>149.0</v>
      </c>
      <c r="B150" s="30" t="s">
        <v>167</v>
      </c>
      <c r="C150" s="30">
        <v>177.0</v>
      </c>
      <c r="D150" s="57">
        <v>6.0</v>
      </c>
      <c r="E150" s="31">
        <v>55.0</v>
      </c>
      <c r="F150" s="5">
        <v>19.0</v>
      </c>
      <c r="G150" s="58">
        <v>6.0</v>
      </c>
      <c r="H150" s="32">
        <v>25.0</v>
      </c>
      <c r="I150" s="6">
        <v>42.0</v>
      </c>
      <c r="J150" s="59">
        <v>0.0</v>
      </c>
      <c r="K150" s="60">
        <v>1.0</v>
      </c>
      <c r="L150" s="61">
        <v>2.0</v>
      </c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6"/>
    </row>
    <row r="151" ht="12.75" customHeight="1">
      <c r="A151" s="67">
        <v>150.0</v>
      </c>
      <c r="B151" s="30" t="s">
        <v>168</v>
      </c>
      <c r="C151" s="30">
        <v>878.0</v>
      </c>
      <c r="D151" s="57">
        <v>30.0</v>
      </c>
      <c r="E151" s="31">
        <v>305.0</v>
      </c>
      <c r="F151" s="5">
        <v>127.0</v>
      </c>
      <c r="G151" s="58">
        <v>44.0</v>
      </c>
      <c r="H151" s="32">
        <v>114.0</v>
      </c>
      <c r="I151" s="6">
        <v>123.0</v>
      </c>
      <c r="J151" s="59">
        <v>4.0</v>
      </c>
      <c r="K151" s="60">
        <v>20.0</v>
      </c>
      <c r="L151" s="61">
        <v>5.0</v>
      </c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  <c r="AP151" s="65"/>
      <c r="AQ151" s="65"/>
      <c r="AR151" s="65"/>
      <c r="AS151" s="65"/>
      <c r="AT151" s="65"/>
      <c r="AU151" s="65"/>
      <c r="AV151" s="65"/>
      <c r="AW151" s="65"/>
      <c r="AX151" s="65"/>
      <c r="AY151" s="65"/>
      <c r="AZ151" s="65"/>
      <c r="BA151" s="65"/>
      <c r="BB151" s="65"/>
      <c r="BC151" s="65"/>
      <c r="BD151" s="66"/>
    </row>
    <row r="152" ht="12.75" customHeight="1">
      <c r="A152" s="67">
        <v>151.0</v>
      </c>
      <c r="B152" s="30" t="s">
        <v>169</v>
      </c>
      <c r="C152" s="30">
        <v>924.0</v>
      </c>
      <c r="D152" s="57">
        <v>22.0</v>
      </c>
      <c r="E152" s="31">
        <v>283.0</v>
      </c>
      <c r="F152" s="5">
        <v>149.0</v>
      </c>
      <c r="G152" s="58">
        <v>39.0</v>
      </c>
      <c r="H152" s="32">
        <v>117.0</v>
      </c>
      <c r="I152" s="6">
        <v>157.0</v>
      </c>
      <c r="J152" s="59">
        <v>5.0</v>
      </c>
      <c r="K152" s="60">
        <v>9.0</v>
      </c>
      <c r="L152" s="61">
        <v>10.0</v>
      </c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  <c r="AP152" s="65"/>
      <c r="AQ152" s="65"/>
      <c r="AR152" s="65"/>
      <c r="AS152" s="65"/>
      <c r="AT152" s="65"/>
      <c r="AU152" s="65"/>
      <c r="AV152" s="65"/>
      <c r="AW152" s="65"/>
      <c r="AX152" s="65"/>
      <c r="AY152" s="65"/>
      <c r="AZ152" s="65"/>
      <c r="BA152" s="65"/>
      <c r="BB152" s="65"/>
      <c r="BC152" s="65"/>
      <c r="BD152" s="66"/>
    </row>
    <row r="153" ht="12.75" customHeight="1">
      <c r="A153" s="67">
        <v>152.0</v>
      </c>
      <c r="B153" s="30" t="s">
        <v>170</v>
      </c>
      <c r="C153" s="30">
        <v>1414.0</v>
      </c>
      <c r="D153" s="57">
        <v>51.0</v>
      </c>
      <c r="E153" s="31">
        <v>414.0</v>
      </c>
      <c r="F153" s="5">
        <v>226.0</v>
      </c>
      <c r="G153" s="58">
        <v>59.0</v>
      </c>
      <c r="H153" s="32">
        <v>179.0</v>
      </c>
      <c r="I153" s="6">
        <v>219.0</v>
      </c>
      <c r="J153" s="59">
        <v>9.0</v>
      </c>
      <c r="K153" s="60">
        <v>17.0</v>
      </c>
      <c r="L153" s="61">
        <v>11.0</v>
      </c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6"/>
    </row>
    <row r="154" ht="12.75" customHeight="1">
      <c r="A154" s="67">
        <v>153.0</v>
      </c>
      <c r="B154" s="30" t="s">
        <v>171</v>
      </c>
      <c r="C154" s="30">
        <v>1544.0</v>
      </c>
      <c r="D154" s="57">
        <v>22.0</v>
      </c>
      <c r="E154" s="31">
        <v>481.0</v>
      </c>
      <c r="F154" s="5">
        <v>260.0</v>
      </c>
      <c r="G154" s="58">
        <v>68.0</v>
      </c>
      <c r="H154" s="32">
        <v>211.0</v>
      </c>
      <c r="I154" s="6">
        <v>293.0</v>
      </c>
      <c r="J154" s="59">
        <v>2.0</v>
      </c>
      <c r="K154" s="60">
        <v>25.0</v>
      </c>
      <c r="L154" s="61">
        <v>10.0</v>
      </c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6"/>
    </row>
    <row r="155" ht="12.75" customHeight="1">
      <c r="A155" s="67">
        <v>154.0</v>
      </c>
      <c r="B155" s="30" t="s">
        <v>172</v>
      </c>
      <c r="C155" s="30">
        <v>1059.0</v>
      </c>
      <c r="D155" s="57">
        <v>21.0</v>
      </c>
      <c r="E155" s="31">
        <v>325.0</v>
      </c>
      <c r="F155" s="5">
        <v>161.0</v>
      </c>
      <c r="G155" s="58">
        <v>42.0</v>
      </c>
      <c r="H155" s="32">
        <v>131.0</v>
      </c>
      <c r="I155" s="6">
        <v>263.0</v>
      </c>
      <c r="J155" s="59">
        <v>2.0</v>
      </c>
      <c r="K155" s="60">
        <v>16.0</v>
      </c>
      <c r="L155" s="61">
        <v>10.0</v>
      </c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5"/>
      <c r="BC155" s="65"/>
      <c r="BD155" s="66"/>
    </row>
    <row r="156" ht="12.75" customHeight="1">
      <c r="A156" s="67">
        <v>155.0</v>
      </c>
      <c r="B156" s="30" t="s">
        <v>173</v>
      </c>
      <c r="C156" s="30">
        <v>719.0</v>
      </c>
      <c r="D156" s="57">
        <v>16.0</v>
      </c>
      <c r="E156" s="31">
        <v>203.0</v>
      </c>
      <c r="F156" s="5">
        <v>108.0</v>
      </c>
      <c r="G156" s="58">
        <v>45.0</v>
      </c>
      <c r="H156" s="32">
        <v>107.0</v>
      </c>
      <c r="I156" s="6">
        <v>137.0</v>
      </c>
      <c r="J156" s="59">
        <v>4.0</v>
      </c>
      <c r="K156" s="60">
        <v>4.0</v>
      </c>
      <c r="L156" s="61">
        <v>6.0</v>
      </c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65"/>
      <c r="AX156" s="65"/>
      <c r="AY156" s="65"/>
      <c r="AZ156" s="65"/>
      <c r="BA156" s="65"/>
      <c r="BB156" s="65"/>
      <c r="BC156" s="65"/>
      <c r="BD156" s="66"/>
    </row>
    <row r="157" ht="12.75" customHeight="1">
      <c r="A157" s="67">
        <v>156.0</v>
      </c>
      <c r="B157" s="30" t="s">
        <v>174</v>
      </c>
      <c r="C157" s="30">
        <v>2071.0</v>
      </c>
      <c r="D157" s="57">
        <v>18.0</v>
      </c>
      <c r="E157" s="31">
        <v>579.0</v>
      </c>
      <c r="F157" s="5">
        <v>211.0</v>
      </c>
      <c r="G157" s="58">
        <v>60.0</v>
      </c>
      <c r="H157" s="32">
        <v>509.0</v>
      </c>
      <c r="I157" s="6">
        <v>459.0</v>
      </c>
      <c r="J157" s="59">
        <v>5.0</v>
      </c>
      <c r="K157" s="60">
        <v>32.0</v>
      </c>
      <c r="L157" s="61">
        <v>6.0</v>
      </c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6"/>
    </row>
    <row r="158" ht="12.75" customHeight="1">
      <c r="A158" s="67">
        <v>157.0</v>
      </c>
      <c r="B158" s="30" t="s">
        <v>175</v>
      </c>
      <c r="C158" s="30">
        <v>1700.0</v>
      </c>
      <c r="D158" s="57">
        <v>3.0</v>
      </c>
      <c r="E158" s="31">
        <v>635.0</v>
      </c>
      <c r="F158" s="5">
        <v>93.0</v>
      </c>
      <c r="G158" s="58">
        <v>13.0</v>
      </c>
      <c r="H158" s="32">
        <v>615.0</v>
      </c>
      <c r="I158" s="6">
        <v>231.0</v>
      </c>
      <c r="J158" s="59">
        <v>0.0</v>
      </c>
      <c r="K158" s="60">
        <v>29.0</v>
      </c>
      <c r="L158" s="61">
        <v>0.0</v>
      </c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6"/>
    </row>
    <row r="159" ht="12.75" customHeight="1">
      <c r="A159" s="67">
        <v>158.0</v>
      </c>
      <c r="B159" s="30" t="s">
        <v>176</v>
      </c>
      <c r="C159" s="30">
        <v>269.0</v>
      </c>
      <c r="D159" s="57">
        <v>3.0</v>
      </c>
      <c r="E159" s="31">
        <v>82.0</v>
      </c>
      <c r="F159" s="5">
        <v>26.0</v>
      </c>
      <c r="G159" s="58">
        <v>15.0</v>
      </c>
      <c r="H159" s="32">
        <v>66.0</v>
      </c>
      <c r="I159" s="6">
        <v>49.0</v>
      </c>
      <c r="J159" s="59">
        <v>0.0</v>
      </c>
      <c r="K159" s="60">
        <v>6.0</v>
      </c>
      <c r="L159" s="61">
        <v>1.0</v>
      </c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65"/>
      <c r="AX159" s="65"/>
      <c r="AY159" s="65"/>
      <c r="AZ159" s="65"/>
      <c r="BA159" s="65"/>
      <c r="BB159" s="65"/>
      <c r="BC159" s="65"/>
      <c r="BD159" s="66"/>
    </row>
    <row r="160" ht="12.75" customHeight="1">
      <c r="A160" s="67">
        <v>159.0</v>
      </c>
      <c r="B160" s="30" t="s">
        <v>177</v>
      </c>
      <c r="C160" s="30">
        <v>154.0</v>
      </c>
      <c r="D160" s="57">
        <v>0.0</v>
      </c>
      <c r="E160" s="31">
        <v>37.0</v>
      </c>
      <c r="F160" s="5">
        <v>8.0</v>
      </c>
      <c r="G160" s="58">
        <v>18.0</v>
      </c>
      <c r="H160" s="32">
        <v>39.0</v>
      </c>
      <c r="I160" s="6">
        <v>34.0</v>
      </c>
      <c r="J160" s="59">
        <v>0.0</v>
      </c>
      <c r="K160" s="60">
        <v>3.0</v>
      </c>
      <c r="L160" s="61">
        <v>0.0</v>
      </c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  <c r="AX160" s="65"/>
      <c r="AY160" s="65"/>
      <c r="AZ160" s="65"/>
      <c r="BA160" s="65"/>
      <c r="BB160" s="65"/>
      <c r="BC160" s="65"/>
      <c r="BD160" s="66"/>
    </row>
    <row r="161" ht="12.75" customHeight="1">
      <c r="A161" s="67">
        <v>160.0</v>
      </c>
      <c r="B161" s="30" t="s">
        <v>178</v>
      </c>
      <c r="C161" s="30">
        <v>1410.0</v>
      </c>
      <c r="D161" s="57">
        <v>38.0</v>
      </c>
      <c r="E161" s="31">
        <v>488.0</v>
      </c>
      <c r="F161" s="5">
        <v>189.0</v>
      </c>
      <c r="G161" s="58">
        <v>32.0</v>
      </c>
      <c r="H161" s="32">
        <v>166.0</v>
      </c>
      <c r="I161" s="6">
        <v>141.0</v>
      </c>
      <c r="J161" s="59">
        <v>6.0</v>
      </c>
      <c r="K161" s="60">
        <v>15.0</v>
      </c>
      <c r="L161" s="61">
        <v>4.0</v>
      </c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6"/>
    </row>
    <row r="162" ht="12.75" customHeight="1">
      <c r="A162" s="67">
        <v>161.0</v>
      </c>
      <c r="B162" s="30" t="s">
        <v>179</v>
      </c>
      <c r="C162" s="30">
        <v>1414.0</v>
      </c>
      <c r="D162" s="57">
        <v>30.0</v>
      </c>
      <c r="E162" s="31">
        <v>416.0</v>
      </c>
      <c r="F162" s="5">
        <v>236.0</v>
      </c>
      <c r="G162" s="58">
        <v>59.0</v>
      </c>
      <c r="H162" s="32">
        <v>167.0</v>
      </c>
      <c r="I162" s="6">
        <v>251.0</v>
      </c>
      <c r="J162" s="59">
        <v>9.0</v>
      </c>
      <c r="K162" s="60">
        <v>28.0</v>
      </c>
      <c r="L162" s="61">
        <v>10.0</v>
      </c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5"/>
      <c r="BC162" s="65"/>
      <c r="BD162" s="66"/>
    </row>
    <row r="163" ht="12.75" customHeight="1">
      <c r="A163" s="67">
        <v>162.0</v>
      </c>
      <c r="B163" s="30" t="s">
        <v>180</v>
      </c>
      <c r="C163" s="30">
        <v>540.0</v>
      </c>
      <c r="D163" s="57">
        <v>20.0</v>
      </c>
      <c r="E163" s="31">
        <v>123.0</v>
      </c>
      <c r="F163" s="5">
        <v>34.0</v>
      </c>
      <c r="G163" s="58">
        <v>33.0</v>
      </c>
      <c r="H163" s="32">
        <v>65.0</v>
      </c>
      <c r="I163" s="6">
        <v>35.0</v>
      </c>
      <c r="J163" s="59">
        <v>2.0</v>
      </c>
      <c r="K163" s="60">
        <v>5.0</v>
      </c>
      <c r="L163" s="61">
        <v>0.0</v>
      </c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  <c r="AR163" s="65"/>
      <c r="AS163" s="65"/>
      <c r="AT163" s="65"/>
      <c r="AU163" s="65"/>
      <c r="AV163" s="65"/>
      <c r="AW163" s="65"/>
      <c r="AX163" s="65"/>
      <c r="AY163" s="65"/>
      <c r="AZ163" s="65"/>
      <c r="BA163" s="65"/>
      <c r="BB163" s="65"/>
      <c r="BC163" s="65"/>
      <c r="BD163" s="66"/>
    </row>
    <row r="164" ht="12.75" customHeight="1">
      <c r="A164" s="67">
        <v>163.0</v>
      </c>
      <c r="B164" s="30" t="s">
        <v>181</v>
      </c>
      <c r="C164" s="30">
        <v>916.0</v>
      </c>
      <c r="D164" s="57">
        <v>50.0</v>
      </c>
      <c r="E164" s="31">
        <v>215.0</v>
      </c>
      <c r="F164" s="5">
        <v>160.0</v>
      </c>
      <c r="G164" s="58">
        <v>33.0</v>
      </c>
      <c r="H164" s="32">
        <v>42.0</v>
      </c>
      <c r="I164" s="6">
        <v>63.0</v>
      </c>
      <c r="J164" s="59">
        <v>2.0</v>
      </c>
      <c r="K164" s="60">
        <v>8.0</v>
      </c>
      <c r="L164" s="61">
        <v>1.0</v>
      </c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  <c r="AP164" s="65"/>
      <c r="AQ164" s="65"/>
      <c r="AR164" s="65"/>
      <c r="AS164" s="65"/>
      <c r="AT164" s="65"/>
      <c r="AU164" s="65"/>
      <c r="AV164" s="65"/>
      <c r="AW164" s="65"/>
      <c r="AX164" s="65"/>
      <c r="AY164" s="65"/>
      <c r="AZ164" s="65"/>
      <c r="BA164" s="65"/>
      <c r="BB164" s="65"/>
      <c r="BC164" s="65"/>
      <c r="BD164" s="66"/>
    </row>
    <row r="165" ht="12.75" customHeight="1">
      <c r="A165" s="67">
        <v>164.0</v>
      </c>
      <c r="B165" s="30" t="s">
        <v>182</v>
      </c>
      <c r="C165" s="30">
        <v>680.0</v>
      </c>
      <c r="D165" s="57">
        <v>37.0</v>
      </c>
      <c r="E165" s="31">
        <v>206.0</v>
      </c>
      <c r="F165" s="5">
        <v>161.0</v>
      </c>
      <c r="G165" s="58">
        <v>30.0</v>
      </c>
      <c r="H165" s="32">
        <v>41.0</v>
      </c>
      <c r="I165" s="6">
        <v>65.0</v>
      </c>
      <c r="J165" s="59">
        <v>2.0</v>
      </c>
      <c r="K165" s="60">
        <v>9.0</v>
      </c>
      <c r="L165" s="61">
        <v>5.0</v>
      </c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5"/>
      <c r="BC165" s="65"/>
      <c r="BD165" s="66"/>
    </row>
    <row r="166" ht="12.75" customHeight="1">
      <c r="A166" s="67">
        <v>165.0</v>
      </c>
      <c r="B166" s="30" t="s">
        <v>183</v>
      </c>
      <c r="C166" s="30">
        <v>1267.0</v>
      </c>
      <c r="D166" s="57">
        <v>66.0</v>
      </c>
      <c r="E166" s="31">
        <v>331.0</v>
      </c>
      <c r="F166" s="5">
        <v>129.0</v>
      </c>
      <c r="G166" s="58">
        <v>53.0</v>
      </c>
      <c r="H166" s="32">
        <v>132.0</v>
      </c>
      <c r="I166" s="6">
        <v>96.0</v>
      </c>
      <c r="J166" s="59">
        <v>6.0</v>
      </c>
      <c r="K166" s="60">
        <v>14.0</v>
      </c>
      <c r="L166" s="61">
        <v>2.0</v>
      </c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  <c r="BA166" s="65"/>
      <c r="BB166" s="65"/>
      <c r="BC166" s="65"/>
      <c r="BD166" s="66"/>
    </row>
    <row r="167" ht="12.75" customHeight="1">
      <c r="A167" s="67">
        <v>166.0</v>
      </c>
      <c r="B167" s="30" t="s">
        <v>184</v>
      </c>
      <c r="C167" s="30">
        <v>314.0</v>
      </c>
      <c r="D167" s="57">
        <v>27.0</v>
      </c>
      <c r="E167" s="31">
        <v>86.0</v>
      </c>
      <c r="F167" s="5">
        <v>30.0</v>
      </c>
      <c r="G167" s="58">
        <v>8.0</v>
      </c>
      <c r="H167" s="32">
        <v>19.0</v>
      </c>
      <c r="I167" s="6">
        <v>21.0</v>
      </c>
      <c r="J167" s="59">
        <v>2.0</v>
      </c>
      <c r="K167" s="60">
        <v>5.0</v>
      </c>
      <c r="L167" s="61">
        <v>0.0</v>
      </c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  <c r="AP167" s="65"/>
      <c r="AQ167" s="65"/>
      <c r="AR167" s="65"/>
      <c r="AS167" s="65"/>
      <c r="AT167" s="65"/>
      <c r="AU167" s="65"/>
      <c r="AV167" s="65"/>
      <c r="AW167" s="65"/>
      <c r="AX167" s="65"/>
      <c r="AY167" s="65"/>
      <c r="AZ167" s="65"/>
      <c r="BA167" s="65"/>
      <c r="BB167" s="65"/>
      <c r="BC167" s="65"/>
      <c r="BD167" s="66"/>
    </row>
    <row r="168" ht="12.75" customHeight="1">
      <c r="A168" s="67">
        <v>167.0</v>
      </c>
      <c r="B168" s="30" t="s">
        <v>185</v>
      </c>
      <c r="C168" s="30">
        <v>444.0</v>
      </c>
      <c r="D168" s="57">
        <v>13.0</v>
      </c>
      <c r="E168" s="31">
        <v>129.0</v>
      </c>
      <c r="F168" s="5">
        <v>52.0</v>
      </c>
      <c r="G168" s="58">
        <v>23.0</v>
      </c>
      <c r="H168" s="32">
        <v>41.0</v>
      </c>
      <c r="I168" s="6">
        <v>59.0</v>
      </c>
      <c r="J168" s="59">
        <v>1.0</v>
      </c>
      <c r="K168" s="60">
        <v>7.0</v>
      </c>
      <c r="L168" s="61">
        <v>0.0</v>
      </c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  <c r="BA168" s="65"/>
      <c r="BB168" s="65"/>
      <c r="BC168" s="65"/>
      <c r="BD168" s="66"/>
    </row>
    <row r="169" ht="12.75" customHeight="1">
      <c r="A169" s="67">
        <v>168.0</v>
      </c>
      <c r="B169" s="30" t="s">
        <v>186</v>
      </c>
      <c r="C169" s="30">
        <v>568.0</v>
      </c>
      <c r="D169" s="57">
        <v>19.0</v>
      </c>
      <c r="E169" s="31">
        <v>174.0</v>
      </c>
      <c r="F169" s="5">
        <v>71.0</v>
      </c>
      <c r="G169" s="58">
        <v>27.0</v>
      </c>
      <c r="H169" s="32">
        <v>64.0</v>
      </c>
      <c r="I169" s="6">
        <v>77.0</v>
      </c>
      <c r="J169" s="59">
        <v>2.0</v>
      </c>
      <c r="K169" s="60">
        <v>10.0</v>
      </c>
      <c r="L169" s="61">
        <v>1.0</v>
      </c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/>
      <c r="BB169" s="65"/>
      <c r="BC169" s="65"/>
      <c r="BD169" s="66"/>
    </row>
    <row r="170" ht="12.75" customHeight="1">
      <c r="A170" s="67">
        <v>169.0</v>
      </c>
      <c r="B170" s="30" t="s">
        <v>187</v>
      </c>
      <c r="C170" s="30">
        <v>277.0</v>
      </c>
      <c r="D170" s="57">
        <v>9.0</v>
      </c>
      <c r="E170" s="31">
        <v>57.0</v>
      </c>
      <c r="F170" s="5">
        <v>12.0</v>
      </c>
      <c r="G170" s="58">
        <v>14.0</v>
      </c>
      <c r="H170" s="32">
        <v>51.0</v>
      </c>
      <c r="I170" s="6">
        <v>42.0</v>
      </c>
      <c r="J170" s="59">
        <v>2.0</v>
      </c>
      <c r="K170" s="60">
        <v>6.0</v>
      </c>
      <c r="L170" s="61">
        <v>0.0</v>
      </c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  <c r="BA170" s="65"/>
      <c r="BB170" s="65"/>
      <c r="BC170" s="65"/>
      <c r="BD170" s="66"/>
    </row>
    <row r="171" ht="12.75" customHeight="1">
      <c r="A171" s="67">
        <v>170.0</v>
      </c>
      <c r="B171" s="30" t="s">
        <v>188</v>
      </c>
      <c r="C171" s="30">
        <v>1892.0</v>
      </c>
      <c r="D171" s="57">
        <v>92.0</v>
      </c>
      <c r="E171" s="31">
        <v>454.0</v>
      </c>
      <c r="F171" s="5">
        <v>195.0</v>
      </c>
      <c r="G171" s="58">
        <v>73.0</v>
      </c>
      <c r="H171" s="32">
        <v>155.0</v>
      </c>
      <c r="I171" s="6">
        <v>191.0</v>
      </c>
      <c r="J171" s="59">
        <v>12.0</v>
      </c>
      <c r="K171" s="60">
        <v>21.0</v>
      </c>
      <c r="L171" s="61">
        <v>8.0</v>
      </c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AX171" s="65"/>
      <c r="AY171" s="65"/>
      <c r="AZ171" s="65"/>
      <c r="BA171" s="65"/>
      <c r="BB171" s="65"/>
      <c r="BC171" s="65"/>
      <c r="BD171" s="66"/>
    </row>
    <row r="172" ht="12.75" customHeight="1">
      <c r="A172" s="67">
        <v>171.0</v>
      </c>
      <c r="B172" s="30" t="s">
        <v>189</v>
      </c>
      <c r="C172" s="30">
        <v>791.0</v>
      </c>
      <c r="D172" s="57">
        <v>43.0</v>
      </c>
      <c r="E172" s="31">
        <v>239.0</v>
      </c>
      <c r="F172" s="5">
        <v>93.0</v>
      </c>
      <c r="G172" s="58">
        <v>30.0</v>
      </c>
      <c r="H172" s="32">
        <v>88.0</v>
      </c>
      <c r="I172" s="6">
        <v>110.0</v>
      </c>
      <c r="J172" s="59">
        <v>3.0</v>
      </c>
      <c r="K172" s="60">
        <v>18.0</v>
      </c>
      <c r="L172" s="61">
        <v>5.0</v>
      </c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6"/>
    </row>
    <row r="173" ht="12.75" customHeight="1">
      <c r="A173" s="67">
        <v>172.0</v>
      </c>
      <c r="B173" s="30" t="s">
        <v>190</v>
      </c>
      <c r="C173" s="30">
        <v>990.0</v>
      </c>
      <c r="D173" s="57">
        <v>31.0</v>
      </c>
      <c r="E173" s="31">
        <v>306.0</v>
      </c>
      <c r="F173" s="5">
        <v>95.0</v>
      </c>
      <c r="G173" s="58">
        <v>43.0</v>
      </c>
      <c r="H173" s="32">
        <v>107.0</v>
      </c>
      <c r="I173" s="6">
        <v>143.0</v>
      </c>
      <c r="J173" s="59">
        <v>6.0</v>
      </c>
      <c r="K173" s="60">
        <v>17.0</v>
      </c>
      <c r="L173" s="61">
        <v>5.0</v>
      </c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5"/>
      <c r="AZ173" s="65"/>
      <c r="BA173" s="65"/>
      <c r="BB173" s="65"/>
      <c r="BC173" s="65"/>
      <c r="BD173" s="66"/>
    </row>
    <row r="174" ht="12.75" customHeight="1">
      <c r="A174" s="67">
        <v>173.0</v>
      </c>
      <c r="B174" s="30" t="s">
        <v>191</v>
      </c>
      <c r="C174" s="30">
        <v>1072.0</v>
      </c>
      <c r="D174" s="57">
        <v>41.0</v>
      </c>
      <c r="E174" s="31">
        <v>294.0</v>
      </c>
      <c r="F174" s="5">
        <v>74.0</v>
      </c>
      <c r="G174" s="58">
        <v>45.0</v>
      </c>
      <c r="H174" s="32">
        <v>120.0</v>
      </c>
      <c r="I174" s="6">
        <v>122.0</v>
      </c>
      <c r="J174" s="59">
        <v>3.0</v>
      </c>
      <c r="K174" s="60">
        <v>14.0</v>
      </c>
      <c r="L174" s="61">
        <v>2.0</v>
      </c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  <c r="BA174" s="65"/>
      <c r="BB174" s="65"/>
      <c r="BC174" s="65"/>
      <c r="BD174" s="66"/>
    </row>
    <row r="175" ht="12.75" customHeight="1">
      <c r="A175" s="67">
        <v>174.0</v>
      </c>
      <c r="B175" s="30" t="s">
        <v>192</v>
      </c>
      <c r="C175" s="30">
        <v>657.0</v>
      </c>
      <c r="D175" s="57">
        <v>41.0</v>
      </c>
      <c r="E175" s="31">
        <v>199.0</v>
      </c>
      <c r="F175" s="5">
        <v>98.0</v>
      </c>
      <c r="G175" s="58">
        <v>26.0</v>
      </c>
      <c r="H175" s="32">
        <v>60.0</v>
      </c>
      <c r="I175" s="6">
        <v>68.0</v>
      </c>
      <c r="J175" s="59">
        <v>5.0</v>
      </c>
      <c r="K175" s="60">
        <v>13.0</v>
      </c>
      <c r="L175" s="61">
        <v>3.0</v>
      </c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65"/>
      <c r="BA175" s="65"/>
      <c r="BB175" s="65"/>
      <c r="BC175" s="65"/>
      <c r="BD175" s="66"/>
    </row>
    <row r="176" ht="12.75" customHeight="1">
      <c r="A176" s="67">
        <v>175.0</v>
      </c>
      <c r="B176" s="30" t="s">
        <v>193</v>
      </c>
      <c r="C176" s="30">
        <v>1387.0</v>
      </c>
      <c r="D176" s="57">
        <v>55.0</v>
      </c>
      <c r="E176" s="31">
        <v>375.0</v>
      </c>
      <c r="F176" s="5">
        <v>147.0</v>
      </c>
      <c r="G176" s="58">
        <v>66.0</v>
      </c>
      <c r="H176" s="32">
        <v>170.0</v>
      </c>
      <c r="I176" s="6">
        <v>143.0</v>
      </c>
      <c r="J176" s="59">
        <v>2.0</v>
      </c>
      <c r="K176" s="60">
        <v>20.0</v>
      </c>
      <c r="L176" s="61">
        <v>6.0</v>
      </c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  <c r="BA176" s="65"/>
      <c r="BB176" s="65"/>
      <c r="BC176" s="65"/>
      <c r="BD176" s="66"/>
    </row>
    <row r="177" ht="12.75" customHeight="1">
      <c r="A177" s="67">
        <v>176.0</v>
      </c>
      <c r="B177" s="30" t="s">
        <v>194</v>
      </c>
      <c r="C177" s="30">
        <v>1785.0</v>
      </c>
      <c r="D177" s="57">
        <v>91.0</v>
      </c>
      <c r="E177" s="31">
        <v>528.0</v>
      </c>
      <c r="F177" s="5">
        <v>227.0</v>
      </c>
      <c r="G177" s="58">
        <v>70.0</v>
      </c>
      <c r="H177" s="32">
        <v>203.0</v>
      </c>
      <c r="I177" s="6">
        <v>196.0</v>
      </c>
      <c r="J177" s="59">
        <v>11.0</v>
      </c>
      <c r="K177" s="60">
        <v>23.0</v>
      </c>
      <c r="L177" s="61">
        <v>10.0</v>
      </c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6"/>
    </row>
    <row r="178" ht="12.75" customHeight="1">
      <c r="A178" s="67">
        <v>177.0</v>
      </c>
      <c r="B178" s="30" t="s">
        <v>195</v>
      </c>
      <c r="C178" s="30">
        <v>593.0</v>
      </c>
      <c r="D178" s="57">
        <v>45.0</v>
      </c>
      <c r="E178" s="31">
        <v>180.0</v>
      </c>
      <c r="F178" s="5">
        <v>72.0</v>
      </c>
      <c r="G178" s="58">
        <v>28.0</v>
      </c>
      <c r="H178" s="32">
        <v>51.0</v>
      </c>
      <c r="I178" s="6">
        <v>46.0</v>
      </c>
      <c r="J178" s="59">
        <v>0.0</v>
      </c>
      <c r="K178" s="60">
        <v>5.0</v>
      </c>
      <c r="L178" s="61">
        <v>3.0</v>
      </c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  <c r="AR178" s="65"/>
      <c r="AS178" s="65"/>
      <c r="AT178" s="65"/>
      <c r="AU178" s="65"/>
      <c r="AV178" s="65"/>
      <c r="AW178" s="65"/>
      <c r="AX178" s="65"/>
      <c r="AY178" s="65"/>
      <c r="AZ178" s="65"/>
      <c r="BA178" s="65"/>
      <c r="BB178" s="65"/>
      <c r="BC178" s="65"/>
      <c r="BD178" s="66"/>
    </row>
    <row r="179" ht="12.75" customHeight="1">
      <c r="A179" s="67">
        <v>178.0</v>
      </c>
      <c r="B179" s="30" t="s">
        <v>196</v>
      </c>
      <c r="C179" s="30">
        <v>1229.0</v>
      </c>
      <c r="D179" s="57">
        <v>64.0</v>
      </c>
      <c r="E179" s="31">
        <v>314.0</v>
      </c>
      <c r="F179" s="5">
        <v>179.0</v>
      </c>
      <c r="G179" s="58">
        <v>60.0</v>
      </c>
      <c r="H179" s="32">
        <v>122.0</v>
      </c>
      <c r="I179" s="6">
        <v>125.0</v>
      </c>
      <c r="J179" s="59">
        <v>3.0</v>
      </c>
      <c r="K179" s="60">
        <v>13.0</v>
      </c>
      <c r="L179" s="61">
        <v>5.0</v>
      </c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  <c r="AV179" s="65"/>
      <c r="AW179" s="65"/>
      <c r="AX179" s="65"/>
      <c r="AY179" s="65"/>
      <c r="AZ179" s="65"/>
      <c r="BA179" s="65"/>
      <c r="BB179" s="65"/>
      <c r="BC179" s="65"/>
      <c r="BD179" s="66"/>
    </row>
    <row r="180" ht="12.75" customHeight="1">
      <c r="A180" s="67">
        <v>179.0</v>
      </c>
      <c r="B180" s="30" t="s">
        <v>197</v>
      </c>
      <c r="C180" s="30">
        <v>263.0</v>
      </c>
      <c r="D180" s="57">
        <v>24.0</v>
      </c>
      <c r="E180" s="31">
        <v>75.0</v>
      </c>
      <c r="F180" s="5">
        <v>31.0</v>
      </c>
      <c r="G180" s="58">
        <v>3.0</v>
      </c>
      <c r="H180" s="32">
        <v>9.0</v>
      </c>
      <c r="I180" s="6">
        <v>10.0</v>
      </c>
      <c r="J180" s="59">
        <v>3.0</v>
      </c>
      <c r="K180" s="60">
        <v>2.0</v>
      </c>
      <c r="L180" s="61">
        <v>1.0</v>
      </c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  <c r="BA180" s="65"/>
      <c r="BB180" s="65"/>
      <c r="BC180" s="65"/>
      <c r="BD180" s="66"/>
    </row>
    <row r="181" ht="12.75" customHeight="1">
      <c r="A181" s="67">
        <v>180.0</v>
      </c>
      <c r="B181" s="30" t="s">
        <v>198</v>
      </c>
      <c r="C181" s="30">
        <v>699.0</v>
      </c>
      <c r="D181" s="57">
        <v>31.0</v>
      </c>
      <c r="E181" s="31">
        <v>217.0</v>
      </c>
      <c r="F181" s="5">
        <v>86.0</v>
      </c>
      <c r="G181" s="58">
        <v>36.0</v>
      </c>
      <c r="H181" s="32">
        <v>77.0</v>
      </c>
      <c r="I181" s="6">
        <v>99.0</v>
      </c>
      <c r="J181" s="59">
        <v>2.0</v>
      </c>
      <c r="K181" s="60">
        <v>15.0</v>
      </c>
      <c r="L181" s="61">
        <v>4.0</v>
      </c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  <c r="AR181" s="65"/>
      <c r="AS181" s="65"/>
      <c r="AT181" s="65"/>
      <c r="AU181" s="65"/>
      <c r="AV181" s="65"/>
      <c r="AW181" s="65"/>
      <c r="AX181" s="65"/>
      <c r="AY181" s="65"/>
      <c r="AZ181" s="65"/>
      <c r="BA181" s="65"/>
      <c r="BB181" s="65"/>
      <c r="BC181" s="65"/>
      <c r="BD181" s="66"/>
    </row>
    <row r="182" ht="12.75" customHeight="1">
      <c r="A182" s="67">
        <v>181.0</v>
      </c>
      <c r="B182" s="30" t="s">
        <v>199</v>
      </c>
      <c r="C182" s="30">
        <v>454.0</v>
      </c>
      <c r="D182" s="57">
        <v>26.0</v>
      </c>
      <c r="E182" s="31">
        <v>146.0</v>
      </c>
      <c r="F182" s="5">
        <v>63.0</v>
      </c>
      <c r="G182" s="58">
        <v>15.0</v>
      </c>
      <c r="H182" s="32">
        <v>53.0</v>
      </c>
      <c r="I182" s="6">
        <v>44.0</v>
      </c>
      <c r="J182" s="59">
        <v>0.0</v>
      </c>
      <c r="K182" s="60">
        <v>8.0</v>
      </c>
      <c r="L182" s="61">
        <v>2.0</v>
      </c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  <c r="AR182" s="65"/>
      <c r="AS182" s="65"/>
      <c r="AT182" s="65"/>
      <c r="AU182" s="65"/>
      <c r="AV182" s="65"/>
      <c r="AW182" s="65"/>
      <c r="AX182" s="65"/>
      <c r="AY182" s="65"/>
      <c r="AZ182" s="65"/>
      <c r="BA182" s="65"/>
      <c r="BB182" s="65"/>
      <c r="BC182" s="65"/>
      <c r="BD182" s="66"/>
    </row>
    <row r="183" ht="12.75" customHeight="1">
      <c r="A183" s="67">
        <v>182.0</v>
      </c>
      <c r="B183" s="30" t="s">
        <v>200</v>
      </c>
      <c r="C183" s="30">
        <v>1060.0</v>
      </c>
      <c r="D183" s="57">
        <v>41.0</v>
      </c>
      <c r="E183" s="31">
        <v>300.0</v>
      </c>
      <c r="F183" s="5">
        <v>144.0</v>
      </c>
      <c r="G183" s="58">
        <v>41.0</v>
      </c>
      <c r="H183" s="32">
        <v>113.0</v>
      </c>
      <c r="I183" s="6">
        <v>148.0</v>
      </c>
      <c r="J183" s="59">
        <v>4.0</v>
      </c>
      <c r="K183" s="60">
        <v>12.0</v>
      </c>
      <c r="L183" s="61">
        <v>8.0</v>
      </c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  <c r="AP183" s="65"/>
      <c r="AQ183" s="65"/>
      <c r="AR183" s="65"/>
      <c r="AS183" s="65"/>
      <c r="AT183" s="65"/>
      <c r="AU183" s="65"/>
      <c r="AV183" s="65"/>
      <c r="AW183" s="65"/>
      <c r="AX183" s="65"/>
      <c r="AY183" s="65"/>
      <c r="AZ183" s="65"/>
      <c r="BA183" s="65"/>
      <c r="BB183" s="65"/>
      <c r="BC183" s="65"/>
      <c r="BD183" s="66"/>
    </row>
    <row r="184" ht="12.75" customHeight="1">
      <c r="A184" s="67">
        <v>183.0</v>
      </c>
      <c r="B184" s="30" t="s">
        <v>201</v>
      </c>
      <c r="C184" s="30">
        <v>1233.0</v>
      </c>
      <c r="D184" s="57">
        <v>49.0</v>
      </c>
      <c r="E184" s="31">
        <v>383.0</v>
      </c>
      <c r="F184" s="5">
        <v>167.0</v>
      </c>
      <c r="G184" s="58">
        <v>39.0</v>
      </c>
      <c r="H184" s="32">
        <v>152.0</v>
      </c>
      <c r="I184" s="6">
        <v>176.0</v>
      </c>
      <c r="J184" s="59">
        <v>8.0</v>
      </c>
      <c r="K184" s="60">
        <v>16.0</v>
      </c>
      <c r="L184" s="61">
        <v>6.0</v>
      </c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  <c r="AP184" s="65"/>
      <c r="AQ184" s="65"/>
      <c r="AR184" s="65"/>
      <c r="AS184" s="65"/>
      <c r="AT184" s="65"/>
      <c r="AU184" s="65"/>
      <c r="AV184" s="65"/>
      <c r="AW184" s="65"/>
      <c r="AX184" s="65"/>
      <c r="AY184" s="65"/>
      <c r="AZ184" s="65"/>
      <c r="BA184" s="65"/>
      <c r="BB184" s="65"/>
      <c r="BC184" s="65"/>
      <c r="BD184" s="66"/>
    </row>
    <row r="185" ht="12.75" customHeight="1">
      <c r="A185" s="67">
        <v>184.0</v>
      </c>
      <c r="B185" s="30" t="s">
        <v>202</v>
      </c>
      <c r="C185" s="30">
        <v>378.0</v>
      </c>
      <c r="D185" s="57">
        <v>8.0</v>
      </c>
      <c r="E185" s="31">
        <v>115.0</v>
      </c>
      <c r="F185" s="5">
        <v>46.0</v>
      </c>
      <c r="G185" s="58">
        <v>21.0</v>
      </c>
      <c r="H185" s="32">
        <v>41.0</v>
      </c>
      <c r="I185" s="6">
        <v>74.0</v>
      </c>
      <c r="J185" s="59">
        <v>3.0</v>
      </c>
      <c r="K185" s="60">
        <v>1.0</v>
      </c>
      <c r="L185" s="61">
        <v>3.0</v>
      </c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  <c r="BA185" s="65"/>
      <c r="BB185" s="65"/>
      <c r="BC185" s="65"/>
      <c r="BD185" s="66"/>
    </row>
    <row r="186" ht="12.75" customHeight="1">
      <c r="A186" s="67">
        <v>185.0</v>
      </c>
      <c r="B186" s="30" t="s">
        <v>203</v>
      </c>
      <c r="C186" s="30">
        <v>754.0</v>
      </c>
      <c r="D186" s="57">
        <v>30.0</v>
      </c>
      <c r="E186" s="31">
        <v>245.0</v>
      </c>
      <c r="F186" s="5">
        <v>79.0</v>
      </c>
      <c r="G186" s="58">
        <v>39.0</v>
      </c>
      <c r="H186" s="32">
        <v>75.0</v>
      </c>
      <c r="I186" s="6">
        <v>96.0</v>
      </c>
      <c r="J186" s="59">
        <v>0.0</v>
      </c>
      <c r="K186" s="60">
        <v>21.0</v>
      </c>
      <c r="L186" s="61">
        <v>2.0</v>
      </c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  <c r="AP186" s="65"/>
      <c r="AQ186" s="65"/>
      <c r="AR186" s="65"/>
      <c r="AS186" s="65"/>
      <c r="AT186" s="65"/>
      <c r="AU186" s="65"/>
      <c r="AV186" s="65"/>
      <c r="AW186" s="65"/>
      <c r="AX186" s="65"/>
      <c r="AY186" s="65"/>
      <c r="AZ186" s="65"/>
      <c r="BA186" s="65"/>
      <c r="BB186" s="65"/>
      <c r="BC186" s="65"/>
      <c r="BD186" s="66"/>
    </row>
    <row r="187" ht="12.75" customHeight="1">
      <c r="A187" s="67">
        <v>186.0</v>
      </c>
      <c r="B187" s="30" t="s">
        <v>204</v>
      </c>
      <c r="C187" s="30">
        <v>728.0</v>
      </c>
      <c r="D187" s="57">
        <v>13.0</v>
      </c>
      <c r="E187" s="31">
        <v>205.0</v>
      </c>
      <c r="F187" s="5">
        <v>74.0</v>
      </c>
      <c r="G187" s="58">
        <v>54.0</v>
      </c>
      <c r="H187" s="32">
        <v>114.0</v>
      </c>
      <c r="I187" s="6">
        <v>133.0</v>
      </c>
      <c r="J187" s="59">
        <v>2.0</v>
      </c>
      <c r="K187" s="60">
        <v>7.0</v>
      </c>
      <c r="L187" s="61">
        <v>2.0</v>
      </c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5"/>
      <c r="BC187" s="65"/>
      <c r="BD187" s="66"/>
    </row>
    <row r="188" ht="12.75" customHeight="1">
      <c r="A188" s="67">
        <v>187.0</v>
      </c>
      <c r="B188" s="30" t="s">
        <v>205</v>
      </c>
      <c r="C188" s="30">
        <v>825.0</v>
      </c>
      <c r="D188" s="57">
        <v>21.0</v>
      </c>
      <c r="E188" s="31">
        <v>248.0</v>
      </c>
      <c r="F188" s="5">
        <v>108.0</v>
      </c>
      <c r="G188" s="58">
        <v>49.0</v>
      </c>
      <c r="H188" s="32">
        <v>97.0</v>
      </c>
      <c r="I188" s="6">
        <v>155.0</v>
      </c>
      <c r="J188" s="59">
        <v>5.0</v>
      </c>
      <c r="K188" s="60">
        <v>8.0</v>
      </c>
      <c r="L188" s="61">
        <v>4.0</v>
      </c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  <c r="AP188" s="65"/>
      <c r="AQ188" s="65"/>
      <c r="AR188" s="65"/>
      <c r="AS188" s="65"/>
      <c r="AT188" s="65"/>
      <c r="AU188" s="65"/>
      <c r="AV188" s="65"/>
      <c r="AW188" s="65"/>
      <c r="AX188" s="65"/>
      <c r="AY188" s="65"/>
      <c r="AZ188" s="65"/>
      <c r="BA188" s="65"/>
      <c r="BB188" s="65"/>
      <c r="BC188" s="65"/>
      <c r="BD188" s="66"/>
    </row>
    <row r="189" ht="12.75" customHeight="1">
      <c r="A189" s="67">
        <v>188.0</v>
      </c>
      <c r="B189" s="30" t="s">
        <v>206</v>
      </c>
      <c r="C189" s="30">
        <v>942.0</v>
      </c>
      <c r="D189" s="57">
        <v>19.0</v>
      </c>
      <c r="E189" s="31">
        <v>277.0</v>
      </c>
      <c r="F189" s="5">
        <v>90.0</v>
      </c>
      <c r="G189" s="58">
        <v>45.0</v>
      </c>
      <c r="H189" s="32">
        <v>129.0</v>
      </c>
      <c r="I189" s="6">
        <v>202.0</v>
      </c>
      <c r="J189" s="59">
        <v>6.0</v>
      </c>
      <c r="K189" s="60">
        <v>11.0</v>
      </c>
      <c r="L189" s="61">
        <v>4.0</v>
      </c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  <c r="BA189" s="65"/>
      <c r="BB189" s="65"/>
      <c r="BC189" s="65"/>
      <c r="BD189" s="66"/>
    </row>
    <row r="190" ht="12.75" customHeight="1">
      <c r="A190" s="67">
        <v>189.0</v>
      </c>
      <c r="B190" s="30" t="s">
        <v>207</v>
      </c>
      <c r="C190" s="30">
        <v>549.0</v>
      </c>
      <c r="D190" s="57">
        <v>9.0</v>
      </c>
      <c r="E190" s="31">
        <v>138.0</v>
      </c>
      <c r="F190" s="5">
        <v>64.0</v>
      </c>
      <c r="G190" s="58">
        <v>25.0</v>
      </c>
      <c r="H190" s="32">
        <v>122.0</v>
      </c>
      <c r="I190" s="6">
        <v>118.0</v>
      </c>
      <c r="J190" s="59">
        <v>0.0</v>
      </c>
      <c r="K190" s="60">
        <v>13.0</v>
      </c>
      <c r="L190" s="61">
        <v>2.0</v>
      </c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  <c r="AX190" s="65"/>
      <c r="AY190" s="65"/>
      <c r="AZ190" s="65"/>
      <c r="BA190" s="65"/>
      <c r="BB190" s="65"/>
      <c r="BC190" s="65"/>
      <c r="BD190" s="66"/>
    </row>
    <row r="191" ht="12.75" customHeight="1">
      <c r="A191" s="67">
        <v>190.0</v>
      </c>
      <c r="B191" s="30" t="s">
        <v>208</v>
      </c>
      <c r="C191" s="30">
        <v>1018.0</v>
      </c>
      <c r="D191" s="57">
        <v>45.0</v>
      </c>
      <c r="E191" s="31">
        <v>255.0</v>
      </c>
      <c r="F191" s="5">
        <v>114.0</v>
      </c>
      <c r="G191" s="58">
        <v>62.0</v>
      </c>
      <c r="H191" s="32">
        <v>110.0</v>
      </c>
      <c r="I191" s="6">
        <v>115.0</v>
      </c>
      <c r="J191" s="59">
        <v>5.0</v>
      </c>
      <c r="K191" s="60">
        <v>11.0</v>
      </c>
      <c r="L191" s="61">
        <v>8.0</v>
      </c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  <c r="AP191" s="65"/>
      <c r="AQ191" s="65"/>
      <c r="AR191" s="65"/>
      <c r="AS191" s="65"/>
      <c r="AT191" s="65"/>
      <c r="AU191" s="65"/>
      <c r="AV191" s="65"/>
      <c r="AW191" s="65"/>
      <c r="AX191" s="65"/>
      <c r="AY191" s="65"/>
      <c r="AZ191" s="65"/>
      <c r="BA191" s="65"/>
      <c r="BB191" s="65"/>
      <c r="BC191" s="65"/>
      <c r="BD191" s="66"/>
    </row>
    <row r="192" ht="12.75" customHeight="1">
      <c r="A192" s="67">
        <v>191.0</v>
      </c>
      <c r="B192" s="30" t="s">
        <v>209</v>
      </c>
      <c r="C192" s="30">
        <v>1452.0</v>
      </c>
      <c r="D192" s="57">
        <v>50.0</v>
      </c>
      <c r="E192" s="31">
        <v>320.0</v>
      </c>
      <c r="F192" s="5">
        <v>159.0</v>
      </c>
      <c r="G192" s="58">
        <v>59.0</v>
      </c>
      <c r="H192" s="32">
        <v>160.0</v>
      </c>
      <c r="I192" s="6">
        <v>160.0</v>
      </c>
      <c r="J192" s="59">
        <v>4.0</v>
      </c>
      <c r="K192" s="60">
        <v>15.0</v>
      </c>
      <c r="L192" s="61">
        <v>9.0</v>
      </c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65"/>
      <c r="AW192" s="65"/>
      <c r="AX192" s="65"/>
      <c r="AY192" s="65"/>
      <c r="AZ192" s="65"/>
      <c r="BA192" s="65"/>
      <c r="BB192" s="65"/>
      <c r="BC192" s="65"/>
      <c r="BD192" s="66"/>
    </row>
    <row r="193" ht="12.75" customHeight="1">
      <c r="A193" s="67">
        <v>192.0</v>
      </c>
      <c r="B193" s="30" t="s">
        <v>210</v>
      </c>
      <c r="C193" s="30">
        <v>1481.0</v>
      </c>
      <c r="D193" s="57">
        <v>47.0</v>
      </c>
      <c r="E193" s="31">
        <v>465.0</v>
      </c>
      <c r="F193" s="5">
        <v>166.0</v>
      </c>
      <c r="G193" s="58">
        <v>74.0</v>
      </c>
      <c r="H193" s="32">
        <v>196.0</v>
      </c>
      <c r="I193" s="6">
        <v>230.0</v>
      </c>
      <c r="J193" s="59">
        <v>5.0</v>
      </c>
      <c r="K193" s="60">
        <v>27.0</v>
      </c>
      <c r="L193" s="61">
        <v>5.0</v>
      </c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5"/>
      <c r="AS193" s="65"/>
      <c r="AT193" s="65"/>
      <c r="AU193" s="65"/>
      <c r="AV193" s="65"/>
      <c r="AW193" s="65"/>
      <c r="AX193" s="65"/>
      <c r="AY193" s="65"/>
      <c r="AZ193" s="65"/>
      <c r="BA193" s="65"/>
      <c r="BB193" s="65"/>
      <c r="BC193" s="65"/>
      <c r="BD193" s="66"/>
    </row>
    <row r="194" ht="12.75" customHeight="1">
      <c r="A194" s="67">
        <v>193.0</v>
      </c>
      <c r="B194" s="30" t="s">
        <v>211</v>
      </c>
      <c r="C194" s="30">
        <v>1145.0</v>
      </c>
      <c r="D194" s="57">
        <v>11.0</v>
      </c>
      <c r="E194" s="31">
        <v>395.0</v>
      </c>
      <c r="F194" s="5">
        <v>80.0</v>
      </c>
      <c r="G194" s="58">
        <v>37.0</v>
      </c>
      <c r="H194" s="32">
        <v>288.0</v>
      </c>
      <c r="I194" s="6">
        <v>211.0</v>
      </c>
      <c r="J194" s="59">
        <v>0.0</v>
      </c>
      <c r="K194" s="60">
        <v>18.0</v>
      </c>
      <c r="L194" s="61">
        <v>3.0</v>
      </c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  <c r="AV194" s="65"/>
      <c r="AW194" s="65"/>
      <c r="AX194" s="65"/>
      <c r="AY194" s="65"/>
      <c r="AZ194" s="65"/>
      <c r="BA194" s="65"/>
      <c r="BB194" s="65"/>
      <c r="BC194" s="65"/>
      <c r="BD194" s="66"/>
    </row>
    <row r="195" ht="12.75" customHeight="1">
      <c r="A195" s="67">
        <v>194.0</v>
      </c>
      <c r="B195" s="30" t="s">
        <v>212</v>
      </c>
      <c r="C195" s="30">
        <v>797.0</v>
      </c>
      <c r="D195" s="57">
        <v>28.0</v>
      </c>
      <c r="E195" s="31">
        <v>231.0</v>
      </c>
      <c r="F195" s="5">
        <v>90.0</v>
      </c>
      <c r="G195" s="58">
        <v>28.0</v>
      </c>
      <c r="H195" s="32">
        <v>125.0</v>
      </c>
      <c r="I195" s="6">
        <v>155.0</v>
      </c>
      <c r="J195" s="59">
        <v>0.0</v>
      </c>
      <c r="K195" s="60">
        <v>17.0</v>
      </c>
      <c r="L195" s="61">
        <v>5.0</v>
      </c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  <c r="AR195" s="65"/>
      <c r="AS195" s="65"/>
      <c r="AT195" s="65"/>
      <c r="AU195" s="65"/>
      <c r="AV195" s="65"/>
      <c r="AW195" s="65"/>
      <c r="AX195" s="65"/>
      <c r="AY195" s="65"/>
      <c r="AZ195" s="65"/>
      <c r="BA195" s="65"/>
      <c r="BB195" s="65"/>
      <c r="BC195" s="65"/>
      <c r="BD195" s="66"/>
    </row>
    <row r="196" ht="12.75" customHeight="1">
      <c r="A196" s="67">
        <v>195.0</v>
      </c>
      <c r="B196" s="30" t="s">
        <v>213</v>
      </c>
      <c r="C196" s="30">
        <v>891.0</v>
      </c>
      <c r="D196" s="57">
        <v>28.0</v>
      </c>
      <c r="E196" s="31">
        <v>257.0</v>
      </c>
      <c r="F196" s="5">
        <v>115.0</v>
      </c>
      <c r="G196" s="58">
        <v>49.0</v>
      </c>
      <c r="H196" s="32">
        <v>127.0</v>
      </c>
      <c r="I196" s="6">
        <v>146.0</v>
      </c>
      <c r="J196" s="59">
        <v>3.0</v>
      </c>
      <c r="K196" s="60">
        <v>15.0</v>
      </c>
      <c r="L196" s="61">
        <v>8.0</v>
      </c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  <c r="AP196" s="65"/>
      <c r="AQ196" s="65"/>
      <c r="AR196" s="65"/>
      <c r="AS196" s="65"/>
      <c r="AT196" s="65"/>
      <c r="AU196" s="65"/>
      <c r="AV196" s="65"/>
      <c r="AW196" s="65"/>
      <c r="AX196" s="65"/>
      <c r="AY196" s="65"/>
      <c r="AZ196" s="65"/>
      <c r="BA196" s="65"/>
      <c r="BB196" s="65"/>
      <c r="BC196" s="65"/>
      <c r="BD196" s="66"/>
    </row>
    <row r="197" ht="12.75" customHeight="1">
      <c r="A197" s="67">
        <v>196.0</v>
      </c>
      <c r="B197" s="30" t="s">
        <v>214</v>
      </c>
      <c r="C197" s="30">
        <v>1282.0</v>
      </c>
      <c r="D197" s="57">
        <v>37.0</v>
      </c>
      <c r="E197" s="31">
        <v>337.0</v>
      </c>
      <c r="F197" s="5">
        <v>160.0</v>
      </c>
      <c r="G197" s="58">
        <v>60.0</v>
      </c>
      <c r="H197" s="32">
        <v>217.0</v>
      </c>
      <c r="I197" s="6">
        <v>254.0</v>
      </c>
      <c r="J197" s="59">
        <v>4.0</v>
      </c>
      <c r="K197" s="60">
        <v>15.0</v>
      </c>
      <c r="L197" s="61">
        <v>5.0</v>
      </c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5"/>
      <c r="BB197" s="65"/>
      <c r="BC197" s="65"/>
      <c r="BD197" s="66"/>
    </row>
    <row r="198" ht="12.75" customHeight="1">
      <c r="A198" s="67">
        <v>197.0</v>
      </c>
      <c r="B198" s="30" t="s">
        <v>215</v>
      </c>
      <c r="C198" s="30">
        <v>701.0</v>
      </c>
      <c r="D198" s="57">
        <v>23.0</v>
      </c>
      <c r="E198" s="31">
        <v>202.0</v>
      </c>
      <c r="F198" s="5">
        <v>55.0</v>
      </c>
      <c r="G198" s="58">
        <v>30.0</v>
      </c>
      <c r="H198" s="32">
        <v>101.0</v>
      </c>
      <c r="I198" s="6">
        <v>145.0</v>
      </c>
      <c r="J198" s="59">
        <v>1.0</v>
      </c>
      <c r="K198" s="60">
        <v>9.0</v>
      </c>
      <c r="L198" s="61">
        <v>3.0</v>
      </c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  <c r="AR198" s="65"/>
      <c r="AS198" s="65"/>
      <c r="AT198" s="65"/>
      <c r="AU198" s="65"/>
      <c r="AV198" s="65"/>
      <c r="AW198" s="65"/>
      <c r="AX198" s="65"/>
      <c r="AY198" s="65"/>
      <c r="AZ198" s="65"/>
      <c r="BA198" s="65"/>
      <c r="BB198" s="65"/>
      <c r="BC198" s="65"/>
      <c r="BD198" s="66"/>
    </row>
    <row r="199" ht="12.75" customHeight="1">
      <c r="A199" s="67">
        <v>198.0</v>
      </c>
      <c r="B199" s="30" t="s">
        <v>216</v>
      </c>
      <c r="C199" s="30">
        <v>220.0</v>
      </c>
      <c r="D199" s="57">
        <v>4.0</v>
      </c>
      <c r="E199" s="31">
        <v>68.0</v>
      </c>
      <c r="F199" s="5">
        <v>28.0</v>
      </c>
      <c r="G199" s="58">
        <v>10.0</v>
      </c>
      <c r="H199" s="32">
        <v>28.0</v>
      </c>
      <c r="I199" s="6">
        <v>44.0</v>
      </c>
      <c r="J199" s="59">
        <v>1.0</v>
      </c>
      <c r="K199" s="60">
        <v>3.0</v>
      </c>
      <c r="L199" s="61">
        <v>3.0</v>
      </c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  <c r="BA199" s="65"/>
      <c r="BB199" s="65"/>
      <c r="BC199" s="65"/>
      <c r="BD199" s="66"/>
    </row>
    <row r="200" ht="12.75" customHeight="1">
      <c r="A200" s="67">
        <v>199.0</v>
      </c>
      <c r="B200" s="30" t="s">
        <v>217</v>
      </c>
      <c r="C200" s="30">
        <v>1114.0</v>
      </c>
      <c r="D200" s="57">
        <v>22.0</v>
      </c>
      <c r="E200" s="31">
        <v>306.0</v>
      </c>
      <c r="F200" s="5">
        <v>125.0</v>
      </c>
      <c r="G200" s="58">
        <v>42.0</v>
      </c>
      <c r="H200" s="32">
        <v>189.0</v>
      </c>
      <c r="I200" s="6">
        <v>267.0</v>
      </c>
      <c r="J200" s="59">
        <v>2.0</v>
      </c>
      <c r="K200" s="60">
        <v>19.0</v>
      </c>
      <c r="L200" s="61">
        <v>2.0</v>
      </c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  <c r="AP200" s="65"/>
      <c r="AQ200" s="65"/>
      <c r="AR200" s="65"/>
      <c r="AS200" s="65"/>
      <c r="AT200" s="65"/>
      <c r="AU200" s="65"/>
      <c r="AV200" s="65"/>
      <c r="AW200" s="65"/>
      <c r="AX200" s="65"/>
      <c r="AY200" s="65"/>
      <c r="AZ200" s="65"/>
      <c r="BA200" s="65"/>
      <c r="BB200" s="65"/>
      <c r="BC200" s="65"/>
      <c r="BD200" s="66"/>
    </row>
    <row r="201" ht="12.75" customHeight="1">
      <c r="A201" s="67">
        <v>200.0</v>
      </c>
      <c r="B201" s="30" t="s">
        <v>218</v>
      </c>
      <c r="C201" s="30">
        <v>1330.0</v>
      </c>
      <c r="D201" s="57">
        <v>38.0</v>
      </c>
      <c r="E201" s="31">
        <v>333.0</v>
      </c>
      <c r="F201" s="5">
        <v>134.0</v>
      </c>
      <c r="G201" s="58">
        <v>95.0</v>
      </c>
      <c r="H201" s="32">
        <v>230.0</v>
      </c>
      <c r="I201" s="6">
        <v>237.0</v>
      </c>
      <c r="J201" s="59">
        <v>3.0</v>
      </c>
      <c r="K201" s="60">
        <v>18.0</v>
      </c>
      <c r="L201" s="61">
        <v>12.0</v>
      </c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  <c r="AV201" s="65"/>
      <c r="AW201" s="65"/>
      <c r="AX201" s="65"/>
      <c r="AY201" s="65"/>
      <c r="AZ201" s="65"/>
      <c r="BA201" s="65"/>
      <c r="BB201" s="65"/>
      <c r="BC201" s="65"/>
      <c r="BD201" s="66"/>
    </row>
    <row r="202" ht="12.75" customHeight="1">
      <c r="A202" s="67">
        <v>201.0</v>
      </c>
      <c r="B202" s="30" t="s">
        <v>219</v>
      </c>
      <c r="C202" s="30">
        <v>908.0</v>
      </c>
      <c r="D202" s="57">
        <v>24.0</v>
      </c>
      <c r="E202" s="31">
        <v>230.0</v>
      </c>
      <c r="F202" s="5">
        <v>96.0</v>
      </c>
      <c r="G202" s="58">
        <v>59.0</v>
      </c>
      <c r="H202" s="32">
        <v>160.0</v>
      </c>
      <c r="I202" s="6">
        <v>187.0</v>
      </c>
      <c r="J202" s="59">
        <v>3.0</v>
      </c>
      <c r="K202" s="60">
        <v>16.0</v>
      </c>
      <c r="L202" s="61">
        <v>5.0</v>
      </c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  <c r="AX202" s="65"/>
      <c r="AY202" s="65"/>
      <c r="AZ202" s="65"/>
      <c r="BA202" s="65"/>
      <c r="BB202" s="65"/>
      <c r="BC202" s="65"/>
      <c r="BD202" s="66"/>
    </row>
    <row r="203" ht="12.75" customHeight="1">
      <c r="A203" s="67">
        <v>202.0</v>
      </c>
      <c r="B203" s="30" t="s">
        <v>220</v>
      </c>
      <c r="C203" s="30">
        <v>1478.0</v>
      </c>
      <c r="D203" s="57">
        <v>24.0</v>
      </c>
      <c r="E203" s="31">
        <v>431.0</v>
      </c>
      <c r="F203" s="5">
        <v>177.0</v>
      </c>
      <c r="G203" s="58">
        <v>69.0</v>
      </c>
      <c r="H203" s="32">
        <v>263.0</v>
      </c>
      <c r="I203" s="6">
        <v>323.0</v>
      </c>
      <c r="J203" s="59">
        <v>4.0</v>
      </c>
      <c r="K203" s="60">
        <v>16.0</v>
      </c>
      <c r="L203" s="61">
        <v>8.0</v>
      </c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  <c r="AP203" s="65"/>
      <c r="AQ203" s="65"/>
      <c r="AR203" s="65"/>
      <c r="AS203" s="65"/>
      <c r="AT203" s="65"/>
      <c r="AU203" s="65"/>
      <c r="AV203" s="65"/>
      <c r="AW203" s="65"/>
      <c r="AX203" s="65"/>
      <c r="AY203" s="65"/>
      <c r="AZ203" s="65"/>
      <c r="BA203" s="65"/>
      <c r="BB203" s="65"/>
      <c r="BC203" s="65"/>
      <c r="BD203" s="66"/>
    </row>
    <row r="204" ht="12.75" customHeight="1">
      <c r="A204" s="67">
        <v>203.0</v>
      </c>
      <c r="B204" s="30" t="s">
        <v>221</v>
      </c>
      <c r="C204" s="30">
        <v>936.0</v>
      </c>
      <c r="D204" s="57">
        <v>16.0</v>
      </c>
      <c r="E204" s="31">
        <v>242.0</v>
      </c>
      <c r="F204" s="5">
        <v>82.0</v>
      </c>
      <c r="G204" s="58">
        <v>46.0</v>
      </c>
      <c r="H204" s="32">
        <v>162.0</v>
      </c>
      <c r="I204" s="6">
        <v>240.0</v>
      </c>
      <c r="J204" s="59">
        <v>1.0</v>
      </c>
      <c r="K204" s="60">
        <v>17.0</v>
      </c>
      <c r="L204" s="61">
        <v>5.0</v>
      </c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  <c r="AP204" s="65"/>
      <c r="AQ204" s="65"/>
      <c r="AR204" s="65"/>
      <c r="AS204" s="65"/>
      <c r="AT204" s="65"/>
      <c r="AU204" s="65"/>
      <c r="AV204" s="65"/>
      <c r="AW204" s="65"/>
      <c r="AX204" s="65"/>
      <c r="AY204" s="65"/>
      <c r="AZ204" s="65"/>
      <c r="BA204" s="65"/>
      <c r="BB204" s="65"/>
      <c r="BC204" s="65"/>
      <c r="BD204" s="66"/>
    </row>
    <row r="205" ht="12.75" customHeight="1">
      <c r="A205" s="67">
        <v>204.0</v>
      </c>
      <c r="B205" s="30" t="s">
        <v>222</v>
      </c>
      <c r="C205" s="30">
        <v>1265.0</v>
      </c>
      <c r="D205" s="57">
        <v>14.0</v>
      </c>
      <c r="E205" s="31">
        <v>344.0</v>
      </c>
      <c r="F205" s="5">
        <v>114.0</v>
      </c>
      <c r="G205" s="58">
        <v>63.0</v>
      </c>
      <c r="H205" s="32">
        <v>250.0</v>
      </c>
      <c r="I205" s="6">
        <v>318.0</v>
      </c>
      <c r="J205" s="59">
        <v>6.0</v>
      </c>
      <c r="K205" s="60">
        <v>21.0</v>
      </c>
      <c r="L205" s="61">
        <v>6.0</v>
      </c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  <c r="AR205" s="65"/>
      <c r="AS205" s="65"/>
      <c r="AT205" s="65"/>
      <c r="AU205" s="65"/>
      <c r="AV205" s="65"/>
      <c r="AW205" s="65"/>
      <c r="AX205" s="65"/>
      <c r="AY205" s="65"/>
      <c r="AZ205" s="65"/>
      <c r="BA205" s="65"/>
      <c r="BB205" s="65"/>
      <c r="BC205" s="65"/>
      <c r="BD205" s="66"/>
    </row>
    <row r="206" ht="12.75" customHeight="1">
      <c r="A206" s="67">
        <v>205.0</v>
      </c>
      <c r="B206" s="30" t="s">
        <v>223</v>
      </c>
      <c r="C206" s="30">
        <v>1572.0</v>
      </c>
      <c r="D206" s="57">
        <v>33.0</v>
      </c>
      <c r="E206" s="31">
        <v>357.0</v>
      </c>
      <c r="F206" s="5">
        <v>147.0</v>
      </c>
      <c r="G206" s="58">
        <v>110.0</v>
      </c>
      <c r="H206" s="32">
        <v>283.0</v>
      </c>
      <c r="I206" s="6">
        <v>423.0</v>
      </c>
      <c r="J206" s="59">
        <v>7.0</v>
      </c>
      <c r="K206" s="60">
        <v>24.0</v>
      </c>
      <c r="L206" s="61">
        <v>7.0</v>
      </c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  <c r="AP206" s="65"/>
      <c r="AQ206" s="65"/>
      <c r="AR206" s="65"/>
      <c r="AS206" s="65"/>
      <c r="AT206" s="65"/>
      <c r="AU206" s="65"/>
      <c r="AV206" s="65"/>
      <c r="AW206" s="65"/>
      <c r="AX206" s="65"/>
      <c r="AY206" s="65"/>
      <c r="AZ206" s="65"/>
      <c r="BA206" s="65"/>
      <c r="BB206" s="65"/>
      <c r="BC206" s="65"/>
      <c r="BD206" s="66"/>
    </row>
    <row r="207" ht="12.75" customHeight="1">
      <c r="A207" s="67">
        <v>206.0</v>
      </c>
      <c r="B207" s="30" t="s">
        <v>224</v>
      </c>
      <c r="C207" s="30">
        <v>1027.0</v>
      </c>
      <c r="D207" s="57">
        <v>6.0</v>
      </c>
      <c r="E207" s="31">
        <v>246.0</v>
      </c>
      <c r="F207" s="5">
        <v>71.0</v>
      </c>
      <c r="G207" s="58">
        <v>28.0</v>
      </c>
      <c r="H207" s="32">
        <v>277.0</v>
      </c>
      <c r="I207" s="6">
        <v>293.0</v>
      </c>
      <c r="J207" s="59">
        <v>1.0</v>
      </c>
      <c r="K207" s="60">
        <v>9.0</v>
      </c>
      <c r="L207" s="61">
        <v>5.0</v>
      </c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65"/>
      <c r="AW207" s="65"/>
      <c r="AX207" s="65"/>
      <c r="AY207" s="65"/>
      <c r="AZ207" s="65"/>
      <c r="BA207" s="65"/>
      <c r="BB207" s="65"/>
      <c r="BC207" s="65"/>
      <c r="BD207" s="66"/>
    </row>
    <row r="208" ht="12.75" customHeight="1">
      <c r="A208" s="67">
        <v>207.0</v>
      </c>
      <c r="B208" s="30" t="s">
        <v>225</v>
      </c>
      <c r="C208" s="30">
        <v>1590.0</v>
      </c>
      <c r="D208" s="57">
        <v>35.0</v>
      </c>
      <c r="E208" s="31">
        <v>466.0</v>
      </c>
      <c r="F208" s="5">
        <v>120.0</v>
      </c>
      <c r="G208" s="58">
        <v>90.0</v>
      </c>
      <c r="H208" s="32">
        <v>343.0</v>
      </c>
      <c r="I208" s="6">
        <v>333.0</v>
      </c>
      <c r="J208" s="59">
        <v>9.0</v>
      </c>
      <c r="K208" s="60">
        <v>29.0</v>
      </c>
      <c r="L208" s="61">
        <v>7.0</v>
      </c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  <c r="BA208" s="65"/>
      <c r="BB208" s="65"/>
      <c r="BC208" s="65"/>
      <c r="BD208" s="66"/>
    </row>
    <row r="209" ht="12.75" customHeight="1">
      <c r="A209" s="67">
        <v>208.0</v>
      </c>
      <c r="B209" s="30" t="s">
        <v>226</v>
      </c>
      <c r="C209" s="30">
        <v>1631.0</v>
      </c>
      <c r="D209" s="57">
        <v>27.0</v>
      </c>
      <c r="E209" s="31">
        <v>396.0</v>
      </c>
      <c r="F209" s="5">
        <v>155.0</v>
      </c>
      <c r="G209" s="58">
        <v>77.0</v>
      </c>
      <c r="H209" s="32">
        <v>337.0</v>
      </c>
      <c r="I209" s="6">
        <v>410.0</v>
      </c>
      <c r="J209" s="59">
        <v>4.0</v>
      </c>
      <c r="K209" s="60">
        <v>34.0</v>
      </c>
      <c r="L209" s="61">
        <v>11.0</v>
      </c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  <c r="BA209" s="65"/>
      <c r="BB209" s="65"/>
      <c r="BC209" s="65"/>
      <c r="BD209" s="66"/>
    </row>
    <row r="210" ht="12.75" customHeight="1">
      <c r="A210" s="67">
        <v>209.0</v>
      </c>
      <c r="B210" s="30" t="s">
        <v>227</v>
      </c>
      <c r="C210" s="30">
        <v>1484.0</v>
      </c>
      <c r="D210" s="57">
        <v>23.0</v>
      </c>
      <c r="E210" s="31">
        <v>418.0</v>
      </c>
      <c r="F210" s="5">
        <v>123.0</v>
      </c>
      <c r="G210" s="58">
        <v>67.0</v>
      </c>
      <c r="H210" s="32">
        <v>328.0</v>
      </c>
      <c r="I210" s="6">
        <v>354.0</v>
      </c>
      <c r="J210" s="59">
        <v>1.0</v>
      </c>
      <c r="K210" s="60">
        <v>17.0</v>
      </c>
      <c r="L210" s="61">
        <v>3.0</v>
      </c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  <c r="AV210" s="65"/>
      <c r="AW210" s="65"/>
      <c r="AX210" s="65"/>
      <c r="AY210" s="65"/>
      <c r="AZ210" s="65"/>
      <c r="BA210" s="65"/>
      <c r="BB210" s="65"/>
      <c r="BC210" s="65"/>
      <c r="BD210" s="66"/>
    </row>
    <row r="211" ht="12.75" customHeight="1">
      <c r="A211" s="67">
        <v>210.0</v>
      </c>
      <c r="B211" s="30" t="s">
        <v>228</v>
      </c>
      <c r="C211" s="30">
        <v>1350.0</v>
      </c>
      <c r="D211" s="57">
        <v>16.0</v>
      </c>
      <c r="E211" s="31">
        <v>347.0</v>
      </c>
      <c r="F211" s="5">
        <v>109.0</v>
      </c>
      <c r="G211" s="58">
        <v>60.0</v>
      </c>
      <c r="H211" s="32">
        <v>292.0</v>
      </c>
      <c r="I211" s="6">
        <v>346.0</v>
      </c>
      <c r="J211" s="59">
        <v>6.0</v>
      </c>
      <c r="K211" s="60">
        <v>20.0</v>
      </c>
      <c r="L211" s="61">
        <v>4.0</v>
      </c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  <c r="AP211" s="65"/>
      <c r="AQ211" s="65"/>
      <c r="AR211" s="65"/>
      <c r="AS211" s="65"/>
      <c r="AT211" s="65"/>
      <c r="AU211" s="65"/>
      <c r="AV211" s="65"/>
      <c r="AW211" s="65"/>
      <c r="AX211" s="65"/>
      <c r="AY211" s="65"/>
      <c r="AZ211" s="65"/>
      <c r="BA211" s="65"/>
      <c r="BB211" s="65"/>
      <c r="BC211" s="65"/>
      <c r="BD211" s="66"/>
    </row>
    <row r="212" ht="12.75" customHeight="1">
      <c r="A212" s="67">
        <v>211.0</v>
      </c>
      <c r="B212" s="30" t="s">
        <v>229</v>
      </c>
      <c r="C212" s="30">
        <v>2285.0</v>
      </c>
      <c r="D212" s="57">
        <v>67.0</v>
      </c>
      <c r="E212" s="31">
        <v>545.0</v>
      </c>
      <c r="F212" s="5">
        <v>211.0</v>
      </c>
      <c r="G212" s="58">
        <v>120.0</v>
      </c>
      <c r="H212" s="32">
        <v>439.0</v>
      </c>
      <c r="I212" s="6">
        <v>507.0</v>
      </c>
      <c r="J212" s="59">
        <v>7.0</v>
      </c>
      <c r="K212" s="60">
        <v>44.0</v>
      </c>
      <c r="L212" s="61">
        <v>5.0</v>
      </c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65"/>
      <c r="AW212" s="65"/>
      <c r="AX212" s="65"/>
      <c r="AY212" s="65"/>
      <c r="AZ212" s="65"/>
      <c r="BA212" s="65"/>
      <c r="BB212" s="65"/>
      <c r="BC212" s="65"/>
      <c r="BD212" s="66"/>
    </row>
    <row r="213" ht="12.75" customHeight="1">
      <c r="A213" s="67">
        <v>212.0</v>
      </c>
      <c r="B213" s="30" t="s">
        <v>230</v>
      </c>
      <c r="C213" s="30">
        <v>1905.0</v>
      </c>
      <c r="D213" s="57">
        <v>33.0</v>
      </c>
      <c r="E213" s="31">
        <v>500.0</v>
      </c>
      <c r="F213" s="5">
        <v>199.0</v>
      </c>
      <c r="G213" s="58">
        <v>84.0</v>
      </c>
      <c r="H213" s="32">
        <v>314.0</v>
      </c>
      <c r="I213" s="6">
        <v>423.0</v>
      </c>
      <c r="J213" s="59">
        <v>6.0</v>
      </c>
      <c r="K213" s="60">
        <v>29.0</v>
      </c>
      <c r="L213" s="61">
        <v>13.0</v>
      </c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65"/>
      <c r="AR213" s="65"/>
      <c r="AS213" s="65"/>
      <c r="AT213" s="65"/>
      <c r="AU213" s="65"/>
      <c r="AV213" s="65"/>
      <c r="AW213" s="65"/>
      <c r="AX213" s="65"/>
      <c r="AY213" s="65"/>
      <c r="AZ213" s="65"/>
      <c r="BA213" s="65"/>
      <c r="BB213" s="65"/>
      <c r="BC213" s="65"/>
      <c r="BD213" s="66"/>
    </row>
    <row r="214" ht="12.75" customHeight="1">
      <c r="A214" s="67">
        <v>213.0</v>
      </c>
      <c r="B214" s="30" t="s">
        <v>231</v>
      </c>
      <c r="C214" s="30">
        <v>1546.0</v>
      </c>
      <c r="D214" s="57">
        <v>44.0</v>
      </c>
      <c r="E214" s="31">
        <v>496.0</v>
      </c>
      <c r="F214" s="5">
        <v>158.0</v>
      </c>
      <c r="G214" s="58">
        <v>62.0</v>
      </c>
      <c r="H214" s="32">
        <v>208.0</v>
      </c>
      <c r="I214" s="6">
        <v>324.0</v>
      </c>
      <c r="J214" s="59">
        <v>6.0</v>
      </c>
      <c r="K214" s="60">
        <v>16.0</v>
      </c>
      <c r="L214" s="61">
        <v>14.0</v>
      </c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  <c r="AR214" s="65"/>
      <c r="AS214" s="65"/>
      <c r="AT214" s="65"/>
      <c r="AU214" s="65"/>
      <c r="AV214" s="65"/>
      <c r="AW214" s="65"/>
      <c r="AX214" s="65"/>
      <c r="AY214" s="65"/>
      <c r="AZ214" s="65"/>
      <c r="BA214" s="65"/>
      <c r="BB214" s="65"/>
      <c r="BC214" s="65"/>
      <c r="BD214" s="66"/>
    </row>
    <row r="215" ht="12.75" customHeight="1">
      <c r="A215" s="67">
        <v>214.0</v>
      </c>
      <c r="B215" s="30" t="s">
        <v>232</v>
      </c>
      <c r="C215" s="30">
        <v>668.0</v>
      </c>
      <c r="D215" s="57">
        <v>7.0</v>
      </c>
      <c r="E215" s="31">
        <v>214.0</v>
      </c>
      <c r="F215" s="5">
        <v>76.0</v>
      </c>
      <c r="G215" s="58">
        <v>28.0</v>
      </c>
      <c r="H215" s="32">
        <v>110.0</v>
      </c>
      <c r="I215" s="6">
        <v>159.0</v>
      </c>
      <c r="J215" s="59">
        <v>0.0</v>
      </c>
      <c r="K215" s="60">
        <v>14.0</v>
      </c>
      <c r="L215" s="61">
        <v>4.0</v>
      </c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  <c r="AP215" s="65"/>
      <c r="AQ215" s="65"/>
      <c r="AR215" s="65"/>
      <c r="AS215" s="65"/>
      <c r="AT215" s="65"/>
      <c r="AU215" s="65"/>
      <c r="AV215" s="65"/>
      <c r="AW215" s="65"/>
      <c r="AX215" s="65"/>
      <c r="AY215" s="65"/>
      <c r="AZ215" s="65"/>
      <c r="BA215" s="65"/>
      <c r="BB215" s="65"/>
      <c r="BC215" s="65"/>
      <c r="BD215" s="66"/>
    </row>
    <row r="216" ht="12.75" customHeight="1">
      <c r="A216" s="67">
        <v>215.0</v>
      </c>
      <c r="B216" s="30" t="s">
        <v>233</v>
      </c>
      <c r="C216" s="30">
        <v>866.0</v>
      </c>
      <c r="D216" s="57">
        <v>31.0</v>
      </c>
      <c r="E216" s="31">
        <v>243.0</v>
      </c>
      <c r="F216" s="5">
        <v>119.0</v>
      </c>
      <c r="G216" s="58">
        <v>43.0</v>
      </c>
      <c r="H216" s="32">
        <v>107.0</v>
      </c>
      <c r="I216" s="6">
        <v>123.0</v>
      </c>
      <c r="J216" s="59">
        <v>5.0</v>
      </c>
      <c r="K216" s="60">
        <v>17.0</v>
      </c>
      <c r="L216" s="61">
        <v>7.0</v>
      </c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  <c r="AP216" s="65"/>
      <c r="AQ216" s="65"/>
      <c r="AR216" s="65"/>
      <c r="AS216" s="65"/>
      <c r="AT216" s="65"/>
      <c r="AU216" s="65"/>
      <c r="AV216" s="65"/>
      <c r="AW216" s="65"/>
      <c r="AX216" s="65"/>
      <c r="AY216" s="65"/>
      <c r="AZ216" s="65"/>
      <c r="BA216" s="65"/>
      <c r="BB216" s="65"/>
      <c r="BC216" s="65"/>
      <c r="BD216" s="66"/>
    </row>
    <row r="217" ht="12.75" customHeight="1">
      <c r="A217" s="67">
        <v>216.0</v>
      </c>
      <c r="B217" s="30" t="s">
        <v>234</v>
      </c>
      <c r="C217" s="30">
        <v>937.0</v>
      </c>
      <c r="D217" s="57">
        <v>29.0</v>
      </c>
      <c r="E217" s="31">
        <v>249.0</v>
      </c>
      <c r="F217" s="5">
        <v>105.0</v>
      </c>
      <c r="G217" s="58">
        <v>71.0</v>
      </c>
      <c r="H217" s="32">
        <v>101.0</v>
      </c>
      <c r="I217" s="6">
        <v>141.0</v>
      </c>
      <c r="J217" s="59">
        <v>8.0</v>
      </c>
      <c r="K217" s="60">
        <v>19.0</v>
      </c>
      <c r="L217" s="61">
        <v>3.0</v>
      </c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  <c r="AP217" s="65"/>
      <c r="AQ217" s="65"/>
      <c r="AR217" s="65"/>
      <c r="AS217" s="65"/>
      <c r="AT217" s="65"/>
      <c r="AU217" s="65"/>
      <c r="AV217" s="65"/>
      <c r="AW217" s="65"/>
      <c r="AX217" s="65"/>
      <c r="AY217" s="65"/>
      <c r="AZ217" s="65"/>
      <c r="BA217" s="65"/>
      <c r="BB217" s="65"/>
      <c r="BC217" s="65"/>
      <c r="BD217" s="66"/>
    </row>
    <row r="218" ht="12.75" customHeight="1">
      <c r="A218" s="67">
        <v>217.0</v>
      </c>
      <c r="B218" s="30" t="s">
        <v>235</v>
      </c>
      <c r="C218" s="30">
        <v>1224.0</v>
      </c>
      <c r="D218" s="57">
        <v>51.0</v>
      </c>
      <c r="E218" s="31">
        <v>344.0</v>
      </c>
      <c r="F218" s="5">
        <v>158.0</v>
      </c>
      <c r="G218" s="58">
        <v>67.0</v>
      </c>
      <c r="H218" s="32">
        <v>128.0</v>
      </c>
      <c r="I218" s="6">
        <v>198.0</v>
      </c>
      <c r="J218" s="59">
        <v>4.0</v>
      </c>
      <c r="K218" s="60">
        <v>27.0</v>
      </c>
      <c r="L218" s="61">
        <v>6.0</v>
      </c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  <c r="AP218" s="65"/>
      <c r="AQ218" s="65"/>
      <c r="AR218" s="65"/>
      <c r="AS218" s="65"/>
      <c r="AT218" s="65"/>
      <c r="AU218" s="65"/>
      <c r="AV218" s="65"/>
      <c r="AW218" s="65"/>
      <c r="AX218" s="65"/>
      <c r="AY218" s="65"/>
      <c r="AZ218" s="65"/>
      <c r="BA218" s="65"/>
      <c r="BB218" s="65"/>
      <c r="BC218" s="65"/>
      <c r="BD218" s="66"/>
    </row>
    <row r="219" ht="12.75" customHeight="1">
      <c r="A219" s="67">
        <v>218.0</v>
      </c>
      <c r="B219" s="30" t="s">
        <v>236</v>
      </c>
      <c r="C219" s="30">
        <v>1852.0</v>
      </c>
      <c r="D219" s="57">
        <v>60.0</v>
      </c>
      <c r="E219" s="31">
        <v>501.0</v>
      </c>
      <c r="F219" s="5">
        <v>194.0</v>
      </c>
      <c r="G219" s="58">
        <v>113.0</v>
      </c>
      <c r="H219" s="32">
        <v>293.0</v>
      </c>
      <c r="I219" s="6">
        <v>372.0</v>
      </c>
      <c r="J219" s="59">
        <v>7.0</v>
      </c>
      <c r="K219" s="60">
        <v>21.0</v>
      </c>
      <c r="L219" s="61">
        <v>10.0</v>
      </c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  <c r="AX219" s="65"/>
      <c r="AY219" s="65"/>
      <c r="AZ219" s="65"/>
      <c r="BA219" s="65"/>
      <c r="BB219" s="65"/>
      <c r="BC219" s="65"/>
      <c r="BD219" s="66"/>
    </row>
    <row r="220" ht="12.75" customHeight="1">
      <c r="A220" s="67">
        <v>219.0</v>
      </c>
      <c r="B220" s="30" t="s">
        <v>237</v>
      </c>
      <c r="C220" s="30">
        <v>1504.0</v>
      </c>
      <c r="D220" s="57">
        <v>33.0</v>
      </c>
      <c r="E220" s="31">
        <v>398.0</v>
      </c>
      <c r="F220" s="5">
        <v>173.0</v>
      </c>
      <c r="G220" s="58">
        <v>86.0</v>
      </c>
      <c r="H220" s="32">
        <v>214.0</v>
      </c>
      <c r="I220" s="6">
        <v>339.0</v>
      </c>
      <c r="J220" s="59">
        <v>8.0</v>
      </c>
      <c r="K220" s="60">
        <v>21.0</v>
      </c>
      <c r="L220" s="61">
        <v>9.0</v>
      </c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  <c r="BA220" s="65"/>
      <c r="BB220" s="65"/>
      <c r="BC220" s="65"/>
      <c r="BD220" s="66"/>
    </row>
    <row r="221" ht="12.75" customHeight="1">
      <c r="A221" s="67">
        <v>220.0</v>
      </c>
      <c r="B221" s="30" t="s">
        <v>238</v>
      </c>
      <c r="C221" s="30">
        <v>576.0</v>
      </c>
      <c r="D221" s="57">
        <v>19.0</v>
      </c>
      <c r="E221" s="31">
        <v>164.0</v>
      </c>
      <c r="F221" s="5">
        <v>69.0</v>
      </c>
      <c r="G221" s="58">
        <v>44.0</v>
      </c>
      <c r="H221" s="32">
        <v>73.0</v>
      </c>
      <c r="I221" s="6">
        <v>105.0</v>
      </c>
      <c r="J221" s="59">
        <v>3.0</v>
      </c>
      <c r="K221" s="60">
        <v>9.0</v>
      </c>
      <c r="L221" s="61">
        <v>6.0</v>
      </c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  <c r="AP221" s="65"/>
      <c r="AQ221" s="65"/>
      <c r="AR221" s="65"/>
      <c r="AS221" s="65"/>
      <c r="AT221" s="65"/>
      <c r="AU221" s="65"/>
      <c r="AV221" s="65"/>
      <c r="AW221" s="65"/>
      <c r="AX221" s="65"/>
      <c r="AY221" s="65"/>
      <c r="AZ221" s="65"/>
      <c r="BA221" s="65"/>
      <c r="BB221" s="65"/>
      <c r="BC221" s="65"/>
      <c r="BD221" s="66"/>
    </row>
    <row r="222" ht="12.75" customHeight="1">
      <c r="A222" s="67">
        <v>221.0</v>
      </c>
      <c r="B222" s="30" t="s">
        <v>239</v>
      </c>
      <c r="C222" s="30">
        <v>405.0</v>
      </c>
      <c r="D222" s="57">
        <v>12.0</v>
      </c>
      <c r="E222" s="31">
        <v>104.0</v>
      </c>
      <c r="F222" s="5">
        <v>52.0</v>
      </c>
      <c r="G222" s="58">
        <v>19.0</v>
      </c>
      <c r="H222" s="32">
        <v>65.0</v>
      </c>
      <c r="I222" s="6">
        <v>88.0</v>
      </c>
      <c r="J222" s="59">
        <v>1.0</v>
      </c>
      <c r="K222" s="60">
        <v>6.0</v>
      </c>
      <c r="L222" s="61">
        <v>2.0</v>
      </c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  <c r="AX222" s="65"/>
      <c r="AY222" s="65"/>
      <c r="AZ222" s="65"/>
      <c r="BA222" s="65"/>
      <c r="BB222" s="65"/>
      <c r="BC222" s="65"/>
      <c r="BD222" s="66"/>
    </row>
    <row r="223" ht="12.75" customHeight="1">
      <c r="A223" s="67">
        <v>222.0</v>
      </c>
      <c r="B223" s="30" t="s">
        <v>240</v>
      </c>
      <c r="C223" s="30">
        <v>599.0</v>
      </c>
      <c r="D223" s="57">
        <v>5.0</v>
      </c>
      <c r="E223" s="31">
        <v>176.0</v>
      </c>
      <c r="F223" s="5">
        <v>51.0</v>
      </c>
      <c r="G223" s="58">
        <v>21.0</v>
      </c>
      <c r="H223" s="32">
        <v>109.0</v>
      </c>
      <c r="I223" s="6">
        <v>175.0</v>
      </c>
      <c r="J223" s="59">
        <v>0.0</v>
      </c>
      <c r="K223" s="60">
        <v>9.0</v>
      </c>
      <c r="L223" s="61">
        <v>3.0</v>
      </c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  <c r="AP223" s="65"/>
      <c r="AQ223" s="65"/>
      <c r="AR223" s="65"/>
      <c r="AS223" s="65"/>
      <c r="AT223" s="65"/>
      <c r="AU223" s="65"/>
      <c r="AV223" s="65"/>
      <c r="AW223" s="65"/>
      <c r="AX223" s="65"/>
      <c r="AY223" s="65"/>
      <c r="AZ223" s="65"/>
      <c r="BA223" s="65"/>
      <c r="BB223" s="65"/>
      <c r="BC223" s="65"/>
      <c r="BD223" s="66"/>
    </row>
    <row r="224" ht="12.75" customHeight="1">
      <c r="A224" s="67">
        <v>223.0</v>
      </c>
      <c r="B224" s="30" t="s">
        <v>241</v>
      </c>
      <c r="C224" s="30">
        <v>313.0</v>
      </c>
      <c r="D224" s="57">
        <v>11.0</v>
      </c>
      <c r="E224" s="31">
        <v>65.0</v>
      </c>
      <c r="F224" s="5">
        <v>39.0</v>
      </c>
      <c r="G224" s="58">
        <v>17.0</v>
      </c>
      <c r="H224" s="32">
        <v>52.0</v>
      </c>
      <c r="I224" s="6">
        <v>61.0</v>
      </c>
      <c r="J224" s="59">
        <v>1.0</v>
      </c>
      <c r="K224" s="60">
        <v>9.0</v>
      </c>
      <c r="L224" s="61">
        <v>1.0</v>
      </c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  <c r="AR224" s="65"/>
      <c r="AS224" s="65"/>
      <c r="AT224" s="65"/>
      <c r="AU224" s="65"/>
      <c r="AV224" s="65"/>
      <c r="AW224" s="65"/>
      <c r="AX224" s="65"/>
      <c r="AY224" s="65"/>
      <c r="AZ224" s="65"/>
      <c r="BA224" s="65"/>
      <c r="BB224" s="65"/>
      <c r="BC224" s="65"/>
      <c r="BD224" s="66"/>
    </row>
    <row r="225" ht="12.75" customHeight="1">
      <c r="A225" s="67">
        <v>224.0</v>
      </c>
      <c r="B225" s="30" t="s">
        <v>242</v>
      </c>
      <c r="C225" s="30">
        <v>2389.0</v>
      </c>
      <c r="D225" s="57">
        <v>81.0</v>
      </c>
      <c r="E225" s="31">
        <v>612.0</v>
      </c>
      <c r="F225" s="5">
        <v>225.0</v>
      </c>
      <c r="G225" s="58">
        <v>144.0</v>
      </c>
      <c r="H225" s="32">
        <v>372.0</v>
      </c>
      <c r="I225" s="6">
        <v>461.0</v>
      </c>
      <c r="J225" s="59">
        <v>5.0</v>
      </c>
      <c r="K225" s="60">
        <v>43.0</v>
      </c>
      <c r="L225" s="61">
        <v>8.0</v>
      </c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  <c r="AX225" s="65"/>
      <c r="AY225" s="65"/>
      <c r="AZ225" s="65"/>
      <c r="BA225" s="65"/>
      <c r="BB225" s="65"/>
      <c r="BC225" s="65"/>
      <c r="BD225" s="66"/>
    </row>
    <row r="226" ht="12.75" customHeight="1">
      <c r="A226" s="67">
        <v>225.0</v>
      </c>
      <c r="B226" s="30" t="s">
        <v>243</v>
      </c>
      <c r="C226" s="30">
        <v>163.0</v>
      </c>
      <c r="D226" s="57">
        <v>5.0</v>
      </c>
      <c r="E226" s="31">
        <v>36.0</v>
      </c>
      <c r="F226" s="5">
        <v>17.0</v>
      </c>
      <c r="G226" s="58">
        <v>14.0</v>
      </c>
      <c r="H226" s="32">
        <v>28.0</v>
      </c>
      <c r="I226" s="6">
        <v>30.0</v>
      </c>
      <c r="J226" s="59">
        <v>0.0</v>
      </c>
      <c r="K226" s="60">
        <v>5.0</v>
      </c>
      <c r="L226" s="61">
        <v>1.0</v>
      </c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  <c r="AP226" s="65"/>
      <c r="AQ226" s="65"/>
      <c r="AR226" s="65"/>
      <c r="AS226" s="65"/>
      <c r="AT226" s="65"/>
      <c r="AU226" s="65"/>
      <c r="AV226" s="65"/>
      <c r="AW226" s="65"/>
      <c r="AX226" s="65"/>
      <c r="AY226" s="65"/>
      <c r="AZ226" s="65"/>
      <c r="BA226" s="65"/>
      <c r="BB226" s="65"/>
      <c r="BC226" s="65"/>
      <c r="BD226" s="66"/>
    </row>
    <row r="227" ht="12.75" customHeight="1">
      <c r="A227" s="67">
        <v>226.0</v>
      </c>
      <c r="B227" s="30" t="s">
        <v>244</v>
      </c>
      <c r="C227" s="30">
        <v>643.0</v>
      </c>
      <c r="D227" s="57">
        <v>30.0</v>
      </c>
      <c r="E227" s="31">
        <v>175.0</v>
      </c>
      <c r="F227" s="5">
        <v>69.0</v>
      </c>
      <c r="G227" s="58">
        <v>30.0</v>
      </c>
      <c r="H227" s="32">
        <v>74.0</v>
      </c>
      <c r="I227" s="6">
        <v>104.0</v>
      </c>
      <c r="J227" s="59">
        <v>2.0</v>
      </c>
      <c r="K227" s="60">
        <v>9.0</v>
      </c>
      <c r="L227" s="61">
        <v>6.0</v>
      </c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AZ227" s="65"/>
      <c r="BA227" s="65"/>
      <c r="BB227" s="65"/>
      <c r="BC227" s="65"/>
      <c r="BD227" s="66"/>
    </row>
    <row r="228" ht="12.75" customHeight="1">
      <c r="A228" s="67">
        <v>227.0</v>
      </c>
      <c r="B228" s="30" t="s">
        <v>245</v>
      </c>
      <c r="C228" s="30">
        <v>223.0</v>
      </c>
      <c r="D228" s="57">
        <v>17.0</v>
      </c>
      <c r="E228" s="31">
        <v>67.0</v>
      </c>
      <c r="F228" s="5">
        <v>64.0</v>
      </c>
      <c r="G228" s="58">
        <v>4.0</v>
      </c>
      <c r="H228" s="32">
        <v>3.0</v>
      </c>
      <c r="I228" s="6">
        <v>6.0</v>
      </c>
      <c r="J228" s="59">
        <v>0.0</v>
      </c>
      <c r="K228" s="60">
        <v>3.0</v>
      </c>
      <c r="L228" s="61">
        <v>5.0</v>
      </c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  <c r="AP228" s="65"/>
      <c r="AQ228" s="65"/>
      <c r="AR228" s="65"/>
      <c r="AS228" s="65"/>
      <c r="AT228" s="65"/>
      <c r="AU228" s="65"/>
      <c r="AV228" s="65"/>
      <c r="AW228" s="65"/>
      <c r="AX228" s="65"/>
      <c r="AY228" s="65"/>
      <c r="AZ228" s="65"/>
      <c r="BA228" s="65"/>
      <c r="BB228" s="65"/>
      <c r="BC228" s="65"/>
      <c r="BD228" s="66"/>
    </row>
    <row r="229" ht="12.75" customHeight="1">
      <c r="A229" s="67">
        <v>228.0</v>
      </c>
      <c r="B229" s="30" t="s">
        <v>246</v>
      </c>
      <c r="C229" s="30">
        <v>580.0</v>
      </c>
      <c r="D229" s="57">
        <v>24.0</v>
      </c>
      <c r="E229" s="31">
        <v>132.0</v>
      </c>
      <c r="F229" s="5">
        <v>62.0</v>
      </c>
      <c r="G229" s="58">
        <v>29.0</v>
      </c>
      <c r="H229" s="32">
        <v>54.0</v>
      </c>
      <c r="I229" s="6">
        <v>79.0</v>
      </c>
      <c r="J229" s="59">
        <v>6.0</v>
      </c>
      <c r="K229" s="60">
        <v>8.0</v>
      </c>
      <c r="L229" s="61">
        <v>3.0</v>
      </c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  <c r="AR229" s="65"/>
      <c r="AS229" s="65"/>
      <c r="AT229" s="65"/>
      <c r="AU229" s="65"/>
      <c r="AV229" s="65"/>
      <c r="AW229" s="65"/>
      <c r="AX229" s="65"/>
      <c r="AY229" s="65"/>
      <c r="AZ229" s="65"/>
      <c r="BA229" s="65"/>
      <c r="BB229" s="65"/>
      <c r="BC229" s="65"/>
      <c r="BD229" s="66"/>
    </row>
    <row r="230" ht="12.75" customHeight="1">
      <c r="A230" s="67">
        <v>229.0</v>
      </c>
      <c r="B230" s="30" t="s">
        <v>247</v>
      </c>
      <c r="C230" s="30">
        <v>124.0</v>
      </c>
      <c r="D230" s="57">
        <v>9.0</v>
      </c>
      <c r="E230" s="31">
        <v>27.0</v>
      </c>
      <c r="F230" s="5">
        <v>19.0</v>
      </c>
      <c r="G230" s="58">
        <v>2.0</v>
      </c>
      <c r="H230" s="32">
        <v>11.0</v>
      </c>
      <c r="I230" s="6">
        <v>11.0</v>
      </c>
      <c r="J230" s="59">
        <v>0.0</v>
      </c>
      <c r="K230" s="60">
        <v>3.0</v>
      </c>
      <c r="L230" s="61">
        <v>1.0</v>
      </c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  <c r="AP230" s="65"/>
      <c r="AQ230" s="65"/>
      <c r="AR230" s="65"/>
      <c r="AS230" s="65"/>
      <c r="AT230" s="65"/>
      <c r="AU230" s="65"/>
      <c r="AV230" s="65"/>
      <c r="AW230" s="65"/>
      <c r="AX230" s="65"/>
      <c r="AY230" s="65"/>
      <c r="AZ230" s="65"/>
      <c r="BA230" s="65"/>
      <c r="BB230" s="65"/>
      <c r="BC230" s="65"/>
      <c r="BD230" s="66"/>
    </row>
    <row r="231" ht="12.75" customHeight="1">
      <c r="A231" s="67">
        <v>230.0</v>
      </c>
      <c r="B231" s="30" t="s">
        <v>248</v>
      </c>
      <c r="C231" s="30">
        <v>895.0</v>
      </c>
      <c r="D231" s="57">
        <v>48.0</v>
      </c>
      <c r="E231" s="31">
        <v>198.0</v>
      </c>
      <c r="F231" s="5">
        <v>90.0</v>
      </c>
      <c r="G231" s="58">
        <v>47.0</v>
      </c>
      <c r="H231" s="32">
        <v>92.0</v>
      </c>
      <c r="I231" s="6">
        <v>133.0</v>
      </c>
      <c r="J231" s="59">
        <v>4.0</v>
      </c>
      <c r="K231" s="60">
        <v>4.0</v>
      </c>
      <c r="L231" s="61">
        <v>5.0</v>
      </c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  <c r="AP231" s="65"/>
      <c r="AQ231" s="65"/>
      <c r="AR231" s="65"/>
      <c r="AS231" s="65"/>
      <c r="AT231" s="65"/>
      <c r="AU231" s="65"/>
      <c r="AV231" s="65"/>
      <c r="AW231" s="65"/>
      <c r="AX231" s="65"/>
      <c r="AY231" s="65"/>
      <c r="AZ231" s="65"/>
      <c r="BA231" s="65"/>
      <c r="BB231" s="65"/>
      <c r="BC231" s="65"/>
      <c r="BD231" s="66"/>
    </row>
    <row r="232" ht="12.75" customHeight="1">
      <c r="A232" s="67">
        <v>231.0</v>
      </c>
      <c r="B232" s="30" t="s">
        <v>249</v>
      </c>
      <c r="C232" s="30">
        <v>259.0</v>
      </c>
      <c r="D232" s="57">
        <v>9.0</v>
      </c>
      <c r="E232" s="31">
        <v>55.0</v>
      </c>
      <c r="F232" s="5">
        <v>29.0</v>
      </c>
      <c r="G232" s="58">
        <v>8.0</v>
      </c>
      <c r="H232" s="32">
        <v>18.0</v>
      </c>
      <c r="I232" s="6">
        <v>39.0</v>
      </c>
      <c r="J232" s="59">
        <v>1.0</v>
      </c>
      <c r="K232" s="60">
        <v>3.0</v>
      </c>
      <c r="L232" s="61">
        <v>1.0</v>
      </c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65"/>
      <c r="AY232" s="65"/>
      <c r="AZ232" s="65"/>
      <c r="BA232" s="65"/>
      <c r="BB232" s="65"/>
      <c r="BC232" s="65"/>
      <c r="BD232" s="66"/>
    </row>
    <row r="233" ht="12.75" customHeight="1">
      <c r="A233" s="67">
        <v>232.0</v>
      </c>
      <c r="B233" s="30" t="s">
        <v>250</v>
      </c>
      <c r="C233" s="30">
        <v>908.0</v>
      </c>
      <c r="D233" s="57">
        <v>39.0</v>
      </c>
      <c r="E233" s="31">
        <v>177.0</v>
      </c>
      <c r="F233" s="5">
        <v>103.0</v>
      </c>
      <c r="G233" s="58">
        <v>44.0</v>
      </c>
      <c r="H233" s="32">
        <v>87.0</v>
      </c>
      <c r="I233" s="6">
        <v>161.0</v>
      </c>
      <c r="J233" s="59">
        <v>3.0</v>
      </c>
      <c r="K233" s="60">
        <v>11.0</v>
      </c>
      <c r="L233" s="61">
        <v>4.0</v>
      </c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  <c r="AP233" s="65"/>
      <c r="AQ233" s="65"/>
      <c r="AR233" s="65"/>
      <c r="AS233" s="65"/>
      <c r="AT233" s="65"/>
      <c r="AU233" s="65"/>
      <c r="AV233" s="65"/>
      <c r="AW233" s="65"/>
      <c r="AX233" s="65"/>
      <c r="AY233" s="65"/>
      <c r="AZ233" s="65"/>
      <c r="BA233" s="65"/>
      <c r="BB233" s="65"/>
      <c r="BC233" s="65"/>
      <c r="BD233" s="66"/>
    </row>
    <row r="234" ht="12.75" customHeight="1">
      <c r="A234" s="67">
        <v>233.0</v>
      </c>
      <c r="B234" s="30" t="s">
        <v>251</v>
      </c>
      <c r="C234" s="30">
        <v>1117.0</v>
      </c>
      <c r="D234" s="57">
        <v>66.0</v>
      </c>
      <c r="E234" s="31">
        <v>244.0</v>
      </c>
      <c r="F234" s="5">
        <v>125.0</v>
      </c>
      <c r="G234" s="58">
        <v>75.0</v>
      </c>
      <c r="H234" s="32">
        <v>117.0</v>
      </c>
      <c r="I234" s="6">
        <v>165.0</v>
      </c>
      <c r="J234" s="59">
        <v>4.0</v>
      </c>
      <c r="K234" s="60">
        <v>19.0</v>
      </c>
      <c r="L234" s="61">
        <v>8.0</v>
      </c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  <c r="AP234" s="65"/>
      <c r="AQ234" s="65"/>
      <c r="AR234" s="65"/>
      <c r="AS234" s="65"/>
      <c r="AT234" s="65"/>
      <c r="AU234" s="65"/>
      <c r="AV234" s="65"/>
      <c r="AW234" s="65"/>
      <c r="AX234" s="65"/>
      <c r="AY234" s="65"/>
      <c r="AZ234" s="65"/>
      <c r="BA234" s="65"/>
      <c r="BB234" s="65"/>
      <c r="BC234" s="65"/>
      <c r="BD234" s="66"/>
    </row>
    <row r="235" ht="12.75" customHeight="1">
      <c r="A235" s="67">
        <v>234.0</v>
      </c>
      <c r="B235" s="30" t="s">
        <v>252</v>
      </c>
      <c r="C235" s="30">
        <v>144.0</v>
      </c>
      <c r="D235" s="57">
        <v>3.0</v>
      </c>
      <c r="E235" s="31">
        <v>42.0</v>
      </c>
      <c r="F235" s="5">
        <v>9.0</v>
      </c>
      <c r="G235" s="58">
        <v>7.0</v>
      </c>
      <c r="H235" s="32">
        <v>23.0</v>
      </c>
      <c r="I235" s="6">
        <v>11.0</v>
      </c>
      <c r="J235" s="59">
        <v>1.0</v>
      </c>
      <c r="K235" s="60">
        <v>2.0</v>
      </c>
      <c r="L235" s="61">
        <v>0.0</v>
      </c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  <c r="AP235" s="65"/>
      <c r="AQ235" s="65"/>
      <c r="AR235" s="65"/>
      <c r="AS235" s="65"/>
      <c r="AT235" s="65"/>
      <c r="AU235" s="65"/>
      <c r="AV235" s="65"/>
      <c r="AW235" s="65"/>
      <c r="AX235" s="65"/>
      <c r="AY235" s="65"/>
      <c r="AZ235" s="65"/>
      <c r="BA235" s="65"/>
      <c r="BB235" s="65"/>
      <c r="BC235" s="65"/>
      <c r="BD235" s="66"/>
    </row>
    <row r="236" ht="12.75" customHeight="1">
      <c r="A236" s="67">
        <v>235.0</v>
      </c>
      <c r="B236" s="30" t="s">
        <v>253</v>
      </c>
      <c r="C236" s="30">
        <v>1063.0</v>
      </c>
      <c r="D236" s="57">
        <v>27.0</v>
      </c>
      <c r="E236" s="31">
        <v>251.0</v>
      </c>
      <c r="F236" s="5">
        <v>118.0</v>
      </c>
      <c r="G236" s="58">
        <v>57.0</v>
      </c>
      <c r="H236" s="32">
        <v>171.0</v>
      </c>
      <c r="I236" s="6">
        <v>233.0</v>
      </c>
      <c r="J236" s="59">
        <v>6.0</v>
      </c>
      <c r="K236" s="60">
        <v>13.0</v>
      </c>
      <c r="L236" s="61">
        <v>8.0</v>
      </c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  <c r="AR236" s="65"/>
      <c r="AS236" s="65"/>
      <c r="AT236" s="65"/>
      <c r="AU236" s="65"/>
      <c r="AV236" s="65"/>
      <c r="AW236" s="65"/>
      <c r="AX236" s="65"/>
      <c r="AY236" s="65"/>
      <c r="AZ236" s="65"/>
      <c r="BA236" s="65"/>
      <c r="BB236" s="65"/>
      <c r="BC236" s="65"/>
      <c r="BD236" s="66"/>
    </row>
    <row r="237" ht="12.75" customHeight="1">
      <c r="A237" s="67">
        <v>236.0</v>
      </c>
      <c r="B237" s="30" t="s">
        <v>254</v>
      </c>
      <c r="C237" s="30">
        <v>1250.0</v>
      </c>
      <c r="D237" s="57">
        <v>17.0</v>
      </c>
      <c r="E237" s="31">
        <v>192.0</v>
      </c>
      <c r="F237" s="5">
        <v>80.0</v>
      </c>
      <c r="G237" s="58">
        <v>87.0</v>
      </c>
      <c r="H237" s="32">
        <v>220.0</v>
      </c>
      <c r="I237" s="6">
        <v>476.0</v>
      </c>
      <c r="J237" s="59">
        <v>5.0</v>
      </c>
      <c r="K237" s="60">
        <v>10.0</v>
      </c>
      <c r="L237" s="61">
        <v>6.0</v>
      </c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  <c r="AP237" s="65"/>
      <c r="AQ237" s="65"/>
      <c r="AR237" s="65"/>
      <c r="AS237" s="65"/>
      <c r="AT237" s="65"/>
      <c r="AU237" s="65"/>
      <c r="AV237" s="65"/>
      <c r="AW237" s="65"/>
      <c r="AX237" s="65"/>
      <c r="AY237" s="65"/>
      <c r="AZ237" s="65"/>
      <c r="BA237" s="65"/>
      <c r="BB237" s="65"/>
      <c r="BC237" s="65"/>
      <c r="BD237" s="66"/>
    </row>
    <row r="238" ht="12.75" customHeight="1">
      <c r="A238" s="67">
        <v>237.0</v>
      </c>
      <c r="B238" s="30" t="s">
        <v>255</v>
      </c>
      <c r="C238" s="30">
        <v>803.0</v>
      </c>
      <c r="D238" s="57">
        <v>14.0</v>
      </c>
      <c r="E238" s="31">
        <v>130.0</v>
      </c>
      <c r="F238" s="5">
        <v>37.0</v>
      </c>
      <c r="G238" s="58">
        <v>45.0</v>
      </c>
      <c r="H238" s="32">
        <v>197.0</v>
      </c>
      <c r="I238" s="6">
        <v>293.0</v>
      </c>
      <c r="J238" s="59">
        <v>0.0</v>
      </c>
      <c r="K238" s="60">
        <v>8.0</v>
      </c>
      <c r="L238" s="61">
        <v>2.0</v>
      </c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  <c r="AP238" s="65"/>
      <c r="AQ238" s="65"/>
      <c r="AR238" s="65"/>
      <c r="AS238" s="65"/>
      <c r="AT238" s="65"/>
      <c r="AU238" s="65"/>
      <c r="AV238" s="65"/>
      <c r="AW238" s="65"/>
      <c r="AX238" s="65"/>
      <c r="AY238" s="65"/>
      <c r="AZ238" s="65"/>
      <c r="BA238" s="65"/>
      <c r="BB238" s="65"/>
      <c r="BC238" s="65"/>
      <c r="BD238" s="66"/>
    </row>
    <row r="239" ht="12.75" customHeight="1">
      <c r="A239" s="67">
        <v>238.0</v>
      </c>
      <c r="B239" s="30" t="s">
        <v>256</v>
      </c>
      <c r="C239" s="30">
        <v>1137.0</v>
      </c>
      <c r="D239" s="57">
        <v>24.0</v>
      </c>
      <c r="E239" s="31">
        <v>234.0</v>
      </c>
      <c r="F239" s="5">
        <v>99.0</v>
      </c>
      <c r="G239" s="58">
        <v>77.0</v>
      </c>
      <c r="H239" s="32">
        <v>176.0</v>
      </c>
      <c r="I239" s="6">
        <v>360.0</v>
      </c>
      <c r="J239" s="59">
        <v>1.0</v>
      </c>
      <c r="K239" s="60">
        <v>18.0</v>
      </c>
      <c r="L239" s="61">
        <v>5.0</v>
      </c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  <c r="AP239" s="65"/>
      <c r="AQ239" s="65"/>
      <c r="AR239" s="65"/>
      <c r="AS239" s="65"/>
      <c r="AT239" s="65"/>
      <c r="AU239" s="65"/>
      <c r="AV239" s="65"/>
      <c r="AW239" s="65"/>
      <c r="AX239" s="65"/>
      <c r="AY239" s="65"/>
      <c r="AZ239" s="65"/>
      <c r="BA239" s="65"/>
      <c r="BB239" s="65"/>
      <c r="BC239" s="65"/>
      <c r="BD239" s="66"/>
    </row>
    <row r="240" ht="12.75" customHeight="1">
      <c r="A240" s="67">
        <v>239.0</v>
      </c>
      <c r="B240" s="30" t="s">
        <v>257</v>
      </c>
      <c r="C240" s="30">
        <v>652.0</v>
      </c>
      <c r="D240" s="57">
        <v>77.0</v>
      </c>
      <c r="E240" s="31">
        <v>127.0</v>
      </c>
      <c r="F240" s="5">
        <v>115.0</v>
      </c>
      <c r="G240" s="58">
        <v>76.0</v>
      </c>
      <c r="H240" s="32">
        <v>59.0</v>
      </c>
      <c r="I240" s="6">
        <v>55.0</v>
      </c>
      <c r="J240" s="59">
        <v>4.0</v>
      </c>
      <c r="K240" s="60">
        <v>4.0</v>
      </c>
      <c r="L240" s="61">
        <v>5.0</v>
      </c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  <c r="AP240" s="65"/>
      <c r="AQ240" s="65"/>
      <c r="AR240" s="65"/>
      <c r="AS240" s="65"/>
      <c r="AT240" s="65"/>
      <c r="AU240" s="65"/>
      <c r="AV240" s="65"/>
      <c r="AW240" s="65"/>
      <c r="AX240" s="65"/>
      <c r="AY240" s="65"/>
      <c r="AZ240" s="65"/>
      <c r="BA240" s="65"/>
      <c r="BB240" s="65"/>
      <c r="BC240" s="65"/>
      <c r="BD240" s="66"/>
    </row>
    <row r="241" ht="12.75" customHeight="1">
      <c r="A241" s="67">
        <v>240.0</v>
      </c>
      <c r="B241" s="30" t="s">
        <v>258</v>
      </c>
      <c r="C241" s="30">
        <v>1546.0</v>
      </c>
      <c r="D241" s="57">
        <v>15.0</v>
      </c>
      <c r="E241" s="31">
        <v>319.0</v>
      </c>
      <c r="F241" s="5">
        <v>128.0</v>
      </c>
      <c r="G241" s="58">
        <v>114.0</v>
      </c>
      <c r="H241" s="32">
        <v>316.0</v>
      </c>
      <c r="I241" s="6">
        <v>476.0</v>
      </c>
      <c r="J241" s="59">
        <v>5.0</v>
      </c>
      <c r="K241" s="60">
        <v>28.0</v>
      </c>
      <c r="L241" s="61">
        <v>6.0</v>
      </c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  <c r="AP241" s="65"/>
      <c r="AQ241" s="65"/>
      <c r="AR241" s="65"/>
      <c r="AS241" s="65"/>
      <c r="AT241" s="65"/>
      <c r="AU241" s="65"/>
      <c r="AV241" s="65"/>
      <c r="AW241" s="65"/>
      <c r="AX241" s="65"/>
      <c r="AY241" s="65"/>
      <c r="AZ241" s="65"/>
      <c r="BA241" s="65"/>
      <c r="BB241" s="65"/>
      <c r="BC241" s="65"/>
      <c r="BD241" s="66"/>
    </row>
    <row r="242" ht="12.75" customHeight="1">
      <c r="A242" s="67">
        <v>241.0</v>
      </c>
      <c r="B242" s="30" t="s">
        <v>259</v>
      </c>
      <c r="C242" s="30">
        <v>1731.0</v>
      </c>
      <c r="D242" s="57">
        <v>34.0</v>
      </c>
      <c r="E242" s="31">
        <v>338.0</v>
      </c>
      <c r="F242" s="5">
        <v>108.0</v>
      </c>
      <c r="G242" s="58">
        <v>127.0</v>
      </c>
      <c r="H242" s="32">
        <v>325.0</v>
      </c>
      <c r="I242" s="6">
        <v>506.0</v>
      </c>
      <c r="J242" s="59">
        <v>7.0</v>
      </c>
      <c r="K242" s="60">
        <v>22.0</v>
      </c>
      <c r="L242" s="61">
        <v>11.0</v>
      </c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  <c r="AR242" s="65"/>
      <c r="AS242" s="65"/>
      <c r="AT242" s="65"/>
      <c r="AU242" s="65"/>
      <c r="AV242" s="65"/>
      <c r="AW242" s="65"/>
      <c r="AX242" s="65"/>
      <c r="AY242" s="65"/>
      <c r="AZ242" s="65"/>
      <c r="BA242" s="65"/>
      <c r="BB242" s="65"/>
      <c r="BC242" s="65"/>
      <c r="BD242" s="66"/>
    </row>
    <row r="243" ht="12.75" customHeight="1">
      <c r="A243" s="67">
        <v>242.0</v>
      </c>
      <c r="B243" s="30" t="s">
        <v>260</v>
      </c>
      <c r="C243" s="30">
        <v>1102.0</v>
      </c>
      <c r="D243" s="57">
        <v>13.0</v>
      </c>
      <c r="E243" s="31">
        <v>214.0</v>
      </c>
      <c r="F243" s="5">
        <v>72.0</v>
      </c>
      <c r="G243" s="58">
        <v>61.0</v>
      </c>
      <c r="H243" s="32">
        <v>168.0</v>
      </c>
      <c r="I243" s="6">
        <v>417.0</v>
      </c>
      <c r="J243" s="59">
        <v>1.0</v>
      </c>
      <c r="K243" s="60">
        <v>16.0</v>
      </c>
      <c r="L243" s="61">
        <v>5.0</v>
      </c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  <c r="AP243" s="65"/>
      <c r="AQ243" s="65"/>
      <c r="AR243" s="65"/>
      <c r="AS243" s="65"/>
      <c r="AT243" s="65"/>
      <c r="AU243" s="65"/>
      <c r="AV243" s="65"/>
      <c r="AW243" s="65"/>
      <c r="AX243" s="65"/>
      <c r="AY243" s="65"/>
      <c r="AZ243" s="65"/>
      <c r="BA243" s="65"/>
      <c r="BB243" s="65"/>
      <c r="BC243" s="65"/>
      <c r="BD243" s="66"/>
    </row>
    <row r="244" ht="12.75" customHeight="1">
      <c r="A244" s="67">
        <v>243.0</v>
      </c>
      <c r="B244" s="30" t="s">
        <v>261</v>
      </c>
      <c r="C244" s="30">
        <v>1210.0</v>
      </c>
      <c r="D244" s="57">
        <v>11.0</v>
      </c>
      <c r="E244" s="31">
        <v>206.0</v>
      </c>
      <c r="F244" s="5">
        <v>74.0</v>
      </c>
      <c r="G244" s="58">
        <v>63.0</v>
      </c>
      <c r="H244" s="32">
        <v>241.0</v>
      </c>
      <c r="I244" s="6">
        <v>427.0</v>
      </c>
      <c r="J244" s="59">
        <v>5.0</v>
      </c>
      <c r="K244" s="60">
        <v>15.0</v>
      </c>
      <c r="L244" s="61">
        <v>9.0</v>
      </c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  <c r="AV244" s="65"/>
      <c r="AW244" s="65"/>
      <c r="AX244" s="65"/>
      <c r="AY244" s="65"/>
      <c r="AZ244" s="65"/>
      <c r="BA244" s="65"/>
      <c r="BB244" s="65"/>
      <c r="BC244" s="65"/>
      <c r="BD244" s="66"/>
    </row>
    <row r="245" ht="12.75" customHeight="1">
      <c r="A245" s="67">
        <v>244.0</v>
      </c>
      <c r="B245" s="30" t="s">
        <v>262</v>
      </c>
      <c r="C245" s="30">
        <v>1464.0</v>
      </c>
      <c r="D245" s="57">
        <v>14.0</v>
      </c>
      <c r="E245" s="31">
        <v>291.0</v>
      </c>
      <c r="F245" s="5">
        <v>97.0</v>
      </c>
      <c r="G245" s="58">
        <v>87.0</v>
      </c>
      <c r="H245" s="32">
        <v>290.0</v>
      </c>
      <c r="I245" s="6">
        <v>570.0</v>
      </c>
      <c r="J245" s="59">
        <v>0.0</v>
      </c>
      <c r="K245" s="60">
        <v>15.0</v>
      </c>
      <c r="L245" s="61">
        <v>6.0</v>
      </c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  <c r="AP245" s="65"/>
      <c r="AQ245" s="65"/>
      <c r="AR245" s="65"/>
      <c r="AS245" s="65"/>
      <c r="AT245" s="65"/>
      <c r="AU245" s="65"/>
      <c r="AV245" s="65"/>
      <c r="AW245" s="65"/>
      <c r="AX245" s="65"/>
      <c r="AY245" s="65"/>
      <c r="AZ245" s="65"/>
      <c r="BA245" s="65"/>
      <c r="BB245" s="65"/>
      <c r="BC245" s="65"/>
      <c r="BD245" s="66"/>
    </row>
    <row r="246" ht="12.75" customHeight="1">
      <c r="A246" s="67">
        <v>245.0</v>
      </c>
      <c r="B246" s="30" t="s">
        <v>263</v>
      </c>
      <c r="C246" s="30">
        <v>1448.0</v>
      </c>
      <c r="D246" s="57">
        <v>25.0</v>
      </c>
      <c r="E246" s="31">
        <v>244.0</v>
      </c>
      <c r="F246" s="5">
        <v>111.0</v>
      </c>
      <c r="G246" s="58">
        <v>90.0</v>
      </c>
      <c r="H246" s="32">
        <v>281.0</v>
      </c>
      <c r="I246" s="6">
        <v>472.0</v>
      </c>
      <c r="J246" s="59">
        <v>6.0</v>
      </c>
      <c r="K246" s="60">
        <v>16.0</v>
      </c>
      <c r="L246" s="61">
        <v>12.0</v>
      </c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  <c r="AP246" s="65"/>
      <c r="AQ246" s="65"/>
      <c r="AR246" s="65"/>
      <c r="AS246" s="65"/>
      <c r="AT246" s="65"/>
      <c r="AU246" s="65"/>
      <c r="AV246" s="65"/>
      <c r="AW246" s="65"/>
      <c r="AX246" s="65"/>
      <c r="AY246" s="65"/>
      <c r="AZ246" s="65"/>
      <c r="BA246" s="65"/>
      <c r="BB246" s="65"/>
      <c r="BC246" s="65"/>
      <c r="BD246" s="66"/>
    </row>
    <row r="247" ht="12.75" customHeight="1">
      <c r="A247" s="67">
        <v>246.0</v>
      </c>
      <c r="B247" s="30" t="s">
        <v>264</v>
      </c>
      <c r="C247" s="30">
        <v>1168.0</v>
      </c>
      <c r="D247" s="57">
        <v>13.0</v>
      </c>
      <c r="E247" s="31">
        <v>213.0</v>
      </c>
      <c r="F247" s="5">
        <v>78.0</v>
      </c>
      <c r="G247" s="58">
        <v>72.0</v>
      </c>
      <c r="H247" s="32">
        <v>196.0</v>
      </c>
      <c r="I247" s="6">
        <v>449.0</v>
      </c>
      <c r="J247" s="59">
        <v>1.0</v>
      </c>
      <c r="K247" s="60">
        <v>18.0</v>
      </c>
      <c r="L247" s="61">
        <v>7.0</v>
      </c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  <c r="AP247" s="65"/>
      <c r="AQ247" s="65"/>
      <c r="AR247" s="65"/>
      <c r="AS247" s="65"/>
      <c r="AT247" s="65"/>
      <c r="AU247" s="65"/>
      <c r="AV247" s="65"/>
      <c r="AW247" s="65"/>
      <c r="AX247" s="65"/>
      <c r="AY247" s="65"/>
      <c r="AZ247" s="65"/>
      <c r="BA247" s="65"/>
      <c r="BB247" s="65"/>
      <c r="BC247" s="65"/>
      <c r="BD247" s="66"/>
    </row>
    <row r="248" ht="12.75" customHeight="1">
      <c r="A248" s="67">
        <v>247.0</v>
      </c>
      <c r="B248" s="30" t="s">
        <v>265</v>
      </c>
      <c r="C248" s="30">
        <v>137.0</v>
      </c>
      <c r="D248" s="57" t="s">
        <v>366</v>
      </c>
      <c r="E248" s="31">
        <v>28.0</v>
      </c>
      <c r="F248" s="5">
        <v>6.0</v>
      </c>
      <c r="G248" s="58" t="s">
        <v>366</v>
      </c>
      <c r="H248" s="32">
        <v>52.0</v>
      </c>
      <c r="I248" s="6">
        <v>33.0</v>
      </c>
      <c r="J248" s="59">
        <v>0.0</v>
      </c>
      <c r="K248" s="60">
        <v>1.0</v>
      </c>
      <c r="L248" s="61">
        <v>0.0</v>
      </c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  <c r="AP248" s="65"/>
      <c r="AQ248" s="65"/>
      <c r="AR248" s="65"/>
      <c r="AS248" s="65"/>
      <c r="AT248" s="65"/>
      <c r="AU248" s="65"/>
      <c r="AV248" s="65"/>
      <c r="AW248" s="65"/>
      <c r="AX248" s="65"/>
      <c r="AY248" s="65"/>
      <c r="AZ248" s="65"/>
      <c r="BA248" s="65"/>
      <c r="BB248" s="65"/>
      <c r="BC248" s="65"/>
      <c r="BD248" s="66"/>
    </row>
    <row r="249" ht="12.75" customHeight="1">
      <c r="A249" s="67">
        <v>248.0</v>
      </c>
      <c r="B249" s="30" t="s">
        <v>266</v>
      </c>
      <c r="C249" s="30">
        <v>204.0</v>
      </c>
      <c r="D249" s="57" t="s">
        <v>366</v>
      </c>
      <c r="E249" s="31">
        <v>57.0</v>
      </c>
      <c r="F249" s="5">
        <v>8.0</v>
      </c>
      <c r="G249" s="58" t="s">
        <v>366</v>
      </c>
      <c r="H249" s="32">
        <v>55.0</v>
      </c>
      <c r="I249" s="6">
        <v>47.0</v>
      </c>
      <c r="J249" s="59">
        <v>0.0</v>
      </c>
      <c r="K249" s="60">
        <v>1.0</v>
      </c>
      <c r="L249" s="61">
        <v>0.0</v>
      </c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  <c r="AX249" s="65"/>
      <c r="AY249" s="65"/>
      <c r="AZ249" s="65"/>
      <c r="BA249" s="65"/>
      <c r="BB249" s="65"/>
      <c r="BC249" s="65"/>
      <c r="BD249" s="66"/>
    </row>
    <row r="250" ht="12.75" customHeight="1">
      <c r="A250" s="67">
        <v>249.0</v>
      </c>
      <c r="B250" s="30" t="s">
        <v>267</v>
      </c>
      <c r="C250" s="30">
        <v>375.0</v>
      </c>
      <c r="D250" s="57">
        <v>15.0</v>
      </c>
      <c r="E250" s="31">
        <v>89.0</v>
      </c>
      <c r="F250" s="5">
        <v>60.0</v>
      </c>
      <c r="G250" s="58">
        <v>17.0</v>
      </c>
      <c r="H250" s="32">
        <v>38.0</v>
      </c>
      <c r="I250" s="6">
        <v>72.0</v>
      </c>
      <c r="J250" s="59">
        <v>1.0</v>
      </c>
      <c r="K250" s="60">
        <v>6.0</v>
      </c>
      <c r="L250" s="61">
        <v>3.0</v>
      </c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  <c r="AP250" s="65"/>
      <c r="AQ250" s="65"/>
      <c r="AR250" s="65"/>
      <c r="AS250" s="65"/>
      <c r="AT250" s="65"/>
      <c r="AU250" s="65"/>
      <c r="AV250" s="65"/>
      <c r="AW250" s="65"/>
      <c r="AX250" s="65"/>
      <c r="AY250" s="65"/>
      <c r="AZ250" s="65"/>
      <c r="BA250" s="65"/>
      <c r="BB250" s="65"/>
      <c r="BC250" s="65"/>
      <c r="BD250" s="66"/>
    </row>
    <row r="251" ht="12.75" customHeight="1">
      <c r="A251" s="67">
        <v>250.0</v>
      </c>
      <c r="B251" s="30" t="s">
        <v>268</v>
      </c>
      <c r="C251" s="30">
        <v>1405.0</v>
      </c>
      <c r="D251" s="57">
        <v>76.0</v>
      </c>
      <c r="E251" s="31">
        <v>320.0</v>
      </c>
      <c r="F251" s="5">
        <v>185.0</v>
      </c>
      <c r="G251" s="58">
        <v>67.0</v>
      </c>
      <c r="H251" s="32">
        <v>146.0</v>
      </c>
      <c r="I251" s="6">
        <v>252.0</v>
      </c>
      <c r="J251" s="59">
        <v>12.0</v>
      </c>
      <c r="K251" s="60">
        <v>18.0</v>
      </c>
      <c r="L251" s="61">
        <v>7.0</v>
      </c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  <c r="AP251" s="65"/>
      <c r="AQ251" s="65"/>
      <c r="AR251" s="65"/>
      <c r="AS251" s="65"/>
      <c r="AT251" s="65"/>
      <c r="AU251" s="65"/>
      <c r="AV251" s="65"/>
      <c r="AW251" s="65"/>
      <c r="AX251" s="65"/>
      <c r="AY251" s="65"/>
      <c r="AZ251" s="65"/>
      <c r="BA251" s="65"/>
      <c r="BB251" s="65"/>
      <c r="BC251" s="65"/>
      <c r="BD251" s="66"/>
    </row>
    <row r="252" ht="12.75" customHeight="1">
      <c r="A252" s="67">
        <v>251.0</v>
      </c>
      <c r="B252" s="30" t="s">
        <v>269</v>
      </c>
      <c r="C252" s="30">
        <v>1383.0</v>
      </c>
      <c r="D252" s="57">
        <v>75.0</v>
      </c>
      <c r="E252" s="31">
        <v>314.0</v>
      </c>
      <c r="F252" s="5">
        <v>170.0</v>
      </c>
      <c r="G252" s="58">
        <v>84.0</v>
      </c>
      <c r="H252" s="32">
        <v>134.0</v>
      </c>
      <c r="I252" s="6">
        <v>272.0</v>
      </c>
      <c r="J252" s="59">
        <v>9.0</v>
      </c>
      <c r="K252" s="60">
        <v>14.0</v>
      </c>
      <c r="L252" s="61">
        <v>17.0</v>
      </c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  <c r="AP252" s="65"/>
      <c r="AQ252" s="65"/>
      <c r="AR252" s="65"/>
      <c r="AS252" s="65"/>
      <c r="AT252" s="65"/>
      <c r="AU252" s="65"/>
      <c r="AV252" s="65"/>
      <c r="AW252" s="65"/>
      <c r="AX252" s="65"/>
      <c r="AY252" s="65"/>
      <c r="AZ252" s="65"/>
      <c r="BA252" s="65"/>
      <c r="BB252" s="65"/>
      <c r="BC252" s="65"/>
      <c r="BD252" s="66"/>
    </row>
    <row r="253" ht="12.75" customHeight="1">
      <c r="A253" s="67">
        <v>252.0</v>
      </c>
      <c r="B253" s="30" t="s">
        <v>270</v>
      </c>
      <c r="C253" s="30">
        <v>418.0</v>
      </c>
      <c r="D253" s="57">
        <v>23.0</v>
      </c>
      <c r="E253" s="31">
        <v>116.0</v>
      </c>
      <c r="F253" s="5">
        <v>38.0</v>
      </c>
      <c r="G253" s="58">
        <v>14.0</v>
      </c>
      <c r="H253" s="32">
        <v>50.0</v>
      </c>
      <c r="I253" s="6">
        <v>55.0</v>
      </c>
      <c r="J253" s="59">
        <v>2.0</v>
      </c>
      <c r="K253" s="60">
        <v>6.0</v>
      </c>
      <c r="L253" s="61">
        <v>0.0</v>
      </c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  <c r="AP253" s="65"/>
      <c r="AQ253" s="65"/>
      <c r="AR253" s="65"/>
      <c r="AS253" s="65"/>
      <c r="AT253" s="65"/>
      <c r="AU253" s="65"/>
      <c r="AV253" s="65"/>
      <c r="AW253" s="65"/>
      <c r="AX253" s="65"/>
      <c r="AY253" s="65"/>
      <c r="AZ253" s="65"/>
      <c r="BA253" s="65"/>
      <c r="BB253" s="65"/>
      <c r="BC253" s="65"/>
      <c r="BD253" s="66"/>
    </row>
    <row r="254" ht="12.75" customHeight="1">
      <c r="A254" s="67">
        <v>253.0</v>
      </c>
      <c r="B254" s="30" t="s">
        <v>271</v>
      </c>
      <c r="C254" s="30">
        <v>548.0</v>
      </c>
      <c r="D254" s="57">
        <v>8.0</v>
      </c>
      <c r="E254" s="31">
        <v>87.0</v>
      </c>
      <c r="F254" s="5">
        <v>40.0</v>
      </c>
      <c r="G254" s="58">
        <v>35.0</v>
      </c>
      <c r="H254" s="32">
        <v>114.0</v>
      </c>
      <c r="I254" s="6">
        <v>191.0</v>
      </c>
      <c r="J254" s="59">
        <v>2.0</v>
      </c>
      <c r="K254" s="60">
        <v>5.0</v>
      </c>
      <c r="L254" s="61">
        <v>1.0</v>
      </c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  <c r="BA254" s="65"/>
      <c r="BB254" s="65"/>
      <c r="BC254" s="65"/>
      <c r="BD254" s="66"/>
    </row>
    <row r="255" ht="12.75" customHeight="1">
      <c r="A255" s="67">
        <v>254.0</v>
      </c>
      <c r="B255" s="30" t="s">
        <v>272</v>
      </c>
      <c r="C255" s="30">
        <v>292.0</v>
      </c>
      <c r="D255" s="57">
        <v>3.0</v>
      </c>
      <c r="E255" s="31">
        <v>70.0</v>
      </c>
      <c r="F255" s="5">
        <v>22.0</v>
      </c>
      <c r="G255" s="58">
        <v>22.0</v>
      </c>
      <c r="H255" s="32">
        <v>41.0</v>
      </c>
      <c r="I255" s="6">
        <v>76.0</v>
      </c>
      <c r="J255" s="59">
        <v>0.0</v>
      </c>
      <c r="K255" s="60">
        <v>3.0</v>
      </c>
      <c r="L255" s="61">
        <v>2.0</v>
      </c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  <c r="AP255" s="65"/>
      <c r="AQ255" s="65"/>
      <c r="AR255" s="65"/>
      <c r="AS255" s="65"/>
      <c r="AT255" s="65"/>
      <c r="AU255" s="65"/>
      <c r="AV255" s="65"/>
      <c r="AW255" s="65"/>
      <c r="AX255" s="65"/>
      <c r="AY255" s="65"/>
      <c r="AZ255" s="65"/>
      <c r="BA255" s="65"/>
      <c r="BB255" s="65"/>
      <c r="BC255" s="65"/>
      <c r="BD255" s="66"/>
    </row>
    <row r="256" ht="12.75" customHeight="1">
      <c r="A256" s="67">
        <v>255.0</v>
      </c>
      <c r="B256" s="30" t="s">
        <v>273</v>
      </c>
      <c r="C256" s="30">
        <v>113.0</v>
      </c>
      <c r="D256" s="57">
        <v>7.0</v>
      </c>
      <c r="E256" s="31">
        <v>32.0</v>
      </c>
      <c r="F256" s="5">
        <v>7.0</v>
      </c>
      <c r="G256" s="58">
        <v>6.0</v>
      </c>
      <c r="H256" s="32">
        <v>8.0</v>
      </c>
      <c r="I256" s="6">
        <v>5.0</v>
      </c>
      <c r="J256" s="59">
        <v>0.0</v>
      </c>
      <c r="K256" s="60">
        <v>0.0</v>
      </c>
      <c r="L256" s="61">
        <v>0.0</v>
      </c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65"/>
      <c r="AW256" s="65"/>
      <c r="AX256" s="65"/>
      <c r="AY256" s="65"/>
      <c r="AZ256" s="65"/>
      <c r="BA256" s="65"/>
      <c r="BB256" s="65"/>
      <c r="BC256" s="65"/>
      <c r="BD256" s="66"/>
    </row>
    <row r="257" ht="12.75" customHeight="1">
      <c r="A257" s="67">
        <v>256.0</v>
      </c>
      <c r="B257" s="30" t="s">
        <v>274</v>
      </c>
      <c r="C257" s="30">
        <v>809.0</v>
      </c>
      <c r="D257" s="57">
        <v>26.0</v>
      </c>
      <c r="E257" s="31">
        <v>169.0</v>
      </c>
      <c r="F257" s="5">
        <v>93.0</v>
      </c>
      <c r="G257" s="58">
        <v>53.0</v>
      </c>
      <c r="H257" s="32">
        <v>84.0</v>
      </c>
      <c r="I257" s="6">
        <v>138.0</v>
      </c>
      <c r="J257" s="59">
        <v>4.0</v>
      </c>
      <c r="K257" s="60">
        <v>16.0</v>
      </c>
      <c r="L257" s="61">
        <v>7.0</v>
      </c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  <c r="AP257" s="65"/>
      <c r="AQ257" s="65"/>
      <c r="AR257" s="65"/>
      <c r="AS257" s="65"/>
      <c r="AT257" s="65"/>
      <c r="AU257" s="65"/>
      <c r="AV257" s="65"/>
      <c r="AW257" s="65"/>
      <c r="AX257" s="65"/>
      <c r="AY257" s="65"/>
      <c r="AZ257" s="65"/>
      <c r="BA257" s="65"/>
      <c r="BB257" s="65"/>
      <c r="BC257" s="65"/>
      <c r="BD257" s="66"/>
    </row>
    <row r="258" ht="12.75" customHeight="1">
      <c r="A258" s="67">
        <v>257.0</v>
      </c>
      <c r="B258" s="30" t="s">
        <v>275</v>
      </c>
      <c r="C258" s="30">
        <v>616.0</v>
      </c>
      <c r="D258" s="57">
        <v>35.0</v>
      </c>
      <c r="E258" s="31">
        <v>132.0</v>
      </c>
      <c r="F258" s="5">
        <v>66.0</v>
      </c>
      <c r="G258" s="58">
        <v>30.0</v>
      </c>
      <c r="H258" s="32">
        <v>60.0</v>
      </c>
      <c r="I258" s="6">
        <v>102.0</v>
      </c>
      <c r="J258" s="59">
        <v>2.0</v>
      </c>
      <c r="K258" s="60">
        <v>7.0</v>
      </c>
      <c r="L258" s="61">
        <v>4.0</v>
      </c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  <c r="AZ258" s="65"/>
      <c r="BA258" s="65"/>
      <c r="BB258" s="65"/>
      <c r="BC258" s="65"/>
      <c r="BD258" s="66"/>
    </row>
    <row r="259" ht="12.75" customHeight="1">
      <c r="A259" s="67">
        <v>258.0</v>
      </c>
      <c r="B259" s="30" t="s">
        <v>276</v>
      </c>
      <c r="C259" s="30">
        <v>390.0</v>
      </c>
      <c r="D259" s="57">
        <v>13.0</v>
      </c>
      <c r="E259" s="31">
        <v>98.0</v>
      </c>
      <c r="F259" s="5">
        <v>66.0</v>
      </c>
      <c r="G259" s="58">
        <v>19.0</v>
      </c>
      <c r="H259" s="32">
        <v>49.0</v>
      </c>
      <c r="I259" s="6">
        <v>71.0</v>
      </c>
      <c r="J259" s="59">
        <v>0.0</v>
      </c>
      <c r="K259" s="60">
        <v>5.0</v>
      </c>
      <c r="L259" s="61">
        <v>0.0</v>
      </c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  <c r="AP259" s="65"/>
      <c r="AQ259" s="65"/>
      <c r="AR259" s="65"/>
      <c r="AS259" s="65"/>
      <c r="AT259" s="65"/>
      <c r="AU259" s="65"/>
      <c r="AV259" s="65"/>
      <c r="AW259" s="65"/>
      <c r="AX259" s="65"/>
      <c r="AY259" s="65"/>
      <c r="AZ259" s="65"/>
      <c r="BA259" s="65"/>
      <c r="BB259" s="65"/>
      <c r="BC259" s="65"/>
      <c r="BD259" s="66"/>
    </row>
    <row r="260" ht="12.75" customHeight="1">
      <c r="A260" s="67">
        <v>259.0</v>
      </c>
      <c r="B260" s="30" t="s">
        <v>277</v>
      </c>
      <c r="C260" s="30">
        <v>752.0</v>
      </c>
      <c r="D260" s="57">
        <v>6.0</v>
      </c>
      <c r="E260" s="31">
        <v>121.0</v>
      </c>
      <c r="F260" s="5">
        <v>43.0</v>
      </c>
      <c r="G260" s="58">
        <v>63.0</v>
      </c>
      <c r="H260" s="32">
        <v>158.0</v>
      </c>
      <c r="I260" s="6">
        <v>265.0</v>
      </c>
      <c r="J260" s="59">
        <v>1.0</v>
      </c>
      <c r="K260" s="60">
        <v>7.0</v>
      </c>
      <c r="L260" s="61">
        <v>3.0</v>
      </c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  <c r="AP260" s="65"/>
      <c r="AQ260" s="65"/>
      <c r="AR260" s="65"/>
      <c r="AS260" s="65"/>
      <c r="AT260" s="65"/>
      <c r="AU260" s="65"/>
      <c r="AV260" s="65"/>
      <c r="AW260" s="65"/>
      <c r="AX260" s="65"/>
      <c r="AY260" s="65"/>
      <c r="AZ260" s="65"/>
      <c r="BA260" s="65"/>
      <c r="BB260" s="65"/>
      <c r="BC260" s="65"/>
      <c r="BD260" s="66"/>
    </row>
    <row r="261" ht="12.75" customHeight="1">
      <c r="A261" s="67">
        <v>260.0</v>
      </c>
      <c r="B261" s="30" t="s">
        <v>278</v>
      </c>
      <c r="C261" s="30">
        <v>1106.0</v>
      </c>
      <c r="D261" s="57">
        <v>30.0</v>
      </c>
      <c r="E261" s="31">
        <v>213.0</v>
      </c>
      <c r="F261" s="5">
        <v>89.0</v>
      </c>
      <c r="G261" s="58">
        <v>63.0</v>
      </c>
      <c r="H261" s="32">
        <v>138.0</v>
      </c>
      <c r="I261" s="6">
        <v>274.0</v>
      </c>
      <c r="J261" s="59">
        <v>3.0</v>
      </c>
      <c r="K261" s="60">
        <v>12.0</v>
      </c>
      <c r="L261" s="61">
        <v>12.0</v>
      </c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  <c r="AP261" s="65"/>
      <c r="AQ261" s="65"/>
      <c r="AR261" s="65"/>
      <c r="AS261" s="65"/>
      <c r="AT261" s="65"/>
      <c r="AU261" s="65"/>
      <c r="AV261" s="65"/>
      <c r="AW261" s="65"/>
      <c r="AX261" s="65"/>
      <c r="AY261" s="65"/>
      <c r="AZ261" s="65"/>
      <c r="BA261" s="65"/>
      <c r="BB261" s="65"/>
      <c r="BC261" s="65"/>
      <c r="BD261" s="66"/>
    </row>
    <row r="262" ht="12.75" customHeight="1">
      <c r="A262" s="67">
        <v>261.0</v>
      </c>
      <c r="B262" s="30" t="s">
        <v>279</v>
      </c>
      <c r="C262" s="30">
        <v>2036.0</v>
      </c>
      <c r="D262" s="57">
        <v>31.0</v>
      </c>
      <c r="E262" s="31">
        <v>410.0</v>
      </c>
      <c r="F262" s="5">
        <v>150.0</v>
      </c>
      <c r="G262" s="58">
        <v>159.0</v>
      </c>
      <c r="H262" s="32">
        <v>387.0</v>
      </c>
      <c r="I262" s="6">
        <v>539.0</v>
      </c>
      <c r="J262" s="59">
        <v>8.0</v>
      </c>
      <c r="K262" s="60">
        <v>39.0</v>
      </c>
      <c r="L262" s="61">
        <v>14.0</v>
      </c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  <c r="AP262" s="65"/>
      <c r="AQ262" s="65"/>
      <c r="AR262" s="65"/>
      <c r="AS262" s="65"/>
      <c r="AT262" s="65"/>
      <c r="AU262" s="65"/>
      <c r="AV262" s="65"/>
      <c r="AW262" s="65"/>
      <c r="AX262" s="65"/>
      <c r="AY262" s="65"/>
      <c r="AZ262" s="65"/>
      <c r="BA262" s="65"/>
      <c r="BB262" s="65"/>
      <c r="BC262" s="65"/>
      <c r="BD262" s="66"/>
    </row>
    <row r="263" ht="12.75" customHeight="1">
      <c r="A263" s="67">
        <v>262.0</v>
      </c>
      <c r="B263" s="30" t="s">
        <v>280</v>
      </c>
      <c r="C263" s="30">
        <v>802.0</v>
      </c>
      <c r="D263" s="57">
        <v>13.0</v>
      </c>
      <c r="E263" s="31">
        <v>152.0</v>
      </c>
      <c r="F263" s="5">
        <v>60.0</v>
      </c>
      <c r="G263" s="58">
        <v>73.0</v>
      </c>
      <c r="H263" s="32">
        <v>151.0</v>
      </c>
      <c r="I263" s="6">
        <v>243.0</v>
      </c>
      <c r="J263" s="59">
        <v>5.0</v>
      </c>
      <c r="K263" s="60">
        <v>16.0</v>
      </c>
      <c r="L263" s="61">
        <v>4.0</v>
      </c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  <c r="AP263" s="65"/>
      <c r="AQ263" s="65"/>
      <c r="AR263" s="65"/>
      <c r="AS263" s="65"/>
      <c r="AT263" s="65"/>
      <c r="AU263" s="65"/>
      <c r="AV263" s="65"/>
      <c r="AW263" s="65"/>
      <c r="AX263" s="65"/>
      <c r="AY263" s="65"/>
      <c r="AZ263" s="65"/>
      <c r="BA263" s="65"/>
      <c r="BB263" s="65"/>
      <c r="BC263" s="65"/>
      <c r="BD263" s="66"/>
    </row>
    <row r="264" ht="12.75" customHeight="1">
      <c r="A264" s="67">
        <v>263.0</v>
      </c>
      <c r="B264" s="30" t="s">
        <v>281</v>
      </c>
      <c r="C264" s="30">
        <v>1844.0</v>
      </c>
      <c r="D264" s="57">
        <v>35.0</v>
      </c>
      <c r="E264" s="31">
        <v>336.0</v>
      </c>
      <c r="F264" s="5">
        <v>117.0</v>
      </c>
      <c r="G264" s="58">
        <v>146.0</v>
      </c>
      <c r="H264" s="32">
        <v>279.0</v>
      </c>
      <c r="I264" s="6">
        <v>592.0</v>
      </c>
      <c r="J264" s="59">
        <v>7.0</v>
      </c>
      <c r="K264" s="60">
        <v>27.0</v>
      </c>
      <c r="L264" s="61">
        <v>8.0</v>
      </c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  <c r="AP264" s="65"/>
      <c r="AQ264" s="65"/>
      <c r="AR264" s="65"/>
      <c r="AS264" s="65"/>
      <c r="AT264" s="65"/>
      <c r="AU264" s="65"/>
      <c r="AV264" s="65"/>
      <c r="AW264" s="65"/>
      <c r="AX264" s="65"/>
      <c r="AY264" s="65"/>
      <c r="AZ264" s="65"/>
      <c r="BA264" s="65"/>
      <c r="BB264" s="65"/>
      <c r="BC264" s="65"/>
      <c r="BD264" s="66"/>
    </row>
    <row r="265" ht="12.75" customHeight="1">
      <c r="A265" s="67">
        <v>264.0</v>
      </c>
      <c r="B265" s="30" t="s">
        <v>282</v>
      </c>
      <c r="C265" s="30">
        <v>966.0</v>
      </c>
      <c r="D265" s="57">
        <v>10.0</v>
      </c>
      <c r="E265" s="31">
        <v>305.0</v>
      </c>
      <c r="F265" s="5">
        <v>86.0</v>
      </c>
      <c r="G265" s="58">
        <v>29.0</v>
      </c>
      <c r="H265" s="32">
        <v>230.0</v>
      </c>
      <c r="I265" s="6">
        <v>224.0</v>
      </c>
      <c r="J265" s="59">
        <v>4.0</v>
      </c>
      <c r="K265" s="60">
        <v>8.0</v>
      </c>
      <c r="L265" s="61">
        <v>5.0</v>
      </c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  <c r="AP265" s="65"/>
      <c r="AQ265" s="65"/>
      <c r="AR265" s="65"/>
      <c r="AS265" s="65"/>
      <c r="AT265" s="65"/>
      <c r="AU265" s="65"/>
      <c r="AV265" s="65"/>
      <c r="AW265" s="65"/>
      <c r="AX265" s="65"/>
      <c r="AY265" s="65"/>
      <c r="AZ265" s="65"/>
      <c r="BA265" s="65"/>
      <c r="BB265" s="65"/>
      <c r="BC265" s="65"/>
      <c r="BD265" s="66"/>
    </row>
    <row r="266" ht="12.75" customHeight="1">
      <c r="A266" s="67">
        <v>265.0</v>
      </c>
      <c r="B266" s="30" t="s">
        <v>283</v>
      </c>
      <c r="C266" s="30">
        <v>537.0</v>
      </c>
      <c r="D266" s="57">
        <v>13.0</v>
      </c>
      <c r="E266" s="31">
        <v>137.0</v>
      </c>
      <c r="F266" s="5">
        <v>45.0</v>
      </c>
      <c r="G266" s="58">
        <v>32.0</v>
      </c>
      <c r="H266" s="32">
        <v>81.0</v>
      </c>
      <c r="I266" s="6">
        <v>134.0</v>
      </c>
      <c r="J266" s="59">
        <v>0.0</v>
      </c>
      <c r="K266" s="60">
        <v>5.0</v>
      </c>
      <c r="L266" s="61">
        <v>0.0</v>
      </c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  <c r="AP266" s="65"/>
      <c r="AQ266" s="65"/>
      <c r="AR266" s="65"/>
      <c r="AS266" s="65"/>
      <c r="AT266" s="65"/>
      <c r="AU266" s="65"/>
      <c r="AV266" s="65"/>
      <c r="AW266" s="65"/>
      <c r="AX266" s="65"/>
      <c r="AY266" s="65"/>
      <c r="AZ266" s="65"/>
      <c r="BA266" s="65"/>
      <c r="BB266" s="65"/>
      <c r="BC266" s="65"/>
      <c r="BD266" s="66"/>
    </row>
    <row r="267" ht="12.75" customHeight="1">
      <c r="A267" s="67">
        <v>266.0</v>
      </c>
      <c r="B267" s="30" t="s">
        <v>284</v>
      </c>
      <c r="C267" s="30">
        <v>354.0</v>
      </c>
      <c r="D267" s="57" t="s">
        <v>366</v>
      </c>
      <c r="E267" s="31">
        <v>71.0</v>
      </c>
      <c r="F267" s="5">
        <v>3.0</v>
      </c>
      <c r="G267" s="58" t="s">
        <v>366</v>
      </c>
      <c r="H267" s="32">
        <v>152.0</v>
      </c>
      <c r="I267" s="6">
        <v>70.0</v>
      </c>
      <c r="J267" s="59">
        <v>0.0</v>
      </c>
      <c r="K267" s="60">
        <v>11.0</v>
      </c>
      <c r="L267" s="61">
        <v>0.0</v>
      </c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  <c r="AP267" s="65"/>
      <c r="AQ267" s="65"/>
      <c r="AR267" s="65"/>
      <c r="AS267" s="65"/>
      <c r="AT267" s="65"/>
      <c r="AU267" s="65"/>
      <c r="AV267" s="65"/>
      <c r="AW267" s="65"/>
      <c r="AX267" s="65"/>
      <c r="AY267" s="65"/>
      <c r="AZ267" s="65"/>
      <c r="BA267" s="65"/>
      <c r="BB267" s="65"/>
      <c r="BC267" s="65"/>
      <c r="BD267" s="66"/>
    </row>
    <row r="268" ht="12.75" customHeight="1">
      <c r="A268" s="67">
        <v>267.0</v>
      </c>
      <c r="B268" s="30" t="s">
        <v>285</v>
      </c>
      <c r="C268" s="30">
        <v>936.0</v>
      </c>
      <c r="D268" s="57">
        <v>9.0</v>
      </c>
      <c r="E268" s="31">
        <v>261.0</v>
      </c>
      <c r="F268" s="5">
        <v>123.0</v>
      </c>
      <c r="G268" s="58">
        <v>37.0</v>
      </c>
      <c r="H268" s="32">
        <v>131.0</v>
      </c>
      <c r="I268" s="6">
        <v>263.0</v>
      </c>
      <c r="J268" s="59">
        <v>1.0</v>
      </c>
      <c r="K268" s="60">
        <v>11.0</v>
      </c>
      <c r="L268" s="61">
        <v>5.0</v>
      </c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  <c r="AP268" s="65"/>
      <c r="AQ268" s="65"/>
      <c r="AR268" s="65"/>
      <c r="AS268" s="65"/>
      <c r="AT268" s="65"/>
      <c r="AU268" s="65"/>
      <c r="AV268" s="65"/>
      <c r="AW268" s="65"/>
      <c r="AX268" s="65"/>
      <c r="AY268" s="65"/>
      <c r="AZ268" s="65"/>
      <c r="BA268" s="65"/>
      <c r="BB268" s="65"/>
      <c r="BC268" s="65"/>
      <c r="BD268" s="66"/>
    </row>
    <row r="269" ht="12.75" customHeight="1">
      <c r="A269" s="67">
        <v>268.0</v>
      </c>
      <c r="B269" s="30" t="s">
        <v>286</v>
      </c>
      <c r="C269" s="30">
        <v>322.0</v>
      </c>
      <c r="D269" s="57">
        <v>15.0</v>
      </c>
      <c r="E269" s="31">
        <v>75.0</v>
      </c>
      <c r="F269" s="5">
        <v>35.0</v>
      </c>
      <c r="G269" s="58">
        <v>15.0</v>
      </c>
      <c r="H269" s="32">
        <v>27.0</v>
      </c>
      <c r="I269" s="6">
        <v>50.0</v>
      </c>
      <c r="J269" s="59">
        <v>2.0</v>
      </c>
      <c r="K269" s="60">
        <v>6.0</v>
      </c>
      <c r="L269" s="61">
        <v>1.0</v>
      </c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  <c r="AR269" s="65"/>
      <c r="AS269" s="65"/>
      <c r="AT269" s="65"/>
      <c r="AU269" s="65"/>
      <c r="AV269" s="65"/>
      <c r="AW269" s="65"/>
      <c r="AX269" s="65"/>
      <c r="AY269" s="65"/>
      <c r="AZ269" s="65"/>
      <c r="BA269" s="65"/>
      <c r="BB269" s="65"/>
      <c r="BC269" s="65"/>
      <c r="BD269" s="66"/>
    </row>
    <row r="270" ht="12.75" customHeight="1">
      <c r="A270" s="67">
        <v>269.0</v>
      </c>
      <c r="B270" s="30" t="s">
        <v>287</v>
      </c>
      <c r="C270" s="30">
        <v>132.0</v>
      </c>
      <c r="D270" s="57">
        <v>3.0</v>
      </c>
      <c r="E270" s="31">
        <v>29.0</v>
      </c>
      <c r="F270" s="5">
        <v>20.0</v>
      </c>
      <c r="G270" s="58">
        <v>9.0</v>
      </c>
      <c r="H270" s="32">
        <v>13.0</v>
      </c>
      <c r="I270" s="6">
        <v>23.0</v>
      </c>
      <c r="J270" s="59">
        <v>0.0</v>
      </c>
      <c r="K270" s="60">
        <v>1.0</v>
      </c>
      <c r="L270" s="61">
        <v>1.0</v>
      </c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  <c r="AP270" s="65"/>
      <c r="AQ270" s="65"/>
      <c r="AR270" s="65"/>
      <c r="AS270" s="65"/>
      <c r="AT270" s="65"/>
      <c r="AU270" s="65"/>
      <c r="AV270" s="65"/>
      <c r="AW270" s="65"/>
      <c r="AX270" s="65"/>
      <c r="AY270" s="65"/>
      <c r="AZ270" s="65"/>
      <c r="BA270" s="65"/>
      <c r="BB270" s="65"/>
      <c r="BC270" s="65"/>
      <c r="BD270" s="66"/>
    </row>
    <row r="271" ht="12.75" customHeight="1">
      <c r="A271" s="67">
        <v>270.0</v>
      </c>
      <c r="B271" s="30" t="s">
        <v>288</v>
      </c>
      <c r="C271" s="30">
        <v>1560.0</v>
      </c>
      <c r="D271" s="57">
        <v>28.0</v>
      </c>
      <c r="E271" s="31">
        <v>317.0</v>
      </c>
      <c r="F271" s="5">
        <v>107.0</v>
      </c>
      <c r="G271" s="58">
        <v>132.0</v>
      </c>
      <c r="H271" s="32">
        <v>296.0</v>
      </c>
      <c r="I271" s="6">
        <v>405.0</v>
      </c>
      <c r="J271" s="59">
        <v>9.0</v>
      </c>
      <c r="K271" s="60">
        <v>19.0</v>
      </c>
      <c r="L271" s="61">
        <v>5.0</v>
      </c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  <c r="AV271" s="65"/>
      <c r="AW271" s="65"/>
      <c r="AX271" s="65"/>
      <c r="AY271" s="65"/>
      <c r="AZ271" s="65"/>
      <c r="BA271" s="65"/>
      <c r="BB271" s="65"/>
      <c r="BC271" s="65"/>
      <c r="BD271" s="66"/>
    </row>
    <row r="272" ht="12.75" customHeight="1">
      <c r="A272" s="67">
        <v>271.0</v>
      </c>
      <c r="B272" s="30" t="s">
        <v>289</v>
      </c>
      <c r="C272" s="30">
        <v>208.0</v>
      </c>
      <c r="D272" s="57">
        <v>14.0</v>
      </c>
      <c r="E272" s="31">
        <v>36.0</v>
      </c>
      <c r="F272" s="5">
        <v>9.0</v>
      </c>
      <c r="G272" s="58">
        <v>17.0</v>
      </c>
      <c r="H272" s="32">
        <v>27.0</v>
      </c>
      <c r="I272" s="6">
        <v>31.0</v>
      </c>
      <c r="J272" s="59">
        <v>3.0</v>
      </c>
      <c r="K272" s="60">
        <v>3.0</v>
      </c>
      <c r="L272" s="61">
        <v>1.0</v>
      </c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  <c r="AP272" s="65"/>
      <c r="AQ272" s="65"/>
      <c r="AR272" s="65"/>
      <c r="AS272" s="65"/>
      <c r="AT272" s="65"/>
      <c r="AU272" s="65"/>
      <c r="AV272" s="65"/>
      <c r="AW272" s="65"/>
      <c r="AX272" s="65"/>
      <c r="AY272" s="65"/>
      <c r="AZ272" s="65"/>
      <c r="BA272" s="65"/>
      <c r="BB272" s="65"/>
      <c r="BC272" s="65"/>
      <c r="BD272" s="66"/>
    </row>
    <row r="273" ht="12.75" customHeight="1">
      <c r="A273" s="67">
        <v>272.0</v>
      </c>
      <c r="B273" s="30" t="s">
        <v>290</v>
      </c>
      <c r="C273" s="30">
        <v>385.0</v>
      </c>
      <c r="D273" s="57">
        <v>4.0</v>
      </c>
      <c r="E273" s="31">
        <v>80.0</v>
      </c>
      <c r="F273" s="5">
        <v>27.0</v>
      </c>
      <c r="G273" s="58">
        <v>24.0</v>
      </c>
      <c r="H273" s="32">
        <v>72.0</v>
      </c>
      <c r="I273" s="6">
        <v>121.0</v>
      </c>
      <c r="J273" s="59">
        <v>2.0</v>
      </c>
      <c r="K273" s="60">
        <v>3.0</v>
      </c>
      <c r="L273" s="61">
        <v>1.0</v>
      </c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  <c r="AP273" s="65"/>
      <c r="AQ273" s="65"/>
      <c r="AR273" s="65"/>
      <c r="AS273" s="65"/>
      <c r="AT273" s="65"/>
      <c r="AU273" s="65"/>
      <c r="AV273" s="65"/>
      <c r="AW273" s="65"/>
      <c r="AX273" s="65"/>
      <c r="AY273" s="65"/>
      <c r="AZ273" s="65"/>
      <c r="BA273" s="65"/>
      <c r="BB273" s="65"/>
      <c r="BC273" s="65"/>
      <c r="BD273" s="66"/>
    </row>
    <row r="274" ht="12.75" customHeight="1">
      <c r="A274" s="67">
        <v>273.0</v>
      </c>
      <c r="B274" s="30" t="s">
        <v>291</v>
      </c>
      <c r="C274" s="30">
        <v>1452.0</v>
      </c>
      <c r="D274" s="57">
        <v>34.0</v>
      </c>
      <c r="E274" s="31">
        <v>289.0</v>
      </c>
      <c r="F274" s="5">
        <v>114.0</v>
      </c>
      <c r="G274" s="58">
        <v>143.0</v>
      </c>
      <c r="H274" s="32">
        <v>211.0</v>
      </c>
      <c r="I274" s="6">
        <v>376.0</v>
      </c>
      <c r="J274" s="59">
        <v>4.0</v>
      </c>
      <c r="K274" s="60">
        <v>25.0</v>
      </c>
      <c r="L274" s="61">
        <v>13.0</v>
      </c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  <c r="AP274" s="65"/>
      <c r="AQ274" s="65"/>
      <c r="AR274" s="65"/>
      <c r="AS274" s="65"/>
      <c r="AT274" s="65"/>
      <c r="AU274" s="65"/>
      <c r="AV274" s="65"/>
      <c r="AW274" s="65"/>
      <c r="AX274" s="65"/>
      <c r="AY274" s="65"/>
      <c r="AZ274" s="65"/>
      <c r="BA274" s="65"/>
      <c r="BB274" s="65"/>
      <c r="BC274" s="65"/>
      <c r="BD274" s="66"/>
    </row>
    <row r="275" ht="12.75" customHeight="1">
      <c r="A275" s="67">
        <v>274.0</v>
      </c>
      <c r="B275" s="30" t="s">
        <v>292</v>
      </c>
      <c r="C275" s="30">
        <v>735.0</v>
      </c>
      <c r="D275" s="57">
        <v>24.0</v>
      </c>
      <c r="E275" s="31">
        <v>153.0</v>
      </c>
      <c r="F275" s="5">
        <v>52.0</v>
      </c>
      <c r="G275" s="58">
        <v>75.0</v>
      </c>
      <c r="H275" s="32">
        <v>126.0</v>
      </c>
      <c r="I275" s="6">
        <v>166.0</v>
      </c>
      <c r="J275" s="59">
        <v>6.0</v>
      </c>
      <c r="K275" s="60">
        <v>10.0</v>
      </c>
      <c r="L275" s="61">
        <v>4.0</v>
      </c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  <c r="AP275" s="65"/>
      <c r="AQ275" s="65"/>
      <c r="AR275" s="65"/>
      <c r="AS275" s="65"/>
      <c r="AT275" s="65"/>
      <c r="AU275" s="65"/>
      <c r="AV275" s="65"/>
      <c r="AW275" s="65"/>
      <c r="AX275" s="65"/>
      <c r="AY275" s="65"/>
      <c r="AZ275" s="65"/>
      <c r="BA275" s="65"/>
      <c r="BB275" s="65"/>
      <c r="BC275" s="65"/>
      <c r="BD275" s="66"/>
    </row>
    <row r="276" ht="12.75" customHeight="1">
      <c r="A276" s="67">
        <v>275.0</v>
      </c>
      <c r="B276" s="30" t="s">
        <v>293</v>
      </c>
      <c r="C276" s="30">
        <v>253.0</v>
      </c>
      <c r="D276" s="57">
        <v>1.0</v>
      </c>
      <c r="E276" s="31">
        <v>43.0</v>
      </c>
      <c r="F276" s="5">
        <v>14.0</v>
      </c>
      <c r="G276" s="58">
        <v>15.0</v>
      </c>
      <c r="H276" s="32">
        <v>51.0</v>
      </c>
      <c r="I276" s="6">
        <v>94.0</v>
      </c>
      <c r="J276" s="59">
        <v>2.0</v>
      </c>
      <c r="K276" s="60">
        <v>2.0</v>
      </c>
      <c r="L276" s="61">
        <v>1.0</v>
      </c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  <c r="AP276" s="65"/>
      <c r="AQ276" s="65"/>
      <c r="AR276" s="65"/>
      <c r="AS276" s="65"/>
      <c r="AT276" s="65"/>
      <c r="AU276" s="65"/>
      <c r="AV276" s="65"/>
      <c r="AW276" s="65"/>
      <c r="AX276" s="65"/>
      <c r="AY276" s="65"/>
      <c r="AZ276" s="65"/>
      <c r="BA276" s="65"/>
      <c r="BB276" s="65"/>
      <c r="BC276" s="65"/>
      <c r="BD276" s="66"/>
    </row>
    <row r="277" ht="12.75" customHeight="1">
      <c r="A277" s="67">
        <v>276.0</v>
      </c>
      <c r="B277" s="30" t="s">
        <v>294</v>
      </c>
      <c r="C277" s="30">
        <v>1084.0</v>
      </c>
      <c r="D277" s="57">
        <v>34.0</v>
      </c>
      <c r="E277" s="31">
        <v>204.0</v>
      </c>
      <c r="F277" s="5">
        <v>77.0</v>
      </c>
      <c r="G277" s="58">
        <v>100.0</v>
      </c>
      <c r="H277" s="32">
        <v>192.0</v>
      </c>
      <c r="I277" s="6">
        <v>236.0</v>
      </c>
      <c r="J277" s="59">
        <v>5.0</v>
      </c>
      <c r="K277" s="60">
        <v>20.0</v>
      </c>
      <c r="L277" s="61">
        <v>4.0</v>
      </c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  <c r="AP277" s="65"/>
      <c r="AQ277" s="65"/>
      <c r="AR277" s="65"/>
      <c r="AS277" s="65"/>
      <c r="AT277" s="65"/>
      <c r="AU277" s="65"/>
      <c r="AV277" s="65"/>
      <c r="AW277" s="65"/>
      <c r="AX277" s="65"/>
      <c r="AY277" s="65"/>
      <c r="AZ277" s="65"/>
      <c r="BA277" s="65"/>
      <c r="BB277" s="65"/>
      <c r="BC277" s="65"/>
      <c r="BD277" s="66"/>
    </row>
    <row r="278" ht="12.75" customHeight="1">
      <c r="A278" s="67">
        <v>277.0</v>
      </c>
      <c r="B278" s="30" t="s">
        <v>295</v>
      </c>
      <c r="C278" s="30">
        <v>116.0</v>
      </c>
      <c r="D278" s="57" t="s">
        <v>366</v>
      </c>
      <c r="E278" s="31">
        <v>28.0</v>
      </c>
      <c r="F278" s="5">
        <v>4.0</v>
      </c>
      <c r="G278" s="58" t="s">
        <v>366</v>
      </c>
      <c r="H278" s="32">
        <v>26.0</v>
      </c>
      <c r="I278" s="6">
        <v>36.0</v>
      </c>
      <c r="J278" s="59">
        <v>0.0</v>
      </c>
      <c r="K278" s="60">
        <v>7.0</v>
      </c>
      <c r="L278" s="61">
        <v>0.0</v>
      </c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  <c r="AP278" s="65"/>
      <c r="AQ278" s="65"/>
      <c r="AR278" s="65"/>
      <c r="AS278" s="65"/>
      <c r="AT278" s="65"/>
      <c r="AU278" s="65"/>
      <c r="AV278" s="65"/>
      <c r="AW278" s="65"/>
      <c r="AX278" s="65"/>
      <c r="AY278" s="65"/>
      <c r="AZ278" s="65"/>
      <c r="BA278" s="65"/>
      <c r="BB278" s="65"/>
      <c r="BC278" s="65"/>
      <c r="BD278" s="66"/>
    </row>
    <row r="279" ht="12.75" customHeight="1">
      <c r="A279" s="67">
        <v>278.0</v>
      </c>
      <c r="B279" s="30" t="s">
        <v>296</v>
      </c>
      <c r="C279" s="30">
        <v>282.0</v>
      </c>
      <c r="D279" s="57">
        <v>28.0</v>
      </c>
      <c r="E279" s="31">
        <v>84.0</v>
      </c>
      <c r="F279" s="5">
        <v>88.0</v>
      </c>
      <c r="G279" s="58">
        <v>11.0</v>
      </c>
      <c r="H279" s="32">
        <v>8.0</v>
      </c>
      <c r="I279" s="6">
        <v>13.0</v>
      </c>
      <c r="J279" s="59">
        <v>0.0</v>
      </c>
      <c r="K279" s="60">
        <v>0.0</v>
      </c>
      <c r="L279" s="61">
        <v>3.0</v>
      </c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  <c r="AP279" s="65"/>
      <c r="AQ279" s="65"/>
      <c r="AR279" s="65"/>
      <c r="AS279" s="65"/>
      <c r="AT279" s="65"/>
      <c r="AU279" s="65"/>
      <c r="AV279" s="65"/>
      <c r="AW279" s="65"/>
      <c r="AX279" s="65"/>
      <c r="AY279" s="65"/>
      <c r="AZ279" s="65"/>
      <c r="BA279" s="65"/>
      <c r="BB279" s="65"/>
      <c r="BC279" s="65"/>
      <c r="BD279" s="66"/>
    </row>
    <row r="280" ht="12.75" customHeight="1">
      <c r="A280" s="67">
        <v>279.0</v>
      </c>
      <c r="B280" s="30" t="s">
        <v>297</v>
      </c>
      <c r="C280" s="30">
        <v>883.0</v>
      </c>
      <c r="D280" s="57">
        <v>6.0</v>
      </c>
      <c r="E280" s="31">
        <v>141.0</v>
      </c>
      <c r="F280" s="5">
        <v>32.0</v>
      </c>
      <c r="G280" s="58">
        <v>59.0</v>
      </c>
      <c r="H280" s="32">
        <v>205.0</v>
      </c>
      <c r="I280" s="6">
        <v>299.0</v>
      </c>
      <c r="J280" s="59">
        <v>4.0</v>
      </c>
      <c r="K280" s="60">
        <v>13.0</v>
      </c>
      <c r="L280" s="61">
        <v>3.0</v>
      </c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  <c r="AP280" s="65"/>
      <c r="AQ280" s="65"/>
      <c r="AR280" s="65"/>
      <c r="AS280" s="65"/>
      <c r="AT280" s="65"/>
      <c r="AU280" s="65"/>
      <c r="AV280" s="65"/>
      <c r="AW280" s="65"/>
      <c r="AX280" s="65"/>
      <c r="AY280" s="65"/>
      <c r="AZ280" s="65"/>
      <c r="BA280" s="65"/>
      <c r="BB280" s="65"/>
      <c r="BC280" s="65"/>
      <c r="BD280" s="66"/>
    </row>
    <row r="281" ht="12.75" customHeight="1">
      <c r="A281" s="67">
        <v>280.0</v>
      </c>
      <c r="B281" s="30" t="s">
        <v>298</v>
      </c>
      <c r="C281" s="30">
        <v>346.0</v>
      </c>
      <c r="D281" s="57">
        <v>16.0</v>
      </c>
      <c r="E281" s="31">
        <v>78.0</v>
      </c>
      <c r="F281" s="5">
        <v>26.0</v>
      </c>
      <c r="G281" s="58">
        <v>25.0</v>
      </c>
      <c r="H281" s="32">
        <v>51.0</v>
      </c>
      <c r="I281" s="6">
        <v>79.0</v>
      </c>
      <c r="J281" s="59">
        <v>2.0</v>
      </c>
      <c r="K281" s="60">
        <v>2.0</v>
      </c>
      <c r="L281" s="61">
        <v>4.0</v>
      </c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  <c r="AP281" s="65"/>
      <c r="AQ281" s="65"/>
      <c r="AR281" s="65"/>
      <c r="AS281" s="65"/>
      <c r="AT281" s="65"/>
      <c r="AU281" s="65"/>
      <c r="AV281" s="65"/>
      <c r="AW281" s="65"/>
      <c r="AX281" s="65"/>
      <c r="AY281" s="65"/>
      <c r="AZ281" s="65"/>
      <c r="BA281" s="65"/>
      <c r="BB281" s="65"/>
      <c r="BC281" s="65"/>
      <c r="BD281" s="66"/>
    </row>
    <row r="282" ht="12.75" customHeight="1">
      <c r="A282" s="67">
        <v>281.0</v>
      </c>
      <c r="B282" s="30" t="s">
        <v>299</v>
      </c>
      <c r="C282" s="30">
        <v>121.0</v>
      </c>
      <c r="D282" s="57">
        <v>1.0</v>
      </c>
      <c r="E282" s="31">
        <v>22.0</v>
      </c>
      <c r="F282" s="5">
        <v>1.0</v>
      </c>
      <c r="G282" s="58">
        <v>11.0</v>
      </c>
      <c r="H282" s="32">
        <v>24.0</v>
      </c>
      <c r="I282" s="6">
        <v>39.0</v>
      </c>
      <c r="J282" s="59">
        <v>0.0</v>
      </c>
      <c r="K282" s="60">
        <v>1.0</v>
      </c>
      <c r="L282" s="61">
        <v>1.0</v>
      </c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  <c r="AP282" s="65"/>
      <c r="AQ282" s="65"/>
      <c r="AR282" s="65"/>
      <c r="AS282" s="65"/>
      <c r="AT282" s="65"/>
      <c r="AU282" s="65"/>
      <c r="AV282" s="65"/>
      <c r="AW282" s="65"/>
      <c r="AX282" s="65"/>
      <c r="AY282" s="65"/>
      <c r="AZ282" s="65"/>
      <c r="BA282" s="65"/>
      <c r="BB282" s="65"/>
      <c r="BC282" s="65"/>
      <c r="BD282" s="66"/>
    </row>
    <row r="283" ht="12.75" customHeight="1">
      <c r="A283" s="67">
        <v>282.0</v>
      </c>
      <c r="B283" s="30" t="s">
        <v>300</v>
      </c>
      <c r="C283" s="30">
        <v>173.0</v>
      </c>
      <c r="D283" s="57">
        <v>11.0</v>
      </c>
      <c r="E283" s="31">
        <v>56.0</v>
      </c>
      <c r="F283" s="5">
        <v>18.0</v>
      </c>
      <c r="G283" s="58">
        <v>1.0</v>
      </c>
      <c r="H283" s="32">
        <v>48.0</v>
      </c>
      <c r="I283" s="6">
        <v>8.0</v>
      </c>
      <c r="J283" s="59">
        <v>1.0</v>
      </c>
      <c r="K283" s="60">
        <v>1.0</v>
      </c>
      <c r="L283" s="61">
        <v>0.0</v>
      </c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  <c r="AP283" s="65"/>
      <c r="AQ283" s="65"/>
      <c r="AR283" s="65"/>
      <c r="AS283" s="65"/>
      <c r="AT283" s="65"/>
      <c r="AU283" s="65"/>
      <c r="AV283" s="65"/>
      <c r="AW283" s="65"/>
      <c r="AX283" s="65"/>
      <c r="AY283" s="65"/>
      <c r="AZ283" s="65"/>
      <c r="BA283" s="65"/>
      <c r="BB283" s="65"/>
      <c r="BC283" s="65"/>
      <c r="BD283" s="66"/>
    </row>
    <row r="284" ht="12.75" customHeight="1">
      <c r="A284" s="67">
        <v>283.0</v>
      </c>
      <c r="B284" s="30" t="s">
        <v>301</v>
      </c>
      <c r="C284" s="30">
        <v>251.0</v>
      </c>
      <c r="D284" s="57">
        <v>22.0</v>
      </c>
      <c r="E284" s="31">
        <v>82.0</v>
      </c>
      <c r="F284" s="5">
        <v>61.0</v>
      </c>
      <c r="G284" s="58">
        <v>6.0</v>
      </c>
      <c r="H284" s="32">
        <v>6.0</v>
      </c>
      <c r="I284" s="6">
        <v>6.0</v>
      </c>
      <c r="J284" s="59">
        <v>5.0</v>
      </c>
      <c r="K284" s="60">
        <v>0.0</v>
      </c>
      <c r="L284" s="61">
        <v>5.0</v>
      </c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  <c r="AP284" s="65"/>
      <c r="AQ284" s="65"/>
      <c r="AR284" s="65"/>
      <c r="AS284" s="65"/>
      <c r="AT284" s="65"/>
      <c r="AU284" s="65"/>
      <c r="AV284" s="65"/>
      <c r="AW284" s="65"/>
      <c r="AX284" s="65"/>
      <c r="AY284" s="65"/>
      <c r="AZ284" s="65"/>
      <c r="BA284" s="65"/>
      <c r="BB284" s="65"/>
      <c r="BC284" s="65"/>
      <c r="BD284" s="66"/>
    </row>
    <row r="285" ht="12.75" customHeight="1">
      <c r="A285" s="67">
        <v>284.0</v>
      </c>
      <c r="B285" s="30" t="s">
        <v>302</v>
      </c>
      <c r="C285" s="30">
        <v>256.0</v>
      </c>
      <c r="D285" s="57">
        <v>2.0</v>
      </c>
      <c r="E285" s="31">
        <v>52.0</v>
      </c>
      <c r="F285" s="5">
        <v>20.0</v>
      </c>
      <c r="G285" s="58">
        <v>19.0</v>
      </c>
      <c r="H285" s="32">
        <v>44.0</v>
      </c>
      <c r="I285" s="6">
        <v>85.0</v>
      </c>
      <c r="J285" s="59">
        <v>1.0</v>
      </c>
      <c r="K285" s="60">
        <v>3.0</v>
      </c>
      <c r="L285" s="61">
        <v>1.0</v>
      </c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  <c r="AP285" s="65"/>
      <c r="AQ285" s="65"/>
      <c r="AR285" s="65"/>
      <c r="AS285" s="65"/>
      <c r="AT285" s="65"/>
      <c r="AU285" s="65"/>
      <c r="AV285" s="65"/>
      <c r="AW285" s="65"/>
      <c r="AX285" s="65"/>
      <c r="AY285" s="65"/>
      <c r="AZ285" s="65"/>
      <c r="BA285" s="65"/>
      <c r="BB285" s="65"/>
      <c r="BC285" s="65"/>
      <c r="BD285" s="66"/>
    </row>
    <row r="286" ht="12.75" customHeight="1">
      <c r="A286" s="67">
        <v>285.0</v>
      </c>
      <c r="B286" s="30" t="s">
        <v>303</v>
      </c>
      <c r="C286" s="30">
        <v>886.0</v>
      </c>
      <c r="D286" s="57">
        <v>9.0</v>
      </c>
      <c r="E286" s="31">
        <v>265.0</v>
      </c>
      <c r="F286" s="5">
        <v>139.0</v>
      </c>
      <c r="G286" s="58">
        <v>20.0</v>
      </c>
      <c r="H286" s="32">
        <v>161.0</v>
      </c>
      <c r="I286" s="6">
        <v>196.0</v>
      </c>
      <c r="J286" s="59">
        <v>2.0</v>
      </c>
      <c r="K286" s="60">
        <v>15.0</v>
      </c>
      <c r="L286" s="61">
        <v>8.0</v>
      </c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  <c r="AP286" s="65"/>
      <c r="AQ286" s="65"/>
      <c r="AR286" s="65"/>
      <c r="AS286" s="65"/>
      <c r="AT286" s="65"/>
      <c r="AU286" s="65"/>
      <c r="AV286" s="65"/>
      <c r="AW286" s="65"/>
      <c r="AX286" s="65"/>
      <c r="AY286" s="65"/>
      <c r="AZ286" s="65"/>
      <c r="BA286" s="65"/>
      <c r="BB286" s="65"/>
      <c r="BC286" s="65"/>
      <c r="BD286" s="66"/>
    </row>
    <row r="287" ht="12.75" customHeight="1">
      <c r="A287" s="67">
        <v>286.0</v>
      </c>
      <c r="B287" s="30" t="s">
        <v>304</v>
      </c>
      <c r="C287" s="30">
        <v>655.0</v>
      </c>
      <c r="D287" s="57">
        <v>4.0</v>
      </c>
      <c r="E287" s="31">
        <v>227.0</v>
      </c>
      <c r="F287" s="5">
        <v>88.0</v>
      </c>
      <c r="G287" s="58">
        <v>9.0</v>
      </c>
      <c r="H287" s="32">
        <v>133.0</v>
      </c>
      <c r="I287" s="6">
        <v>140.0</v>
      </c>
      <c r="J287" s="59">
        <v>0.0</v>
      </c>
      <c r="K287" s="60">
        <v>17.0</v>
      </c>
      <c r="L287" s="61">
        <v>1.0</v>
      </c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  <c r="AP287" s="65"/>
      <c r="AQ287" s="65"/>
      <c r="AR287" s="65"/>
      <c r="AS287" s="65"/>
      <c r="AT287" s="65"/>
      <c r="AU287" s="65"/>
      <c r="AV287" s="65"/>
      <c r="AW287" s="65"/>
      <c r="AX287" s="65"/>
      <c r="AY287" s="65"/>
      <c r="AZ287" s="65"/>
      <c r="BA287" s="65"/>
      <c r="BB287" s="65"/>
      <c r="BC287" s="65"/>
      <c r="BD287" s="66"/>
    </row>
    <row r="288" ht="12.75" customHeight="1">
      <c r="A288" s="67">
        <v>287.0</v>
      </c>
      <c r="B288" s="30" t="s">
        <v>305</v>
      </c>
      <c r="C288" s="30">
        <v>710.0</v>
      </c>
      <c r="D288" s="57">
        <v>16.0</v>
      </c>
      <c r="E288" s="31">
        <v>184.0</v>
      </c>
      <c r="F288" s="5">
        <v>107.0</v>
      </c>
      <c r="G288" s="58">
        <v>28.0</v>
      </c>
      <c r="H288" s="32">
        <v>120.0</v>
      </c>
      <c r="I288" s="6">
        <v>133.0</v>
      </c>
      <c r="J288" s="59">
        <v>2.0</v>
      </c>
      <c r="K288" s="60">
        <v>10.0</v>
      </c>
      <c r="L288" s="61">
        <v>3.0</v>
      </c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  <c r="AP288" s="65"/>
      <c r="AQ288" s="65"/>
      <c r="AR288" s="65"/>
      <c r="AS288" s="65"/>
      <c r="AT288" s="65"/>
      <c r="AU288" s="65"/>
      <c r="AV288" s="65"/>
      <c r="AW288" s="65"/>
      <c r="AX288" s="65"/>
      <c r="AY288" s="65"/>
      <c r="AZ288" s="65"/>
      <c r="BA288" s="65"/>
      <c r="BB288" s="65"/>
      <c r="BC288" s="65"/>
      <c r="BD288" s="66"/>
    </row>
    <row r="289" ht="12.75" customHeight="1">
      <c r="A289" s="67">
        <v>288.0</v>
      </c>
      <c r="B289" s="30" t="s">
        <v>306</v>
      </c>
      <c r="C289" s="30">
        <v>817.0</v>
      </c>
      <c r="D289" s="57">
        <v>21.0</v>
      </c>
      <c r="E289" s="31">
        <v>214.0</v>
      </c>
      <c r="F289" s="5">
        <v>141.0</v>
      </c>
      <c r="G289" s="58">
        <v>43.0</v>
      </c>
      <c r="H289" s="32">
        <v>148.0</v>
      </c>
      <c r="I289" s="6">
        <v>142.0</v>
      </c>
      <c r="J289" s="59">
        <v>6.0</v>
      </c>
      <c r="K289" s="60">
        <v>13.0</v>
      </c>
      <c r="L289" s="61">
        <v>4.0</v>
      </c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  <c r="AP289" s="65"/>
      <c r="AQ289" s="65"/>
      <c r="AR289" s="65"/>
      <c r="AS289" s="65"/>
      <c r="AT289" s="65"/>
      <c r="AU289" s="65"/>
      <c r="AV289" s="65"/>
      <c r="AW289" s="65"/>
      <c r="AX289" s="65"/>
      <c r="AY289" s="65"/>
      <c r="AZ289" s="65"/>
      <c r="BA289" s="65"/>
      <c r="BB289" s="65"/>
      <c r="BC289" s="65"/>
      <c r="BD289" s="66"/>
    </row>
    <row r="290" ht="12.75" customHeight="1">
      <c r="A290" s="67">
        <v>289.0</v>
      </c>
      <c r="B290" s="30" t="s">
        <v>307</v>
      </c>
      <c r="C290" s="30">
        <v>955.0</v>
      </c>
      <c r="D290" s="57">
        <v>15.0</v>
      </c>
      <c r="E290" s="31">
        <v>257.0</v>
      </c>
      <c r="F290" s="5">
        <v>174.0</v>
      </c>
      <c r="G290" s="58">
        <v>45.0</v>
      </c>
      <c r="H290" s="32">
        <v>143.0</v>
      </c>
      <c r="I290" s="6">
        <v>206.0</v>
      </c>
      <c r="J290" s="59">
        <v>6.0</v>
      </c>
      <c r="K290" s="60">
        <v>13.0</v>
      </c>
      <c r="L290" s="61">
        <v>6.0</v>
      </c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  <c r="AP290" s="65"/>
      <c r="AQ290" s="65"/>
      <c r="AR290" s="65"/>
      <c r="AS290" s="65"/>
      <c r="AT290" s="65"/>
      <c r="AU290" s="65"/>
      <c r="AV290" s="65"/>
      <c r="AW290" s="65"/>
      <c r="AX290" s="65"/>
      <c r="AY290" s="65"/>
      <c r="AZ290" s="65"/>
      <c r="BA290" s="65"/>
      <c r="BB290" s="65"/>
      <c r="BC290" s="65"/>
      <c r="BD290" s="66"/>
    </row>
    <row r="291" ht="12.75" customHeight="1">
      <c r="A291" s="67">
        <v>290.0</v>
      </c>
      <c r="B291" s="30" t="s">
        <v>308</v>
      </c>
      <c r="C291" s="30">
        <v>1145.0</v>
      </c>
      <c r="D291" s="57">
        <v>31.0</v>
      </c>
      <c r="E291" s="31">
        <v>280.0</v>
      </c>
      <c r="F291" s="5">
        <v>146.0</v>
      </c>
      <c r="G291" s="58">
        <v>51.0</v>
      </c>
      <c r="H291" s="32">
        <v>228.0</v>
      </c>
      <c r="I291" s="6">
        <v>173.0</v>
      </c>
      <c r="J291" s="59">
        <v>5.0</v>
      </c>
      <c r="K291" s="60">
        <v>15.0</v>
      </c>
      <c r="L291" s="61">
        <v>5.0</v>
      </c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  <c r="AP291" s="65"/>
      <c r="AQ291" s="65"/>
      <c r="AR291" s="65"/>
      <c r="AS291" s="65"/>
      <c r="AT291" s="65"/>
      <c r="AU291" s="65"/>
      <c r="AV291" s="65"/>
      <c r="AW291" s="65"/>
      <c r="AX291" s="65"/>
      <c r="AY291" s="65"/>
      <c r="AZ291" s="65"/>
      <c r="BA291" s="65"/>
      <c r="BB291" s="65"/>
      <c r="BC291" s="65"/>
      <c r="BD291" s="66"/>
    </row>
    <row r="292" ht="12.75" customHeight="1">
      <c r="A292" s="67">
        <v>291.0</v>
      </c>
      <c r="B292" s="30" t="s">
        <v>309</v>
      </c>
      <c r="C292" s="30">
        <v>936.0</v>
      </c>
      <c r="D292" s="57">
        <v>15.0</v>
      </c>
      <c r="E292" s="31">
        <v>263.0</v>
      </c>
      <c r="F292" s="5">
        <v>150.0</v>
      </c>
      <c r="G292" s="58">
        <v>29.0</v>
      </c>
      <c r="H292" s="32">
        <v>158.0</v>
      </c>
      <c r="I292" s="6">
        <v>189.0</v>
      </c>
      <c r="J292" s="59">
        <v>0.0</v>
      </c>
      <c r="K292" s="60">
        <v>18.0</v>
      </c>
      <c r="L292" s="61">
        <v>6.0</v>
      </c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  <c r="AR292" s="65"/>
      <c r="AS292" s="65"/>
      <c r="AT292" s="65"/>
      <c r="AU292" s="65"/>
      <c r="AV292" s="65"/>
      <c r="AW292" s="65"/>
      <c r="AX292" s="65"/>
      <c r="AY292" s="65"/>
      <c r="AZ292" s="65"/>
      <c r="BA292" s="65"/>
      <c r="BB292" s="65"/>
      <c r="BC292" s="65"/>
      <c r="BD292" s="66"/>
    </row>
    <row r="293" ht="12.75" customHeight="1">
      <c r="A293" s="67">
        <v>292.0</v>
      </c>
      <c r="B293" s="30" t="s">
        <v>310</v>
      </c>
      <c r="C293" s="30">
        <v>1226.0</v>
      </c>
      <c r="D293" s="57">
        <v>20.0</v>
      </c>
      <c r="E293" s="31">
        <v>279.0</v>
      </c>
      <c r="F293" s="5">
        <v>200.0</v>
      </c>
      <c r="G293" s="58">
        <v>62.0</v>
      </c>
      <c r="H293" s="32">
        <v>238.0</v>
      </c>
      <c r="I293" s="6">
        <v>261.0</v>
      </c>
      <c r="J293" s="59">
        <v>5.0</v>
      </c>
      <c r="K293" s="60">
        <v>15.0</v>
      </c>
      <c r="L293" s="61">
        <v>3.0</v>
      </c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  <c r="AP293" s="65"/>
      <c r="AQ293" s="65"/>
      <c r="AR293" s="65"/>
      <c r="AS293" s="65"/>
      <c r="AT293" s="65"/>
      <c r="AU293" s="65"/>
      <c r="AV293" s="65"/>
      <c r="AW293" s="65"/>
      <c r="AX293" s="65"/>
      <c r="AY293" s="65"/>
      <c r="AZ293" s="65"/>
      <c r="BA293" s="65"/>
      <c r="BB293" s="65"/>
      <c r="BC293" s="65"/>
      <c r="BD293" s="66"/>
    </row>
    <row r="294" ht="12.75" customHeight="1">
      <c r="A294" s="67">
        <v>293.0</v>
      </c>
      <c r="B294" s="30" t="s">
        <v>311</v>
      </c>
      <c r="C294" s="30">
        <v>345.0</v>
      </c>
      <c r="D294" s="57">
        <v>8.0</v>
      </c>
      <c r="E294" s="31">
        <v>107.0</v>
      </c>
      <c r="F294" s="5">
        <v>45.0</v>
      </c>
      <c r="G294" s="58">
        <v>9.0</v>
      </c>
      <c r="H294" s="32">
        <v>82.0</v>
      </c>
      <c r="I294" s="6">
        <v>45.0</v>
      </c>
      <c r="J294" s="59">
        <v>1.0</v>
      </c>
      <c r="K294" s="60">
        <v>3.0</v>
      </c>
      <c r="L294" s="61">
        <v>1.0</v>
      </c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  <c r="AP294" s="65"/>
      <c r="AQ294" s="65"/>
      <c r="AR294" s="65"/>
      <c r="AS294" s="65"/>
      <c r="AT294" s="65"/>
      <c r="AU294" s="65"/>
      <c r="AV294" s="65"/>
      <c r="AW294" s="65"/>
      <c r="AX294" s="65"/>
      <c r="AY294" s="65"/>
      <c r="AZ294" s="65"/>
      <c r="BA294" s="65"/>
      <c r="BB294" s="65"/>
      <c r="BC294" s="65"/>
      <c r="BD294" s="66"/>
    </row>
    <row r="295" ht="12.75" customHeight="1">
      <c r="A295" s="67">
        <v>294.0</v>
      </c>
      <c r="B295" s="30" t="s">
        <v>312</v>
      </c>
      <c r="C295" s="30">
        <v>1185.0</v>
      </c>
      <c r="D295" s="57">
        <v>49.0</v>
      </c>
      <c r="E295" s="31">
        <v>326.0</v>
      </c>
      <c r="F295" s="5">
        <v>192.0</v>
      </c>
      <c r="G295" s="58">
        <v>66.0</v>
      </c>
      <c r="H295" s="32">
        <v>171.0</v>
      </c>
      <c r="I295" s="6">
        <v>186.0</v>
      </c>
      <c r="J295" s="59">
        <v>2.0</v>
      </c>
      <c r="K295" s="60">
        <v>19.0</v>
      </c>
      <c r="L295" s="61">
        <v>4.0</v>
      </c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  <c r="AP295" s="65"/>
      <c r="AQ295" s="65"/>
      <c r="AR295" s="65"/>
      <c r="AS295" s="65"/>
      <c r="AT295" s="65"/>
      <c r="AU295" s="65"/>
      <c r="AV295" s="65"/>
      <c r="AW295" s="65"/>
      <c r="AX295" s="65"/>
      <c r="AY295" s="65"/>
      <c r="AZ295" s="65"/>
      <c r="BA295" s="65"/>
      <c r="BB295" s="65"/>
      <c r="BC295" s="65"/>
      <c r="BD295" s="66"/>
    </row>
    <row r="296" ht="12.75" customHeight="1">
      <c r="A296" s="67">
        <v>295.0</v>
      </c>
      <c r="B296" s="30" t="s">
        <v>313</v>
      </c>
      <c r="C296" s="30">
        <v>927.0</v>
      </c>
      <c r="D296" s="57">
        <v>19.0</v>
      </c>
      <c r="E296" s="31">
        <v>251.0</v>
      </c>
      <c r="F296" s="5">
        <v>150.0</v>
      </c>
      <c r="G296" s="58">
        <v>29.0</v>
      </c>
      <c r="H296" s="32">
        <v>183.0</v>
      </c>
      <c r="I296" s="6">
        <v>166.0</v>
      </c>
      <c r="J296" s="59">
        <v>7.0</v>
      </c>
      <c r="K296" s="60">
        <v>14.0</v>
      </c>
      <c r="L296" s="61">
        <v>1.0</v>
      </c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  <c r="AP296" s="65"/>
      <c r="AQ296" s="65"/>
      <c r="AR296" s="65"/>
      <c r="AS296" s="65"/>
      <c r="AT296" s="65"/>
      <c r="AU296" s="65"/>
      <c r="AV296" s="65"/>
      <c r="AW296" s="65"/>
      <c r="AX296" s="65"/>
      <c r="AY296" s="65"/>
      <c r="AZ296" s="65"/>
      <c r="BA296" s="65"/>
      <c r="BB296" s="65"/>
      <c r="BC296" s="65"/>
      <c r="BD296" s="66"/>
    </row>
    <row r="297" ht="12.75" customHeight="1">
      <c r="A297" s="67">
        <v>296.0</v>
      </c>
      <c r="B297" s="30" t="s">
        <v>314</v>
      </c>
      <c r="C297" s="30">
        <v>856.0</v>
      </c>
      <c r="D297" s="57">
        <v>7.0</v>
      </c>
      <c r="E297" s="31">
        <v>168.0</v>
      </c>
      <c r="F297" s="5">
        <v>98.0</v>
      </c>
      <c r="G297" s="58">
        <v>33.0</v>
      </c>
      <c r="H297" s="32">
        <v>166.0</v>
      </c>
      <c r="I297" s="6">
        <v>292.0</v>
      </c>
      <c r="J297" s="59">
        <v>2.0</v>
      </c>
      <c r="K297" s="60">
        <v>16.0</v>
      </c>
      <c r="L297" s="61">
        <v>11.0</v>
      </c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  <c r="AP297" s="65"/>
      <c r="AQ297" s="65"/>
      <c r="AR297" s="65"/>
      <c r="AS297" s="65"/>
      <c r="AT297" s="65"/>
      <c r="AU297" s="65"/>
      <c r="AV297" s="65"/>
      <c r="AW297" s="65"/>
      <c r="AX297" s="65"/>
      <c r="AY297" s="65"/>
      <c r="AZ297" s="65"/>
      <c r="BA297" s="65"/>
      <c r="BB297" s="65"/>
      <c r="BC297" s="65"/>
      <c r="BD297" s="66"/>
    </row>
    <row r="298" ht="12.75" customHeight="1">
      <c r="A298" s="67">
        <v>297.0</v>
      </c>
      <c r="B298" s="30" t="s">
        <v>315</v>
      </c>
      <c r="C298" s="30">
        <v>382.0</v>
      </c>
      <c r="D298" s="57">
        <v>6.0</v>
      </c>
      <c r="E298" s="31">
        <v>80.0</v>
      </c>
      <c r="F298" s="5">
        <v>32.0</v>
      </c>
      <c r="G298" s="58">
        <v>30.0</v>
      </c>
      <c r="H298" s="32">
        <v>75.0</v>
      </c>
      <c r="I298" s="6">
        <v>109.0</v>
      </c>
      <c r="J298" s="59">
        <v>1.0</v>
      </c>
      <c r="K298" s="60">
        <v>6.0</v>
      </c>
      <c r="L298" s="61">
        <v>3.0</v>
      </c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  <c r="AP298" s="65"/>
      <c r="AQ298" s="65"/>
      <c r="AR298" s="65"/>
      <c r="AS298" s="65"/>
      <c r="AT298" s="65"/>
      <c r="AU298" s="65"/>
      <c r="AV298" s="65"/>
      <c r="AW298" s="65"/>
      <c r="AX298" s="65"/>
      <c r="AY298" s="65"/>
      <c r="AZ298" s="65"/>
      <c r="BA298" s="65"/>
      <c r="BB298" s="65"/>
      <c r="BC298" s="65"/>
      <c r="BD298" s="66"/>
    </row>
    <row r="299" ht="12.75" customHeight="1">
      <c r="A299" s="67">
        <v>298.0</v>
      </c>
      <c r="B299" s="30" t="s">
        <v>316</v>
      </c>
      <c r="C299" s="30">
        <v>1367.0</v>
      </c>
      <c r="D299" s="57">
        <v>12.0</v>
      </c>
      <c r="E299" s="31">
        <v>387.0</v>
      </c>
      <c r="F299" s="5">
        <v>123.0</v>
      </c>
      <c r="G299" s="58">
        <v>50.0</v>
      </c>
      <c r="H299" s="32">
        <v>295.0</v>
      </c>
      <c r="I299" s="6">
        <v>359.0</v>
      </c>
      <c r="J299" s="59">
        <v>5.0</v>
      </c>
      <c r="K299" s="60">
        <v>9.0</v>
      </c>
      <c r="L299" s="61">
        <v>9.0</v>
      </c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  <c r="AP299" s="65"/>
      <c r="AQ299" s="65"/>
      <c r="AR299" s="65"/>
      <c r="AS299" s="65"/>
      <c r="AT299" s="65"/>
      <c r="AU299" s="65"/>
      <c r="AV299" s="65"/>
      <c r="AW299" s="65"/>
      <c r="AX299" s="65"/>
      <c r="AY299" s="65"/>
      <c r="AZ299" s="65"/>
      <c r="BA299" s="65"/>
      <c r="BB299" s="65"/>
      <c r="BC299" s="65"/>
      <c r="BD299" s="66"/>
    </row>
    <row r="300" ht="12.75" customHeight="1">
      <c r="A300" s="67">
        <v>299.0</v>
      </c>
      <c r="B300" s="30" t="s">
        <v>317</v>
      </c>
      <c r="C300" s="30">
        <v>1027.0</v>
      </c>
      <c r="D300" s="57">
        <v>7.0</v>
      </c>
      <c r="E300" s="31">
        <v>263.0</v>
      </c>
      <c r="F300" s="5">
        <v>120.0</v>
      </c>
      <c r="G300" s="58">
        <v>34.0</v>
      </c>
      <c r="H300" s="32">
        <v>235.0</v>
      </c>
      <c r="I300" s="6">
        <v>258.0</v>
      </c>
      <c r="J300" s="59">
        <v>3.0</v>
      </c>
      <c r="K300" s="60">
        <v>19.0</v>
      </c>
      <c r="L300" s="61">
        <v>6.0</v>
      </c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  <c r="AP300" s="65"/>
      <c r="AQ300" s="65"/>
      <c r="AR300" s="65"/>
      <c r="AS300" s="65"/>
      <c r="AT300" s="65"/>
      <c r="AU300" s="65"/>
      <c r="AV300" s="65"/>
      <c r="AW300" s="65"/>
      <c r="AX300" s="65"/>
      <c r="AY300" s="65"/>
      <c r="AZ300" s="65"/>
      <c r="BA300" s="65"/>
      <c r="BB300" s="65"/>
      <c r="BC300" s="65"/>
      <c r="BD300" s="66"/>
    </row>
    <row r="301" ht="12.75" customHeight="1">
      <c r="A301" s="67">
        <v>300.0</v>
      </c>
      <c r="B301" s="30" t="s">
        <v>318</v>
      </c>
      <c r="C301" s="30">
        <v>140.0</v>
      </c>
      <c r="D301" s="57">
        <v>4.0</v>
      </c>
      <c r="E301" s="31">
        <v>24.0</v>
      </c>
      <c r="F301" s="5">
        <v>14.0</v>
      </c>
      <c r="G301" s="58">
        <v>10.0</v>
      </c>
      <c r="H301" s="32">
        <v>21.0</v>
      </c>
      <c r="I301" s="6">
        <v>56.0</v>
      </c>
      <c r="J301" s="59">
        <v>0.0</v>
      </c>
      <c r="K301" s="60">
        <v>1.0</v>
      </c>
      <c r="L301" s="61">
        <v>0.0</v>
      </c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  <c r="AP301" s="65"/>
      <c r="AQ301" s="65"/>
      <c r="AR301" s="65"/>
      <c r="AS301" s="65"/>
      <c r="AT301" s="65"/>
      <c r="AU301" s="65"/>
      <c r="AV301" s="65"/>
      <c r="AW301" s="65"/>
      <c r="AX301" s="65"/>
      <c r="AY301" s="65"/>
      <c r="AZ301" s="65"/>
      <c r="BA301" s="65"/>
      <c r="BB301" s="65"/>
      <c r="BC301" s="65"/>
      <c r="BD301" s="66"/>
    </row>
    <row r="302" ht="12.75" customHeight="1">
      <c r="A302" s="67">
        <v>301.0</v>
      </c>
      <c r="B302" s="30" t="s">
        <v>319</v>
      </c>
      <c r="C302" s="30">
        <v>1101.0</v>
      </c>
      <c r="D302" s="57">
        <v>13.0</v>
      </c>
      <c r="E302" s="31">
        <v>287.0</v>
      </c>
      <c r="F302" s="5">
        <v>138.0</v>
      </c>
      <c r="G302" s="58">
        <v>44.0</v>
      </c>
      <c r="H302" s="32">
        <v>215.0</v>
      </c>
      <c r="I302" s="6">
        <v>318.0</v>
      </c>
      <c r="J302" s="59">
        <v>7.0</v>
      </c>
      <c r="K302" s="60">
        <v>8.0</v>
      </c>
      <c r="L302" s="61">
        <v>5.0</v>
      </c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  <c r="AP302" s="65"/>
      <c r="AQ302" s="65"/>
      <c r="AR302" s="65"/>
      <c r="AS302" s="65"/>
      <c r="AT302" s="65"/>
      <c r="AU302" s="65"/>
      <c r="AV302" s="65"/>
      <c r="AW302" s="65"/>
      <c r="AX302" s="65"/>
      <c r="AY302" s="65"/>
      <c r="AZ302" s="65"/>
      <c r="BA302" s="65"/>
      <c r="BB302" s="65"/>
      <c r="BC302" s="65"/>
      <c r="BD302" s="66"/>
    </row>
    <row r="303" ht="12.75" customHeight="1">
      <c r="A303" s="67">
        <v>302.0</v>
      </c>
      <c r="B303" s="30" t="s">
        <v>320</v>
      </c>
      <c r="C303" s="30">
        <v>186.0</v>
      </c>
      <c r="D303" s="57">
        <v>4.0</v>
      </c>
      <c r="E303" s="31">
        <v>23.0</v>
      </c>
      <c r="F303" s="5">
        <v>25.0</v>
      </c>
      <c r="G303" s="58">
        <v>8.0</v>
      </c>
      <c r="H303" s="32">
        <v>53.0</v>
      </c>
      <c r="I303" s="6">
        <v>50.0</v>
      </c>
      <c r="J303" s="59">
        <v>0.0</v>
      </c>
      <c r="K303" s="60">
        <v>2.0</v>
      </c>
      <c r="L303" s="61">
        <v>1.0</v>
      </c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  <c r="AP303" s="65"/>
      <c r="AQ303" s="65"/>
      <c r="AR303" s="65"/>
      <c r="AS303" s="65"/>
      <c r="AT303" s="65"/>
      <c r="AU303" s="65"/>
      <c r="AV303" s="65"/>
      <c r="AW303" s="65"/>
      <c r="AX303" s="65"/>
      <c r="AY303" s="65"/>
      <c r="AZ303" s="65"/>
      <c r="BA303" s="65"/>
      <c r="BB303" s="65"/>
      <c r="BC303" s="65"/>
      <c r="BD303" s="66"/>
    </row>
    <row r="304" ht="12.75" customHeight="1">
      <c r="A304" s="67">
        <v>303.0</v>
      </c>
      <c r="B304" s="30" t="s">
        <v>321</v>
      </c>
      <c r="C304" s="30">
        <v>697.0</v>
      </c>
      <c r="D304" s="57">
        <v>4.0</v>
      </c>
      <c r="E304" s="31">
        <v>161.0</v>
      </c>
      <c r="F304" s="5">
        <v>62.0</v>
      </c>
      <c r="G304" s="58">
        <v>14.0</v>
      </c>
      <c r="H304" s="32">
        <v>172.0</v>
      </c>
      <c r="I304" s="6">
        <v>201.0</v>
      </c>
      <c r="J304" s="59">
        <v>1.0</v>
      </c>
      <c r="K304" s="60">
        <v>11.0</v>
      </c>
      <c r="L304" s="61">
        <v>3.0</v>
      </c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  <c r="AP304" s="65"/>
      <c r="AQ304" s="65"/>
      <c r="AR304" s="65"/>
      <c r="AS304" s="65"/>
      <c r="AT304" s="65"/>
      <c r="AU304" s="65"/>
      <c r="AV304" s="65"/>
      <c r="AW304" s="65"/>
      <c r="AX304" s="65"/>
      <c r="AY304" s="65"/>
      <c r="AZ304" s="65"/>
      <c r="BA304" s="65"/>
      <c r="BB304" s="65"/>
      <c r="BC304" s="65"/>
      <c r="BD304" s="66"/>
    </row>
    <row r="305" ht="12.75" customHeight="1">
      <c r="A305" s="67">
        <v>304.0</v>
      </c>
      <c r="B305" s="30" t="s">
        <v>322</v>
      </c>
      <c r="C305" s="30">
        <v>360.0</v>
      </c>
      <c r="D305" s="57">
        <v>0.0</v>
      </c>
      <c r="E305" s="31">
        <v>66.0</v>
      </c>
      <c r="F305" s="5">
        <v>52.0</v>
      </c>
      <c r="G305" s="58">
        <v>10.0</v>
      </c>
      <c r="H305" s="32">
        <v>76.0</v>
      </c>
      <c r="I305" s="6">
        <v>119.0</v>
      </c>
      <c r="J305" s="59">
        <v>2.0</v>
      </c>
      <c r="K305" s="60">
        <v>3.0</v>
      </c>
      <c r="L305" s="61">
        <v>1.0</v>
      </c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  <c r="AP305" s="65"/>
      <c r="AQ305" s="65"/>
      <c r="AR305" s="65"/>
      <c r="AS305" s="65"/>
      <c r="AT305" s="65"/>
      <c r="AU305" s="65"/>
      <c r="AV305" s="65"/>
      <c r="AW305" s="65"/>
      <c r="AX305" s="65"/>
      <c r="AY305" s="65"/>
      <c r="AZ305" s="65"/>
      <c r="BA305" s="65"/>
      <c r="BB305" s="65"/>
      <c r="BC305" s="65"/>
      <c r="BD305" s="66"/>
    </row>
    <row r="306" ht="12.75" customHeight="1">
      <c r="A306" s="67">
        <v>305.0</v>
      </c>
      <c r="B306" s="30" t="s">
        <v>323</v>
      </c>
      <c r="C306" s="30">
        <v>1016.0</v>
      </c>
      <c r="D306" s="57">
        <v>18.0</v>
      </c>
      <c r="E306" s="31">
        <v>234.0</v>
      </c>
      <c r="F306" s="5">
        <v>152.0</v>
      </c>
      <c r="G306" s="58">
        <v>39.0</v>
      </c>
      <c r="H306" s="32">
        <v>175.0</v>
      </c>
      <c r="I306" s="6">
        <v>266.0</v>
      </c>
      <c r="J306" s="59">
        <v>7.0</v>
      </c>
      <c r="K306" s="60">
        <v>15.0</v>
      </c>
      <c r="L306" s="61">
        <v>3.0</v>
      </c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  <c r="AP306" s="65"/>
      <c r="AQ306" s="65"/>
      <c r="AR306" s="65"/>
      <c r="AS306" s="65"/>
      <c r="AT306" s="65"/>
      <c r="AU306" s="65"/>
      <c r="AV306" s="65"/>
      <c r="AW306" s="65"/>
      <c r="AX306" s="65"/>
      <c r="AY306" s="65"/>
      <c r="AZ306" s="65"/>
      <c r="BA306" s="65"/>
      <c r="BB306" s="65"/>
      <c r="BC306" s="65"/>
      <c r="BD306" s="66"/>
    </row>
    <row r="307" ht="12.75" customHeight="1">
      <c r="A307" s="67">
        <v>306.0</v>
      </c>
      <c r="B307" s="30" t="s">
        <v>324</v>
      </c>
      <c r="C307" s="30">
        <v>605.0</v>
      </c>
      <c r="D307" s="57">
        <v>10.0</v>
      </c>
      <c r="E307" s="31">
        <v>121.0</v>
      </c>
      <c r="F307" s="5">
        <v>55.0</v>
      </c>
      <c r="G307" s="58">
        <v>43.0</v>
      </c>
      <c r="H307" s="32">
        <v>115.0</v>
      </c>
      <c r="I307" s="6">
        <v>190.0</v>
      </c>
      <c r="J307" s="59">
        <v>2.0</v>
      </c>
      <c r="K307" s="60">
        <v>11.0</v>
      </c>
      <c r="L307" s="61">
        <v>4.0</v>
      </c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  <c r="AP307" s="65"/>
      <c r="AQ307" s="65"/>
      <c r="AR307" s="65"/>
      <c r="AS307" s="65"/>
      <c r="AT307" s="65"/>
      <c r="AU307" s="65"/>
      <c r="AV307" s="65"/>
      <c r="AW307" s="65"/>
      <c r="AX307" s="65"/>
      <c r="AY307" s="65"/>
      <c r="AZ307" s="65"/>
      <c r="BA307" s="65"/>
      <c r="BB307" s="65"/>
      <c r="BC307" s="65"/>
      <c r="BD307" s="66"/>
    </row>
    <row r="308" ht="12.75" customHeight="1">
      <c r="A308" s="67">
        <v>307.0</v>
      </c>
      <c r="B308" s="30" t="s">
        <v>325</v>
      </c>
      <c r="C308" s="30">
        <v>257.0</v>
      </c>
      <c r="D308" s="57">
        <v>1.0</v>
      </c>
      <c r="E308" s="31">
        <v>57.0</v>
      </c>
      <c r="F308" s="5">
        <v>20.0</v>
      </c>
      <c r="G308" s="58">
        <v>15.0</v>
      </c>
      <c r="H308" s="32">
        <v>48.0</v>
      </c>
      <c r="I308" s="6">
        <v>84.0</v>
      </c>
      <c r="J308" s="59">
        <v>0.0</v>
      </c>
      <c r="K308" s="60">
        <v>3.0</v>
      </c>
      <c r="L308" s="61">
        <v>2.0</v>
      </c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  <c r="AP308" s="65"/>
      <c r="AQ308" s="65"/>
      <c r="AR308" s="65"/>
      <c r="AS308" s="65"/>
      <c r="AT308" s="65"/>
      <c r="AU308" s="65"/>
      <c r="AV308" s="65"/>
      <c r="AW308" s="65"/>
      <c r="AX308" s="65"/>
      <c r="AY308" s="65"/>
      <c r="AZ308" s="65"/>
      <c r="BA308" s="65"/>
      <c r="BB308" s="65"/>
      <c r="BC308" s="65"/>
      <c r="BD308" s="66"/>
    </row>
    <row r="309" ht="12.75" customHeight="1">
      <c r="A309" s="67">
        <v>308.0</v>
      </c>
      <c r="B309" s="30" t="s">
        <v>326</v>
      </c>
      <c r="C309" s="30">
        <v>151.0</v>
      </c>
      <c r="D309" s="57" t="s">
        <v>366</v>
      </c>
      <c r="E309" s="31">
        <v>29.0</v>
      </c>
      <c r="F309" s="5">
        <v>12.0</v>
      </c>
      <c r="G309" s="58" t="s">
        <v>366</v>
      </c>
      <c r="H309" s="32">
        <v>48.0</v>
      </c>
      <c r="I309" s="6">
        <v>47.0</v>
      </c>
      <c r="J309" s="59">
        <v>0.0</v>
      </c>
      <c r="K309" s="60">
        <v>2.0</v>
      </c>
      <c r="L309" s="61">
        <v>0.0</v>
      </c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  <c r="AP309" s="65"/>
      <c r="AQ309" s="65"/>
      <c r="AR309" s="65"/>
      <c r="AS309" s="65"/>
      <c r="AT309" s="65"/>
      <c r="AU309" s="65"/>
      <c r="AV309" s="65"/>
      <c r="AW309" s="65"/>
      <c r="AX309" s="65"/>
      <c r="AY309" s="65"/>
      <c r="AZ309" s="65"/>
      <c r="BA309" s="65"/>
      <c r="BB309" s="65"/>
      <c r="BC309" s="65"/>
      <c r="BD309" s="66"/>
    </row>
    <row r="310" ht="12.75" customHeight="1">
      <c r="A310" s="67">
        <v>309.0</v>
      </c>
      <c r="B310" s="30" t="s">
        <v>327</v>
      </c>
      <c r="C310" s="30">
        <v>404.0</v>
      </c>
      <c r="D310" s="57">
        <v>2.0</v>
      </c>
      <c r="E310" s="31">
        <v>107.0</v>
      </c>
      <c r="F310" s="5">
        <v>43.0</v>
      </c>
      <c r="G310" s="58">
        <v>20.0</v>
      </c>
      <c r="H310" s="32">
        <v>86.0</v>
      </c>
      <c r="I310" s="6">
        <v>119.0</v>
      </c>
      <c r="J310" s="59">
        <v>3.0</v>
      </c>
      <c r="K310" s="60">
        <v>3.0</v>
      </c>
      <c r="L310" s="61">
        <v>3.0</v>
      </c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  <c r="AP310" s="65"/>
      <c r="AQ310" s="65"/>
      <c r="AR310" s="65"/>
      <c r="AS310" s="65"/>
      <c r="AT310" s="65"/>
      <c r="AU310" s="65"/>
      <c r="AV310" s="65"/>
      <c r="AW310" s="65"/>
      <c r="AX310" s="65"/>
      <c r="AY310" s="65"/>
      <c r="AZ310" s="65"/>
      <c r="BA310" s="65"/>
      <c r="BB310" s="65"/>
      <c r="BC310" s="65"/>
      <c r="BD310" s="66"/>
    </row>
    <row r="311" ht="12.75" customHeight="1">
      <c r="A311" s="67">
        <v>310.0</v>
      </c>
      <c r="B311" s="30" t="s">
        <v>328</v>
      </c>
      <c r="C311" s="30">
        <v>975.0</v>
      </c>
      <c r="D311" s="57">
        <v>6.0</v>
      </c>
      <c r="E311" s="31">
        <v>289.0</v>
      </c>
      <c r="F311" s="5">
        <v>86.0</v>
      </c>
      <c r="G311" s="58">
        <v>37.0</v>
      </c>
      <c r="H311" s="32">
        <v>208.0</v>
      </c>
      <c r="I311" s="6">
        <v>250.0</v>
      </c>
      <c r="J311" s="59">
        <v>3.0</v>
      </c>
      <c r="K311" s="60">
        <v>22.0</v>
      </c>
      <c r="L311" s="61">
        <v>3.0</v>
      </c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  <c r="AP311" s="65"/>
      <c r="AQ311" s="65"/>
      <c r="AR311" s="65"/>
      <c r="AS311" s="65"/>
      <c r="AT311" s="65"/>
      <c r="AU311" s="65"/>
      <c r="AV311" s="65"/>
      <c r="AW311" s="65"/>
      <c r="AX311" s="65"/>
      <c r="AY311" s="65"/>
      <c r="AZ311" s="65"/>
      <c r="BA311" s="65"/>
      <c r="BB311" s="65"/>
      <c r="BC311" s="65"/>
      <c r="BD311" s="66"/>
    </row>
    <row r="312" ht="12.75" customHeight="1">
      <c r="A312" s="67">
        <v>311.0</v>
      </c>
      <c r="B312" s="30" t="s">
        <v>329</v>
      </c>
      <c r="C312" s="30">
        <v>406.0</v>
      </c>
      <c r="D312" s="57">
        <v>4.0</v>
      </c>
      <c r="E312" s="31">
        <v>70.0</v>
      </c>
      <c r="F312" s="5">
        <v>27.0</v>
      </c>
      <c r="G312" s="58">
        <v>38.0</v>
      </c>
      <c r="H312" s="32">
        <v>97.0</v>
      </c>
      <c r="I312" s="6">
        <v>134.0</v>
      </c>
      <c r="J312" s="59">
        <v>0.0</v>
      </c>
      <c r="K312" s="60">
        <v>5.0</v>
      </c>
      <c r="L312" s="61">
        <v>1.0</v>
      </c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  <c r="AP312" s="65"/>
      <c r="AQ312" s="65"/>
      <c r="AR312" s="65"/>
      <c r="AS312" s="65"/>
      <c r="AT312" s="65"/>
      <c r="AU312" s="65"/>
      <c r="AV312" s="65"/>
      <c r="AW312" s="65"/>
      <c r="AX312" s="65"/>
      <c r="AY312" s="65"/>
      <c r="AZ312" s="65"/>
      <c r="BA312" s="65"/>
      <c r="BB312" s="65"/>
      <c r="BC312" s="65"/>
      <c r="BD312" s="66"/>
    </row>
    <row r="313" ht="12.75" customHeight="1">
      <c r="A313" s="67">
        <v>312.0</v>
      </c>
      <c r="B313" s="30" t="s">
        <v>330</v>
      </c>
      <c r="C313" s="30">
        <v>830.0</v>
      </c>
      <c r="D313" s="57">
        <v>13.0</v>
      </c>
      <c r="E313" s="31">
        <v>189.0</v>
      </c>
      <c r="F313" s="5">
        <v>84.0</v>
      </c>
      <c r="G313" s="58">
        <v>60.0</v>
      </c>
      <c r="H313" s="32">
        <v>136.0</v>
      </c>
      <c r="I313" s="6">
        <v>253.0</v>
      </c>
      <c r="J313" s="59">
        <v>2.0</v>
      </c>
      <c r="K313" s="60">
        <v>13.0</v>
      </c>
      <c r="L313" s="61">
        <v>4.0</v>
      </c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  <c r="AP313" s="65"/>
      <c r="AQ313" s="65"/>
      <c r="AR313" s="65"/>
      <c r="AS313" s="65"/>
      <c r="AT313" s="65"/>
      <c r="AU313" s="65"/>
      <c r="AV313" s="65"/>
      <c r="AW313" s="65"/>
      <c r="AX313" s="65"/>
      <c r="AY313" s="65"/>
      <c r="AZ313" s="65"/>
      <c r="BA313" s="65"/>
      <c r="BB313" s="65"/>
      <c r="BC313" s="65"/>
      <c r="BD313" s="66"/>
    </row>
    <row r="314" ht="12.75" customHeight="1">
      <c r="A314" s="67">
        <v>313.0</v>
      </c>
      <c r="B314" s="30" t="s">
        <v>331</v>
      </c>
      <c r="C314" s="30">
        <v>680.0</v>
      </c>
      <c r="D314" s="57">
        <v>12.0</v>
      </c>
      <c r="E314" s="31">
        <v>170.0</v>
      </c>
      <c r="F314" s="5">
        <v>64.0</v>
      </c>
      <c r="G314" s="58">
        <v>65.0</v>
      </c>
      <c r="H314" s="32">
        <v>133.0</v>
      </c>
      <c r="I314" s="6">
        <v>148.0</v>
      </c>
      <c r="J314" s="59">
        <v>3.0</v>
      </c>
      <c r="K314" s="60">
        <v>12.0</v>
      </c>
      <c r="L314" s="61">
        <v>2.0</v>
      </c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  <c r="AP314" s="65"/>
      <c r="AQ314" s="65"/>
      <c r="AR314" s="65"/>
      <c r="AS314" s="65"/>
      <c r="AT314" s="65"/>
      <c r="AU314" s="65"/>
      <c r="AV314" s="65"/>
      <c r="AW314" s="65"/>
      <c r="AX314" s="65"/>
      <c r="AY314" s="65"/>
      <c r="AZ314" s="65"/>
      <c r="BA314" s="65"/>
      <c r="BB314" s="65"/>
      <c r="BC314" s="65"/>
      <c r="BD314" s="66"/>
    </row>
    <row r="315" ht="12.75" customHeight="1">
      <c r="A315" s="67">
        <v>314.0</v>
      </c>
      <c r="B315" s="30" t="s">
        <v>332</v>
      </c>
      <c r="C315" s="30">
        <v>1038.0</v>
      </c>
      <c r="D315" s="57">
        <v>19.0</v>
      </c>
      <c r="E315" s="31">
        <v>231.0</v>
      </c>
      <c r="F315" s="5">
        <v>61.0</v>
      </c>
      <c r="G315" s="58">
        <v>115.0</v>
      </c>
      <c r="H315" s="32">
        <v>179.0</v>
      </c>
      <c r="I315" s="6">
        <v>288.0</v>
      </c>
      <c r="J315" s="59">
        <v>8.0</v>
      </c>
      <c r="K315" s="60">
        <v>13.0</v>
      </c>
      <c r="L315" s="61">
        <v>5.0</v>
      </c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  <c r="AP315" s="65"/>
      <c r="AQ315" s="65"/>
      <c r="AR315" s="65"/>
      <c r="AS315" s="65"/>
      <c r="AT315" s="65"/>
      <c r="AU315" s="65"/>
      <c r="AV315" s="65"/>
      <c r="AW315" s="65"/>
      <c r="AX315" s="65"/>
      <c r="AY315" s="65"/>
      <c r="AZ315" s="65"/>
      <c r="BA315" s="65"/>
      <c r="BB315" s="65"/>
      <c r="BC315" s="65"/>
      <c r="BD315" s="66"/>
    </row>
    <row r="316" ht="12.75" customHeight="1">
      <c r="A316" s="67">
        <v>315.0</v>
      </c>
      <c r="B316" s="30" t="s">
        <v>333</v>
      </c>
      <c r="C316" s="30">
        <v>848.0</v>
      </c>
      <c r="D316" s="57">
        <v>14.0</v>
      </c>
      <c r="E316" s="31">
        <v>226.0</v>
      </c>
      <c r="F316" s="5">
        <v>125.0</v>
      </c>
      <c r="G316" s="58">
        <v>40.0</v>
      </c>
      <c r="H316" s="32">
        <v>125.0</v>
      </c>
      <c r="I316" s="6">
        <v>225.0</v>
      </c>
      <c r="J316" s="59">
        <v>5.0</v>
      </c>
      <c r="K316" s="60">
        <v>11.0</v>
      </c>
      <c r="L316" s="61">
        <v>7.0</v>
      </c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  <c r="AP316" s="65"/>
      <c r="AQ316" s="65"/>
      <c r="AR316" s="65"/>
      <c r="AS316" s="65"/>
      <c r="AT316" s="65"/>
      <c r="AU316" s="65"/>
      <c r="AV316" s="65"/>
      <c r="AW316" s="65"/>
      <c r="AX316" s="65"/>
      <c r="AY316" s="65"/>
      <c r="AZ316" s="65"/>
      <c r="BA316" s="65"/>
      <c r="BB316" s="65"/>
      <c r="BC316" s="65"/>
      <c r="BD316" s="66"/>
    </row>
    <row r="317" ht="12.75" customHeight="1">
      <c r="A317" s="67">
        <v>316.0</v>
      </c>
      <c r="B317" s="30" t="s">
        <v>334</v>
      </c>
      <c r="C317" s="30">
        <v>133.0</v>
      </c>
      <c r="D317" s="57">
        <v>4.0</v>
      </c>
      <c r="E317" s="31">
        <v>33.0</v>
      </c>
      <c r="F317" s="5">
        <v>5.0</v>
      </c>
      <c r="G317" s="58">
        <v>12.0</v>
      </c>
      <c r="H317" s="32">
        <v>28.0</v>
      </c>
      <c r="I317" s="6">
        <v>39.0</v>
      </c>
      <c r="J317" s="59">
        <v>0.0</v>
      </c>
      <c r="K317" s="60">
        <v>1.0</v>
      </c>
      <c r="L317" s="61">
        <v>0.0</v>
      </c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  <c r="AP317" s="65"/>
      <c r="AQ317" s="65"/>
      <c r="AR317" s="65"/>
      <c r="AS317" s="65"/>
      <c r="AT317" s="65"/>
      <c r="AU317" s="65"/>
      <c r="AV317" s="65"/>
      <c r="AW317" s="65"/>
      <c r="AX317" s="65"/>
      <c r="AY317" s="65"/>
      <c r="AZ317" s="65"/>
      <c r="BA317" s="65"/>
      <c r="BB317" s="65"/>
      <c r="BC317" s="65"/>
      <c r="BD317" s="66"/>
    </row>
    <row r="318" ht="12.75" customHeight="1">
      <c r="A318" s="67">
        <v>317.0</v>
      </c>
      <c r="B318" s="30" t="s">
        <v>335</v>
      </c>
      <c r="C318" s="30">
        <v>191.0</v>
      </c>
      <c r="D318" s="57">
        <v>2.0</v>
      </c>
      <c r="E318" s="31">
        <v>47.0</v>
      </c>
      <c r="F318" s="5">
        <v>17.0</v>
      </c>
      <c r="G318" s="58">
        <v>11.0</v>
      </c>
      <c r="H318" s="32">
        <v>45.0</v>
      </c>
      <c r="I318" s="6">
        <v>45.0</v>
      </c>
      <c r="J318" s="59">
        <v>0.0</v>
      </c>
      <c r="K318" s="60">
        <v>4.0</v>
      </c>
      <c r="L318" s="61">
        <v>2.0</v>
      </c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  <c r="AP318" s="65"/>
      <c r="AQ318" s="65"/>
      <c r="AR318" s="65"/>
      <c r="AS318" s="65"/>
      <c r="AT318" s="65"/>
      <c r="AU318" s="65"/>
      <c r="AV318" s="65"/>
      <c r="AW318" s="65"/>
      <c r="AX318" s="65"/>
      <c r="AY318" s="65"/>
      <c r="AZ318" s="65"/>
      <c r="BA318" s="65"/>
      <c r="BB318" s="65"/>
      <c r="BC318" s="65"/>
      <c r="BD318" s="66"/>
    </row>
    <row r="319" ht="12.75" customHeight="1">
      <c r="A319" s="67">
        <v>318.0</v>
      </c>
      <c r="B319" s="30" t="s">
        <v>336</v>
      </c>
      <c r="C319" s="30">
        <v>1351.0</v>
      </c>
      <c r="D319" s="57">
        <v>12.0</v>
      </c>
      <c r="E319" s="31">
        <v>457.0</v>
      </c>
      <c r="F319" s="5">
        <v>121.0</v>
      </c>
      <c r="G319" s="58">
        <v>52.0</v>
      </c>
      <c r="H319" s="32">
        <v>359.0</v>
      </c>
      <c r="I319" s="6">
        <v>295.0</v>
      </c>
      <c r="J319" s="59">
        <v>0.0</v>
      </c>
      <c r="K319" s="60">
        <v>35.0</v>
      </c>
      <c r="L319" s="61">
        <v>4.0</v>
      </c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  <c r="AP319" s="65"/>
      <c r="AQ319" s="65"/>
      <c r="AR319" s="65"/>
      <c r="AS319" s="65"/>
      <c r="AT319" s="65"/>
      <c r="AU319" s="65"/>
      <c r="AV319" s="65"/>
      <c r="AW319" s="65"/>
      <c r="AX319" s="65"/>
      <c r="AY319" s="65"/>
      <c r="AZ319" s="65"/>
      <c r="BA319" s="65"/>
      <c r="BB319" s="65"/>
      <c r="BC319" s="65"/>
      <c r="BD319" s="66"/>
    </row>
    <row r="320" ht="12.75" customHeight="1">
      <c r="A320" s="67">
        <v>319.0</v>
      </c>
      <c r="B320" s="30" t="s">
        <v>337</v>
      </c>
      <c r="C320" s="30">
        <v>414.0</v>
      </c>
      <c r="D320" s="57">
        <v>1.0</v>
      </c>
      <c r="E320" s="31">
        <v>124.0</v>
      </c>
      <c r="F320" s="5">
        <v>40.0</v>
      </c>
      <c r="G320" s="58">
        <v>23.0</v>
      </c>
      <c r="H320" s="32">
        <v>80.0</v>
      </c>
      <c r="I320" s="6">
        <v>110.0</v>
      </c>
      <c r="J320" s="59">
        <v>1.0</v>
      </c>
      <c r="K320" s="60">
        <v>5.0</v>
      </c>
      <c r="L320" s="61">
        <v>2.0</v>
      </c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  <c r="AP320" s="65"/>
      <c r="AQ320" s="65"/>
      <c r="AR320" s="65"/>
      <c r="AS320" s="65"/>
      <c r="AT320" s="65"/>
      <c r="AU320" s="65"/>
      <c r="AV320" s="65"/>
      <c r="AW320" s="65"/>
      <c r="AX320" s="65"/>
      <c r="AY320" s="65"/>
      <c r="AZ320" s="65"/>
      <c r="BA320" s="65"/>
      <c r="BB320" s="65"/>
      <c r="BC320" s="65"/>
      <c r="BD320" s="66"/>
    </row>
    <row r="321" ht="12.75" customHeight="1">
      <c r="A321" s="67">
        <v>320.0</v>
      </c>
      <c r="B321" s="30" t="s">
        <v>338</v>
      </c>
      <c r="C321" s="30">
        <v>1224.0</v>
      </c>
      <c r="D321" s="57">
        <v>13.0</v>
      </c>
      <c r="E321" s="31">
        <v>292.0</v>
      </c>
      <c r="F321" s="5">
        <v>103.0</v>
      </c>
      <c r="G321" s="58">
        <v>43.0</v>
      </c>
      <c r="H321" s="32">
        <v>329.0</v>
      </c>
      <c r="I321" s="6">
        <v>338.0</v>
      </c>
      <c r="J321" s="59">
        <v>0.0</v>
      </c>
      <c r="K321" s="60">
        <v>17.0</v>
      </c>
      <c r="L321" s="61">
        <v>5.0</v>
      </c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  <c r="AP321" s="65"/>
      <c r="AQ321" s="65"/>
      <c r="AR321" s="65"/>
      <c r="AS321" s="65"/>
      <c r="AT321" s="65"/>
      <c r="AU321" s="65"/>
      <c r="AV321" s="65"/>
      <c r="AW321" s="65"/>
      <c r="AX321" s="65"/>
      <c r="AY321" s="65"/>
      <c r="AZ321" s="65"/>
      <c r="BA321" s="65"/>
      <c r="BB321" s="65"/>
      <c r="BC321" s="65"/>
      <c r="BD321" s="66"/>
    </row>
    <row r="322" ht="12.75" customHeight="1">
      <c r="A322" s="67">
        <v>321.0</v>
      </c>
      <c r="B322" s="30" t="s">
        <v>339</v>
      </c>
      <c r="C322" s="30">
        <v>938.0</v>
      </c>
      <c r="D322" s="57">
        <v>12.0</v>
      </c>
      <c r="E322" s="31">
        <v>208.0</v>
      </c>
      <c r="F322" s="5">
        <v>103.0</v>
      </c>
      <c r="G322" s="58">
        <v>45.0</v>
      </c>
      <c r="H322" s="32">
        <v>145.0</v>
      </c>
      <c r="I322" s="6">
        <v>316.0</v>
      </c>
      <c r="J322" s="59">
        <v>1.0</v>
      </c>
      <c r="K322" s="60">
        <v>16.0</v>
      </c>
      <c r="L322" s="61">
        <v>5.0</v>
      </c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  <c r="AP322" s="65"/>
      <c r="AQ322" s="65"/>
      <c r="AR322" s="65"/>
      <c r="AS322" s="65"/>
      <c r="AT322" s="65"/>
      <c r="AU322" s="65"/>
      <c r="AV322" s="65"/>
      <c r="AW322" s="65"/>
      <c r="AX322" s="65"/>
      <c r="AY322" s="65"/>
      <c r="AZ322" s="65"/>
      <c r="BA322" s="65"/>
      <c r="BB322" s="65"/>
      <c r="BC322" s="65"/>
      <c r="BD322" s="66"/>
    </row>
    <row r="323" ht="12.75" customHeight="1">
      <c r="A323" s="67">
        <v>322.0</v>
      </c>
      <c r="B323" s="30" t="s">
        <v>340</v>
      </c>
      <c r="C323" s="30">
        <v>447.0</v>
      </c>
      <c r="D323" s="57">
        <v>5.0</v>
      </c>
      <c r="E323" s="31">
        <v>90.0</v>
      </c>
      <c r="F323" s="5">
        <v>44.0</v>
      </c>
      <c r="G323" s="58">
        <v>24.0</v>
      </c>
      <c r="H323" s="32">
        <v>76.0</v>
      </c>
      <c r="I323" s="6">
        <v>101.0</v>
      </c>
      <c r="J323" s="59">
        <v>4.0</v>
      </c>
      <c r="K323" s="60">
        <v>8.0</v>
      </c>
      <c r="L323" s="61">
        <v>0.0</v>
      </c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  <c r="AP323" s="65"/>
      <c r="AQ323" s="65"/>
      <c r="AR323" s="65"/>
      <c r="AS323" s="65"/>
      <c r="AT323" s="65"/>
      <c r="AU323" s="65"/>
      <c r="AV323" s="65"/>
      <c r="AW323" s="65"/>
      <c r="AX323" s="65"/>
      <c r="AY323" s="65"/>
      <c r="AZ323" s="65"/>
      <c r="BA323" s="65"/>
      <c r="BB323" s="65"/>
      <c r="BC323" s="65"/>
      <c r="BD323" s="66"/>
    </row>
    <row r="324" ht="12.75" customHeight="1">
      <c r="A324" s="67">
        <v>323.0</v>
      </c>
      <c r="B324" s="30" t="s">
        <v>341</v>
      </c>
      <c r="C324" s="30">
        <v>237.0</v>
      </c>
      <c r="D324" s="57" t="s">
        <v>366</v>
      </c>
      <c r="E324" s="31">
        <v>53.0</v>
      </c>
      <c r="F324" s="5">
        <v>28.0</v>
      </c>
      <c r="G324" s="58" t="s">
        <v>366</v>
      </c>
      <c r="H324" s="32">
        <v>58.0</v>
      </c>
      <c r="I324" s="6">
        <v>73.0</v>
      </c>
      <c r="J324" s="59">
        <v>0.0</v>
      </c>
      <c r="K324" s="60">
        <v>2.0</v>
      </c>
      <c r="L324" s="61">
        <v>0.0</v>
      </c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  <c r="AP324" s="65"/>
      <c r="AQ324" s="65"/>
      <c r="AR324" s="65"/>
      <c r="AS324" s="65"/>
      <c r="AT324" s="65"/>
      <c r="AU324" s="65"/>
      <c r="AV324" s="65"/>
      <c r="AW324" s="65"/>
      <c r="AX324" s="65"/>
      <c r="AY324" s="65"/>
      <c r="AZ324" s="65"/>
      <c r="BA324" s="65"/>
      <c r="BB324" s="65"/>
      <c r="BC324" s="65"/>
      <c r="BD324" s="66"/>
    </row>
    <row r="325" ht="12.75" customHeight="1">
      <c r="A325" s="67">
        <v>324.0</v>
      </c>
      <c r="B325" s="30" t="s">
        <v>342</v>
      </c>
      <c r="C325" s="30">
        <v>869.0</v>
      </c>
      <c r="D325" s="57">
        <v>7.0</v>
      </c>
      <c r="E325" s="31">
        <v>231.0</v>
      </c>
      <c r="F325" s="5">
        <v>131.0</v>
      </c>
      <c r="G325" s="58">
        <v>27.0</v>
      </c>
      <c r="H325" s="32">
        <v>147.0</v>
      </c>
      <c r="I325" s="6">
        <v>260.0</v>
      </c>
      <c r="J325" s="59">
        <v>2.0</v>
      </c>
      <c r="K325" s="60">
        <v>9.0</v>
      </c>
      <c r="L325" s="61">
        <v>3.0</v>
      </c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  <c r="AP325" s="65"/>
      <c r="AQ325" s="65"/>
      <c r="AR325" s="65"/>
      <c r="AS325" s="65"/>
      <c r="AT325" s="65"/>
      <c r="AU325" s="65"/>
      <c r="AV325" s="65"/>
      <c r="AW325" s="65"/>
      <c r="AX325" s="65"/>
      <c r="AY325" s="65"/>
      <c r="AZ325" s="65"/>
      <c r="BA325" s="65"/>
      <c r="BB325" s="65"/>
      <c r="BC325" s="65"/>
      <c r="BD325" s="66"/>
    </row>
    <row r="326" ht="12.75" customHeight="1">
      <c r="A326" s="67">
        <v>325.0</v>
      </c>
      <c r="B326" s="30" t="s">
        <v>343</v>
      </c>
      <c r="C326" s="30">
        <v>452.0</v>
      </c>
      <c r="D326" s="57">
        <v>6.0</v>
      </c>
      <c r="E326" s="31">
        <v>130.0</v>
      </c>
      <c r="F326" s="5">
        <v>36.0</v>
      </c>
      <c r="G326" s="58">
        <v>15.0</v>
      </c>
      <c r="H326" s="32">
        <v>98.0</v>
      </c>
      <c r="I326" s="6">
        <v>132.0</v>
      </c>
      <c r="J326" s="59">
        <v>0.0</v>
      </c>
      <c r="K326" s="60">
        <v>6.0</v>
      </c>
      <c r="L326" s="61">
        <v>1.0</v>
      </c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  <c r="AP326" s="65"/>
      <c r="AQ326" s="65"/>
      <c r="AR326" s="65"/>
      <c r="AS326" s="65"/>
      <c r="AT326" s="65"/>
      <c r="AU326" s="65"/>
      <c r="AV326" s="65"/>
      <c r="AW326" s="65"/>
      <c r="AX326" s="65"/>
      <c r="AY326" s="65"/>
      <c r="AZ326" s="65"/>
      <c r="BA326" s="65"/>
      <c r="BB326" s="65"/>
      <c r="BC326" s="65"/>
      <c r="BD326" s="66"/>
    </row>
    <row r="327" ht="12.75" customHeight="1">
      <c r="A327" s="67">
        <v>326.0</v>
      </c>
      <c r="B327" s="30" t="s">
        <v>344</v>
      </c>
      <c r="C327" s="30">
        <v>1312.0</v>
      </c>
      <c r="D327" s="57">
        <v>21.0</v>
      </c>
      <c r="E327" s="31">
        <v>350.0</v>
      </c>
      <c r="F327" s="5">
        <v>144.0</v>
      </c>
      <c r="G327" s="58">
        <v>56.0</v>
      </c>
      <c r="H327" s="32">
        <v>223.0</v>
      </c>
      <c r="I327" s="6">
        <v>350.0</v>
      </c>
      <c r="J327" s="59">
        <v>3.0</v>
      </c>
      <c r="K327" s="60">
        <v>20.0</v>
      </c>
      <c r="L327" s="61">
        <v>15.0</v>
      </c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  <c r="AP327" s="65"/>
      <c r="AQ327" s="65"/>
      <c r="AR327" s="65"/>
      <c r="AS327" s="65"/>
      <c r="AT327" s="65"/>
      <c r="AU327" s="65"/>
      <c r="AV327" s="65"/>
      <c r="AW327" s="65"/>
      <c r="AX327" s="65"/>
      <c r="AY327" s="65"/>
      <c r="AZ327" s="65"/>
      <c r="BA327" s="65"/>
      <c r="BB327" s="65"/>
      <c r="BC327" s="65"/>
      <c r="BD327" s="66"/>
    </row>
    <row r="328" ht="12.75" customHeight="1">
      <c r="A328" s="67">
        <v>327.0</v>
      </c>
      <c r="B328" s="30" t="s">
        <v>345</v>
      </c>
      <c r="C328" s="30">
        <v>683.0</v>
      </c>
      <c r="D328" s="57">
        <v>10.0</v>
      </c>
      <c r="E328" s="31">
        <v>148.0</v>
      </c>
      <c r="F328" s="5">
        <v>75.0</v>
      </c>
      <c r="G328" s="58">
        <v>35.0</v>
      </c>
      <c r="H328" s="32">
        <v>115.0</v>
      </c>
      <c r="I328" s="6">
        <v>198.0</v>
      </c>
      <c r="J328" s="59">
        <v>2.0</v>
      </c>
      <c r="K328" s="60">
        <v>14.0</v>
      </c>
      <c r="L328" s="61">
        <v>4.0</v>
      </c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  <c r="AP328" s="65"/>
      <c r="AQ328" s="65"/>
      <c r="AR328" s="65"/>
      <c r="AS328" s="65"/>
      <c r="AT328" s="65"/>
      <c r="AU328" s="65"/>
      <c r="AV328" s="65"/>
      <c r="AW328" s="65"/>
      <c r="AX328" s="65"/>
      <c r="AY328" s="65"/>
      <c r="AZ328" s="65"/>
      <c r="BA328" s="65"/>
      <c r="BB328" s="65"/>
      <c r="BC328" s="65"/>
      <c r="BD328" s="66"/>
    </row>
    <row r="329" ht="12.75" customHeight="1">
      <c r="A329" s="67">
        <v>328.0</v>
      </c>
      <c r="B329" s="30" t="s">
        <v>346</v>
      </c>
      <c r="C329" s="30">
        <v>734.0</v>
      </c>
      <c r="D329" s="57">
        <v>9.0</v>
      </c>
      <c r="E329" s="31">
        <v>134.0</v>
      </c>
      <c r="F329" s="5">
        <v>74.0</v>
      </c>
      <c r="G329" s="58">
        <v>22.0</v>
      </c>
      <c r="H329" s="32">
        <v>104.0</v>
      </c>
      <c r="I329" s="6">
        <v>207.0</v>
      </c>
      <c r="J329" s="59">
        <v>2.0</v>
      </c>
      <c r="K329" s="60">
        <v>6.0</v>
      </c>
      <c r="L329" s="61">
        <v>5.0</v>
      </c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  <c r="AP329" s="65"/>
      <c r="AQ329" s="65"/>
      <c r="AR329" s="65"/>
      <c r="AS329" s="65"/>
      <c r="AT329" s="65"/>
      <c r="AU329" s="65"/>
      <c r="AV329" s="65"/>
      <c r="AW329" s="65"/>
      <c r="AX329" s="65"/>
      <c r="AY329" s="65"/>
      <c r="AZ329" s="65"/>
      <c r="BA329" s="65"/>
      <c r="BB329" s="65"/>
      <c r="BC329" s="65"/>
      <c r="BD329" s="66"/>
    </row>
    <row r="330" ht="12.75" customHeight="1">
      <c r="A330" s="67">
        <v>329.0</v>
      </c>
      <c r="B330" s="30" t="s">
        <v>347</v>
      </c>
      <c r="C330" s="30">
        <v>316.0</v>
      </c>
      <c r="D330" s="57">
        <v>3.0</v>
      </c>
      <c r="E330" s="31">
        <v>70.0</v>
      </c>
      <c r="F330" s="5">
        <v>22.0</v>
      </c>
      <c r="G330" s="58">
        <v>19.0</v>
      </c>
      <c r="H330" s="32">
        <v>59.0</v>
      </c>
      <c r="I330" s="6">
        <v>97.0</v>
      </c>
      <c r="J330" s="59">
        <v>1.0</v>
      </c>
      <c r="K330" s="60">
        <v>5.0</v>
      </c>
      <c r="L330" s="61">
        <v>1.0</v>
      </c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  <c r="AP330" s="65"/>
      <c r="AQ330" s="65"/>
      <c r="AR330" s="65"/>
      <c r="AS330" s="65"/>
      <c r="AT330" s="65"/>
      <c r="AU330" s="65"/>
      <c r="AV330" s="65"/>
      <c r="AW330" s="65"/>
      <c r="AX330" s="65"/>
      <c r="AY330" s="65"/>
      <c r="AZ330" s="65"/>
      <c r="BA330" s="65"/>
      <c r="BB330" s="65"/>
      <c r="BC330" s="65"/>
      <c r="BD330" s="66"/>
    </row>
    <row r="331" ht="12.75" customHeight="1">
      <c r="A331" s="67">
        <v>330.0</v>
      </c>
      <c r="B331" s="30" t="s">
        <v>348</v>
      </c>
      <c r="C331" s="30">
        <v>927.0</v>
      </c>
      <c r="D331" s="57">
        <v>9.0</v>
      </c>
      <c r="E331" s="31">
        <v>243.0</v>
      </c>
      <c r="F331" s="5">
        <v>103.0</v>
      </c>
      <c r="G331" s="58">
        <v>43.0</v>
      </c>
      <c r="H331" s="32">
        <v>166.0</v>
      </c>
      <c r="I331" s="6">
        <v>270.0</v>
      </c>
      <c r="J331" s="59">
        <v>3.0</v>
      </c>
      <c r="K331" s="60">
        <v>10.0</v>
      </c>
      <c r="L331" s="61">
        <v>9.0</v>
      </c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  <c r="AP331" s="65"/>
      <c r="AQ331" s="65"/>
      <c r="AR331" s="65"/>
      <c r="AS331" s="65"/>
      <c r="AT331" s="65"/>
      <c r="AU331" s="65"/>
      <c r="AV331" s="65"/>
      <c r="AW331" s="65"/>
      <c r="AX331" s="65"/>
      <c r="AY331" s="65"/>
      <c r="AZ331" s="65"/>
      <c r="BA331" s="65"/>
      <c r="BB331" s="65"/>
      <c r="BC331" s="65"/>
      <c r="BD331" s="66"/>
    </row>
    <row r="332" ht="12.75" customHeight="1">
      <c r="A332" s="67">
        <v>331.0</v>
      </c>
      <c r="B332" s="30" t="s">
        <v>349</v>
      </c>
      <c r="C332" s="30">
        <v>365.0</v>
      </c>
      <c r="D332" s="57">
        <v>6.0</v>
      </c>
      <c r="E332" s="31">
        <v>58.0</v>
      </c>
      <c r="F332" s="5">
        <v>22.0</v>
      </c>
      <c r="G332" s="58">
        <v>32.0</v>
      </c>
      <c r="H332" s="32">
        <v>80.0</v>
      </c>
      <c r="I332" s="6">
        <v>110.0</v>
      </c>
      <c r="J332" s="59">
        <v>2.0</v>
      </c>
      <c r="K332" s="60">
        <v>4.0</v>
      </c>
      <c r="L332" s="61">
        <v>1.0</v>
      </c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  <c r="AP332" s="65"/>
      <c r="AQ332" s="65"/>
      <c r="AR332" s="65"/>
      <c r="AS332" s="65"/>
      <c r="AT332" s="65"/>
      <c r="AU332" s="65"/>
      <c r="AV332" s="65"/>
      <c r="AW332" s="65"/>
      <c r="AX332" s="65"/>
      <c r="AY332" s="65"/>
      <c r="AZ332" s="65"/>
      <c r="BA332" s="65"/>
      <c r="BB332" s="65"/>
      <c r="BC332" s="65"/>
      <c r="BD332" s="66"/>
    </row>
    <row r="333" ht="12.75" customHeight="1">
      <c r="A333" s="67">
        <v>332.0</v>
      </c>
      <c r="B333" s="30" t="s">
        <v>350</v>
      </c>
      <c r="C333" s="30">
        <v>492.0</v>
      </c>
      <c r="D333" s="57">
        <v>3.0</v>
      </c>
      <c r="E333" s="31">
        <v>138.0</v>
      </c>
      <c r="F333" s="5">
        <v>57.0</v>
      </c>
      <c r="G333" s="58">
        <v>14.0</v>
      </c>
      <c r="H333" s="32">
        <v>79.0</v>
      </c>
      <c r="I333" s="6">
        <v>161.0</v>
      </c>
      <c r="J333" s="59">
        <v>0.0</v>
      </c>
      <c r="K333" s="60">
        <v>2.0</v>
      </c>
      <c r="L333" s="61">
        <v>2.0</v>
      </c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  <c r="AP333" s="65"/>
      <c r="AQ333" s="65"/>
      <c r="AR333" s="65"/>
      <c r="AS333" s="65"/>
      <c r="AT333" s="65"/>
      <c r="AU333" s="65"/>
      <c r="AV333" s="65"/>
      <c r="AW333" s="65"/>
      <c r="AX333" s="65"/>
      <c r="AY333" s="65"/>
      <c r="AZ333" s="65"/>
      <c r="BA333" s="65"/>
      <c r="BB333" s="65"/>
      <c r="BC333" s="65"/>
      <c r="BD333" s="66"/>
    </row>
    <row r="334" ht="12.75" customHeight="1">
      <c r="A334" s="67">
        <v>333.0</v>
      </c>
      <c r="B334" s="30" t="s">
        <v>351</v>
      </c>
      <c r="C334" s="30">
        <v>863.0</v>
      </c>
      <c r="D334" s="57">
        <v>20.0</v>
      </c>
      <c r="E334" s="31">
        <v>205.0</v>
      </c>
      <c r="F334" s="5">
        <v>76.0</v>
      </c>
      <c r="G334" s="58">
        <v>53.0</v>
      </c>
      <c r="H334" s="32">
        <v>125.0</v>
      </c>
      <c r="I334" s="6">
        <v>248.0</v>
      </c>
      <c r="J334" s="59">
        <v>3.0</v>
      </c>
      <c r="K334" s="60">
        <v>15.0</v>
      </c>
      <c r="L334" s="61">
        <v>9.0</v>
      </c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  <c r="AP334" s="65"/>
      <c r="AQ334" s="65"/>
      <c r="AR334" s="65"/>
      <c r="AS334" s="65"/>
      <c r="AT334" s="65"/>
      <c r="AU334" s="65"/>
      <c r="AV334" s="65"/>
      <c r="AW334" s="65"/>
      <c r="AX334" s="65"/>
      <c r="AY334" s="65"/>
      <c r="AZ334" s="65"/>
      <c r="BA334" s="65"/>
      <c r="BB334" s="65"/>
      <c r="BC334" s="65"/>
      <c r="BD334" s="66"/>
    </row>
    <row r="335" ht="12.75" customHeight="1">
      <c r="A335" s="67">
        <v>334.0</v>
      </c>
      <c r="B335" s="30" t="s">
        <v>352</v>
      </c>
      <c r="C335" s="30">
        <v>210.0</v>
      </c>
      <c r="D335" s="57">
        <v>3.0</v>
      </c>
      <c r="E335" s="31">
        <v>35.0</v>
      </c>
      <c r="F335" s="5">
        <v>15.0</v>
      </c>
      <c r="G335" s="58">
        <v>15.0</v>
      </c>
      <c r="H335" s="32">
        <v>48.0</v>
      </c>
      <c r="I335" s="6">
        <v>76.0</v>
      </c>
      <c r="J335" s="59">
        <v>1.0</v>
      </c>
      <c r="K335" s="60">
        <v>2.0</v>
      </c>
      <c r="L335" s="61">
        <v>1.0</v>
      </c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  <c r="AP335" s="65"/>
      <c r="AQ335" s="65"/>
      <c r="AR335" s="65"/>
      <c r="AS335" s="65"/>
      <c r="AT335" s="65"/>
      <c r="AU335" s="65"/>
      <c r="AV335" s="65"/>
      <c r="AW335" s="65"/>
      <c r="AX335" s="65"/>
      <c r="AY335" s="65"/>
      <c r="AZ335" s="65"/>
      <c r="BA335" s="65"/>
      <c r="BB335" s="65"/>
      <c r="BC335" s="65"/>
      <c r="BD335" s="6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5" width="14.29"/>
    <col customWidth="1" min="26" max="27" width="11.57"/>
    <col customWidth="1" min="28" max="28" width="10.71"/>
    <col customWidth="1" min="29" max="35" width="11.57"/>
    <col customWidth="1" min="36" max="36" width="10.71"/>
    <col customWidth="1" min="37" max="47" width="11.57"/>
    <col customWidth="1" min="48" max="48" width="10.71"/>
    <col customWidth="1" min="49" max="54" width="11.57"/>
  </cols>
  <sheetData>
    <row r="1" ht="12.75" customHeight="1">
      <c r="A1" s="2" t="s">
        <v>1</v>
      </c>
      <c r="B1" s="68" t="str">
        <f>IF(K2=1,"Biden MiV",IF(K2=2,"Biden MiV",IF(K2=3,"Biden MIV","WTF")))</f>
        <v>Biden MiV</v>
      </c>
      <c r="C1" s="69" t="str">
        <f>IF(K2=1,"Trump MiV",IF(K2=2,"Trump Adv",IF(K2=3,"Biden MiV","WTF")))</f>
        <v>Trump MiV</v>
      </c>
      <c r="D1" s="68" t="str">
        <f>IF(K2=1,"Biden Adv",IF(K2=2,"Biden Adv",IF(K2=3,"Trump MiV","WTF")))</f>
        <v>Biden Adv</v>
      </c>
      <c r="E1" s="69" t="str">
        <f>IF(K2=1,"Trump Adv",IF(K2=2,"Trump MiV",IF(K2=3,"Trump Adv","WTF")))</f>
        <v>Trump Adv</v>
      </c>
      <c r="F1" s="70" t="str">
        <f>IF(K2=1,"x",IF(K2=2,"g",IF(K2=3,"m","WTF")))</f>
        <v>x</v>
      </c>
      <c r="G1" s="71" t="str">
        <f>IF(K2=1,"y",IF(K2=2,"h",IF(K2=3,"n","WTF")))</f>
        <v>y</v>
      </c>
      <c r="H1" s="72" t="str">
        <f>IF(K2=1,"ɑ",IF(K2=2,"ɑ",IF(K2=3,"Ω","WTF")))</f>
        <v>ɑ</v>
      </c>
      <c r="I1" s="73" t="str">
        <f>IF(K2=1,"λ",IF(K2=2,"Ω",IF(K2=3,"λ","WTF")))</f>
        <v>λ</v>
      </c>
      <c r="J1" s="74" t="str">
        <f>IF(K2=1,"ζ",IF(K2=2,"Γ",IF(K2=3,"ξ","WTF")))</f>
        <v>ζ</v>
      </c>
      <c r="K1" s="75" t="s">
        <v>367</v>
      </c>
      <c r="L1" s="76">
        <v>1.0</v>
      </c>
      <c r="M1" s="76">
        <v>1.0</v>
      </c>
      <c r="N1" s="77" t="str">
        <f>IF(M1=1,F1,IF(M1=2,G1,IF(M1=3,H1,IF(M1=4,I1,IF(M1=5,J1,"WTF")))))</f>
        <v>x</v>
      </c>
      <c r="O1" s="77" t="str">
        <f>IF(M2=1,F1,IF(M2=2,G1,IF(M2=3,H1,IF(M2=4,I1,IF(M2=5,J1,"WTF")))))</f>
        <v>y</v>
      </c>
      <c r="P1" s="77" t="str">
        <f>IF(M3=1,F1,IF(M3=2,G1,IF(M3=3,H1,IF(M3=4,I1,IF(M3=5,J1,"WTF")))))</f>
        <v>ɑ</v>
      </c>
      <c r="Q1" s="78" t="s">
        <v>7</v>
      </c>
      <c r="R1" s="79" t="s">
        <v>368</v>
      </c>
      <c r="S1" s="79"/>
      <c r="T1" s="80"/>
      <c r="U1" s="80"/>
      <c r="V1" s="80"/>
      <c r="W1" s="80"/>
      <c r="X1" s="81"/>
      <c r="Y1" s="82"/>
      <c r="Z1" s="3" t="s">
        <v>2</v>
      </c>
      <c r="AA1" s="4" t="s">
        <v>3</v>
      </c>
      <c r="AB1" s="5" t="s">
        <v>4</v>
      </c>
      <c r="AC1" s="6" t="s">
        <v>5</v>
      </c>
      <c r="AD1" s="83"/>
      <c r="AE1" s="1" t="s">
        <v>0</v>
      </c>
      <c r="AF1" s="1">
        <f>-0.00118232</f>
        <v>-0.00118232</v>
      </c>
      <c r="AG1" s="2" t="s">
        <v>1</v>
      </c>
      <c r="AH1" s="3" t="s">
        <v>2</v>
      </c>
      <c r="AI1" s="4" t="s">
        <v>3</v>
      </c>
      <c r="AJ1" s="5" t="s">
        <v>4</v>
      </c>
      <c r="AK1" s="6" t="s">
        <v>5</v>
      </c>
      <c r="AL1" s="49" t="s">
        <v>369</v>
      </c>
      <c r="AM1" s="84" t="s">
        <v>7</v>
      </c>
      <c r="AN1" s="49" t="s">
        <v>8</v>
      </c>
      <c r="AO1" s="49" t="s">
        <v>370</v>
      </c>
      <c r="AP1" s="49" t="s">
        <v>371</v>
      </c>
      <c r="AQ1" s="84"/>
      <c r="AR1" s="84"/>
      <c r="AS1" s="2" t="s">
        <v>1</v>
      </c>
      <c r="AT1" s="3" t="s">
        <v>2</v>
      </c>
      <c r="AU1" s="4" t="s">
        <v>3</v>
      </c>
      <c r="AV1" s="5" t="s">
        <v>4</v>
      </c>
      <c r="AW1" s="6" t="s">
        <v>5</v>
      </c>
      <c r="AX1" s="49" t="s">
        <v>369</v>
      </c>
      <c r="AY1" s="84" t="s">
        <v>7</v>
      </c>
      <c r="AZ1" s="49" t="s">
        <v>8</v>
      </c>
      <c r="BA1" s="49" t="s">
        <v>370</v>
      </c>
      <c r="BB1" s="49" t="s">
        <v>371</v>
      </c>
    </row>
    <row r="2" ht="12.75" customHeight="1">
      <c r="A2" s="2" t="s">
        <v>18</v>
      </c>
      <c r="B2" s="68">
        <f t="shared" ref="B2:B335" si="1">IF($K$2=1,Z2,IF($K$2=2,Z2,IF($K$2=3,Z2,"WTF")))</f>
        <v>236</v>
      </c>
      <c r="C2" s="69">
        <f t="shared" ref="C2:C335" si="2">IF($K$2=1,AA2,IF($K$2=2,AC2,IF($K$2=3,AB2,"WTF")))</f>
        <v>51</v>
      </c>
      <c r="D2" s="68">
        <f t="shared" ref="D2:D335" si="3">IF($K$2=1,AB2,IF($K$2=2,AB2,IF($K$2=3,AA2,"WTF")))</f>
        <v>145</v>
      </c>
      <c r="E2" s="69">
        <f t="shared" ref="E2:E335" si="4">IF($K$2=1,AC2,IF($K$2=2,AA2,IF($K$2=3,AC2,"WTF")))</f>
        <v>95</v>
      </c>
      <c r="F2" s="85">
        <f t="shared" ref="F2:F335" si="5">IF((B2+C2)=0,0.5,B2/(B2+C2))</f>
        <v>0.8222996516</v>
      </c>
      <c r="G2" s="86">
        <f t="shared" ref="G2:G335" si="6">IF((D2+E2)=0,0.5,D2/(D2+E2))</f>
        <v>0.6041666667</v>
      </c>
      <c r="H2" s="87">
        <f t="shared" ref="H2:H335" si="7">IF((B2+C2+D2+E2)=0,0.5,(B2+D2)/(B2+C2+D2+E2))</f>
        <v>0.7229601518</v>
      </c>
      <c r="I2" s="88">
        <f t="shared" ref="I2:I335" si="8">IF((B2+C2+D2+E2)=0,0.5,(B2+E2)/(B2+C2+D2+E2))</f>
        <v>0.6280834915</v>
      </c>
      <c r="J2" s="74">
        <f t="shared" ref="J2:J335" si="9">IF((B2+C2)=0,1,(D2+E2)/(B2+C2))</f>
        <v>0.8362369338</v>
      </c>
      <c r="K2" s="89">
        <v>1.0</v>
      </c>
      <c r="L2" s="76"/>
      <c r="M2" s="76">
        <v>2.0</v>
      </c>
      <c r="N2" s="90">
        <f t="shared" ref="N2:N335" si="10">OFFSET($E2, ,K$14)</f>
        <v>0.8222996516</v>
      </c>
      <c r="O2" s="90">
        <f t="shared" ref="O2:O335" si="11">OFFSET($E2, ,K$15)</f>
        <v>0.6041666667</v>
      </c>
      <c r="P2" s="91">
        <f t="shared" ref="P2:P335" si="12">OFFSET($E2, ,K$16)</f>
        <v>0.7229601518</v>
      </c>
      <c r="Q2" s="92">
        <v>0.7397959183673469</v>
      </c>
      <c r="R2" s="92">
        <v>0.7129909365558912</v>
      </c>
      <c r="S2" s="92"/>
      <c r="T2" s="93"/>
      <c r="U2" s="94"/>
      <c r="V2" s="93"/>
      <c r="W2" s="93"/>
      <c r="X2" s="81"/>
      <c r="Y2" s="95"/>
      <c r="Z2" s="3">
        <v>236.0</v>
      </c>
      <c r="AA2" s="4">
        <v>51.0</v>
      </c>
      <c r="AB2" s="5">
        <v>145.0</v>
      </c>
      <c r="AC2" s="6">
        <v>95.0</v>
      </c>
      <c r="AD2" s="83"/>
      <c r="AE2" s="1" t="s">
        <v>17</v>
      </c>
      <c r="AF2" s="1">
        <v>0.629284</v>
      </c>
      <c r="AG2" s="2" t="s">
        <v>18</v>
      </c>
      <c r="AH2" s="3">
        <v>236.0</v>
      </c>
      <c r="AI2" s="4">
        <v>51.0</v>
      </c>
      <c r="AJ2" s="5">
        <v>145.0</v>
      </c>
      <c r="AK2" s="6">
        <v>95.0</v>
      </c>
      <c r="AL2" s="84">
        <f t="shared" ref="AL2:AL335" si="13">AK2/(AH2+AK2)</f>
        <v>0.2870090634</v>
      </c>
      <c r="AM2" s="84">
        <f t="shared" ref="AM2:AM335" si="14">AI2/(AI2+AJ2)</f>
        <v>0.2602040816</v>
      </c>
      <c r="AN2" s="84">
        <f t="shared" ref="AN2:AN335" si="15">(AI2+AK2)/(AH2+AI2+AJ2+AK2)</f>
        <v>0.2770398482</v>
      </c>
      <c r="AO2" s="84">
        <f t="shared" ref="AO2:AO335" si="16">$AF$1+$AF$2*AL2+$AF$3*AM2</f>
        <v>0.2758972537</v>
      </c>
      <c r="AP2" s="84">
        <f t="shared" ref="AP2:AP335" si="17">AN2-AO2</f>
        <v>0.001142594472</v>
      </c>
      <c r="AQ2" s="84"/>
      <c r="AR2" s="84"/>
      <c r="AS2" s="30" t="s">
        <v>128</v>
      </c>
      <c r="AT2" s="31">
        <v>447.0</v>
      </c>
      <c r="AU2" s="32">
        <v>185.0</v>
      </c>
      <c r="AV2" s="5">
        <v>216.0</v>
      </c>
      <c r="AW2" s="6">
        <v>251.0</v>
      </c>
      <c r="AX2" s="84">
        <v>0.4329896907216495</v>
      </c>
      <c r="AY2" s="84">
        <v>0.5681818181818182</v>
      </c>
      <c r="AZ2" s="84">
        <v>0.475177304964539</v>
      </c>
      <c r="BA2" s="84">
        <v>0.48194173271790064</v>
      </c>
      <c r="BB2" s="84">
        <v>-0.006764427753361613</v>
      </c>
    </row>
    <row r="3" ht="12.75" customHeight="1">
      <c r="A3" s="2" t="s">
        <v>20</v>
      </c>
      <c r="B3" s="68">
        <f t="shared" si="1"/>
        <v>337</v>
      </c>
      <c r="C3" s="69">
        <f t="shared" si="2"/>
        <v>132</v>
      </c>
      <c r="D3" s="68">
        <f t="shared" si="3"/>
        <v>117</v>
      </c>
      <c r="E3" s="69">
        <f t="shared" si="4"/>
        <v>114</v>
      </c>
      <c r="F3" s="85">
        <f t="shared" si="5"/>
        <v>0.7185501066</v>
      </c>
      <c r="G3" s="86">
        <f t="shared" si="6"/>
        <v>0.5064935065</v>
      </c>
      <c r="H3" s="87">
        <f t="shared" si="7"/>
        <v>0.6485714286</v>
      </c>
      <c r="I3" s="88">
        <f t="shared" si="8"/>
        <v>0.6442857143</v>
      </c>
      <c r="J3" s="74">
        <f t="shared" si="9"/>
        <v>0.4925373134</v>
      </c>
      <c r="K3" s="75"/>
      <c r="L3" s="76"/>
      <c r="M3" s="76">
        <v>3.0</v>
      </c>
      <c r="N3" s="90">
        <f t="shared" si="10"/>
        <v>0.7185501066</v>
      </c>
      <c r="O3" s="90">
        <f t="shared" si="11"/>
        <v>0.5064935065</v>
      </c>
      <c r="P3" s="91">
        <f t="shared" si="12"/>
        <v>0.6485714286</v>
      </c>
      <c r="Q3" s="92">
        <v>0.46987951807228917</v>
      </c>
      <c r="R3" s="92">
        <v>0.7472283813747228</v>
      </c>
      <c r="S3" s="92"/>
      <c r="T3" s="93"/>
      <c r="U3" s="94"/>
      <c r="V3" s="93"/>
      <c r="W3" s="93"/>
      <c r="X3" s="81"/>
      <c r="Y3" s="95"/>
      <c r="Z3" s="3">
        <v>337.0</v>
      </c>
      <c r="AA3" s="4">
        <v>132.0</v>
      </c>
      <c r="AB3" s="5">
        <v>117.0</v>
      </c>
      <c r="AC3" s="6">
        <v>114.0</v>
      </c>
      <c r="AD3" s="83"/>
      <c r="AE3" s="1" t="s">
        <v>19</v>
      </c>
      <c r="AF3" s="1">
        <f>0.370745</f>
        <v>0.370745</v>
      </c>
      <c r="AG3" s="2" t="s">
        <v>20</v>
      </c>
      <c r="AH3" s="3">
        <v>337.0</v>
      </c>
      <c r="AI3" s="4">
        <v>132.0</v>
      </c>
      <c r="AJ3" s="5">
        <v>117.0</v>
      </c>
      <c r="AK3" s="6">
        <v>114.0</v>
      </c>
      <c r="AL3" s="84">
        <f t="shared" si="13"/>
        <v>0.2527716186</v>
      </c>
      <c r="AM3" s="84">
        <f t="shared" si="14"/>
        <v>0.5301204819</v>
      </c>
      <c r="AN3" s="84">
        <f t="shared" si="15"/>
        <v>0.3514285714</v>
      </c>
      <c r="AO3" s="84">
        <f t="shared" si="16"/>
        <v>0.3544223333</v>
      </c>
      <c r="AP3" s="84">
        <f t="shared" si="17"/>
        <v>-0.002993761899</v>
      </c>
      <c r="AQ3" s="84"/>
      <c r="AR3" s="84"/>
      <c r="AS3" s="30" t="s">
        <v>328</v>
      </c>
      <c r="AT3" s="31">
        <v>289.0</v>
      </c>
      <c r="AU3" s="32">
        <v>208.0</v>
      </c>
      <c r="AV3" s="5">
        <v>86.0</v>
      </c>
      <c r="AW3" s="6">
        <v>250.0</v>
      </c>
      <c r="AX3" s="84">
        <v>0.4944649446494465</v>
      </c>
      <c r="AY3" s="84">
        <v>0.6428571428571429</v>
      </c>
      <c r="AZ3" s="84">
        <v>0.5415617128463476</v>
      </c>
      <c r="BA3" s="84">
        <v>0.5483126296573537</v>
      </c>
      <c r="BB3" s="84">
        <v>-0.006750916811006147</v>
      </c>
    </row>
    <row r="4" ht="12.75" customHeight="1">
      <c r="A4" s="2" t="s">
        <v>21</v>
      </c>
      <c r="B4" s="68">
        <f t="shared" si="1"/>
        <v>576</v>
      </c>
      <c r="C4" s="69">
        <f t="shared" si="2"/>
        <v>149</v>
      </c>
      <c r="D4" s="68">
        <f t="shared" si="3"/>
        <v>249</v>
      </c>
      <c r="E4" s="69">
        <f t="shared" si="4"/>
        <v>172</v>
      </c>
      <c r="F4" s="85">
        <f t="shared" si="5"/>
        <v>0.7944827586</v>
      </c>
      <c r="G4" s="86">
        <f t="shared" si="6"/>
        <v>0.5914489311</v>
      </c>
      <c r="H4" s="87">
        <f t="shared" si="7"/>
        <v>0.719895288</v>
      </c>
      <c r="I4" s="88">
        <f t="shared" si="8"/>
        <v>0.6527050611</v>
      </c>
      <c r="J4" s="74">
        <f t="shared" si="9"/>
        <v>0.5806896552</v>
      </c>
      <c r="K4" s="75"/>
      <c r="L4" s="96"/>
      <c r="M4" s="96"/>
      <c r="N4" s="90">
        <f t="shared" si="10"/>
        <v>0.7944827586</v>
      </c>
      <c r="O4" s="90">
        <f t="shared" si="11"/>
        <v>0.5914489311</v>
      </c>
      <c r="P4" s="91">
        <f t="shared" si="12"/>
        <v>0.719895288</v>
      </c>
      <c r="Q4" s="92">
        <v>0.6256281407035176</v>
      </c>
      <c r="R4" s="92">
        <v>0.7700534759358288</v>
      </c>
      <c r="S4" s="92"/>
      <c r="T4" s="93"/>
      <c r="U4" s="94"/>
      <c r="V4" s="93"/>
      <c r="W4" s="93"/>
      <c r="X4" s="97"/>
      <c r="Y4" s="95"/>
      <c r="Z4" s="3">
        <v>576.0</v>
      </c>
      <c r="AA4" s="4">
        <v>149.0</v>
      </c>
      <c r="AB4" s="5">
        <v>249.0</v>
      </c>
      <c r="AC4" s="6">
        <v>172.0</v>
      </c>
      <c r="AD4" s="83"/>
      <c r="AE4" s="49"/>
      <c r="AF4" s="84"/>
      <c r="AG4" s="2" t="s">
        <v>21</v>
      </c>
      <c r="AH4" s="3">
        <v>576.0</v>
      </c>
      <c r="AI4" s="4">
        <v>149.0</v>
      </c>
      <c r="AJ4" s="5">
        <v>249.0</v>
      </c>
      <c r="AK4" s="6">
        <v>172.0</v>
      </c>
      <c r="AL4" s="84">
        <f t="shared" si="13"/>
        <v>0.2299465241</v>
      </c>
      <c r="AM4" s="84">
        <f t="shared" si="14"/>
        <v>0.3743718593</v>
      </c>
      <c r="AN4" s="84">
        <f t="shared" si="15"/>
        <v>0.280104712</v>
      </c>
      <c r="AO4" s="84">
        <f t="shared" si="16"/>
        <v>0.2823158434</v>
      </c>
      <c r="AP4" s="84">
        <f t="shared" si="17"/>
        <v>-0.002211131382</v>
      </c>
      <c r="AQ4" s="84"/>
      <c r="AR4" s="84"/>
      <c r="AS4" s="30" t="s">
        <v>119</v>
      </c>
      <c r="AT4" s="31">
        <v>86.0</v>
      </c>
      <c r="AU4" s="32">
        <v>19.0</v>
      </c>
      <c r="AV4" s="5">
        <v>37.0</v>
      </c>
      <c r="AW4" s="6">
        <v>25.0</v>
      </c>
      <c r="AX4" s="84">
        <v>0.3216374269005848</v>
      </c>
      <c r="AY4" s="84">
        <v>0.5681818181818182</v>
      </c>
      <c r="AZ4" s="84">
        <v>0.40540540540540543</v>
      </c>
      <c r="BA4" s="84">
        <v>0.41186953473152577</v>
      </c>
      <c r="BB4" s="84">
        <v>-0.006464129326120338</v>
      </c>
    </row>
    <row r="5" ht="12.75" customHeight="1">
      <c r="A5" s="2" t="s">
        <v>22</v>
      </c>
      <c r="B5" s="68">
        <f t="shared" si="1"/>
        <v>154</v>
      </c>
      <c r="C5" s="69">
        <f t="shared" si="2"/>
        <v>59</v>
      </c>
      <c r="D5" s="68">
        <f t="shared" si="3"/>
        <v>86</v>
      </c>
      <c r="E5" s="69">
        <f t="shared" si="4"/>
        <v>37</v>
      </c>
      <c r="F5" s="85">
        <f t="shared" si="5"/>
        <v>0.7230046948</v>
      </c>
      <c r="G5" s="86">
        <f t="shared" si="6"/>
        <v>0.6991869919</v>
      </c>
      <c r="H5" s="87">
        <f t="shared" si="7"/>
        <v>0.7142857143</v>
      </c>
      <c r="I5" s="88">
        <f t="shared" si="8"/>
        <v>0.568452381</v>
      </c>
      <c r="J5" s="74">
        <f t="shared" si="9"/>
        <v>0.5774647887</v>
      </c>
      <c r="K5" s="75"/>
      <c r="L5" s="96"/>
      <c r="M5" s="96"/>
      <c r="N5" s="90">
        <f t="shared" si="10"/>
        <v>0.7230046948</v>
      </c>
      <c r="O5" s="90">
        <f t="shared" si="11"/>
        <v>0.6991869919</v>
      </c>
      <c r="P5" s="91">
        <f t="shared" si="12"/>
        <v>0.7142857143</v>
      </c>
      <c r="Q5" s="92">
        <v>0.593103448275862</v>
      </c>
      <c r="R5" s="92">
        <v>0.806282722513089</v>
      </c>
      <c r="S5" s="92"/>
      <c r="T5" s="93"/>
      <c r="U5" s="94"/>
      <c r="V5" s="93"/>
      <c r="W5" s="93"/>
      <c r="X5" s="81"/>
      <c r="Y5" s="96"/>
      <c r="Z5" s="3">
        <v>154.0</v>
      </c>
      <c r="AA5" s="4">
        <v>59.0</v>
      </c>
      <c r="AB5" s="5">
        <v>86.0</v>
      </c>
      <c r="AC5" s="6">
        <v>37.0</v>
      </c>
      <c r="AD5" s="83"/>
      <c r="AE5" s="49"/>
      <c r="AF5" s="84"/>
      <c r="AG5" s="2" t="s">
        <v>22</v>
      </c>
      <c r="AH5" s="3">
        <v>154.0</v>
      </c>
      <c r="AI5" s="4">
        <v>59.0</v>
      </c>
      <c r="AJ5" s="5">
        <v>86.0</v>
      </c>
      <c r="AK5" s="6">
        <v>37.0</v>
      </c>
      <c r="AL5" s="84">
        <f t="shared" si="13"/>
        <v>0.1937172775</v>
      </c>
      <c r="AM5" s="84">
        <f t="shared" si="14"/>
        <v>0.4068965517</v>
      </c>
      <c r="AN5" s="84">
        <f t="shared" si="15"/>
        <v>0.2857142857</v>
      </c>
      <c r="AO5" s="84">
        <f t="shared" si="16"/>
        <v>0.2715757253</v>
      </c>
      <c r="AP5" s="84">
        <f t="shared" si="17"/>
        <v>0.0141385604</v>
      </c>
      <c r="AQ5" s="84"/>
      <c r="AR5" s="84"/>
      <c r="AS5" s="30" t="s">
        <v>134</v>
      </c>
      <c r="AT5" s="31">
        <v>189.0</v>
      </c>
      <c r="AU5" s="32">
        <v>72.0</v>
      </c>
      <c r="AV5" s="5">
        <v>103.0</v>
      </c>
      <c r="AW5" s="6">
        <v>125.0</v>
      </c>
      <c r="AX5" s="84">
        <v>0.2619047619047619</v>
      </c>
      <c r="AY5" s="84">
        <v>0.41875</v>
      </c>
      <c r="AZ5" s="84">
        <v>0.3125</v>
      </c>
      <c r="BA5" s="84">
        <v>0.31887962494047617</v>
      </c>
      <c r="BB5" s="84">
        <v>-0.00637962494047617</v>
      </c>
    </row>
    <row r="6" ht="12.75" customHeight="1">
      <c r="A6" s="2" t="s">
        <v>23</v>
      </c>
      <c r="B6" s="68">
        <f t="shared" si="1"/>
        <v>516</v>
      </c>
      <c r="C6" s="69">
        <f t="shared" si="2"/>
        <v>230</v>
      </c>
      <c r="D6" s="68">
        <f t="shared" si="3"/>
        <v>154</v>
      </c>
      <c r="E6" s="69">
        <f t="shared" si="4"/>
        <v>251</v>
      </c>
      <c r="F6" s="85">
        <f t="shared" si="5"/>
        <v>0.691689008</v>
      </c>
      <c r="G6" s="86">
        <f t="shared" si="6"/>
        <v>0.3802469136</v>
      </c>
      <c r="H6" s="87">
        <f t="shared" si="7"/>
        <v>0.5821025195</v>
      </c>
      <c r="I6" s="88">
        <f t="shared" si="8"/>
        <v>0.6663770634</v>
      </c>
      <c r="J6" s="74">
        <f t="shared" si="9"/>
        <v>0.5428954424</v>
      </c>
      <c r="K6" s="75"/>
      <c r="L6" s="98" t="s">
        <v>372</v>
      </c>
      <c r="M6" s="98" t="s">
        <v>373</v>
      </c>
      <c r="N6" s="90">
        <f t="shared" si="10"/>
        <v>0.691689008</v>
      </c>
      <c r="O6" s="90">
        <f t="shared" si="11"/>
        <v>0.3802469136</v>
      </c>
      <c r="P6" s="91">
        <f t="shared" si="12"/>
        <v>0.5821025195</v>
      </c>
      <c r="Q6" s="92">
        <v>0.4010416666666667</v>
      </c>
      <c r="R6" s="92">
        <v>0.6727509778357236</v>
      </c>
      <c r="S6" s="92"/>
      <c r="T6" s="93"/>
      <c r="U6" s="94"/>
      <c r="V6" s="93"/>
      <c r="W6" s="93"/>
      <c r="X6" s="81"/>
      <c r="Y6" s="96"/>
      <c r="Z6" s="3">
        <v>516.0</v>
      </c>
      <c r="AA6" s="4">
        <v>230.0</v>
      </c>
      <c r="AB6" s="5">
        <v>154.0</v>
      </c>
      <c r="AC6" s="6">
        <v>251.0</v>
      </c>
      <c r="AD6" s="83"/>
      <c r="AE6" s="49"/>
      <c r="AF6" s="84"/>
      <c r="AG6" s="2" t="s">
        <v>23</v>
      </c>
      <c r="AH6" s="3">
        <v>516.0</v>
      </c>
      <c r="AI6" s="4">
        <v>230.0</v>
      </c>
      <c r="AJ6" s="5">
        <v>154.0</v>
      </c>
      <c r="AK6" s="6">
        <v>251.0</v>
      </c>
      <c r="AL6" s="84">
        <f t="shared" si="13"/>
        <v>0.3272490222</v>
      </c>
      <c r="AM6" s="84">
        <f t="shared" si="14"/>
        <v>0.5989583333</v>
      </c>
      <c r="AN6" s="84">
        <f t="shared" si="15"/>
        <v>0.4178974805</v>
      </c>
      <c r="AO6" s="84">
        <f t="shared" si="16"/>
        <v>0.426811061</v>
      </c>
      <c r="AP6" s="84">
        <f t="shared" si="17"/>
        <v>-0.008913580504</v>
      </c>
      <c r="AQ6" s="84"/>
      <c r="AR6" s="84"/>
      <c r="AS6" s="30" t="s">
        <v>140</v>
      </c>
      <c r="AT6" s="31">
        <v>295.0</v>
      </c>
      <c r="AU6" s="32">
        <v>140.0</v>
      </c>
      <c r="AV6" s="5">
        <v>171.0</v>
      </c>
      <c r="AW6" s="6">
        <v>198.0</v>
      </c>
      <c r="AX6" s="84">
        <v>0.3666146645865835</v>
      </c>
      <c r="AY6" s="84">
        <v>0.49310344827586206</v>
      </c>
      <c r="AZ6" s="84">
        <v>0.40601503759398494</v>
      </c>
      <c r="BA6" s="84">
        <v>0.41233806052073807</v>
      </c>
      <c r="BB6" s="84">
        <v>-0.00632302292675313</v>
      </c>
    </row>
    <row r="7" ht="12.75" customHeight="1">
      <c r="A7" s="2" t="s">
        <v>24</v>
      </c>
      <c r="B7" s="68">
        <f t="shared" si="1"/>
        <v>168</v>
      </c>
      <c r="C7" s="69">
        <f t="shared" si="2"/>
        <v>55</v>
      </c>
      <c r="D7" s="68">
        <f t="shared" si="3"/>
        <v>65</v>
      </c>
      <c r="E7" s="69">
        <f t="shared" si="4"/>
        <v>58</v>
      </c>
      <c r="F7" s="85">
        <f t="shared" si="5"/>
        <v>0.7533632287</v>
      </c>
      <c r="G7" s="86">
        <f t="shared" si="6"/>
        <v>0.5284552846</v>
      </c>
      <c r="H7" s="87">
        <f t="shared" si="7"/>
        <v>0.6734104046</v>
      </c>
      <c r="I7" s="88">
        <f t="shared" si="8"/>
        <v>0.6531791908</v>
      </c>
      <c r="J7" s="74">
        <f t="shared" si="9"/>
        <v>0.5515695067</v>
      </c>
      <c r="K7" s="75" t="s">
        <v>374</v>
      </c>
      <c r="L7" s="76">
        <v>1.0</v>
      </c>
      <c r="M7" s="76">
        <v>1.0</v>
      </c>
      <c r="N7" s="90">
        <f t="shared" si="10"/>
        <v>0.7533632287</v>
      </c>
      <c r="O7" s="90">
        <f t="shared" si="11"/>
        <v>0.5284552846</v>
      </c>
      <c r="P7" s="91">
        <f t="shared" si="12"/>
        <v>0.6734104046</v>
      </c>
      <c r="Q7" s="92">
        <v>0.5416666666666666</v>
      </c>
      <c r="R7" s="92">
        <v>0.7433628318584071</v>
      </c>
      <c r="S7" s="92"/>
      <c r="T7" s="93"/>
      <c r="U7" s="94"/>
      <c r="V7" s="93"/>
      <c r="W7" s="93"/>
      <c r="X7" s="81"/>
      <c r="Y7" s="96"/>
      <c r="Z7" s="3">
        <v>168.0</v>
      </c>
      <c r="AA7" s="4">
        <v>55.0</v>
      </c>
      <c r="AB7" s="5">
        <v>65.0</v>
      </c>
      <c r="AC7" s="6">
        <v>58.0</v>
      </c>
      <c r="AD7" s="83"/>
      <c r="AE7" s="49"/>
      <c r="AF7" s="84"/>
      <c r="AG7" s="2" t="s">
        <v>24</v>
      </c>
      <c r="AH7" s="3">
        <v>168.0</v>
      </c>
      <c r="AI7" s="4">
        <v>55.0</v>
      </c>
      <c r="AJ7" s="5">
        <v>65.0</v>
      </c>
      <c r="AK7" s="6">
        <v>58.0</v>
      </c>
      <c r="AL7" s="84">
        <f t="shared" si="13"/>
        <v>0.2566371681</v>
      </c>
      <c r="AM7" s="84">
        <f t="shared" si="14"/>
        <v>0.4583333333</v>
      </c>
      <c r="AN7" s="84">
        <f t="shared" si="15"/>
        <v>0.3265895954</v>
      </c>
      <c r="AO7" s="84">
        <f t="shared" si="16"/>
        <v>0.3302401354</v>
      </c>
      <c r="AP7" s="84">
        <f t="shared" si="17"/>
        <v>-0.003650540008</v>
      </c>
      <c r="AQ7" s="84"/>
      <c r="AR7" s="84"/>
      <c r="AS7" s="30" t="s">
        <v>215</v>
      </c>
      <c r="AT7" s="31">
        <v>202.0</v>
      </c>
      <c r="AU7" s="32">
        <v>101.0</v>
      </c>
      <c r="AV7" s="5">
        <v>55.0</v>
      </c>
      <c r="AW7" s="6">
        <v>145.0</v>
      </c>
      <c r="AX7" s="84">
        <v>0.5038167938931297</v>
      </c>
      <c r="AY7" s="84">
        <v>0.7313432835820896</v>
      </c>
      <c r="AZ7" s="84">
        <v>0.5808080808080808</v>
      </c>
      <c r="BA7" s="84">
        <v>0.5870033929998859</v>
      </c>
      <c r="BB7" s="84">
        <v>-0.006195312191805136</v>
      </c>
    </row>
    <row r="8" ht="12.75" customHeight="1">
      <c r="A8" s="2" t="s">
        <v>25</v>
      </c>
      <c r="B8" s="68">
        <f t="shared" si="1"/>
        <v>505</v>
      </c>
      <c r="C8" s="69">
        <f t="shared" si="2"/>
        <v>165</v>
      </c>
      <c r="D8" s="68">
        <f t="shared" si="3"/>
        <v>206</v>
      </c>
      <c r="E8" s="69">
        <f t="shared" si="4"/>
        <v>234</v>
      </c>
      <c r="F8" s="85">
        <f t="shared" si="5"/>
        <v>0.7537313433</v>
      </c>
      <c r="G8" s="86">
        <f t="shared" si="6"/>
        <v>0.4681818182</v>
      </c>
      <c r="H8" s="87">
        <f t="shared" si="7"/>
        <v>0.6405405405</v>
      </c>
      <c r="I8" s="88">
        <f t="shared" si="8"/>
        <v>0.6657657658</v>
      </c>
      <c r="J8" s="74">
        <f t="shared" si="9"/>
        <v>0.6567164179</v>
      </c>
      <c r="K8" s="75" t="s">
        <v>375</v>
      </c>
      <c r="L8" s="76"/>
      <c r="M8" s="76">
        <v>2.0</v>
      </c>
      <c r="N8" s="90">
        <f t="shared" si="10"/>
        <v>0.7537313433</v>
      </c>
      <c r="O8" s="90">
        <f t="shared" si="11"/>
        <v>0.4681818182</v>
      </c>
      <c r="P8" s="91">
        <f t="shared" si="12"/>
        <v>0.6405405405</v>
      </c>
      <c r="Q8" s="92">
        <v>0.555256064690027</v>
      </c>
      <c r="R8" s="92">
        <v>0.6833558863328822</v>
      </c>
      <c r="S8" s="92"/>
      <c r="T8" s="93"/>
      <c r="U8" s="94"/>
      <c r="V8" s="93"/>
      <c r="W8" s="93"/>
      <c r="X8" s="97"/>
      <c r="Y8" s="95"/>
      <c r="Z8" s="3">
        <v>505.0</v>
      </c>
      <c r="AA8" s="4">
        <v>165.0</v>
      </c>
      <c r="AB8" s="5">
        <v>206.0</v>
      </c>
      <c r="AC8" s="6">
        <v>234.0</v>
      </c>
      <c r="AD8" s="83"/>
      <c r="AE8" s="49"/>
      <c r="AF8" s="84"/>
      <c r="AG8" s="2" t="s">
        <v>25</v>
      </c>
      <c r="AH8" s="3">
        <v>505.0</v>
      </c>
      <c r="AI8" s="4">
        <v>165.0</v>
      </c>
      <c r="AJ8" s="5">
        <v>206.0</v>
      </c>
      <c r="AK8" s="6">
        <v>234.0</v>
      </c>
      <c r="AL8" s="84">
        <f t="shared" si="13"/>
        <v>0.3166441137</v>
      </c>
      <c r="AM8" s="84">
        <f t="shared" si="14"/>
        <v>0.4447439353</v>
      </c>
      <c r="AN8" s="84">
        <f t="shared" si="15"/>
        <v>0.3594594595</v>
      </c>
      <c r="AO8" s="84">
        <f t="shared" si="16"/>
        <v>0.3629633447</v>
      </c>
      <c r="AP8" s="84">
        <f t="shared" si="17"/>
        <v>-0.003503885262</v>
      </c>
      <c r="AQ8" s="84"/>
      <c r="AR8" s="84"/>
      <c r="AS8" s="30" t="s">
        <v>251</v>
      </c>
      <c r="AT8" s="31">
        <v>244.0</v>
      </c>
      <c r="AU8" s="32">
        <v>117.0</v>
      </c>
      <c r="AV8" s="5">
        <v>125.0</v>
      </c>
      <c r="AW8" s="6">
        <v>165.0</v>
      </c>
      <c r="AX8" s="84">
        <v>0.3738601823708207</v>
      </c>
      <c r="AY8" s="84">
        <v>0.622093023255814</v>
      </c>
      <c r="AZ8" s="84">
        <v>0.4590818363273453</v>
      </c>
      <c r="BA8" s="84">
        <v>0.46471978891001625</v>
      </c>
      <c r="BB8" s="84">
        <v>-0.005637952582670969</v>
      </c>
    </row>
    <row r="9" ht="12.75" customHeight="1">
      <c r="A9" s="2" t="s">
        <v>26</v>
      </c>
      <c r="B9" s="68">
        <f t="shared" si="1"/>
        <v>347</v>
      </c>
      <c r="C9" s="69">
        <f t="shared" si="2"/>
        <v>118</v>
      </c>
      <c r="D9" s="68">
        <f t="shared" si="3"/>
        <v>141</v>
      </c>
      <c r="E9" s="69">
        <f t="shared" si="4"/>
        <v>116</v>
      </c>
      <c r="F9" s="85">
        <f t="shared" si="5"/>
        <v>0.7462365591</v>
      </c>
      <c r="G9" s="86">
        <f t="shared" si="6"/>
        <v>0.5486381323</v>
      </c>
      <c r="H9" s="87">
        <f t="shared" si="7"/>
        <v>0.675900277</v>
      </c>
      <c r="I9" s="88">
        <f t="shared" si="8"/>
        <v>0.6412742382</v>
      </c>
      <c r="J9" s="74">
        <f t="shared" si="9"/>
        <v>0.552688172</v>
      </c>
      <c r="K9" s="75" t="s">
        <v>376</v>
      </c>
      <c r="L9" s="76"/>
      <c r="M9" s="76">
        <v>3.0</v>
      </c>
      <c r="N9" s="90">
        <f t="shared" si="10"/>
        <v>0.7462365591</v>
      </c>
      <c r="O9" s="90">
        <f t="shared" si="11"/>
        <v>0.5486381323</v>
      </c>
      <c r="P9" s="91">
        <f t="shared" si="12"/>
        <v>0.675900277</v>
      </c>
      <c r="Q9" s="92">
        <v>0.5444015444015444</v>
      </c>
      <c r="R9" s="92">
        <v>0.7494600431965442</v>
      </c>
      <c r="S9" s="92"/>
      <c r="T9" s="93"/>
      <c r="U9" s="94"/>
      <c r="V9" s="93"/>
      <c r="W9" s="93"/>
      <c r="X9" s="81"/>
      <c r="Y9" s="95"/>
      <c r="Z9" s="3">
        <v>347.0</v>
      </c>
      <c r="AA9" s="4">
        <v>118.0</v>
      </c>
      <c r="AB9" s="5">
        <v>141.0</v>
      </c>
      <c r="AC9" s="6">
        <v>116.0</v>
      </c>
      <c r="AD9" s="83"/>
      <c r="AE9" s="49"/>
      <c r="AF9" s="84"/>
      <c r="AG9" s="2" t="s">
        <v>26</v>
      </c>
      <c r="AH9" s="3">
        <v>347.0</v>
      </c>
      <c r="AI9" s="4">
        <v>118.0</v>
      </c>
      <c r="AJ9" s="5">
        <v>141.0</v>
      </c>
      <c r="AK9" s="6">
        <v>116.0</v>
      </c>
      <c r="AL9" s="84">
        <f t="shared" si="13"/>
        <v>0.2505399568</v>
      </c>
      <c r="AM9" s="84">
        <f t="shared" si="14"/>
        <v>0.4555984556</v>
      </c>
      <c r="AN9" s="84">
        <f t="shared" si="15"/>
        <v>0.324099723</v>
      </c>
      <c r="AO9" s="84">
        <f t="shared" si="16"/>
        <v>0.3253893156</v>
      </c>
      <c r="AP9" s="84">
        <f t="shared" si="17"/>
        <v>-0.001289592606</v>
      </c>
      <c r="AQ9" s="84"/>
      <c r="AR9" s="84"/>
      <c r="AS9" s="30" t="s">
        <v>185</v>
      </c>
      <c r="AT9" s="31">
        <v>129.0</v>
      </c>
      <c r="AU9" s="32">
        <v>41.0</v>
      </c>
      <c r="AV9" s="5">
        <v>52.0</v>
      </c>
      <c r="AW9" s="6">
        <v>59.0</v>
      </c>
      <c r="AX9" s="84">
        <v>0.5031847133757962</v>
      </c>
      <c r="AY9" s="84">
        <v>0.6623376623376623</v>
      </c>
      <c r="AZ9" s="84">
        <v>0.5555555555555556</v>
      </c>
      <c r="BA9" s="84">
        <v>0.5610221457953511</v>
      </c>
      <c r="BB9" s="84">
        <v>-0.005466590239795566</v>
      </c>
    </row>
    <row r="10" ht="12.75" customHeight="1">
      <c r="A10" s="2" t="s">
        <v>27</v>
      </c>
      <c r="B10" s="68">
        <f t="shared" si="1"/>
        <v>163</v>
      </c>
      <c r="C10" s="69">
        <f t="shared" si="2"/>
        <v>88</v>
      </c>
      <c r="D10" s="68">
        <f t="shared" si="3"/>
        <v>68</v>
      </c>
      <c r="E10" s="69">
        <f t="shared" si="4"/>
        <v>62</v>
      </c>
      <c r="F10" s="85">
        <f t="shared" si="5"/>
        <v>0.6494023904</v>
      </c>
      <c r="G10" s="86">
        <f t="shared" si="6"/>
        <v>0.5230769231</v>
      </c>
      <c r="H10" s="87">
        <f t="shared" si="7"/>
        <v>0.6062992126</v>
      </c>
      <c r="I10" s="88">
        <f t="shared" si="8"/>
        <v>0.5905511811</v>
      </c>
      <c r="J10" s="74">
        <f t="shared" si="9"/>
        <v>0.5179282869</v>
      </c>
      <c r="K10" s="75" t="s">
        <v>377</v>
      </c>
      <c r="L10" s="76"/>
      <c r="M10" s="76"/>
      <c r="N10" s="90">
        <f t="shared" si="10"/>
        <v>0.6494023904</v>
      </c>
      <c r="O10" s="90">
        <f t="shared" si="11"/>
        <v>0.5230769231</v>
      </c>
      <c r="P10" s="91">
        <f t="shared" si="12"/>
        <v>0.6062992126</v>
      </c>
      <c r="Q10" s="92">
        <v>0.4358974358974359</v>
      </c>
      <c r="R10" s="92">
        <v>0.7244444444444444</v>
      </c>
      <c r="S10" s="92"/>
      <c r="T10" s="93"/>
      <c r="U10" s="94"/>
      <c r="V10" s="93"/>
      <c r="W10" s="93"/>
      <c r="X10" s="81"/>
      <c r="Y10" s="95"/>
      <c r="Z10" s="3">
        <v>163.0</v>
      </c>
      <c r="AA10" s="4">
        <v>88.0</v>
      </c>
      <c r="AB10" s="5">
        <v>68.0</v>
      </c>
      <c r="AC10" s="6">
        <v>62.0</v>
      </c>
      <c r="AD10" s="83"/>
      <c r="AE10" s="49"/>
      <c r="AF10" s="84"/>
      <c r="AG10" s="2" t="s">
        <v>27</v>
      </c>
      <c r="AH10" s="3">
        <v>163.0</v>
      </c>
      <c r="AI10" s="4">
        <v>88.0</v>
      </c>
      <c r="AJ10" s="5">
        <v>68.0</v>
      </c>
      <c r="AK10" s="6">
        <v>62.0</v>
      </c>
      <c r="AL10" s="84">
        <f t="shared" si="13"/>
        <v>0.2755555556</v>
      </c>
      <c r="AM10" s="84">
        <f t="shared" si="14"/>
        <v>0.5641025641</v>
      </c>
      <c r="AN10" s="84">
        <f t="shared" si="15"/>
        <v>0.3937007874</v>
      </c>
      <c r="AO10" s="84">
        <f t="shared" si="16"/>
        <v>0.3813585874</v>
      </c>
      <c r="AP10" s="84">
        <f t="shared" si="17"/>
        <v>0.01234220005</v>
      </c>
      <c r="AQ10" s="84"/>
      <c r="AR10" s="84"/>
      <c r="AS10" s="30" t="s">
        <v>334</v>
      </c>
      <c r="AT10" s="31">
        <v>33.0</v>
      </c>
      <c r="AU10" s="32">
        <v>28.0</v>
      </c>
      <c r="AV10" s="5">
        <v>5.0</v>
      </c>
      <c r="AW10" s="6">
        <v>39.0</v>
      </c>
      <c r="AX10" s="84">
        <v>0.5808383233532934</v>
      </c>
      <c r="AY10" s="84">
        <v>0.7283950617283951</v>
      </c>
      <c r="AZ10" s="84">
        <v>0.6290322580645161</v>
      </c>
      <c r="BA10" s="84">
        <v>0.6343787706335478</v>
      </c>
      <c r="BB10" s="84">
        <v>-0.005346512569031625</v>
      </c>
    </row>
    <row r="11" ht="12.75" customHeight="1">
      <c r="A11" s="2" t="s">
        <v>28</v>
      </c>
      <c r="B11" s="68">
        <f t="shared" si="1"/>
        <v>499</v>
      </c>
      <c r="C11" s="69">
        <f t="shared" si="2"/>
        <v>178</v>
      </c>
      <c r="D11" s="68">
        <f t="shared" si="3"/>
        <v>202</v>
      </c>
      <c r="E11" s="69">
        <f t="shared" si="4"/>
        <v>232</v>
      </c>
      <c r="F11" s="85">
        <f t="shared" si="5"/>
        <v>0.7370753323</v>
      </c>
      <c r="G11" s="86">
        <f t="shared" si="6"/>
        <v>0.465437788</v>
      </c>
      <c r="H11" s="87">
        <f t="shared" si="7"/>
        <v>0.6309630963</v>
      </c>
      <c r="I11" s="88">
        <f t="shared" si="8"/>
        <v>0.6579657966</v>
      </c>
      <c r="J11" s="74">
        <f t="shared" si="9"/>
        <v>0.6410635155</v>
      </c>
      <c r="K11" s="96"/>
      <c r="L11" s="76">
        <v>2.0</v>
      </c>
      <c r="M11" s="76">
        <v>1.0</v>
      </c>
      <c r="N11" s="90">
        <f t="shared" si="10"/>
        <v>0.7370753323</v>
      </c>
      <c r="O11" s="90">
        <f t="shared" si="11"/>
        <v>0.465437788</v>
      </c>
      <c r="P11" s="91">
        <f t="shared" si="12"/>
        <v>0.6309630963</v>
      </c>
      <c r="Q11" s="92">
        <v>0.531578947368421</v>
      </c>
      <c r="R11" s="92">
        <v>0.6826265389876881</v>
      </c>
      <c r="S11" s="92"/>
      <c r="T11" s="93"/>
      <c r="U11" s="94"/>
      <c r="V11" s="93"/>
      <c r="W11" s="93"/>
      <c r="X11" s="81"/>
      <c r="Y11" s="95"/>
      <c r="Z11" s="3">
        <v>499.0</v>
      </c>
      <c r="AA11" s="4">
        <v>178.0</v>
      </c>
      <c r="AB11" s="5">
        <v>202.0</v>
      </c>
      <c r="AC11" s="6">
        <v>232.0</v>
      </c>
      <c r="AD11" s="83"/>
      <c r="AE11" s="49"/>
      <c r="AF11" s="84"/>
      <c r="AG11" s="2" t="s">
        <v>28</v>
      </c>
      <c r="AH11" s="3">
        <v>499.0</v>
      </c>
      <c r="AI11" s="4">
        <v>178.0</v>
      </c>
      <c r="AJ11" s="5">
        <v>202.0</v>
      </c>
      <c r="AK11" s="6">
        <v>232.0</v>
      </c>
      <c r="AL11" s="84">
        <f t="shared" si="13"/>
        <v>0.317373461</v>
      </c>
      <c r="AM11" s="84">
        <f t="shared" si="14"/>
        <v>0.4684210526</v>
      </c>
      <c r="AN11" s="84">
        <f t="shared" si="15"/>
        <v>0.3690369037</v>
      </c>
      <c r="AO11" s="84">
        <f t="shared" si="16"/>
        <v>0.3722004842</v>
      </c>
      <c r="AP11" s="84">
        <f t="shared" si="17"/>
        <v>-0.003163580507</v>
      </c>
      <c r="AQ11" s="84"/>
      <c r="AR11" s="84"/>
      <c r="AS11" s="30" t="s">
        <v>189</v>
      </c>
      <c r="AT11" s="31">
        <v>239.0</v>
      </c>
      <c r="AU11" s="32">
        <v>88.0</v>
      </c>
      <c r="AV11" s="5">
        <v>93.0</v>
      </c>
      <c r="AW11" s="6">
        <v>110.0</v>
      </c>
      <c r="AX11" s="84">
        <v>0.13402061855670103</v>
      </c>
      <c r="AY11" s="84">
        <v>0.08333333333333333</v>
      </c>
      <c r="AZ11" s="84">
        <v>0.10880829015544041</v>
      </c>
      <c r="BA11" s="84">
        <v>0.1140501275945017</v>
      </c>
      <c r="BB11" s="84">
        <v>-0.0052418374390612865</v>
      </c>
    </row>
    <row r="12" ht="12.75" customHeight="1">
      <c r="A12" s="2" t="s">
        <v>29</v>
      </c>
      <c r="B12" s="68">
        <f t="shared" si="1"/>
        <v>353</v>
      </c>
      <c r="C12" s="69">
        <f t="shared" si="2"/>
        <v>133</v>
      </c>
      <c r="D12" s="68">
        <f t="shared" si="3"/>
        <v>173</v>
      </c>
      <c r="E12" s="69">
        <f t="shared" si="4"/>
        <v>145</v>
      </c>
      <c r="F12" s="85">
        <f t="shared" si="5"/>
        <v>0.7263374486</v>
      </c>
      <c r="G12" s="86">
        <f t="shared" si="6"/>
        <v>0.5440251572</v>
      </c>
      <c r="H12" s="87">
        <f t="shared" si="7"/>
        <v>0.6542288557</v>
      </c>
      <c r="I12" s="88">
        <f t="shared" si="8"/>
        <v>0.6194029851</v>
      </c>
      <c r="J12" s="74">
        <f t="shared" si="9"/>
        <v>0.6543209877</v>
      </c>
      <c r="K12" s="96"/>
      <c r="L12" s="76"/>
      <c r="M12" s="76">
        <v>2.0</v>
      </c>
      <c r="N12" s="90">
        <f t="shared" si="10"/>
        <v>0.7263374486</v>
      </c>
      <c r="O12" s="90">
        <f t="shared" si="11"/>
        <v>0.5440251572</v>
      </c>
      <c r="P12" s="91">
        <f t="shared" si="12"/>
        <v>0.6542288557</v>
      </c>
      <c r="Q12" s="92">
        <v>0.565359477124183</v>
      </c>
      <c r="R12" s="92">
        <v>0.7088353413654619</v>
      </c>
      <c r="S12" s="92"/>
      <c r="T12" s="93"/>
      <c r="U12" s="94"/>
      <c r="V12" s="93"/>
      <c r="W12" s="93"/>
      <c r="X12" s="97"/>
      <c r="Y12" s="95"/>
      <c r="Z12" s="3">
        <v>353.0</v>
      </c>
      <c r="AA12" s="4">
        <v>133.0</v>
      </c>
      <c r="AB12" s="5">
        <v>173.0</v>
      </c>
      <c r="AC12" s="6">
        <v>145.0</v>
      </c>
      <c r="AD12" s="83"/>
      <c r="AE12" s="49"/>
      <c r="AF12" s="84"/>
      <c r="AG12" s="2" t="s">
        <v>29</v>
      </c>
      <c r="AH12" s="3">
        <v>353.0</v>
      </c>
      <c r="AI12" s="4">
        <v>133.0</v>
      </c>
      <c r="AJ12" s="5">
        <v>173.0</v>
      </c>
      <c r="AK12" s="6">
        <v>145.0</v>
      </c>
      <c r="AL12" s="84">
        <f t="shared" si="13"/>
        <v>0.2911646586</v>
      </c>
      <c r="AM12" s="84">
        <f t="shared" si="14"/>
        <v>0.4346405229</v>
      </c>
      <c r="AN12" s="84">
        <f t="shared" si="15"/>
        <v>0.3457711443</v>
      </c>
      <c r="AO12" s="84">
        <f t="shared" si="16"/>
        <v>0.3431837417</v>
      </c>
      <c r="AP12" s="84">
        <f t="shared" si="17"/>
        <v>0.002587402581</v>
      </c>
      <c r="AQ12" s="84"/>
      <c r="AR12" s="84"/>
      <c r="AS12" s="30" t="s">
        <v>217</v>
      </c>
      <c r="AT12" s="31">
        <v>306.0</v>
      </c>
      <c r="AU12" s="32">
        <v>189.0</v>
      </c>
      <c r="AV12" s="5">
        <v>125.0</v>
      </c>
      <c r="AW12" s="6">
        <v>267.0</v>
      </c>
      <c r="AX12" s="84">
        <v>0.4262734584450402</v>
      </c>
      <c r="AY12" s="84">
        <v>0.5913978494623656</v>
      </c>
      <c r="AZ12" s="84">
        <v>0.481216457960644</v>
      </c>
      <c r="BA12" s="84">
        <v>0.48632254272305336</v>
      </c>
      <c r="BB12" s="84">
        <v>-0.005106084762409369</v>
      </c>
    </row>
    <row r="13" ht="12.75" customHeight="1">
      <c r="A13" s="2" t="s">
        <v>30</v>
      </c>
      <c r="B13" s="68">
        <f t="shared" si="1"/>
        <v>406</v>
      </c>
      <c r="C13" s="69">
        <f t="shared" si="2"/>
        <v>85</v>
      </c>
      <c r="D13" s="68">
        <f t="shared" si="3"/>
        <v>243</v>
      </c>
      <c r="E13" s="69">
        <f t="shared" si="4"/>
        <v>105</v>
      </c>
      <c r="F13" s="85">
        <f t="shared" si="5"/>
        <v>0.8268839104</v>
      </c>
      <c r="G13" s="86">
        <f t="shared" si="6"/>
        <v>0.6982758621</v>
      </c>
      <c r="H13" s="87">
        <f t="shared" si="7"/>
        <v>0.7735399285</v>
      </c>
      <c r="I13" s="88">
        <f t="shared" si="8"/>
        <v>0.6090584029</v>
      </c>
      <c r="J13" s="74">
        <f t="shared" si="9"/>
        <v>0.7087576375</v>
      </c>
      <c r="K13" s="96" t="s">
        <v>378</v>
      </c>
      <c r="L13" s="76"/>
      <c r="M13" s="76">
        <v>4.0</v>
      </c>
      <c r="N13" s="90">
        <f t="shared" si="10"/>
        <v>0.8268839104</v>
      </c>
      <c r="O13" s="90">
        <f t="shared" si="11"/>
        <v>0.6982758621</v>
      </c>
      <c r="P13" s="91">
        <f t="shared" si="12"/>
        <v>0.7735399285</v>
      </c>
      <c r="Q13" s="92">
        <v>0.7408536585365854</v>
      </c>
      <c r="R13" s="92">
        <v>0.7945205479452054</v>
      </c>
      <c r="S13" s="92"/>
      <c r="T13" s="93"/>
      <c r="U13" s="94"/>
      <c r="V13" s="93"/>
      <c r="W13" s="93"/>
      <c r="X13" s="81"/>
      <c r="Y13" s="96"/>
      <c r="Z13" s="3">
        <v>406.0</v>
      </c>
      <c r="AA13" s="4">
        <v>85.0</v>
      </c>
      <c r="AB13" s="5">
        <v>243.0</v>
      </c>
      <c r="AC13" s="6">
        <v>105.0</v>
      </c>
      <c r="AD13" s="83"/>
      <c r="AE13" s="49"/>
      <c r="AF13" s="84"/>
      <c r="AG13" s="2" t="s">
        <v>30</v>
      </c>
      <c r="AH13" s="3">
        <v>406.0</v>
      </c>
      <c r="AI13" s="4">
        <v>85.0</v>
      </c>
      <c r="AJ13" s="5">
        <v>243.0</v>
      </c>
      <c r="AK13" s="6">
        <v>105.0</v>
      </c>
      <c r="AL13" s="84">
        <f t="shared" si="13"/>
        <v>0.2054794521</v>
      </c>
      <c r="AM13" s="84">
        <f t="shared" si="14"/>
        <v>0.2591463415</v>
      </c>
      <c r="AN13" s="84">
        <f t="shared" si="15"/>
        <v>0.2264600715</v>
      </c>
      <c r="AO13" s="84">
        <f t="shared" si="16"/>
        <v>0.2241998219</v>
      </c>
      <c r="AP13" s="84">
        <f t="shared" si="17"/>
        <v>0.002260249641</v>
      </c>
      <c r="AQ13" s="84"/>
      <c r="AR13" s="84"/>
      <c r="AS13" s="30" t="s">
        <v>332</v>
      </c>
      <c r="AT13" s="31">
        <v>231.0</v>
      </c>
      <c r="AU13" s="32">
        <v>179.0</v>
      </c>
      <c r="AV13" s="5">
        <v>61.0</v>
      </c>
      <c r="AW13" s="6">
        <v>288.0</v>
      </c>
      <c r="AX13" s="84">
        <v>0.4700854700854701</v>
      </c>
      <c r="AY13" s="84">
        <v>0.6666666666666666</v>
      </c>
      <c r="AZ13" s="84">
        <v>0.536723163841808</v>
      </c>
      <c r="BA13" s="84">
        <v>0.5417982782905982</v>
      </c>
      <c r="BB13" s="84">
        <v>-0.005075114448790274</v>
      </c>
    </row>
    <row r="14" ht="12.75" customHeight="1">
      <c r="A14" s="2" t="s">
        <v>31</v>
      </c>
      <c r="B14" s="68">
        <f t="shared" si="1"/>
        <v>407</v>
      </c>
      <c r="C14" s="69">
        <f t="shared" si="2"/>
        <v>165</v>
      </c>
      <c r="D14" s="68">
        <f t="shared" si="3"/>
        <v>186</v>
      </c>
      <c r="E14" s="69">
        <f t="shared" si="4"/>
        <v>225</v>
      </c>
      <c r="F14" s="85">
        <f t="shared" si="5"/>
        <v>0.7115384615</v>
      </c>
      <c r="G14" s="86">
        <f t="shared" si="6"/>
        <v>0.4525547445</v>
      </c>
      <c r="H14" s="87">
        <f t="shared" si="7"/>
        <v>0.6032553408</v>
      </c>
      <c r="I14" s="88">
        <f t="shared" si="8"/>
        <v>0.6429298067</v>
      </c>
      <c r="J14" s="74">
        <f t="shared" si="9"/>
        <v>0.7185314685</v>
      </c>
      <c r="K14" s="99">
        <f t="shared" ref="K14:K16" si="18">M1</f>
        <v>1</v>
      </c>
      <c r="L14" s="76"/>
      <c r="M14" s="76"/>
      <c r="N14" s="90">
        <f t="shared" si="10"/>
        <v>0.7115384615</v>
      </c>
      <c r="O14" s="90">
        <f t="shared" si="11"/>
        <v>0.4525547445</v>
      </c>
      <c r="P14" s="91">
        <f t="shared" si="12"/>
        <v>0.6032553408</v>
      </c>
      <c r="Q14" s="92">
        <v>0.5299145299145299</v>
      </c>
      <c r="R14" s="92">
        <v>0.6439873417721519</v>
      </c>
      <c r="S14" s="92"/>
      <c r="T14" s="93"/>
      <c r="U14" s="94"/>
      <c r="V14" s="93"/>
      <c r="W14" s="93"/>
      <c r="X14" s="81"/>
      <c r="Y14" s="96"/>
      <c r="Z14" s="3">
        <v>407.0</v>
      </c>
      <c r="AA14" s="4">
        <v>165.0</v>
      </c>
      <c r="AB14" s="5">
        <v>186.0</v>
      </c>
      <c r="AC14" s="6">
        <v>225.0</v>
      </c>
      <c r="AD14" s="83"/>
      <c r="AE14" s="49"/>
      <c r="AF14" s="84"/>
      <c r="AG14" s="2" t="s">
        <v>31</v>
      </c>
      <c r="AH14" s="3">
        <v>407.0</v>
      </c>
      <c r="AI14" s="4">
        <v>165.0</v>
      </c>
      <c r="AJ14" s="5">
        <v>186.0</v>
      </c>
      <c r="AK14" s="6">
        <v>225.0</v>
      </c>
      <c r="AL14" s="84">
        <f t="shared" si="13"/>
        <v>0.3560126582</v>
      </c>
      <c r="AM14" s="84">
        <f t="shared" si="14"/>
        <v>0.4700854701</v>
      </c>
      <c r="AN14" s="84">
        <f t="shared" si="15"/>
        <v>0.3967446592</v>
      </c>
      <c r="AO14" s="84">
        <f t="shared" si="16"/>
        <v>0.3971325872</v>
      </c>
      <c r="AP14" s="84">
        <f t="shared" si="17"/>
        <v>-0.0003879280206</v>
      </c>
      <c r="AQ14" s="84"/>
      <c r="AR14" s="84"/>
      <c r="AS14" s="30" t="s">
        <v>321</v>
      </c>
      <c r="AT14" s="31">
        <v>161.0</v>
      </c>
      <c r="AU14" s="32">
        <v>172.0</v>
      </c>
      <c r="AV14" s="5">
        <v>62.0</v>
      </c>
      <c r="AW14" s="6">
        <v>201.0</v>
      </c>
      <c r="AX14" s="84">
        <v>0.33488372093023255</v>
      </c>
      <c r="AY14" s="84">
        <v>0.43157894736842106</v>
      </c>
      <c r="AZ14" s="84">
        <v>0.36451612903225805</v>
      </c>
      <c r="BA14" s="84">
        <v>0.3695603842839657</v>
      </c>
      <c r="BB14" s="84">
        <v>-0.005044255251707652</v>
      </c>
    </row>
    <row r="15" ht="12.75" customHeight="1">
      <c r="A15" s="2" t="s">
        <v>32</v>
      </c>
      <c r="B15" s="68">
        <f t="shared" si="1"/>
        <v>410</v>
      </c>
      <c r="C15" s="69">
        <f t="shared" si="2"/>
        <v>200</v>
      </c>
      <c r="D15" s="68">
        <f t="shared" si="3"/>
        <v>120</v>
      </c>
      <c r="E15" s="69">
        <f t="shared" si="4"/>
        <v>164</v>
      </c>
      <c r="F15" s="85">
        <f t="shared" si="5"/>
        <v>0.6721311475</v>
      </c>
      <c r="G15" s="86">
        <f t="shared" si="6"/>
        <v>0.4225352113</v>
      </c>
      <c r="H15" s="87">
        <f t="shared" si="7"/>
        <v>0.5928411633</v>
      </c>
      <c r="I15" s="88">
        <f t="shared" si="8"/>
        <v>0.6420581655</v>
      </c>
      <c r="J15" s="74">
        <f t="shared" si="9"/>
        <v>0.4655737705</v>
      </c>
      <c r="K15" s="99">
        <f t="shared" si="18"/>
        <v>2</v>
      </c>
      <c r="L15" s="76">
        <v>3.0</v>
      </c>
      <c r="M15" s="76">
        <v>1.0</v>
      </c>
      <c r="N15" s="90">
        <f t="shared" si="10"/>
        <v>0.6721311475</v>
      </c>
      <c r="O15" s="90">
        <f t="shared" si="11"/>
        <v>0.4225352113</v>
      </c>
      <c r="P15" s="91">
        <f t="shared" si="12"/>
        <v>0.5928411633</v>
      </c>
      <c r="Q15" s="92">
        <v>0.375</v>
      </c>
      <c r="R15" s="92">
        <v>0.7142857142857143</v>
      </c>
      <c r="S15" s="92"/>
      <c r="T15" s="93"/>
      <c r="U15" s="94"/>
      <c r="V15" s="93"/>
      <c r="W15" s="93"/>
      <c r="X15" s="81"/>
      <c r="Y15" s="96"/>
      <c r="Z15" s="3">
        <v>410.0</v>
      </c>
      <c r="AA15" s="4">
        <v>200.0</v>
      </c>
      <c r="AB15" s="5">
        <v>120.0</v>
      </c>
      <c r="AC15" s="6">
        <v>164.0</v>
      </c>
      <c r="AD15" s="83"/>
      <c r="AE15" s="49"/>
      <c r="AF15" s="84"/>
      <c r="AG15" s="2" t="s">
        <v>32</v>
      </c>
      <c r="AH15" s="3">
        <v>410.0</v>
      </c>
      <c r="AI15" s="4">
        <v>200.0</v>
      </c>
      <c r="AJ15" s="5">
        <v>120.0</v>
      </c>
      <c r="AK15" s="6">
        <v>164.0</v>
      </c>
      <c r="AL15" s="84">
        <f t="shared" si="13"/>
        <v>0.2857142857</v>
      </c>
      <c r="AM15" s="84">
        <f t="shared" si="14"/>
        <v>0.625</v>
      </c>
      <c r="AN15" s="84">
        <f t="shared" si="15"/>
        <v>0.4071588367</v>
      </c>
      <c r="AO15" s="84">
        <f t="shared" si="16"/>
        <v>0.4103287336</v>
      </c>
      <c r="AP15" s="84">
        <f t="shared" si="17"/>
        <v>-0.003169896882</v>
      </c>
      <c r="AQ15" s="84"/>
      <c r="AR15" s="84"/>
      <c r="AS15" s="2" t="s">
        <v>40</v>
      </c>
      <c r="AT15" s="3">
        <v>410.0</v>
      </c>
      <c r="AU15" s="4">
        <v>128.0</v>
      </c>
      <c r="AV15" s="5">
        <v>167.0</v>
      </c>
      <c r="AW15" s="6">
        <v>174.0</v>
      </c>
      <c r="AX15" s="84">
        <v>0.4626865671641791</v>
      </c>
      <c r="AY15" s="84">
        <v>0.75</v>
      </c>
      <c r="AZ15" s="84">
        <v>0.5631067961165048</v>
      </c>
      <c r="BA15" s="84">
        <v>0.5680376837313432</v>
      </c>
      <c r="BB15" s="84">
        <v>-0.004930887614838397</v>
      </c>
    </row>
    <row r="16" ht="12.75" customHeight="1">
      <c r="A16" s="2" t="s">
        <v>33</v>
      </c>
      <c r="B16" s="68">
        <f t="shared" si="1"/>
        <v>268</v>
      </c>
      <c r="C16" s="69">
        <f t="shared" si="2"/>
        <v>169</v>
      </c>
      <c r="D16" s="68">
        <f t="shared" si="3"/>
        <v>99</v>
      </c>
      <c r="E16" s="69">
        <f t="shared" si="4"/>
        <v>133</v>
      </c>
      <c r="F16" s="85">
        <f t="shared" si="5"/>
        <v>0.6132723112</v>
      </c>
      <c r="G16" s="86">
        <f t="shared" si="6"/>
        <v>0.4267241379</v>
      </c>
      <c r="H16" s="87">
        <f t="shared" si="7"/>
        <v>0.5485799701</v>
      </c>
      <c r="I16" s="88">
        <f t="shared" si="8"/>
        <v>0.5994020927</v>
      </c>
      <c r="J16" s="74">
        <f t="shared" si="9"/>
        <v>0.5308924485</v>
      </c>
      <c r="K16" s="99">
        <f t="shared" si="18"/>
        <v>3</v>
      </c>
      <c r="L16" s="76"/>
      <c r="M16" s="76">
        <v>2.0</v>
      </c>
      <c r="N16" s="90">
        <f t="shared" si="10"/>
        <v>0.6132723112</v>
      </c>
      <c r="O16" s="90">
        <f t="shared" si="11"/>
        <v>0.4267241379</v>
      </c>
      <c r="P16" s="91">
        <f t="shared" si="12"/>
        <v>0.5485799701</v>
      </c>
      <c r="Q16" s="92">
        <v>0.3694029850746269</v>
      </c>
      <c r="R16" s="92">
        <v>0.6683291770573566</v>
      </c>
      <c r="S16" s="92"/>
      <c r="T16" s="93"/>
      <c r="U16" s="94"/>
      <c r="V16" s="93"/>
      <c r="W16" s="93"/>
      <c r="X16" s="81"/>
      <c r="Y16" s="96"/>
      <c r="Z16" s="3">
        <v>268.0</v>
      </c>
      <c r="AA16" s="4">
        <v>169.0</v>
      </c>
      <c r="AB16" s="5">
        <v>99.0</v>
      </c>
      <c r="AC16" s="6">
        <v>133.0</v>
      </c>
      <c r="AD16" s="83"/>
      <c r="AE16" s="49"/>
      <c r="AF16" s="84"/>
      <c r="AG16" s="2" t="s">
        <v>33</v>
      </c>
      <c r="AH16" s="3">
        <v>268.0</v>
      </c>
      <c r="AI16" s="4">
        <v>169.0</v>
      </c>
      <c r="AJ16" s="5">
        <v>99.0</v>
      </c>
      <c r="AK16" s="6">
        <v>133.0</v>
      </c>
      <c r="AL16" s="84">
        <f t="shared" si="13"/>
        <v>0.3316708229</v>
      </c>
      <c r="AM16" s="84">
        <f t="shared" si="14"/>
        <v>0.6305970149</v>
      </c>
      <c r="AN16" s="84">
        <f t="shared" si="15"/>
        <v>0.4514200299</v>
      </c>
      <c r="AO16" s="84">
        <f t="shared" si="16"/>
        <v>0.4413235124</v>
      </c>
      <c r="AP16" s="84">
        <f t="shared" si="17"/>
        <v>0.01009651745</v>
      </c>
      <c r="AQ16" s="84"/>
      <c r="AR16" s="84"/>
      <c r="AS16" s="2" t="s">
        <v>88</v>
      </c>
      <c r="AT16" s="3">
        <v>700.0</v>
      </c>
      <c r="AU16" s="4">
        <v>326.0</v>
      </c>
      <c r="AV16" s="5">
        <v>320.0</v>
      </c>
      <c r="AW16" s="6">
        <v>633.0</v>
      </c>
      <c r="AX16" s="84">
        <v>0.33093525179856115</v>
      </c>
      <c r="AY16" s="84">
        <v>0.5414364640883977</v>
      </c>
      <c r="AZ16" s="84">
        <v>0.4030274361400189</v>
      </c>
      <c r="BA16" s="84">
        <v>0.4078048008712588</v>
      </c>
      <c r="BB16" s="84">
        <v>-0.004777364731239908</v>
      </c>
    </row>
    <row r="17" ht="12.75" customHeight="1">
      <c r="A17" s="2" t="s">
        <v>34</v>
      </c>
      <c r="B17" s="68">
        <f t="shared" si="1"/>
        <v>461</v>
      </c>
      <c r="C17" s="69">
        <f t="shared" si="2"/>
        <v>222</v>
      </c>
      <c r="D17" s="68">
        <f t="shared" si="3"/>
        <v>238</v>
      </c>
      <c r="E17" s="69">
        <f t="shared" si="4"/>
        <v>296</v>
      </c>
      <c r="F17" s="85">
        <f t="shared" si="5"/>
        <v>0.6749633968</v>
      </c>
      <c r="G17" s="86">
        <f t="shared" si="6"/>
        <v>0.4456928839</v>
      </c>
      <c r="H17" s="87">
        <f t="shared" si="7"/>
        <v>0.5743631882</v>
      </c>
      <c r="I17" s="88">
        <f t="shared" si="8"/>
        <v>0.622021364</v>
      </c>
      <c r="J17" s="74">
        <f t="shared" si="9"/>
        <v>0.7818448023</v>
      </c>
      <c r="K17" s="96"/>
      <c r="L17" s="76"/>
      <c r="M17" s="76">
        <v>5.0</v>
      </c>
      <c r="N17" s="90">
        <f t="shared" si="10"/>
        <v>0.6749633968</v>
      </c>
      <c r="O17" s="90">
        <f t="shared" si="11"/>
        <v>0.4456928839</v>
      </c>
      <c r="P17" s="91">
        <f t="shared" si="12"/>
        <v>0.5743631882</v>
      </c>
      <c r="Q17" s="92">
        <v>0.5173913043478261</v>
      </c>
      <c r="R17" s="92">
        <v>0.6089828269484808</v>
      </c>
      <c r="S17" s="92"/>
      <c r="T17" s="93"/>
      <c r="U17" s="94"/>
      <c r="V17" s="93"/>
      <c r="W17" s="93"/>
      <c r="X17" s="81"/>
      <c r="Y17" s="96"/>
      <c r="Z17" s="3">
        <v>461.0</v>
      </c>
      <c r="AA17" s="4">
        <v>222.0</v>
      </c>
      <c r="AB17" s="5">
        <v>238.0</v>
      </c>
      <c r="AC17" s="6">
        <v>296.0</v>
      </c>
      <c r="AD17" s="83"/>
      <c r="AE17" s="49"/>
      <c r="AF17" s="84"/>
      <c r="AG17" s="2" t="s">
        <v>34</v>
      </c>
      <c r="AH17" s="3">
        <v>461.0</v>
      </c>
      <c r="AI17" s="4">
        <v>222.0</v>
      </c>
      <c r="AJ17" s="5">
        <v>238.0</v>
      </c>
      <c r="AK17" s="6">
        <v>296.0</v>
      </c>
      <c r="AL17" s="84">
        <f t="shared" si="13"/>
        <v>0.3910171731</v>
      </c>
      <c r="AM17" s="84">
        <f t="shared" si="14"/>
        <v>0.4826086957</v>
      </c>
      <c r="AN17" s="84">
        <f t="shared" si="15"/>
        <v>0.4256368118</v>
      </c>
      <c r="AO17" s="84">
        <f t="shared" si="16"/>
        <v>0.4238032916</v>
      </c>
      <c r="AP17" s="84">
        <f t="shared" si="17"/>
        <v>0.001833520236</v>
      </c>
      <c r="AQ17" s="84"/>
      <c r="AR17" s="84"/>
      <c r="AS17" s="2" t="s">
        <v>42</v>
      </c>
      <c r="AT17" s="3">
        <v>298.0</v>
      </c>
      <c r="AU17" s="4">
        <v>62.0</v>
      </c>
      <c r="AV17" s="5">
        <v>138.0</v>
      </c>
      <c r="AW17" s="6">
        <v>85.0</v>
      </c>
      <c r="AX17" s="84">
        <v>0.4979253112033195</v>
      </c>
      <c r="AY17" s="84">
        <v>0.6639344262295082</v>
      </c>
      <c r="AZ17" s="84">
        <v>0.5537190082644629</v>
      </c>
      <c r="BA17" s="84">
        <v>0.5583044803877286</v>
      </c>
      <c r="BB17" s="84">
        <v>-0.004585472123265766</v>
      </c>
    </row>
    <row r="18" ht="12.75" customHeight="1">
      <c r="A18" s="2" t="s">
        <v>35</v>
      </c>
      <c r="B18" s="68">
        <f t="shared" si="1"/>
        <v>283</v>
      </c>
      <c r="C18" s="69">
        <f t="shared" si="2"/>
        <v>122</v>
      </c>
      <c r="D18" s="68">
        <f t="shared" si="3"/>
        <v>131</v>
      </c>
      <c r="E18" s="69">
        <f t="shared" si="4"/>
        <v>166</v>
      </c>
      <c r="F18" s="85">
        <f t="shared" si="5"/>
        <v>0.6987654321</v>
      </c>
      <c r="G18" s="86">
        <f t="shared" si="6"/>
        <v>0.4410774411</v>
      </c>
      <c r="H18" s="87">
        <f t="shared" si="7"/>
        <v>0.5897435897</v>
      </c>
      <c r="I18" s="88">
        <f t="shared" si="8"/>
        <v>0.6396011396</v>
      </c>
      <c r="J18" s="74">
        <f t="shared" si="9"/>
        <v>0.7333333333</v>
      </c>
      <c r="K18" s="96"/>
      <c r="L18" s="76"/>
      <c r="M18" s="76"/>
      <c r="N18" s="90">
        <f t="shared" si="10"/>
        <v>0.6987654321</v>
      </c>
      <c r="O18" s="90">
        <f t="shared" si="11"/>
        <v>0.4410774411</v>
      </c>
      <c r="P18" s="91">
        <f t="shared" si="12"/>
        <v>0.5897435897</v>
      </c>
      <c r="Q18" s="92">
        <v>0.5177865612648221</v>
      </c>
      <c r="R18" s="92">
        <v>0.6302895322939867</v>
      </c>
      <c r="S18" s="92"/>
      <c r="T18" s="93"/>
      <c r="U18" s="94"/>
      <c r="V18" s="93"/>
      <c r="W18" s="93"/>
      <c r="X18" s="81"/>
      <c r="Y18" s="96"/>
      <c r="Z18" s="3">
        <v>283.0</v>
      </c>
      <c r="AA18" s="4">
        <v>122.0</v>
      </c>
      <c r="AB18" s="5">
        <v>131.0</v>
      </c>
      <c r="AC18" s="6">
        <v>166.0</v>
      </c>
      <c r="AD18" s="83"/>
      <c r="AE18" s="49"/>
      <c r="AF18" s="84"/>
      <c r="AG18" s="2" t="s">
        <v>35</v>
      </c>
      <c r="AH18" s="3">
        <v>283.0</v>
      </c>
      <c r="AI18" s="4">
        <v>122.0</v>
      </c>
      <c r="AJ18" s="5">
        <v>131.0</v>
      </c>
      <c r="AK18" s="6">
        <v>166.0</v>
      </c>
      <c r="AL18" s="84">
        <f t="shared" si="13"/>
        <v>0.3697104677</v>
      </c>
      <c r="AM18" s="84">
        <f t="shared" si="14"/>
        <v>0.4822134387</v>
      </c>
      <c r="AN18" s="84">
        <f t="shared" si="15"/>
        <v>0.4102564103</v>
      </c>
      <c r="AO18" s="84">
        <f t="shared" si="16"/>
        <v>0.4102487833</v>
      </c>
      <c r="AP18" s="84">
        <f t="shared" si="17"/>
        <v>0.000007626952626</v>
      </c>
      <c r="AQ18" s="84"/>
      <c r="AR18" s="84"/>
      <c r="AS18" s="2" t="s">
        <v>81</v>
      </c>
      <c r="AT18" s="3">
        <v>182.0</v>
      </c>
      <c r="AU18" s="4">
        <v>66.0</v>
      </c>
      <c r="AV18" s="5">
        <v>87.0</v>
      </c>
      <c r="AW18" s="6">
        <v>97.0</v>
      </c>
      <c r="AX18" s="84">
        <v>0.11764705882352941</v>
      </c>
      <c r="AY18" s="84">
        <v>0.225</v>
      </c>
      <c r="AZ18" s="84">
        <v>0.152</v>
      </c>
      <c r="BA18" s="84">
        <v>0.15626871676470588</v>
      </c>
      <c r="BB18" s="84">
        <v>-0.004268716764705888</v>
      </c>
    </row>
    <row r="19" ht="12.75" customHeight="1">
      <c r="A19" s="2" t="s">
        <v>36</v>
      </c>
      <c r="B19" s="68">
        <f t="shared" si="1"/>
        <v>174</v>
      </c>
      <c r="C19" s="69">
        <f t="shared" si="2"/>
        <v>54</v>
      </c>
      <c r="D19" s="68">
        <f t="shared" si="3"/>
        <v>57</v>
      </c>
      <c r="E19" s="69">
        <f t="shared" si="4"/>
        <v>79</v>
      </c>
      <c r="F19" s="85">
        <f t="shared" si="5"/>
        <v>0.7631578947</v>
      </c>
      <c r="G19" s="86">
        <f t="shared" si="6"/>
        <v>0.4191176471</v>
      </c>
      <c r="H19" s="87">
        <f t="shared" si="7"/>
        <v>0.6346153846</v>
      </c>
      <c r="I19" s="88">
        <f t="shared" si="8"/>
        <v>0.6950549451</v>
      </c>
      <c r="J19" s="74">
        <f t="shared" si="9"/>
        <v>0.5964912281</v>
      </c>
      <c r="K19" s="96"/>
      <c r="L19" s="76">
        <v>4.0</v>
      </c>
      <c r="M19" s="76">
        <v>1.0</v>
      </c>
      <c r="N19" s="90">
        <f t="shared" si="10"/>
        <v>0.7631578947</v>
      </c>
      <c r="O19" s="90">
        <f t="shared" si="11"/>
        <v>0.4191176471</v>
      </c>
      <c r="P19" s="91">
        <f t="shared" si="12"/>
        <v>0.6346153846</v>
      </c>
      <c r="Q19" s="92">
        <v>0.5135135135135135</v>
      </c>
      <c r="R19" s="92">
        <v>0.6877470355731226</v>
      </c>
      <c r="S19" s="92"/>
      <c r="T19" s="93"/>
      <c r="U19" s="94"/>
      <c r="V19" s="93"/>
      <c r="W19" s="93"/>
      <c r="X19" s="81"/>
      <c r="Y19" s="95"/>
      <c r="Z19" s="3">
        <v>174.0</v>
      </c>
      <c r="AA19" s="4">
        <v>54.0</v>
      </c>
      <c r="AB19" s="5">
        <v>57.0</v>
      </c>
      <c r="AC19" s="6">
        <v>79.0</v>
      </c>
      <c r="AD19" s="83"/>
      <c r="AE19" s="49"/>
      <c r="AF19" s="84"/>
      <c r="AG19" s="2" t="s">
        <v>36</v>
      </c>
      <c r="AH19" s="3">
        <v>174.0</v>
      </c>
      <c r="AI19" s="4">
        <v>54.0</v>
      </c>
      <c r="AJ19" s="5">
        <v>57.0</v>
      </c>
      <c r="AK19" s="6">
        <v>79.0</v>
      </c>
      <c r="AL19" s="84">
        <f t="shared" si="13"/>
        <v>0.3122529644</v>
      </c>
      <c r="AM19" s="84">
        <f t="shared" si="14"/>
        <v>0.4864864865</v>
      </c>
      <c r="AN19" s="84">
        <f t="shared" si="15"/>
        <v>0.3653846154</v>
      </c>
      <c r="AO19" s="84">
        <f t="shared" si="16"/>
        <v>0.3756759069</v>
      </c>
      <c r="AP19" s="84">
        <f t="shared" si="17"/>
        <v>-0.01029129151</v>
      </c>
      <c r="AQ19" s="84"/>
      <c r="AR19" s="84"/>
      <c r="AS19" s="2" t="s">
        <v>74</v>
      </c>
      <c r="AT19" s="3">
        <v>325.0</v>
      </c>
      <c r="AU19" s="4">
        <v>204.0</v>
      </c>
      <c r="AV19" s="5">
        <v>125.0</v>
      </c>
      <c r="AW19" s="6">
        <v>287.0</v>
      </c>
      <c r="AX19" s="84">
        <v>0.662020905923345</v>
      </c>
      <c r="AY19" s="84">
        <v>0.7493540051679587</v>
      </c>
      <c r="AZ19" s="84">
        <v>0.6891025641025641</v>
      </c>
      <c r="BA19" s="84">
        <v>0.693236094409061</v>
      </c>
      <c r="BB19" s="84">
        <v>-0.00413353030649688</v>
      </c>
    </row>
    <row r="20" ht="12.75" customHeight="1">
      <c r="A20" s="2" t="s">
        <v>37</v>
      </c>
      <c r="B20" s="68">
        <f t="shared" si="1"/>
        <v>530</v>
      </c>
      <c r="C20" s="69">
        <f t="shared" si="2"/>
        <v>236</v>
      </c>
      <c r="D20" s="68">
        <f t="shared" si="3"/>
        <v>171</v>
      </c>
      <c r="E20" s="69">
        <f t="shared" si="4"/>
        <v>314</v>
      </c>
      <c r="F20" s="85">
        <f t="shared" si="5"/>
        <v>0.6919060052</v>
      </c>
      <c r="G20" s="86">
        <f t="shared" si="6"/>
        <v>0.3525773196</v>
      </c>
      <c r="H20" s="87">
        <f t="shared" si="7"/>
        <v>0.5603517186</v>
      </c>
      <c r="I20" s="88">
        <f t="shared" si="8"/>
        <v>0.6746602718</v>
      </c>
      <c r="J20" s="74">
        <f t="shared" si="9"/>
        <v>0.6331592689</v>
      </c>
      <c r="K20" s="100">
        <f>AVERAGE(F2:F335)</f>
        <v>0.6560402895</v>
      </c>
      <c r="L20" s="76"/>
      <c r="M20" s="76">
        <v>3.0</v>
      </c>
      <c r="N20" s="90">
        <f t="shared" si="10"/>
        <v>0.6919060052</v>
      </c>
      <c r="O20" s="90">
        <f t="shared" si="11"/>
        <v>0.3525773196</v>
      </c>
      <c r="P20" s="91">
        <f t="shared" si="12"/>
        <v>0.5603517186</v>
      </c>
      <c r="Q20" s="92">
        <v>0.4201474201474201</v>
      </c>
      <c r="R20" s="92">
        <v>0.6279620853080569</v>
      </c>
      <c r="S20" s="92"/>
      <c r="T20" s="93"/>
      <c r="U20" s="94"/>
      <c r="V20" s="93"/>
      <c r="W20" s="93"/>
      <c r="X20" s="81"/>
      <c r="Y20" s="95"/>
      <c r="Z20" s="3">
        <v>530.0</v>
      </c>
      <c r="AA20" s="4">
        <v>236.0</v>
      </c>
      <c r="AB20" s="5">
        <v>171.0</v>
      </c>
      <c r="AC20" s="6">
        <v>314.0</v>
      </c>
      <c r="AD20" s="83"/>
      <c r="AE20" s="49"/>
      <c r="AF20" s="84"/>
      <c r="AG20" s="2" t="s">
        <v>37</v>
      </c>
      <c r="AH20" s="3">
        <v>530.0</v>
      </c>
      <c r="AI20" s="4">
        <v>236.0</v>
      </c>
      <c r="AJ20" s="5">
        <v>171.0</v>
      </c>
      <c r="AK20" s="6">
        <v>314.0</v>
      </c>
      <c r="AL20" s="84">
        <f t="shared" si="13"/>
        <v>0.3720379147</v>
      </c>
      <c r="AM20" s="84">
        <f t="shared" si="14"/>
        <v>0.5798525799</v>
      </c>
      <c r="AN20" s="84">
        <f t="shared" si="15"/>
        <v>0.4396482814</v>
      </c>
      <c r="AO20" s="84">
        <f t="shared" si="16"/>
        <v>0.4479126318</v>
      </c>
      <c r="AP20" s="84">
        <f t="shared" si="17"/>
        <v>-0.008264350452</v>
      </c>
      <c r="AQ20" s="84"/>
      <c r="AR20" s="84"/>
      <c r="AS20" s="30" t="s">
        <v>244</v>
      </c>
      <c r="AT20" s="31">
        <v>175.0</v>
      </c>
      <c r="AU20" s="32">
        <v>74.0</v>
      </c>
      <c r="AV20" s="5">
        <v>69.0</v>
      </c>
      <c r="AW20" s="6">
        <v>104.0</v>
      </c>
      <c r="AX20" s="84">
        <v>0.6019900497512438</v>
      </c>
      <c r="AY20" s="84">
        <v>0.7272727272727273</v>
      </c>
      <c r="AZ20" s="84">
        <v>0.6433333333333333</v>
      </c>
      <c r="BA20" s="84">
        <v>0.6472731137403889</v>
      </c>
      <c r="BB20" s="84">
        <v>-0.00393978040705556</v>
      </c>
    </row>
    <row r="21" ht="12.75" customHeight="1">
      <c r="A21" s="2" t="s">
        <v>38</v>
      </c>
      <c r="B21" s="68">
        <f t="shared" si="1"/>
        <v>225</v>
      </c>
      <c r="C21" s="69">
        <f t="shared" si="2"/>
        <v>99</v>
      </c>
      <c r="D21" s="68">
        <f t="shared" si="3"/>
        <v>121</v>
      </c>
      <c r="E21" s="69">
        <f t="shared" si="4"/>
        <v>153</v>
      </c>
      <c r="F21" s="85">
        <f t="shared" si="5"/>
        <v>0.6944444444</v>
      </c>
      <c r="G21" s="86">
        <f t="shared" si="6"/>
        <v>0.4416058394</v>
      </c>
      <c r="H21" s="87">
        <f t="shared" si="7"/>
        <v>0.5785953177</v>
      </c>
      <c r="I21" s="88">
        <f t="shared" si="8"/>
        <v>0.6321070234</v>
      </c>
      <c r="J21" s="74">
        <f t="shared" si="9"/>
        <v>0.8456790123</v>
      </c>
      <c r="K21" s="100">
        <f>AVERAGE(G2:G335)</f>
        <v>0.4032253453</v>
      </c>
      <c r="L21" s="76"/>
      <c r="M21" s="76">
        <v>4.0</v>
      </c>
      <c r="N21" s="90">
        <f t="shared" si="10"/>
        <v>0.6944444444</v>
      </c>
      <c r="O21" s="90">
        <f t="shared" si="11"/>
        <v>0.4416058394</v>
      </c>
      <c r="P21" s="91">
        <f t="shared" si="12"/>
        <v>0.5785953177</v>
      </c>
      <c r="Q21" s="92">
        <v>0.55</v>
      </c>
      <c r="R21" s="92">
        <v>0.5952380952380952</v>
      </c>
      <c r="S21" s="92"/>
      <c r="T21" s="93"/>
      <c r="U21" s="94"/>
      <c r="V21" s="93"/>
      <c r="W21" s="93"/>
      <c r="X21" s="81"/>
      <c r="Y21" s="95"/>
      <c r="Z21" s="3">
        <v>225.0</v>
      </c>
      <c r="AA21" s="4">
        <v>99.0</v>
      </c>
      <c r="AB21" s="5">
        <v>121.0</v>
      </c>
      <c r="AC21" s="6">
        <v>153.0</v>
      </c>
      <c r="AD21" s="83"/>
      <c r="AE21" s="49"/>
      <c r="AF21" s="84"/>
      <c r="AG21" s="2" t="s">
        <v>38</v>
      </c>
      <c r="AH21" s="3">
        <v>225.0</v>
      </c>
      <c r="AI21" s="4">
        <v>99.0</v>
      </c>
      <c r="AJ21" s="5">
        <v>121.0</v>
      </c>
      <c r="AK21" s="6">
        <v>153.0</v>
      </c>
      <c r="AL21" s="84">
        <f t="shared" si="13"/>
        <v>0.4047619048</v>
      </c>
      <c r="AM21" s="84">
        <f t="shared" si="14"/>
        <v>0.45</v>
      </c>
      <c r="AN21" s="84">
        <f t="shared" si="15"/>
        <v>0.4214046823</v>
      </c>
      <c r="AO21" s="84">
        <f t="shared" si="16"/>
        <v>0.4203631205</v>
      </c>
      <c r="AP21" s="84">
        <f t="shared" si="17"/>
        <v>0.001041561798</v>
      </c>
      <c r="AQ21" s="84"/>
      <c r="AR21" s="84"/>
      <c r="AS21" s="30" t="s">
        <v>333</v>
      </c>
      <c r="AT21" s="31">
        <v>226.0</v>
      </c>
      <c r="AU21" s="32">
        <v>125.0</v>
      </c>
      <c r="AV21" s="5">
        <v>125.0</v>
      </c>
      <c r="AW21" s="6">
        <v>225.0</v>
      </c>
      <c r="AX21" s="84">
        <v>0.29557522123893804</v>
      </c>
      <c r="AY21" s="84">
        <v>0.5149501661129569</v>
      </c>
      <c r="AZ21" s="84">
        <v>0.371824480369515</v>
      </c>
      <c r="BA21" s="84">
        <v>0.375733636857672</v>
      </c>
      <c r="BB21" s="84">
        <v>-0.0039091564881570395</v>
      </c>
    </row>
    <row r="22" ht="12.75" customHeight="1">
      <c r="A22" s="2" t="s">
        <v>39</v>
      </c>
      <c r="B22" s="68">
        <f t="shared" si="1"/>
        <v>224</v>
      </c>
      <c r="C22" s="69">
        <f t="shared" si="2"/>
        <v>99</v>
      </c>
      <c r="D22" s="68">
        <f t="shared" si="3"/>
        <v>95</v>
      </c>
      <c r="E22" s="69">
        <f t="shared" si="4"/>
        <v>93</v>
      </c>
      <c r="F22" s="85">
        <f t="shared" si="5"/>
        <v>0.693498452</v>
      </c>
      <c r="G22" s="86">
        <f t="shared" si="6"/>
        <v>0.5053191489</v>
      </c>
      <c r="H22" s="87">
        <f t="shared" si="7"/>
        <v>0.6242661448</v>
      </c>
      <c r="I22" s="88">
        <f t="shared" si="8"/>
        <v>0.6203522505</v>
      </c>
      <c r="J22" s="74">
        <f t="shared" si="9"/>
        <v>0.5820433437</v>
      </c>
      <c r="K22" s="75">
        <f>AVERAGE(J2:J335)</f>
        <v>0.7488777898</v>
      </c>
      <c r="L22" s="76"/>
      <c r="M22" s="76"/>
      <c r="N22" s="90">
        <f t="shared" si="10"/>
        <v>0.693498452</v>
      </c>
      <c r="O22" s="90">
        <f t="shared" si="11"/>
        <v>0.5053191489</v>
      </c>
      <c r="P22" s="91">
        <f t="shared" si="12"/>
        <v>0.6242661448</v>
      </c>
      <c r="Q22" s="92">
        <v>0.4896907216494845</v>
      </c>
      <c r="R22" s="92">
        <v>0.7066246056782335</v>
      </c>
      <c r="S22" s="92"/>
      <c r="T22" s="93"/>
      <c r="U22" s="94"/>
      <c r="V22" s="93"/>
      <c r="W22" s="93"/>
      <c r="X22" s="81"/>
      <c r="Y22" s="95"/>
      <c r="Z22" s="3">
        <v>224.0</v>
      </c>
      <c r="AA22" s="4">
        <v>99.0</v>
      </c>
      <c r="AB22" s="5">
        <v>95.0</v>
      </c>
      <c r="AC22" s="6">
        <v>93.0</v>
      </c>
      <c r="AD22" s="83"/>
      <c r="AE22" s="49"/>
      <c r="AF22" s="84"/>
      <c r="AG22" s="2" t="s">
        <v>39</v>
      </c>
      <c r="AH22" s="3">
        <v>224.0</v>
      </c>
      <c r="AI22" s="4">
        <v>99.0</v>
      </c>
      <c r="AJ22" s="5">
        <v>95.0</v>
      </c>
      <c r="AK22" s="6">
        <v>93.0</v>
      </c>
      <c r="AL22" s="84">
        <f t="shared" si="13"/>
        <v>0.2933753943</v>
      </c>
      <c r="AM22" s="84">
        <f t="shared" si="14"/>
        <v>0.5103092784</v>
      </c>
      <c r="AN22" s="84">
        <f t="shared" si="15"/>
        <v>0.3757338552</v>
      </c>
      <c r="AO22" s="84">
        <f t="shared" si="16"/>
        <v>0.372628735</v>
      </c>
      <c r="AP22" s="84">
        <f t="shared" si="17"/>
        <v>0.003105120143</v>
      </c>
      <c r="AQ22" s="84"/>
      <c r="AR22" s="84"/>
      <c r="AS22" s="30" t="s">
        <v>120</v>
      </c>
      <c r="AT22" s="31">
        <v>523.0</v>
      </c>
      <c r="AU22" s="32">
        <v>297.0</v>
      </c>
      <c r="AV22" s="5">
        <v>303.0</v>
      </c>
      <c r="AW22" s="6">
        <v>498.0</v>
      </c>
      <c r="AX22" s="84">
        <v>0.2779552715654952</v>
      </c>
      <c r="AY22" s="84">
        <v>0.46646341463414637</v>
      </c>
      <c r="AZ22" s="84">
        <v>0.34276729559748426</v>
      </c>
      <c r="BA22" s="84">
        <v>0.3466694637703577</v>
      </c>
      <c r="BB22" s="84">
        <v>-0.0039021681728734214</v>
      </c>
    </row>
    <row r="23" ht="12.75" customHeight="1">
      <c r="A23" s="2" t="s">
        <v>40</v>
      </c>
      <c r="B23" s="68">
        <f t="shared" si="1"/>
        <v>410</v>
      </c>
      <c r="C23" s="69">
        <f t="shared" si="2"/>
        <v>128</v>
      </c>
      <c r="D23" s="68">
        <f t="shared" si="3"/>
        <v>167</v>
      </c>
      <c r="E23" s="69">
        <f t="shared" si="4"/>
        <v>174</v>
      </c>
      <c r="F23" s="85">
        <f t="shared" si="5"/>
        <v>0.7620817844</v>
      </c>
      <c r="G23" s="86">
        <f t="shared" si="6"/>
        <v>0.4897360704</v>
      </c>
      <c r="H23" s="87">
        <f t="shared" si="7"/>
        <v>0.6564277588</v>
      </c>
      <c r="I23" s="88">
        <f t="shared" si="8"/>
        <v>0.6643913538</v>
      </c>
      <c r="J23" s="74">
        <f t="shared" si="9"/>
        <v>0.6338289963</v>
      </c>
      <c r="K23" s="96"/>
      <c r="L23" s="76">
        <v>5.0</v>
      </c>
      <c r="M23" s="76">
        <v>1.0</v>
      </c>
      <c r="N23" s="90">
        <f t="shared" si="10"/>
        <v>0.7620817844</v>
      </c>
      <c r="O23" s="90">
        <f t="shared" si="11"/>
        <v>0.4897360704</v>
      </c>
      <c r="P23" s="91">
        <f t="shared" si="12"/>
        <v>0.6564277588</v>
      </c>
      <c r="Q23" s="92">
        <v>0.5661016949152542</v>
      </c>
      <c r="R23" s="92">
        <v>0.702054794520548</v>
      </c>
      <c r="S23" s="92"/>
      <c r="T23" s="93"/>
      <c r="U23" s="94"/>
      <c r="V23" s="93"/>
      <c r="W23" s="93"/>
      <c r="X23" s="81"/>
      <c r="Y23" s="95"/>
      <c r="Z23" s="3">
        <v>410.0</v>
      </c>
      <c r="AA23" s="4">
        <v>128.0</v>
      </c>
      <c r="AB23" s="5">
        <v>167.0</v>
      </c>
      <c r="AC23" s="6">
        <v>174.0</v>
      </c>
      <c r="AD23" s="83"/>
      <c r="AE23" s="49"/>
      <c r="AF23" s="84"/>
      <c r="AG23" s="2" t="s">
        <v>40</v>
      </c>
      <c r="AH23" s="3">
        <v>410.0</v>
      </c>
      <c r="AI23" s="4">
        <v>128.0</v>
      </c>
      <c r="AJ23" s="5">
        <v>167.0</v>
      </c>
      <c r="AK23" s="6">
        <v>174.0</v>
      </c>
      <c r="AL23" s="84">
        <f t="shared" si="13"/>
        <v>0.2979452055</v>
      </c>
      <c r="AM23" s="84">
        <f t="shared" si="14"/>
        <v>0.4338983051</v>
      </c>
      <c r="AN23" s="84">
        <f t="shared" si="15"/>
        <v>0.3435722412</v>
      </c>
      <c r="AO23" s="84">
        <f t="shared" si="16"/>
        <v>0.3471754578</v>
      </c>
      <c r="AP23" s="84">
        <f t="shared" si="17"/>
        <v>-0.00360321662</v>
      </c>
      <c r="AQ23" s="84"/>
      <c r="AR23" s="84"/>
      <c r="AS23" s="30" t="s">
        <v>228</v>
      </c>
      <c r="AT23" s="31">
        <v>347.0</v>
      </c>
      <c r="AU23" s="32">
        <v>292.0</v>
      </c>
      <c r="AV23" s="5">
        <v>109.0</v>
      </c>
      <c r="AW23" s="6">
        <v>346.0</v>
      </c>
      <c r="AX23" s="84">
        <v>0.31382978723404253</v>
      </c>
      <c r="AY23" s="84">
        <v>0.44086021505376344</v>
      </c>
      <c r="AZ23" s="84">
        <v>0.35587188612099646</v>
      </c>
      <c r="BA23" s="84">
        <v>0.3597524642598947</v>
      </c>
      <c r="BB23" s="84">
        <v>-0.0038805781388982497</v>
      </c>
    </row>
    <row r="24" ht="12.75" customHeight="1">
      <c r="A24" s="2" t="s">
        <v>41</v>
      </c>
      <c r="B24" s="68">
        <f t="shared" si="1"/>
        <v>234</v>
      </c>
      <c r="C24" s="69">
        <f t="shared" si="2"/>
        <v>30</v>
      </c>
      <c r="D24" s="68">
        <f t="shared" si="3"/>
        <v>103</v>
      </c>
      <c r="E24" s="69">
        <f t="shared" si="4"/>
        <v>64</v>
      </c>
      <c r="F24" s="85">
        <f t="shared" si="5"/>
        <v>0.8863636364</v>
      </c>
      <c r="G24" s="86">
        <f t="shared" si="6"/>
        <v>0.6167664671</v>
      </c>
      <c r="H24" s="87">
        <f t="shared" si="7"/>
        <v>0.7819025522</v>
      </c>
      <c r="I24" s="88">
        <f t="shared" si="8"/>
        <v>0.6914153132</v>
      </c>
      <c r="J24" s="74">
        <f t="shared" si="9"/>
        <v>0.6325757576</v>
      </c>
      <c r="K24" s="100">
        <f>_xlfn.STDEV.S(F2:F335)</f>
        <v>0.1081475511</v>
      </c>
      <c r="L24" s="76"/>
      <c r="M24" s="76">
        <v>3.0</v>
      </c>
      <c r="N24" s="90">
        <f t="shared" si="10"/>
        <v>0.8863636364</v>
      </c>
      <c r="O24" s="90">
        <f t="shared" si="11"/>
        <v>0.6167664671</v>
      </c>
      <c r="P24" s="91">
        <f t="shared" si="12"/>
        <v>0.7819025522</v>
      </c>
      <c r="Q24" s="92">
        <v>0.7744360902255639</v>
      </c>
      <c r="R24" s="92">
        <v>0.785234899328859</v>
      </c>
      <c r="S24" s="92"/>
      <c r="T24" s="93"/>
      <c r="U24" s="94"/>
      <c r="V24" s="93"/>
      <c r="W24" s="93"/>
      <c r="X24" s="81"/>
      <c r="Y24" s="95"/>
      <c r="Z24" s="3">
        <v>234.0</v>
      </c>
      <c r="AA24" s="4">
        <v>30.0</v>
      </c>
      <c r="AB24" s="5">
        <v>103.0</v>
      </c>
      <c r="AC24" s="6">
        <v>64.0</v>
      </c>
      <c r="AD24" s="83"/>
      <c r="AE24" s="49"/>
      <c r="AF24" s="84"/>
      <c r="AG24" s="2" t="s">
        <v>41</v>
      </c>
      <c r="AH24" s="3">
        <v>234.0</v>
      </c>
      <c r="AI24" s="4">
        <v>30.0</v>
      </c>
      <c r="AJ24" s="5">
        <v>103.0</v>
      </c>
      <c r="AK24" s="6">
        <v>64.0</v>
      </c>
      <c r="AL24" s="84">
        <f t="shared" si="13"/>
        <v>0.2147651007</v>
      </c>
      <c r="AM24" s="84">
        <f t="shared" si="14"/>
        <v>0.2255639098</v>
      </c>
      <c r="AN24" s="84">
        <f t="shared" si="15"/>
        <v>0.2180974478</v>
      </c>
      <c r="AO24" s="84">
        <f t="shared" si="16"/>
        <v>0.2175926133</v>
      </c>
      <c r="AP24" s="84">
        <f t="shared" si="17"/>
        <v>0.0005048344558</v>
      </c>
      <c r="AQ24" s="84"/>
      <c r="AR24" s="84"/>
      <c r="AS24" s="2" t="s">
        <v>113</v>
      </c>
      <c r="AT24" s="3">
        <v>485.0</v>
      </c>
      <c r="AU24" s="4">
        <v>215.0</v>
      </c>
      <c r="AV24" s="5">
        <v>151.0</v>
      </c>
      <c r="AW24" s="6">
        <v>240.0</v>
      </c>
      <c r="AX24" s="84">
        <v>0.5957446808510638</v>
      </c>
      <c r="AY24" s="84">
        <v>0.7058823529411765</v>
      </c>
      <c r="AZ24" s="84">
        <v>0.631578947368421</v>
      </c>
      <c r="BA24" s="84">
        <v>0.6354126286858572</v>
      </c>
      <c r="BB24" s="84">
        <v>-0.0038336813174362216</v>
      </c>
    </row>
    <row r="25" ht="12.75" customHeight="1">
      <c r="A25" s="2" t="s">
        <v>42</v>
      </c>
      <c r="B25" s="68">
        <f t="shared" si="1"/>
        <v>298</v>
      </c>
      <c r="C25" s="69">
        <f t="shared" si="2"/>
        <v>62</v>
      </c>
      <c r="D25" s="68">
        <f t="shared" si="3"/>
        <v>138</v>
      </c>
      <c r="E25" s="69">
        <f t="shared" si="4"/>
        <v>85</v>
      </c>
      <c r="F25" s="85">
        <f t="shared" si="5"/>
        <v>0.8277777778</v>
      </c>
      <c r="G25" s="86">
        <f t="shared" si="6"/>
        <v>0.6188340807</v>
      </c>
      <c r="H25" s="87">
        <f t="shared" si="7"/>
        <v>0.7478559177</v>
      </c>
      <c r="I25" s="88">
        <f t="shared" si="8"/>
        <v>0.6569468268</v>
      </c>
      <c r="J25" s="74">
        <f t="shared" si="9"/>
        <v>0.6194444444</v>
      </c>
      <c r="K25" s="100">
        <f>_xlfn.STDEV.S(G2:G335)</f>
        <v>0.1504449344</v>
      </c>
      <c r="L25" s="76"/>
      <c r="M25" s="76">
        <v>5.0</v>
      </c>
      <c r="N25" s="90">
        <f t="shared" si="10"/>
        <v>0.8277777778</v>
      </c>
      <c r="O25" s="90">
        <f t="shared" si="11"/>
        <v>0.6188340807</v>
      </c>
      <c r="P25" s="91">
        <f t="shared" si="12"/>
        <v>0.7478559177</v>
      </c>
      <c r="Q25" s="92">
        <v>0.69</v>
      </c>
      <c r="R25" s="92">
        <v>0.7780678851174935</v>
      </c>
      <c r="S25" s="92"/>
      <c r="T25" s="93"/>
      <c r="U25" s="94"/>
      <c r="V25" s="93"/>
      <c r="W25" s="93"/>
      <c r="X25" s="81"/>
      <c r="Y25" s="95"/>
      <c r="Z25" s="3">
        <v>298.0</v>
      </c>
      <c r="AA25" s="4">
        <v>62.0</v>
      </c>
      <c r="AB25" s="5">
        <v>138.0</v>
      </c>
      <c r="AC25" s="6">
        <v>85.0</v>
      </c>
      <c r="AD25" s="83"/>
      <c r="AE25" s="49"/>
      <c r="AF25" s="84"/>
      <c r="AG25" s="2" t="s">
        <v>42</v>
      </c>
      <c r="AH25" s="3">
        <v>298.0</v>
      </c>
      <c r="AI25" s="4">
        <v>62.0</v>
      </c>
      <c r="AJ25" s="5">
        <v>138.0</v>
      </c>
      <c r="AK25" s="6">
        <v>85.0</v>
      </c>
      <c r="AL25" s="84">
        <f t="shared" si="13"/>
        <v>0.2219321149</v>
      </c>
      <c r="AM25" s="84">
        <f t="shared" si="14"/>
        <v>0.31</v>
      </c>
      <c r="AN25" s="84">
        <f t="shared" si="15"/>
        <v>0.2521440823</v>
      </c>
      <c r="AO25" s="84">
        <f t="shared" si="16"/>
        <v>0.253406959</v>
      </c>
      <c r="AP25" s="84">
        <f t="shared" si="17"/>
        <v>-0.001262876649</v>
      </c>
      <c r="AQ25" s="84"/>
      <c r="AR25" s="84"/>
      <c r="AS25" s="2" t="s">
        <v>35</v>
      </c>
      <c r="AT25" s="3">
        <v>283.0</v>
      </c>
      <c r="AU25" s="4">
        <v>122.0</v>
      </c>
      <c r="AV25" s="5">
        <v>131.0</v>
      </c>
      <c r="AW25" s="6">
        <v>166.0</v>
      </c>
      <c r="AX25" s="84">
        <v>0.3151862464183381</v>
      </c>
      <c r="AY25" s="84">
        <v>0.4861878453038674</v>
      </c>
      <c r="AZ25" s="84">
        <v>0.37358490566037733</v>
      </c>
      <c r="BA25" s="84">
        <v>0.3774110545982998</v>
      </c>
      <c r="BB25" s="84">
        <v>-0.003826148937922491</v>
      </c>
    </row>
    <row r="26" ht="12.75" customHeight="1">
      <c r="A26" s="2" t="s">
        <v>43</v>
      </c>
      <c r="B26" s="68">
        <f t="shared" si="1"/>
        <v>191</v>
      </c>
      <c r="C26" s="69">
        <f t="shared" si="2"/>
        <v>57</v>
      </c>
      <c r="D26" s="68">
        <f t="shared" si="3"/>
        <v>82</v>
      </c>
      <c r="E26" s="69">
        <f t="shared" si="4"/>
        <v>94</v>
      </c>
      <c r="F26" s="85">
        <f t="shared" si="5"/>
        <v>0.7701612903</v>
      </c>
      <c r="G26" s="86">
        <f t="shared" si="6"/>
        <v>0.4659090909</v>
      </c>
      <c r="H26" s="87">
        <f t="shared" si="7"/>
        <v>0.6438679245</v>
      </c>
      <c r="I26" s="88">
        <f t="shared" si="8"/>
        <v>0.6721698113</v>
      </c>
      <c r="J26" s="74">
        <f t="shared" si="9"/>
        <v>0.7096774194</v>
      </c>
      <c r="K26" s="101">
        <f>_xlfn.STDEV.S(J2:J335)</f>
        <v>0.2002902925</v>
      </c>
      <c r="L26" s="76"/>
      <c r="M26" s="76"/>
      <c r="N26" s="90">
        <f t="shared" si="10"/>
        <v>0.7701612903</v>
      </c>
      <c r="O26" s="90">
        <f t="shared" si="11"/>
        <v>0.4659090909</v>
      </c>
      <c r="P26" s="91">
        <f t="shared" si="12"/>
        <v>0.6438679245</v>
      </c>
      <c r="Q26" s="92">
        <v>0.5899280575539568</v>
      </c>
      <c r="R26" s="92">
        <v>0.6701754385964912</v>
      </c>
      <c r="S26" s="92"/>
      <c r="T26" s="93"/>
      <c r="U26" s="94"/>
      <c r="V26" s="93"/>
      <c r="W26" s="93"/>
      <c r="X26" s="81"/>
      <c r="Y26" s="95"/>
      <c r="Z26" s="3">
        <v>191.0</v>
      </c>
      <c r="AA26" s="4">
        <v>57.0</v>
      </c>
      <c r="AB26" s="5">
        <v>82.0</v>
      </c>
      <c r="AC26" s="6">
        <v>94.0</v>
      </c>
      <c r="AD26" s="83"/>
      <c r="AE26" s="49"/>
      <c r="AF26" s="84"/>
      <c r="AG26" s="2" t="s">
        <v>43</v>
      </c>
      <c r="AH26" s="3">
        <v>191.0</v>
      </c>
      <c r="AI26" s="4">
        <v>57.0</v>
      </c>
      <c r="AJ26" s="5">
        <v>82.0</v>
      </c>
      <c r="AK26" s="6">
        <v>94.0</v>
      </c>
      <c r="AL26" s="84">
        <f t="shared" si="13"/>
        <v>0.3298245614</v>
      </c>
      <c r="AM26" s="84">
        <f t="shared" si="14"/>
        <v>0.4100719424</v>
      </c>
      <c r="AN26" s="84">
        <f t="shared" si="15"/>
        <v>0.3561320755</v>
      </c>
      <c r="AO26" s="84">
        <f t="shared" si="16"/>
        <v>0.3584031216</v>
      </c>
      <c r="AP26" s="84">
        <f t="shared" si="17"/>
        <v>-0.002271046129</v>
      </c>
      <c r="AQ26" s="84"/>
      <c r="AR26" s="84"/>
      <c r="AS26" s="30" t="s">
        <v>150</v>
      </c>
      <c r="AT26" s="31">
        <v>108.0</v>
      </c>
      <c r="AU26" s="32">
        <v>39.0</v>
      </c>
      <c r="AV26" s="5">
        <v>48.0</v>
      </c>
      <c r="AW26" s="6">
        <v>40.0</v>
      </c>
      <c r="AX26" s="84">
        <v>0.36904761904761907</v>
      </c>
      <c r="AY26" s="84">
        <v>0.45806451612903226</v>
      </c>
      <c r="AZ26" s="84">
        <v>0.3971486761710794</v>
      </c>
      <c r="BA26" s="84">
        <v>0.40087857093701995</v>
      </c>
      <c r="BB26" s="84">
        <v>-0.0037298947659405446</v>
      </c>
    </row>
    <row r="27" ht="12.75" customHeight="1">
      <c r="A27" s="2" t="s">
        <v>44</v>
      </c>
      <c r="B27" s="68">
        <f t="shared" si="1"/>
        <v>183</v>
      </c>
      <c r="C27" s="69">
        <f t="shared" si="2"/>
        <v>69</v>
      </c>
      <c r="D27" s="68">
        <f t="shared" si="3"/>
        <v>84</v>
      </c>
      <c r="E27" s="69">
        <f t="shared" si="4"/>
        <v>82</v>
      </c>
      <c r="F27" s="85">
        <f t="shared" si="5"/>
        <v>0.7261904762</v>
      </c>
      <c r="G27" s="86">
        <f t="shared" si="6"/>
        <v>0.5060240964</v>
      </c>
      <c r="H27" s="87">
        <f t="shared" si="7"/>
        <v>0.6387559809</v>
      </c>
      <c r="I27" s="88">
        <f t="shared" si="8"/>
        <v>0.6339712919</v>
      </c>
      <c r="J27" s="74">
        <f t="shared" si="9"/>
        <v>0.6587301587</v>
      </c>
      <c r="K27" s="96"/>
      <c r="L27" s="76">
        <v>6.0</v>
      </c>
      <c r="M27" s="76">
        <v>1.0</v>
      </c>
      <c r="N27" s="90">
        <f t="shared" si="10"/>
        <v>0.7261904762</v>
      </c>
      <c r="O27" s="90">
        <f t="shared" si="11"/>
        <v>0.5060240964</v>
      </c>
      <c r="P27" s="91">
        <f t="shared" si="12"/>
        <v>0.6387559809</v>
      </c>
      <c r="Q27" s="92">
        <v>0.5490196078431373</v>
      </c>
      <c r="R27" s="92">
        <v>0.690566037735849</v>
      </c>
      <c r="S27" s="92"/>
      <c r="T27" s="93"/>
      <c r="U27" s="94"/>
      <c r="V27" s="93"/>
      <c r="W27" s="93"/>
      <c r="X27" s="81"/>
      <c r="Y27" s="95"/>
      <c r="Z27" s="3">
        <v>183.0</v>
      </c>
      <c r="AA27" s="4">
        <v>69.0</v>
      </c>
      <c r="AB27" s="5">
        <v>84.0</v>
      </c>
      <c r="AC27" s="6">
        <v>82.0</v>
      </c>
      <c r="AD27" s="83"/>
      <c r="AE27" s="49"/>
      <c r="AF27" s="84"/>
      <c r="AG27" s="2" t="s">
        <v>44</v>
      </c>
      <c r="AH27" s="3">
        <v>183.0</v>
      </c>
      <c r="AI27" s="4">
        <v>69.0</v>
      </c>
      <c r="AJ27" s="5">
        <v>84.0</v>
      </c>
      <c r="AK27" s="6">
        <v>82.0</v>
      </c>
      <c r="AL27" s="84">
        <f t="shared" si="13"/>
        <v>0.3094339623</v>
      </c>
      <c r="AM27" s="84">
        <f t="shared" si="14"/>
        <v>0.4509803922</v>
      </c>
      <c r="AN27" s="84">
        <f t="shared" si="15"/>
        <v>0.3612440191</v>
      </c>
      <c r="AO27" s="84">
        <f t="shared" si="16"/>
        <v>0.360738247</v>
      </c>
      <c r="AP27" s="84">
        <f t="shared" si="17"/>
        <v>0.0005057721391</v>
      </c>
      <c r="AQ27" s="84"/>
      <c r="AR27" s="84"/>
      <c r="AS27" s="2" t="s">
        <v>101</v>
      </c>
      <c r="AT27" s="3">
        <v>450.0</v>
      </c>
      <c r="AU27" s="4">
        <v>117.0</v>
      </c>
      <c r="AV27" s="5">
        <v>211.0</v>
      </c>
      <c r="AW27" s="6">
        <v>144.0</v>
      </c>
      <c r="AX27" s="84">
        <v>0.31329113924050633</v>
      </c>
      <c r="AY27" s="84">
        <v>0.4723926380368098</v>
      </c>
      <c r="AZ27" s="84">
        <v>0.3674321503131524</v>
      </c>
      <c r="BA27" s="84">
        <v>0.3711039898547798</v>
      </c>
      <c r="BB27" s="84">
        <v>-0.0036718395416274197</v>
      </c>
    </row>
    <row r="28" ht="12.75" customHeight="1">
      <c r="A28" s="2" t="s">
        <v>45</v>
      </c>
      <c r="B28" s="68">
        <f t="shared" si="1"/>
        <v>318</v>
      </c>
      <c r="C28" s="69">
        <f t="shared" si="2"/>
        <v>124</v>
      </c>
      <c r="D28" s="68">
        <f t="shared" si="3"/>
        <v>132</v>
      </c>
      <c r="E28" s="69">
        <f t="shared" si="4"/>
        <v>122</v>
      </c>
      <c r="F28" s="85">
        <f t="shared" si="5"/>
        <v>0.7194570136</v>
      </c>
      <c r="G28" s="86">
        <f t="shared" si="6"/>
        <v>0.5196850394</v>
      </c>
      <c r="H28" s="87">
        <f t="shared" si="7"/>
        <v>0.6465517241</v>
      </c>
      <c r="I28" s="88">
        <f t="shared" si="8"/>
        <v>0.632183908</v>
      </c>
      <c r="J28" s="74">
        <f t="shared" si="9"/>
        <v>0.5746606335</v>
      </c>
      <c r="K28" s="96"/>
      <c r="L28" s="76"/>
      <c r="M28" s="76">
        <v>4.0</v>
      </c>
      <c r="N28" s="90">
        <f t="shared" si="10"/>
        <v>0.7194570136</v>
      </c>
      <c r="O28" s="90">
        <f t="shared" si="11"/>
        <v>0.5196850394</v>
      </c>
      <c r="P28" s="91">
        <f t="shared" si="12"/>
        <v>0.6465517241</v>
      </c>
      <c r="Q28" s="92">
        <v>0.515625</v>
      </c>
      <c r="R28" s="92">
        <v>0.7227272727272728</v>
      </c>
      <c r="S28" s="92"/>
      <c r="T28" s="93"/>
      <c r="U28" s="94"/>
      <c r="V28" s="93"/>
      <c r="W28" s="93"/>
      <c r="X28" s="81"/>
      <c r="Y28" s="95"/>
      <c r="Z28" s="3">
        <v>318.0</v>
      </c>
      <c r="AA28" s="4">
        <v>124.0</v>
      </c>
      <c r="AB28" s="5">
        <v>132.0</v>
      </c>
      <c r="AC28" s="6">
        <v>122.0</v>
      </c>
      <c r="AD28" s="83"/>
      <c r="AE28" s="49"/>
      <c r="AF28" s="84"/>
      <c r="AG28" s="2" t="s">
        <v>45</v>
      </c>
      <c r="AH28" s="3">
        <v>318.0</v>
      </c>
      <c r="AI28" s="4">
        <v>124.0</v>
      </c>
      <c r="AJ28" s="5">
        <v>132.0</v>
      </c>
      <c r="AK28" s="6">
        <v>122.0</v>
      </c>
      <c r="AL28" s="84">
        <f t="shared" si="13"/>
        <v>0.2772727273</v>
      </c>
      <c r="AM28" s="84">
        <f t="shared" si="14"/>
        <v>0.484375</v>
      </c>
      <c r="AN28" s="84">
        <f t="shared" si="15"/>
        <v>0.3534482759</v>
      </c>
      <c r="AO28" s="84">
        <f t="shared" si="16"/>
        <v>0.3528805803</v>
      </c>
      <c r="AP28" s="84">
        <f t="shared" si="17"/>
        <v>0.000567695578</v>
      </c>
      <c r="AQ28" s="84"/>
      <c r="AR28" s="84"/>
      <c r="AS28" s="30" t="s">
        <v>163</v>
      </c>
      <c r="AT28" s="31">
        <v>398.0</v>
      </c>
      <c r="AU28" s="32">
        <v>155.0</v>
      </c>
      <c r="AV28" s="5">
        <v>146.0</v>
      </c>
      <c r="AW28" s="6">
        <v>167.0</v>
      </c>
      <c r="AX28" s="84">
        <v>0.6861313868613139</v>
      </c>
      <c r="AY28" s="84">
        <v>0.7846153846153846</v>
      </c>
      <c r="AZ28" s="84">
        <v>0.7178217821782178</v>
      </c>
      <c r="BA28" s="84">
        <v>0.7214814144188657</v>
      </c>
      <c r="BB28" s="84">
        <v>-0.0036596322406479143</v>
      </c>
    </row>
    <row r="29" ht="12.75" customHeight="1">
      <c r="A29" s="2" t="s">
        <v>46</v>
      </c>
      <c r="B29" s="68">
        <f t="shared" si="1"/>
        <v>431</v>
      </c>
      <c r="C29" s="69">
        <f t="shared" si="2"/>
        <v>207</v>
      </c>
      <c r="D29" s="68">
        <f t="shared" si="3"/>
        <v>184</v>
      </c>
      <c r="E29" s="69">
        <f t="shared" si="4"/>
        <v>232</v>
      </c>
      <c r="F29" s="85">
        <f t="shared" si="5"/>
        <v>0.6755485893</v>
      </c>
      <c r="G29" s="86">
        <f t="shared" si="6"/>
        <v>0.4423076923</v>
      </c>
      <c r="H29" s="87">
        <f t="shared" si="7"/>
        <v>0.5834914611</v>
      </c>
      <c r="I29" s="88">
        <f t="shared" si="8"/>
        <v>0.6290322581</v>
      </c>
      <c r="J29" s="74">
        <f t="shared" si="9"/>
        <v>0.6520376176</v>
      </c>
      <c r="K29" s="96"/>
      <c r="L29" s="76"/>
      <c r="M29" s="76">
        <v>5.0</v>
      </c>
      <c r="N29" s="90">
        <f t="shared" si="10"/>
        <v>0.6755485893</v>
      </c>
      <c r="O29" s="90">
        <f t="shared" si="11"/>
        <v>0.4423076923</v>
      </c>
      <c r="P29" s="91">
        <f t="shared" si="12"/>
        <v>0.5834914611</v>
      </c>
      <c r="Q29" s="92">
        <v>0.47058823529411764</v>
      </c>
      <c r="R29" s="92">
        <v>0.6500754147812972</v>
      </c>
      <c r="S29" s="92"/>
      <c r="T29" s="93"/>
      <c r="U29" s="94"/>
      <c r="V29" s="93"/>
      <c r="W29" s="93"/>
      <c r="X29" s="81"/>
      <c r="Y29" s="95"/>
      <c r="Z29" s="3">
        <v>431.0</v>
      </c>
      <c r="AA29" s="4">
        <v>207.0</v>
      </c>
      <c r="AB29" s="5">
        <v>184.0</v>
      </c>
      <c r="AC29" s="6">
        <v>232.0</v>
      </c>
      <c r="AD29" s="83"/>
      <c r="AE29" s="49"/>
      <c r="AF29" s="84"/>
      <c r="AG29" s="2" t="s">
        <v>46</v>
      </c>
      <c r="AH29" s="3">
        <v>431.0</v>
      </c>
      <c r="AI29" s="4">
        <v>207.0</v>
      </c>
      <c r="AJ29" s="5">
        <v>184.0</v>
      </c>
      <c r="AK29" s="6">
        <v>232.0</v>
      </c>
      <c r="AL29" s="84">
        <f t="shared" si="13"/>
        <v>0.3499245852</v>
      </c>
      <c r="AM29" s="84">
        <f t="shared" si="14"/>
        <v>0.5294117647</v>
      </c>
      <c r="AN29" s="84">
        <f t="shared" si="15"/>
        <v>0.4165085389</v>
      </c>
      <c r="AO29" s="84">
        <f t="shared" si="16"/>
        <v>0.4152963874</v>
      </c>
      <c r="AP29" s="84">
        <f t="shared" si="17"/>
        <v>0.001212151509</v>
      </c>
      <c r="AQ29" s="84"/>
      <c r="AR29" s="84"/>
      <c r="AS29" s="30" t="s">
        <v>308</v>
      </c>
      <c r="AT29" s="31">
        <v>280.0</v>
      </c>
      <c r="AU29" s="32">
        <v>228.0</v>
      </c>
      <c r="AV29" s="5">
        <v>146.0</v>
      </c>
      <c r="AW29" s="6">
        <v>173.0</v>
      </c>
      <c r="AX29" s="84">
        <v>0.25663716814159293</v>
      </c>
      <c r="AY29" s="84">
        <v>0.4583333333333333</v>
      </c>
      <c r="AZ29" s="84">
        <v>0.3265895953757225</v>
      </c>
      <c r="BA29" s="84">
        <v>0.33024013538348085</v>
      </c>
      <c r="BB29" s="84">
        <v>-0.0036505400077583294</v>
      </c>
    </row>
    <row r="30" ht="12.75" customHeight="1">
      <c r="A30" s="2" t="s">
        <v>47</v>
      </c>
      <c r="B30" s="68">
        <f t="shared" si="1"/>
        <v>194</v>
      </c>
      <c r="C30" s="69">
        <f t="shared" si="2"/>
        <v>103</v>
      </c>
      <c r="D30" s="68">
        <f t="shared" si="3"/>
        <v>65</v>
      </c>
      <c r="E30" s="69">
        <f t="shared" si="4"/>
        <v>99</v>
      </c>
      <c r="F30" s="85">
        <f t="shared" si="5"/>
        <v>0.6531986532</v>
      </c>
      <c r="G30" s="86">
        <f t="shared" si="6"/>
        <v>0.3963414634</v>
      </c>
      <c r="H30" s="87">
        <f t="shared" si="7"/>
        <v>0.5618221258</v>
      </c>
      <c r="I30" s="88">
        <f t="shared" si="8"/>
        <v>0.6355748373</v>
      </c>
      <c r="J30" s="74">
        <f t="shared" si="9"/>
        <v>0.5521885522</v>
      </c>
      <c r="K30" s="96"/>
      <c r="L30" s="76"/>
      <c r="M30" s="76"/>
      <c r="N30" s="90">
        <f t="shared" si="10"/>
        <v>0.6531986532</v>
      </c>
      <c r="O30" s="90">
        <f t="shared" si="11"/>
        <v>0.3963414634</v>
      </c>
      <c r="P30" s="91">
        <f t="shared" si="12"/>
        <v>0.5618221258</v>
      </c>
      <c r="Q30" s="92">
        <v>0.3869047619047619</v>
      </c>
      <c r="R30" s="92">
        <v>0.6621160409556314</v>
      </c>
      <c r="S30" s="92"/>
      <c r="T30" s="93"/>
      <c r="U30" s="94"/>
      <c r="V30" s="93"/>
      <c r="W30" s="93"/>
      <c r="X30" s="81"/>
      <c r="Y30" s="95"/>
      <c r="Z30" s="3">
        <v>194.0</v>
      </c>
      <c r="AA30" s="4">
        <v>103.0</v>
      </c>
      <c r="AB30" s="5">
        <v>65.0</v>
      </c>
      <c r="AC30" s="6">
        <v>99.0</v>
      </c>
      <c r="AD30" s="83"/>
      <c r="AE30" s="49"/>
      <c r="AF30" s="84"/>
      <c r="AG30" s="2" t="s">
        <v>47</v>
      </c>
      <c r="AH30" s="3">
        <v>194.0</v>
      </c>
      <c r="AI30" s="4">
        <v>103.0</v>
      </c>
      <c r="AJ30" s="5">
        <v>65.0</v>
      </c>
      <c r="AK30" s="6">
        <v>99.0</v>
      </c>
      <c r="AL30" s="84">
        <f t="shared" si="13"/>
        <v>0.337883959</v>
      </c>
      <c r="AM30" s="84">
        <f t="shared" si="14"/>
        <v>0.6130952381</v>
      </c>
      <c r="AN30" s="84">
        <f t="shared" si="15"/>
        <v>0.4381778742</v>
      </c>
      <c r="AO30" s="84">
        <f t="shared" si="16"/>
        <v>0.4387446433</v>
      </c>
      <c r="AP30" s="84">
        <f t="shared" si="17"/>
        <v>-0.0005667691443</v>
      </c>
      <c r="AQ30" s="84"/>
      <c r="AR30" s="84"/>
      <c r="AS30" s="30" t="s">
        <v>252</v>
      </c>
      <c r="AT30" s="31">
        <v>42.0</v>
      </c>
      <c r="AU30" s="32">
        <v>23.0</v>
      </c>
      <c r="AV30" s="5">
        <v>9.0</v>
      </c>
      <c r="AW30" s="6">
        <v>11.0</v>
      </c>
      <c r="AX30" s="84">
        <v>0.38392857142857145</v>
      </c>
      <c r="AY30" s="84">
        <v>0.5625</v>
      </c>
      <c r="AZ30" s="84">
        <v>0.4453125</v>
      </c>
      <c r="BA30" s="84">
        <v>0.4489618496428571</v>
      </c>
      <c r="BB30" s="84">
        <v>-0.003649349642857125</v>
      </c>
    </row>
    <row r="31" ht="12.75" customHeight="1">
      <c r="A31" s="2" t="s">
        <v>48</v>
      </c>
      <c r="B31" s="68">
        <f t="shared" si="1"/>
        <v>60</v>
      </c>
      <c r="C31" s="69">
        <f t="shared" si="2"/>
        <v>22</v>
      </c>
      <c r="D31" s="68">
        <f t="shared" si="3"/>
        <v>20</v>
      </c>
      <c r="E31" s="69">
        <f t="shared" si="4"/>
        <v>33</v>
      </c>
      <c r="F31" s="85">
        <f t="shared" si="5"/>
        <v>0.7317073171</v>
      </c>
      <c r="G31" s="86">
        <f t="shared" si="6"/>
        <v>0.3773584906</v>
      </c>
      <c r="H31" s="87">
        <f t="shared" si="7"/>
        <v>0.5925925926</v>
      </c>
      <c r="I31" s="88">
        <f t="shared" si="8"/>
        <v>0.6888888889</v>
      </c>
      <c r="J31" s="74">
        <f t="shared" si="9"/>
        <v>0.6463414634</v>
      </c>
      <c r="K31" s="96"/>
      <c r="L31" s="76">
        <v>7.0</v>
      </c>
      <c r="M31" s="76">
        <v>2.0</v>
      </c>
      <c r="N31" s="90">
        <f t="shared" si="10"/>
        <v>0.7317073171</v>
      </c>
      <c r="O31" s="90">
        <f t="shared" si="11"/>
        <v>0.3773584906</v>
      </c>
      <c r="P31" s="91">
        <f t="shared" si="12"/>
        <v>0.5925925926</v>
      </c>
      <c r="Q31" s="92">
        <v>0.47619047619047616</v>
      </c>
      <c r="R31" s="92">
        <v>0.6451612903225806</v>
      </c>
      <c r="S31" s="92"/>
      <c r="T31" s="93"/>
      <c r="U31" s="94"/>
      <c r="V31" s="93"/>
      <c r="W31" s="93"/>
      <c r="X31" s="81"/>
      <c r="Y31" s="95"/>
      <c r="Z31" s="3">
        <v>60.0</v>
      </c>
      <c r="AA31" s="4">
        <v>22.0</v>
      </c>
      <c r="AB31" s="5">
        <v>20.0</v>
      </c>
      <c r="AC31" s="6">
        <v>33.0</v>
      </c>
      <c r="AD31" s="83"/>
      <c r="AE31" s="49"/>
      <c r="AF31" s="84"/>
      <c r="AG31" s="2" t="s">
        <v>48</v>
      </c>
      <c r="AH31" s="3">
        <v>60.0</v>
      </c>
      <c r="AI31" s="4">
        <v>22.0</v>
      </c>
      <c r="AJ31" s="5">
        <v>20.0</v>
      </c>
      <c r="AK31" s="6">
        <v>33.0</v>
      </c>
      <c r="AL31" s="84">
        <f t="shared" si="13"/>
        <v>0.3548387097</v>
      </c>
      <c r="AM31" s="84">
        <f t="shared" si="14"/>
        <v>0.5238095238</v>
      </c>
      <c r="AN31" s="84">
        <f t="shared" si="15"/>
        <v>0.4074074074</v>
      </c>
      <c r="AO31" s="84">
        <f t="shared" si="16"/>
        <v>0.4163117645</v>
      </c>
      <c r="AP31" s="84">
        <f t="shared" si="17"/>
        <v>-0.008904357078</v>
      </c>
      <c r="AQ31" s="84"/>
      <c r="AR31" s="84"/>
      <c r="AS31" s="30" t="s">
        <v>131</v>
      </c>
      <c r="AT31" s="31">
        <v>100.0</v>
      </c>
      <c r="AU31" s="32">
        <v>32.0</v>
      </c>
      <c r="AV31" s="5">
        <v>39.0</v>
      </c>
      <c r="AW31" s="6">
        <v>30.0</v>
      </c>
      <c r="AX31" s="84">
        <v>0.5995260663507109</v>
      </c>
      <c r="AY31" s="84">
        <v>0.7505773672055427</v>
      </c>
      <c r="AZ31" s="84">
        <v>0.6507439310884886</v>
      </c>
      <c r="BA31" s="84">
        <v>0.6543626471420596</v>
      </c>
      <c r="BB31" s="84">
        <v>-0.003618716053571003</v>
      </c>
    </row>
    <row r="32" ht="12.75" customHeight="1">
      <c r="A32" s="2" t="s">
        <v>49</v>
      </c>
      <c r="B32" s="68">
        <f t="shared" si="1"/>
        <v>90</v>
      </c>
      <c r="C32" s="69">
        <f t="shared" si="2"/>
        <v>60</v>
      </c>
      <c r="D32" s="68">
        <f t="shared" si="3"/>
        <v>45</v>
      </c>
      <c r="E32" s="69">
        <f t="shared" si="4"/>
        <v>82</v>
      </c>
      <c r="F32" s="85">
        <f t="shared" si="5"/>
        <v>0.6</v>
      </c>
      <c r="G32" s="86">
        <f t="shared" si="6"/>
        <v>0.3543307087</v>
      </c>
      <c r="H32" s="87">
        <f t="shared" si="7"/>
        <v>0.4873646209</v>
      </c>
      <c r="I32" s="88">
        <f t="shared" si="8"/>
        <v>0.6209386282</v>
      </c>
      <c r="J32" s="74">
        <f t="shared" si="9"/>
        <v>0.8466666667</v>
      </c>
      <c r="K32" s="96"/>
      <c r="L32" s="76"/>
      <c r="M32" s="76">
        <v>3.0</v>
      </c>
      <c r="N32" s="90">
        <f t="shared" si="10"/>
        <v>0.6</v>
      </c>
      <c r="O32" s="90">
        <f t="shared" si="11"/>
        <v>0.3543307087</v>
      </c>
      <c r="P32" s="91">
        <f t="shared" si="12"/>
        <v>0.4873646209</v>
      </c>
      <c r="Q32" s="92">
        <v>0.42857142857142855</v>
      </c>
      <c r="R32" s="92">
        <v>0.5232558139534884</v>
      </c>
      <c r="S32" s="92"/>
      <c r="T32" s="93"/>
      <c r="U32" s="94"/>
      <c r="V32" s="93"/>
      <c r="W32" s="93"/>
      <c r="X32" s="81"/>
      <c r="Y32" s="95"/>
      <c r="Z32" s="3">
        <v>90.0</v>
      </c>
      <c r="AA32" s="4">
        <v>60.0</v>
      </c>
      <c r="AB32" s="5">
        <v>45.0</v>
      </c>
      <c r="AC32" s="6">
        <v>82.0</v>
      </c>
      <c r="AD32" s="83"/>
      <c r="AE32" s="49"/>
      <c r="AF32" s="84"/>
      <c r="AG32" s="2" t="s">
        <v>49</v>
      </c>
      <c r="AH32" s="3">
        <v>90.0</v>
      </c>
      <c r="AI32" s="4">
        <v>60.0</v>
      </c>
      <c r="AJ32" s="5">
        <v>45.0</v>
      </c>
      <c r="AK32" s="6">
        <v>82.0</v>
      </c>
      <c r="AL32" s="84">
        <f t="shared" si="13"/>
        <v>0.476744186</v>
      </c>
      <c r="AM32" s="84">
        <f t="shared" si="14"/>
        <v>0.5714285714</v>
      </c>
      <c r="AN32" s="84">
        <f t="shared" si="15"/>
        <v>0.5126353791</v>
      </c>
      <c r="AO32" s="84">
        <f t="shared" si="16"/>
        <v>0.5106794541</v>
      </c>
      <c r="AP32" s="84">
        <f t="shared" si="17"/>
        <v>0.001955924975</v>
      </c>
      <c r="AQ32" s="84"/>
      <c r="AR32" s="84"/>
      <c r="AS32" s="30" t="s">
        <v>302</v>
      </c>
      <c r="AT32" s="31">
        <v>52.0</v>
      </c>
      <c r="AU32" s="32">
        <v>44.0</v>
      </c>
      <c r="AV32" s="5">
        <v>20.0</v>
      </c>
      <c r="AW32" s="6">
        <v>85.0</v>
      </c>
      <c r="AX32" s="84">
        <v>0.6379310344827587</v>
      </c>
      <c r="AY32" s="84">
        <v>0.7045454545454546</v>
      </c>
      <c r="AZ32" s="84">
        <v>0.6578549848942599</v>
      </c>
      <c r="BA32" s="84">
        <v>0.6614641776489028</v>
      </c>
      <c r="BB32" s="84">
        <v>-0.003609192754642887</v>
      </c>
    </row>
    <row r="33" ht="12.75" customHeight="1">
      <c r="A33" s="2" t="s">
        <v>50</v>
      </c>
      <c r="B33" s="68">
        <f t="shared" si="1"/>
        <v>179</v>
      </c>
      <c r="C33" s="69">
        <f t="shared" si="2"/>
        <v>66</v>
      </c>
      <c r="D33" s="68">
        <f t="shared" si="3"/>
        <v>57</v>
      </c>
      <c r="E33" s="69">
        <f t="shared" si="4"/>
        <v>100</v>
      </c>
      <c r="F33" s="85">
        <f t="shared" si="5"/>
        <v>0.7306122449</v>
      </c>
      <c r="G33" s="86">
        <f t="shared" si="6"/>
        <v>0.3630573248</v>
      </c>
      <c r="H33" s="87">
        <f t="shared" si="7"/>
        <v>0.5870646766</v>
      </c>
      <c r="I33" s="88">
        <f t="shared" si="8"/>
        <v>0.6940298507</v>
      </c>
      <c r="J33" s="74">
        <f t="shared" si="9"/>
        <v>0.6408163265</v>
      </c>
      <c r="K33" s="96"/>
      <c r="L33" s="76"/>
      <c r="M33" s="76">
        <v>4.0</v>
      </c>
      <c r="N33" s="90">
        <f t="shared" si="10"/>
        <v>0.7306122449</v>
      </c>
      <c r="O33" s="90">
        <f t="shared" si="11"/>
        <v>0.3630573248</v>
      </c>
      <c r="P33" s="91">
        <f t="shared" si="12"/>
        <v>0.5870646766</v>
      </c>
      <c r="Q33" s="92">
        <v>0.4634146341463415</v>
      </c>
      <c r="R33" s="92">
        <v>0.6415770609318996</v>
      </c>
      <c r="S33" s="92"/>
      <c r="T33" s="93"/>
      <c r="U33" s="94"/>
      <c r="V33" s="93"/>
      <c r="W33" s="93"/>
      <c r="X33" s="81"/>
      <c r="Y33" s="95"/>
      <c r="Z33" s="3">
        <v>179.0</v>
      </c>
      <c r="AA33" s="4">
        <v>66.0</v>
      </c>
      <c r="AB33" s="5">
        <v>57.0</v>
      </c>
      <c r="AC33" s="6">
        <v>100.0</v>
      </c>
      <c r="AD33" s="83"/>
      <c r="AE33" s="49"/>
      <c r="AF33" s="84"/>
      <c r="AG33" s="2" t="s">
        <v>50</v>
      </c>
      <c r="AH33" s="3">
        <v>179.0</v>
      </c>
      <c r="AI33" s="4">
        <v>66.0</v>
      </c>
      <c r="AJ33" s="5">
        <v>57.0</v>
      </c>
      <c r="AK33" s="6">
        <v>100.0</v>
      </c>
      <c r="AL33" s="84">
        <f t="shared" si="13"/>
        <v>0.3584229391</v>
      </c>
      <c r="AM33" s="84">
        <f t="shared" si="14"/>
        <v>0.5365853659</v>
      </c>
      <c r="AN33" s="84">
        <f t="shared" si="15"/>
        <v>0.4129353234</v>
      </c>
      <c r="AO33" s="84">
        <f t="shared" si="16"/>
        <v>0.4233038423</v>
      </c>
      <c r="AP33" s="84">
        <f t="shared" si="17"/>
        <v>-0.01036851887</v>
      </c>
      <c r="AQ33" s="84"/>
      <c r="AR33" s="84"/>
      <c r="AS33" s="30" t="s">
        <v>165</v>
      </c>
      <c r="AT33" s="31">
        <v>296.0</v>
      </c>
      <c r="AU33" s="32">
        <v>203.0</v>
      </c>
      <c r="AV33" s="5">
        <v>113.0</v>
      </c>
      <c r="AW33" s="6">
        <v>181.0</v>
      </c>
      <c r="AX33" s="84">
        <v>0.2979452054794521</v>
      </c>
      <c r="AY33" s="84">
        <v>0.43389830508474575</v>
      </c>
      <c r="AZ33" s="84">
        <v>0.3435722411831627</v>
      </c>
      <c r="BA33" s="84">
        <v>0.34717545780357556</v>
      </c>
      <c r="BB33" s="84">
        <v>-0.0036032166204128524</v>
      </c>
    </row>
    <row r="34" ht="12.75" customHeight="1">
      <c r="A34" s="2" t="s">
        <v>51</v>
      </c>
      <c r="B34" s="68">
        <f t="shared" si="1"/>
        <v>404</v>
      </c>
      <c r="C34" s="69">
        <f t="shared" si="2"/>
        <v>158</v>
      </c>
      <c r="D34" s="68">
        <f t="shared" si="3"/>
        <v>161</v>
      </c>
      <c r="E34" s="69">
        <f t="shared" si="4"/>
        <v>198</v>
      </c>
      <c r="F34" s="85">
        <f t="shared" si="5"/>
        <v>0.71886121</v>
      </c>
      <c r="G34" s="86">
        <f t="shared" si="6"/>
        <v>0.4484679666</v>
      </c>
      <c r="H34" s="87">
        <f t="shared" si="7"/>
        <v>0.6134636265</v>
      </c>
      <c r="I34" s="88">
        <f t="shared" si="8"/>
        <v>0.6536373507</v>
      </c>
      <c r="J34" s="74">
        <f t="shared" si="9"/>
        <v>0.6387900356</v>
      </c>
      <c r="K34" s="96"/>
      <c r="L34" s="76"/>
      <c r="M34" s="76"/>
      <c r="N34" s="90">
        <f t="shared" si="10"/>
        <v>0.71886121</v>
      </c>
      <c r="O34" s="90">
        <f t="shared" si="11"/>
        <v>0.4484679666</v>
      </c>
      <c r="P34" s="91">
        <f t="shared" si="12"/>
        <v>0.6134636265</v>
      </c>
      <c r="Q34" s="92">
        <v>0.5047021943573667</v>
      </c>
      <c r="R34" s="92">
        <v>0.6710963455149501</v>
      </c>
      <c r="S34" s="92"/>
      <c r="T34" s="93"/>
      <c r="U34" s="94"/>
      <c r="V34" s="93"/>
      <c r="W34" s="93"/>
      <c r="X34" s="81"/>
      <c r="Y34" s="95"/>
      <c r="Z34" s="3">
        <v>404.0</v>
      </c>
      <c r="AA34" s="4">
        <v>158.0</v>
      </c>
      <c r="AB34" s="5">
        <v>161.0</v>
      </c>
      <c r="AC34" s="6">
        <v>198.0</v>
      </c>
      <c r="AD34" s="83"/>
      <c r="AE34" s="49"/>
      <c r="AF34" s="84"/>
      <c r="AG34" s="2" t="s">
        <v>51</v>
      </c>
      <c r="AH34" s="3">
        <v>404.0</v>
      </c>
      <c r="AI34" s="4">
        <v>158.0</v>
      </c>
      <c r="AJ34" s="5">
        <v>161.0</v>
      </c>
      <c r="AK34" s="6">
        <v>198.0</v>
      </c>
      <c r="AL34" s="84">
        <f t="shared" si="13"/>
        <v>0.3289036545</v>
      </c>
      <c r="AM34" s="84">
        <f t="shared" si="14"/>
        <v>0.4952978056</v>
      </c>
      <c r="AN34" s="84">
        <f t="shared" si="15"/>
        <v>0.3865363735</v>
      </c>
      <c r="AO34" s="84">
        <f t="shared" si="16"/>
        <v>0.3894206723</v>
      </c>
      <c r="AP34" s="84">
        <f t="shared" si="17"/>
        <v>-0.002884298755</v>
      </c>
      <c r="AQ34" s="84"/>
      <c r="AR34" s="84"/>
      <c r="AS34" s="30" t="s">
        <v>299</v>
      </c>
      <c r="AT34" s="31">
        <v>22.0</v>
      </c>
      <c r="AU34" s="32">
        <v>24.0</v>
      </c>
      <c r="AV34" s="5">
        <v>1.0</v>
      </c>
      <c r="AW34" s="6">
        <v>39.0</v>
      </c>
      <c r="AX34" s="84">
        <v>0.5474613686534217</v>
      </c>
      <c r="AY34" s="84">
        <v>0.6218905472636815</v>
      </c>
      <c r="AZ34" s="84">
        <v>0.5703363914373089</v>
      </c>
      <c r="BA34" s="84">
        <v>0.5738891708569733</v>
      </c>
      <c r="BB34" s="84">
        <v>-0.0035527794196644757</v>
      </c>
    </row>
    <row r="35" ht="12.75" customHeight="1">
      <c r="A35" s="2" t="s">
        <v>52</v>
      </c>
      <c r="B35" s="68">
        <f t="shared" si="1"/>
        <v>405</v>
      </c>
      <c r="C35" s="69">
        <f t="shared" si="2"/>
        <v>114</v>
      </c>
      <c r="D35" s="68">
        <f t="shared" si="3"/>
        <v>138</v>
      </c>
      <c r="E35" s="69">
        <f t="shared" si="4"/>
        <v>204</v>
      </c>
      <c r="F35" s="85">
        <f t="shared" si="5"/>
        <v>0.7803468208</v>
      </c>
      <c r="G35" s="86">
        <f t="shared" si="6"/>
        <v>0.4035087719</v>
      </c>
      <c r="H35" s="87">
        <f t="shared" si="7"/>
        <v>0.6306620209</v>
      </c>
      <c r="I35" s="88">
        <f t="shared" si="8"/>
        <v>0.7073170732</v>
      </c>
      <c r="J35" s="74">
        <f t="shared" si="9"/>
        <v>0.6589595376</v>
      </c>
      <c r="K35" s="96"/>
      <c r="L35" s="76">
        <v>8.0</v>
      </c>
      <c r="M35" s="76">
        <v>2.0</v>
      </c>
      <c r="N35" s="90">
        <f t="shared" si="10"/>
        <v>0.7803468208</v>
      </c>
      <c r="O35" s="90">
        <f t="shared" si="11"/>
        <v>0.4035087719</v>
      </c>
      <c r="P35" s="91">
        <f t="shared" si="12"/>
        <v>0.6306620209</v>
      </c>
      <c r="Q35" s="92">
        <v>0.5476190476190477</v>
      </c>
      <c r="R35" s="92">
        <v>0.6650246305418719</v>
      </c>
      <c r="S35" s="92"/>
      <c r="T35" s="93"/>
      <c r="U35" s="94"/>
      <c r="V35" s="93"/>
      <c r="W35" s="93"/>
      <c r="X35" s="81"/>
      <c r="Y35" s="95"/>
      <c r="Z35" s="3">
        <v>405.0</v>
      </c>
      <c r="AA35" s="4">
        <v>114.0</v>
      </c>
      <c r="AB35" s="5">
        <v>138.0</v>
      </c>
      <c r="AC35" s="6">
        <v>204.0</v>
      </c>
      <c r="AD35" s="83"/>
      <c r="AE35" s="49"/>
      <c r="AF35" s="84"/>
      <c r="AG35" s="2" t="s">
        <v>52</v>
      </c>
      <c r="AH35" s="3">
        <v>405.0</v>
      </c>
      <c r="AI35" s="4">
        <v>114.0</v>
      </c>
      <c r="AJ35" s="5">
        <v>138.0</v>
      </c>
      <c r="AK35" s="6">
        <v>204.0</v>
      </c>
      <c r="AL35" s="84">
        <f t="shared" si="13"/>
        <v>0.3349753695</v>
      </c>
      <c r="AM35" s="84">
        <f t="shared" si="14"/>
        <v>0.4523809524</v>
      </c>
      <c r="AN35" s="84">
        <f t="shared" si="15"/>
        <v>0.3693379791</v>
      </c>
      <c r="AO35" s="84">
        <f t="shared" si="16"/>
        <v>0.3773302966</v>
      </c>
      <c r="AP35" s="84">
        <f t="shared" si="17"/>
        <v>-0.00799231749</v>
      </c>
      <c r="AQ35" s="84"/>
      <c r="AR35" s="84"/>
      <c r="AS35" s="30" t="s">
        <v>160</v>
      </c>
      <c r="AT35" s="31">
        <v>116.0</v>
      </c>
      <c r="AU35" s="32">
        <v>65.0</v>
      </c>
      <c r="AV35" s="5">
        <v>46.0</v>
      </c>
      <c r="AW35" s="6">
        <v>36.0</v>
      </c>
      <c r="AX35" s="84">
        <v>0.3166441136671177</v>
      </c>
      <c r="AY35" s="84">
        <v>0.444743935309973</v>
      </c>
      <c r="AZ35" s="84">
        <v>0.35945945945945945</v>
      </c>
      <c r="BA35" s="84">
        <v>0.36296334472139447</v>
      </c>
      <c r="BB35" s="84">
        <v>-0.0035038852619350136</v>
      </c>
    </row>
    <row r="36" ht="12.75" customHeight="1">
      <c r="A36" s="2" t="s">
        <v>53</v>
      </c>
      <c r="B36" s="68">
        <f t="shared" si="1"/>
        <v>476</v>
      </c>
      <c r="C36" s="69">
        <f t="shared" si="2"/>
        <v>190</v>
      </c>
      <c r="D36" s="68">
        <f t="shared" si="3"/>
        <v>251</v>
      </c>
      <c r="E36" s="69">
        <f t="shared" si="4"/>
        <v>250</v>
      </c>
      <c r="F36" s="85">
        <f t="shared" si="5"/>
        <v>0.7147147147</v>
      </c>
      <c r="G36" s="86">
        <f t="shared" si="6"/>
        <v>0.500998004</v>
      </c>
      <c r="H36" s="87">
        <f t="shared" si="7"/>
        <v>0.6229648672</v>
      </c>
      <c r="I36" s="88">
        <f t="shared" si="8"/>
        <v>0.6221079692</v>
      </c>
      <c r="J36" s="74">
        <f t="shared" si="9"/>
        <v>0.7522522523</v>
      </c>
      <c r="K36" s="96"/>
      <c r="L36" s="76"/>
      <c r="M36" s="76">
        <v>3.0</v>
      </c>
      <c r="N36" s="90">
        <f t="shared" si="10"/>
        <v>0.7147147147</v>
      </c>
      <c r="O36" s="90">
        <f t="shared" si="11"/>
        <v>0.500998004</v>
      </c>
      <c r="P36" s="91">
        <f t="shared" si="12"/>
        <v>0.6229648672</v>
      </c>
      <c r="Q36" s="92">
        <v>0.5691609977324263</v>
      </c>
      <c r="R36" s="92">
        <v>0.6556473829201102</v>
      </c>
      <c r="S36" s="92"/>
      <c r="T36" s="93"/>
      <c r="U36" s="94"/>
      <c r="V36" s="93"/>
      <c r="W36" s="93"/>
      <c r="X36" s="81"/>
      <c r="Y36" s="95"/>
      <c r="Z36" s="3">
        <v>476.0</v>
      </c>
      <c r="AA36" s="4">
        <v>190.0</v>
      </c>
      <c r="AB36" s="5">
        <v>251.0</v>
      </c>
      <c r="AC36" s="6">
        <v>250.0</v>
      </c>
      <c r="AD36" s="83"/>
      <c r="AE36" s="49"/>
      <c r="AF36" s="84"/>
      <c r="AG36" s="2" t="s">
        <v>53</v>
      </c>
      <c r="AH36" s="3">
        <v>476.0</v>
      </c>
      <c r="AI36" s="4">
        <v>190.0</v>
      </c>
      <c r="AJ36" s="5">
        <v>251.0</v>
      </c>
      <c r="AK36" s="6">
        <v>250.0</v>
      </c>
      <c r="AL36" s="84">
        <f t="shared" si="13"/>
        <v>0.3443526171</v>
      </c>
      <c r="AM36" s="84">
        <f t="shared" si="14"/>
        <v>0.4308390023</v>
      </c>
      <c r="AN36" s="84">
        <f t="shared" si="15"/>
        <v>0.3770351328</v>
      </c>
      <c r="AO36" s="84">
        <f t="shared" si="16"/>
        <v>0.3752446782</v>
      </c>
      <c r="AP36" s="84">
        <f t="shared" si="17"/>
        <v>0.001790454637</v>
      </c>
      <c r="AQ36" s="84"/>
      <c r="AR36" s="84"/>
      <c r="AS36" s="30" t="s">
        <v>204</v>
      </c>
      <c r="AT36" s="31">
        <v>205.0</v>
      </c>
      <c r="AU36" s="32">
        <v>114.0</v>
      </c>
      <c r="AV36" s="5">
        <v>74.0</v>
      </c>
      <c r="AW36" s="6">
        <v>133.0</v>
      </c>
      <c r="AX36" s="84">
        <v>0.3727598566308244</v>
      </c>
      <c r="AY36" s="84">
        <v>0.5174825174825175</v>
      </c>
      <c r="AZ36" s="84">
        <v>0.4218009478672986</v>
      </c>
      <c r="BA36" s="84">
        <v>0.42524354956412763</v>
      </c>
      <c r="BB36" s="84">
        <v>-0.0034426016968290285</v>
      </c>
    </row>
    <row r="37" ht="12.75" customHeight="1">
      <c r="A37" s="2" t="s">
        <v>54</v>
      </c>
      <c r="B37" s="68">
        <f t="shared" si="1"/>
        <v>150</v>
      </c>
      <c r="C37" s="69">
        <f t="shared" si="2"/>
        <v>43</v>
      </c>
      <c r="D37" s="68">
        <f t="shared" si="3"/>
        <v>68</v>
      </c>
      <c r="E37" s="69">
        <f t="shared" si="4"/>
        <v>87</v>
      </c>
      <c r="F37" s="85">
        <f t="shared" si="5"/>
        <v>0.7772020725</v>
      </c>
      <c r="G37" s="86">
        <f t="shared" si="6"/>
        <v>0.4387096774</v>
      </c>
      <c r="H37" s="87">
        <f t="shared" si="7"/>
        <v>0.6264367816</v>
      </c>
      <c r="I37" s="88">
        <f t="shared" si="8"/>
        <v>0.6810344828</v>
      </c>
      <c r="J37" s="74">
        <f t="shared" si="9"/>
        <v>0.8031088083</v>
      </c>
      <c r="K37" s="96"/>
      <c r="L37" s="76"/>
      <c r="M37" s="76">
        <v>5.0</v>
      </c>
      <c r="N37" s="90">
        <f t="shared" si="10"/>
        <v>0.7772020725</v>
      </c>
      <c r="O37" s="90">
        <f t="shared" si="11"/>
        <v>0.4387096774</v>
      </c>
      <c r="P37" s="91">
        <f t="shared" si="12"/>
        <v>0.6264367816</v>
      </c>
      <c r="Q37" s="92">
        <v>0.6126126126126126</v>
      </c>
      <c r="R37" s="92">
        <v>0.6329113924050633</v>
      </c>
      <c r="S37" s="92"/>
      <c r="T37" s="93"/>
      <c r="U37" s="94"/>
      <c r="V37" s="93"/>
      <c r="W37" s="93"/>
      <c r="X37" s="81"/>
      <c r="Y37" s="95"/>
      <c r="Z37" s="3">
        <v>150.0</v>
      </c>
      <c r="AA37" s="4">
        <v>43.0</v>
      </c>
      <c r="AB37" s="5">
        <v>68.0</v>
      </c>
      <c r="AC37" s="6">
        <v>87.0</v>
      </c>
      <c r="AD37" s="83"/>
      <c r="AE37" s="49"/>
      <c r="AF37" s="84"/>
      <c r="AG37" s="2" t="s">
        <v>54</v>
      </c>
      <c r="AH37" s="3">
        <v>150.0</v>
      </c>
      <c r="AI37" s="4">
        <v>43.0</v>
      </c>
      <c r="AJ37" s="5">
        <v>68.0</v>
      </c>
      <c r="AK37" s="6">
        <v>87.0</v>
      </c>
      <c r="AL37" s="84">
        <f t="shared" si="13"/>
        <v>0.3670886076</v>
      </c>
      <c r="AM37" s="84">
        <f t="shared" si="14"/>
        <v>0.3873873874</v>
      </c>
      <c r="AN37" s="84">
        <f t="shared" si="15"/>
        <v>0.3735632184</v>
      </c>
      <c r="AO37" s="84">
        <f t="shared" si="16"/>
        <v>0.3734426043</v>
      </c>
      <c r="AP37" s="84">
        <f t="shared" si="17"/>
        <v>0.0001206141121</v>
      </c>
      <c r="AQ37" s="84"/>
      <c r="AR37" s="84"/>
      <c r="AS37" s="30" t="s">
        <v>193</v>
      </c>
      <c r="AT37" s="31">
        <v>375.0</v>
      </c>
      <c r="AU37" s="32">
        <v>170.0</v>
      </c>
      <c r="AV37" s="5">
        <v>147.0</v>
      </c>
      <c r="AW37" s="6">
        <v>143.0</v>
      </c>
      <c r="AX37" s="84">
        <v>0.29207920792079206</v>
      </c>
      <c r="AY37" s="84">
        <v>0.3563218390804598</v>
      </c>
      <c r="AZ37" s="84">
        <v>0.31141868512110726</v>
      </c>
      <c r="BA37" s="84">
        <v>0.3147229925071128</v>
      </c>
      <c r="BB37" s="84">
        <v>-0.0033043073860055117</v>
      </c>
    </row>
    <row r="38" ht="12.75" customHeight="1">
      <c r="A38" s="2" t="s">
        <v>55</v>
      </c>
      <c r="B38" s="68">
        <f t="shared" si="1"/>
        <v>256</v>
      </c>
      <c r="C38" s="69">
        <f t="shared" si="2"/>
        <v>71</v>
      </c>
      <c r="D38" s="68">
        <f t="shared" si="3"/>
        <v>113</v>
      </c>
      <c r="E38" s="69">
        <f t="shared" si="4"/>
        <v>82</v>
      </c>
      <c r="F38" s="85">
        <f t="shared" si="5"/>
        <v>0.7828746177</v>
      </c>
      <c r="G38" s="86">
        <f t="shared" si="6"/>
        <v>0.5794871795</v>
      </c>
      <c r="H38" s="87">
        <f t="shared" si="7"/>
        <v>0.7068965517</v>
      </c>
      <c r="I38" s="88">
        <f t="shared" si="8"/>
        <v>0.6475095785</v>
      </c>
      <c r="J38" s="74">
        <f t="shared" si="9"/>
        <v>0.5963302752</v>
      </c>
      <c r="K38" s="96"/>
      <c r="L38" s="76"/>
      <c r="M38" s="76"/>
      <c r="N38" s="90">
        <f t="shared" si="10"/>
        <v>0.7828746177</v>
      </c>
      <c r="O38" s="90">
        <f t="shared" si="11"/>
        <v>0.5794871795</v>
      </c>
      <c r="P38" s="91">
        <f t="shared" si="12"/>
        <v>0.7068965517</v>
      </c>
      <c r="Q38" s="92">
        <v>0.6141304347826086</v>
      </c>
      <c r="R38" s="92">
        <v>0.757396449704142</v>
      </c>
      <c r="S38" s="92"/>
      <c r="T38" s="93"/>
      <c r="U38" s="94"/>
      <c r="V38" s="93"/>
      <c r="W38" s="93"/>
      <c r="X38" s="81"/>
      <c r="Y38" s="95"/>
      <c r="Z38" s="3">
        <v>256.0</v>
      </c>
      <c r="AA38" s="4">
        <v>71.0</v>
      </c>
      <c r="AB38" s="5">
        <v>113.0</v>
      </c>
      <c r="AC38" s="6">
        <v>82.0</v>
      </c>
      <c r="AD38" s="83"/>
      <c r="AE38" s="49"/>
      <c r="AF38" s="84"/>
      <c r="AG38" s="2" t="s">
        <v>55</v>
      </c>
      <c r="AH38" s="3">
        <v>256.0</v>
      </c>
      <c r="AI38" s="4">
        <v>71.0</v>
      </c>
      <c r="AJ38" s="5">
        <v>113.0</v>
      </c>
      <c r="AK38" s="6">
        <v>82.0</v>
      </c>
      <c r="AL38" s="84">
        <f t="shared" si="13"/>
        <v>0.2426035503</v>
      </c>
      <c r="AM38" s="84">
        <f t="shared" si="14"/>
        <v>0.3858695652</v>
      </c>
      <c r="AN38" s="84">
        <f t="shared" si="15"/>
        <v>0.2931034483</v>
      </c>
      <c r="AO38" s="84">
        <f t="shared" si="16"/>
        <v>0.2945434245</v>
      </c>
      <c r="AP38" s="84">
        <f t="shared" si="17"/>
        <v>-0.001439976225</v>
      </c>
      <c r="AQ38" s="84"/>
      <c r="AR38" s="84"/>
      <c r="AS38" s="30" t="s">
        <v>352</v>
      </c>
      <c r="AT38" s="31">
        <v>35.0</v>
      </c>
      <c r="AU38" s="32">
        <v>48.0</v>
      </c>
      <c r="AV38" s="5">
        <v>15.0</v>
      </c>
      <c r="AW38" s="6">
        <v>76.0</v>
      </c>
      <c r="AX38" s="84">
        <v>0.3915343915343915</v>
      </c>
      <c r="AY38" s="84">
        <v>0.47126436781609193</v>
      </c>
      <c r="AZ38" s="84">
        <v>0.4166666666666667</v>
      </c>
      <c r="BA38" s="84">
        <v>0.419922916088305</v>
      </c>
      <c r="BB38" s="84">
        <v>-0.003256249421638324</v>
      </c>
    </row>
    <row r="39" ht="12.75" customHeight="1">
      <c r="A39" s="2" t="s">
        <v>56</v>
      </c>
      <c r="B39" s="68">
        <f t="shared" si="1"/>
        <v>328</v>
      </c>
      <c r="C39" s="69">
        <f t="shared" si="2"/>
        <v>119</v>
      </c>
      <c r="D39" s="68">
        <f t="shared" si="3"/>
        <v>178</v>
      </c>
      <c r="E39" s="69">
        <f t="shared" si="4"/>
        <v>209</v>
      </c>
      <c r="F39" s="85">
        <f t="shared" si="5"/>
        <v>0.7337807606</v>
      </c>
      <c r="G39" s="86">
        <f t="shared" si="6"/>
        <v>0.4599483204</v>
      </c>
      <c r="H39" s="87">
        <f t="shared" si="7"/>
        <v>0.6067146283</v>
      </c>
      <c r="I39" s="88">
        <f t="shared" si="8"/>
        <v>0.6438848921</v>
      </c>
      <c r="J39" s="74">
        <f t="shared" si="9"/>
        <v>0.8657718121</v>
      </c>
      <c r="K39" s="96"/>
      <c r="L39" s="76">
        <v>9.0</v>
      </c>
      <c r="M39" s="76">
        <v>2.0</v>
      </c>
      <c r="N39" s="90">
        <f t="shared" si="10"/>
        <v>0.7337807606</v>
      </c>
      <c r="O39" s="90">
        <f t="shared" si="11"/>
        <v>0.4599483204</v>
      </c>
      <c r="P39" s="91">
        <f t="shared" si="12"/>
        <v>0.6067146283</v>
      </c>
      <c r="Q39" s="92">
        <v>0.5993265993265994</v>
      </c>
      <c r="R39" s="92">
        <v>0.6108007448789572</v>
      </c>
      <c r="S39" s="92"/>
      <c r="T39" s="93"/>
      <c r="U39" s="94"/>
      <c r="V39" s="93"/>
      <c r="W39" s="93"/>
      <c r="X39" s="81"/>
      <c r="Y39" s="95"/>
      <c r="Z39" s="3">
        <v>328.0</v>
      </c>
      <c r="AA39" s="4">
        <v>119.0</v>
      </c>
      <c r="AB39" s="5">
        <v>178.0</v>
      </c>
      <c r="AC39" s="6">
        <v>209.0</v>
      </c>
      <c r="AD39" s="83"/>
      <c r="AE39" s="49"/>
      <c r="AF39" s="84"/>
      <c r="AG39" s="2" t="s">
        <v>56</v>
      </c>
      <c r="AH39" s="3">
        <v>328.0</v>
      </c>
      <c r="AI39" s="4">
        <v>119.0</v>
      </c>
      <c r="AJ39" s="5">
        <v>178.0</v>
      </c>
      <c r="AK39" s="6">
        <v>209.0</v>
      </c>
      <c r="AL39" s="84">
        <f t="shared" si="13"/>
        <v>0.3891992551</v>
      </c>
      <c r="AM39" s="84">
        <f t="shared" si="14"/>
        <v>0.4006734007</v>
      </c>
      <c r="AN39" s="84">
        <f t="shared" si="15"/>
        <v>0.3932853717</v>
      </c>
      <c r="AO39" s="84">
        <f t="shared" si="16"/>
        <v>0.392282204</v>
      </c>
      <c r="AP39" s="84">
        <f t="shared" si="17"/>
        <v>0.00100316771</v>
      </c>
      <c r="AQ39" s="84"/>
      <c r="AR39" s="84"/>
      <c r="AS39" s="30" t="s">
        <v>174</v>
      </c>
      <c r="AT39" s="31">
        <v>579.0</v>
      </c>
      <c r="AU39" s="32">
        <v>509.0</v>
      </c>
      <c r="AV39" s="5">
        <v>211.0</v>
      </c>
      <c r="AW39" s="6">
        <v>459.0</v>
      </c>
      <c r="AX39" s="84">
        <v>0.2857142857142857</v>
      </c>
      <c r="AY39" s="84">
        <v>0.625</v>
      </c>
      <c r="AZ39" s="84">
        <v>0.407158836689038</v>
      </c>
      <c r="BA39" s="84">
        <v>0.4103287335714285</v>
      </c>
      <c r="BB39" s="84">
        <v>-0.0031698968823904994</v>
      </c>
    </row>
    <row r="40" ht="12.75" customHeight="1">
      <c r="A40" s="2" t="s">
        <v>57</v>
      </c>
      <c r="B40" s="68">
        <f t="shared" si="1"/>
        <v>123</v>
      </c>
      <c r="C40" s="69">
        <f t="shared" si="2"/>
        <v>36</v>
      </c>
      <c r="D40" s="68">
        <f t="shared" si="3"/>
        <v>54</v>
      </c>
      <c r="E40" s="69">
        <f t="shared" si="4"/>
        <v>28</v>
      </c>
      <c r="F40" s="85">
        <f t="shared" si="5"/>
        <v>0.7735849057</v>
      </c>
      <c r="G40" s="86">
        <f t="shared" si="6"/>
        <v>0.6585365854</v>
      </c>
      <c r="H40" s="87">
        <f t="shared" si="7"/>
        <v>0.734439834</v>
      </c>
      <c r="I40" s="88">
        <f t="shared" si="8"/>
        <v>0.6265560166</v>
      </c>
      <c r="J40" s="74">
        <f t="shared" si="9"/>
        <v>0.5157232704</v>
      </c>
      <c r="K40" s="96"/>
      <c r="L40" s="76"/>
      <c r="M40" s="76">
        <v>4.0</v>
      </c>
      <c r="N40" s="90">
        <f t="shared" si="10"/>
        <v>0.7735849057</v>
      </c>
      <c r="O40" s="90">
        <f t="shared" si="11"/>
        <v>0.6585365854</v>
      </c>
      <c r="P40" s="91">
        <f t="shared" si="12"/>
        <v>0.734439834</v>
      </c>
      <c r="Q40" s="92">
        <v>0.6</v>
      </c>
      <c r="R40" s="92">
        <v>0.8145695364238411</v>
      </c>
      <c r="S40" s="92"/>
      <c r="T40" s="93"/>
      <c r="U40" s="94"/>
      <c r="V40" s="93"/>
      <c r="W40" s="93"/>
      <c r="X40" s="81"/>
      <c r="Y40" s="95"/>
      <c r="Z40" s="3">
        <v>123.0</v>
      </c>
      <c r="AA40" s="4">
        <v>36.0</v>
      </c>
      <c r="AB40" s="5">
        <v>54.0</v>
      </c>
      <c r="AC40" s="6">
        <v>28.0</v>
      </c>
      <c r="AD40" s="83"/>
      <c r="AE40" s="49"/>
      <c r="AF40" s="84"/>
      <c r="AG40" s="2" t="s">
        <v>57</v>
      </c>
      <c r="AH40" s="3">
        <v>123.0</v>
      </c>
      <c r="AI40" s="4">
        <v>36.0</v>
      </c>
      <c r="AJ40" s="5">
        <v>54.0</v>
      </c>
      <c r="AK40" s="6">
        <v>28.0</v>
      </c>
      <c r="AL40" s="84">
        <f t="shared" si="13"/>
        <v>0.1854304636</v>
      </c>
      <c r="AM40" s="84">
        <f t="shared" si="14"/>
        <v>0.4</v>
      </c>
      <c r="AN40" s="84">
        <f t="shared" si="15"/>
        <v>0.265560166</v>
      </c>
      <c r="AO40" s="84">
        <f t="shared" si="16"/>
        <v>0.2638041038</v>
      </c>
      <c r="AP40" s="84">
        <f t="shared" si="17"/>
        <v>0.001756062134</v>
      </c>
      <c r="AQ40" s="84"/>
      <c r="AR40" s="84"/>
      <c r="AS40" s="2" t="s">
        <v>37</v>
      </c>
      <c r="AT40" s="3">
        <v>530.0</v>
      </c>
      <c r="AU40" s="4">
        <v>236.0</v>
      </c>
      <c r="AV40" s="5">
        <v>171.0</v>
      </c>
      <c r="AW40" s="6">
        <v>314.0</v>
      </c>
      <c r="AX40" s="84">
        <v>0.46382189239332094</v>
      </c>
      <c r="AY40" s="84">
        <v>0.7074829931972789</v>
      </c>
      <c r="AZ40" s="84">
        <v>0.5498199279711885</v>
      </c>
      <c r="BA40" s="84">
        <v>0.5529891580457638</v>
      </c>
      <c r="BB40" s="84">
        <v>-0.0031692300745752577</v>
      </c>
    </row>
    <row r="41" ht="12.75" customHeight="1">
      <c r="A41" s="2" t="s">
        <v>58</v>
      </c>
      <c r="B41" s="68">
        <f t="shared" si="1"/>
        <v>149</v>
      </c>
      <c r="C41" s="69">
        <f t="shared" si="2"/>
        <v>94</v>
      </c>
      <c r="D41" s="68">
        <f t="shared" si="3"/>
        <v>23</v>
      </c>
      <c r="E41" s="69">
        <f t="shared" si="4"/>
        <v>33</v>
      </c>
      <c r="F41" s="85">
        <f t="shared" si="5"/>
        <v>0.6131687243</v>
      </c>
      <c r="G41" s="86">
        <f t="shared" si="6"/>
        <v>0.4107142857</v>
      </c>
      <c r="H41" s="87">
        <f t="shared" si="7"/>
        <v>0.5752508361</v>
      </c>
      <c r="I41" s="88">
        <f t="shared" si="8"/>
        <v>0.6086956522</v>
      </c>
      <c r="J41" s="74">
        <f t="shared" si="9"/>
        <v>0.2304526749</v>
      </c>
      <c r="K41" s="96"/>
      <c r="L41" s="76"/>
      <c r="M41" s="76">
        <v>5.0</v>
      </c>
      <c r="N41" s="90">
        <f t="shared" si="10"/>
        <v>0.6131687243</v>
      </c>
      <c r="O41" s="90">
        <f t="shared" si="11"/>
        <v>0.4107142857</v>
      </c>
      <c r="P41" s="91">
        <f t="shared" si="12"/>
        <v>0.5752508361</v>
      </c>
      <c r="Q41" s="92">
        <v>0.19658119658119658</v>
      </c>
      <c r="R41" s="92">
        <v>0.8186813186813187</v>
      </c>
      <c r="S41" s="92"/>
      <c r="T41" s="93"/>
      <c r="U41" s="94"/>
      <c r="V41" s="93"/>
      <c r="W41" s="93"/>
      <c r="X41" s="81"/>
      <c r="Y41" s="95"/>
      <c r="Z41" s="3">
        <v>149.0</v>
      </c>
      <c r="AA41" s="4">
        <v>94.0</v>
      </c>
      <c r="AB41" s="5">
        <v>23.0</v>
      </c>
      <c r="AC41" s="6">
        <v>33.0</v>
      </c>
      <c r="AD41" s="83"/>
      <c r="AE41" s="49"/>
      <c r="AF41" s="84"/>
      <c r="AG41" s="2" t="s">
        <v>58</v>
      </c>
      <c r="AH41" s="3">
        <v>149.0</v>
      </c>
      <c r="AI41" s="4">
        <v>94.0</v>
      </c>
      <c r="AJ41" s="5">
        <v>23.0</v>
      </c>
      <c r="AK41" s="6">
        <v>33.0</v>
      </c>
      <c r="AL41" s="84">
        <f t="shared" si="13"/>
        <v>0.1813186813</v>
      </c>
      <c r="AM41" s="84">
        <f t="shared" si="14"/>
        <v>0.8034188034</v>
      </c>
      <c r="AN41" s="84">
        <f t="shared" si="15"/>
        <v>0.4247491639</v>
      </c>
      <c r="AO41" s="84">
        <f t="shared" si="16"/>
        <v>0.4107821293</v>
      </c>
      <c r="AP41" s="84">
        <f t="shared" si="17"/>
        <v>0.01396703455</v>
      </c>
      <c r="AQ41" s="84"/>
      <c r="AR41" s="84"/>
      <c r="AS41" s="2" t="s">
        <v>22</v>
      </c>
      <c r="AT41" s="3">
        <v>154.0</v>
      </c>
      <c r="AU41" s="4">
        <v>59.0</v>
      </c>
      <c r="AV41" s="5">
        <v>86.0</v>
      </c>
      <c r="AW41" s="6">
        <v>37.0</v>
      </c>
      <c r="AX41" s="84">
        <v>0.3173734610123119</v>
      </c>
      <c r="AY41" s="84">
        <v>0.46842105263157896</v>
      </c>
      <c r="AZ41" s="84">
        <v>0.369036903690369</v>
      </c>
      <c r="BA41" s="84">
        <v>0.3722004841975664</v>
      </c>
      <c r="BB41" s="84">
        <v>-0.0031635805071973944</v>
      </c>
    </row>
    <row r="42" ht="12.75" customHeight="1">
      <c r="A42" s="2" t="s">
        <v>59</v>
      </c>
      <c r="B42" s="68">
        <f t="shared" si="1"/>
        <v>122</v>
      </c>
      <c r="C42" s="69">
        <f t="shared" si="2"/>
        <v>79</v>
      </c>
      <c r="D42" s="68">
        <f t="shared" si="3"/>
        <v>47</v>
      </c>
      <c r="E42" s="69">
        <f t="shared" si="4"/>
        <v>85</v>
      </c>
      <c r="F42" s="85">
        <f t="shared" si="5"/>
        <v>0.6069651741</v>
      </c>
      <c r="G42" s="86">
        <f t="shared" si="6"/>
        <v>0.3560606061</v>
      </c>
      <c r="H42" s="87">
        <f t="shared" si="7"/>
        <v>0.5075075075</v>
      </c>
      <c r="I42" s="88">
        <f t="shared" si="8"/>
        <v>0.6216216216</v>
      </c>
      <c r="J42" s="74">
        <f t="shared" si="9"/>
        <v>0.6567164179</v>
      </c>
      <c r="K42" s="96"/>
      <c r="L42" s="76"/>
      <c r="M42" s="76"/>
      <c r="N42" s="90">
        <f t="shared" si="10"/>
        <v>0.6069651741</v>
      </c>
      <c r="O42" s="90">
        <f t="shared" si="11"/>
        <v>0.3560606061</v>
      </c>
      <c r="P42" s="91">
        <f t="shared" si="12"/>
        <v>0.5075075075</v>
      </c>
      <c r="Q42" s="92">
        <v>0.373015873015873</v>
      </c>
      <c r="R42" s="92">
        <v>0.5893719806763285</v>
      </c>
      <c r="S42" s="92"/>
      <c r="T42" s="93"/>
      <c r="U42" s="94"/>
      <c r="V42" s="93"/>
      <c r="W42" s="93"/>
      <c r="X42" s="81"/>
      <c r="Y42" s="95"/>
      <c r="Z42" s="3">
        <v>122.0</v>
      </c>
      <c r="AA42" s="4">
        <v>79.0</v>
      </c>
      <c r="AB42" s="5">
        <v>47.0</v>
      </c>
      <c r="AC42" s="6">
        <v>85.0</v>
      </c>
      <c r="AD42" s="83"/>
      <c r="AE42" s="49"/>
      <c r="AF42" s="84"/>
      <c r="AG42" s="2" t="s">
        <v>59</v>
      </c>
      <c r="AH42" s="3">
        <v>122.0</v>
      </c>
      <c r="AI42" s="4">
        <v>79.0</v>
      </c>
      <c r="AJ42" s="5">
        <v>47.0</v>
      </c>
      <c r="AK42" s="6">
        <v>85.0</v>
      </c>
      <c r="AL42" s="84">
        <f t="shared" si="13"/>
        <v>0.4106280193</v>
      </c>
      <c r="AM42" s="84">
        <f t="shared" si="14"/>
        <v>0.626984127</v>
      </c>
      <c r="AN42" s="84">
        <f t="shared" si="15"/>
        <v>0.4924924925</v>
      </c>
      <c r="AO42" s="84">
        <f t="shared" si="16"/>
        <v>0.4896705527</v>
      </c>
      <c r="AP42" s="84">
        <f t="shared" si="17"/>
        <v>0.002821939822</v>
      </c>
      <c r="AQ42" s="84"/>
      <c r="AR42" s="84"/>
      <c r="AS42" s="2" t="s">
        <v>67</v>
      </c>
      <c r="AT42" s="3">
        <v>363.0</v>
      </c>
      <c r="AU42" s="4">
        <v>152.0</v>
      </c>
      <c r="AV42" s="5">
        <v>178.0</v>
      </c>
      <c r="AW42" s="6">
        <v>182.0</v>
      </c>
      <c r="AX42" s="84">
        <v>0.25</v>
      </c>
      <c r="AY42" s="84">
        <v>0.32113821138211385</v>
      </c>
      <c r="AZ42" s="84">
        <v>0.27204030226700254</v>
      </c>
      <c r="BA42" s="84">
        <v>0.2751990661788618</v>
      </c>
      <c r="BB42" s="84">
        <v>-0.0031587639118592636</v>
      </c>
    </row>
    <row r="43" ht="12.75" customHeight="1">
      <c r="A43" s="2" t="s">
        <v>60</v>
      </c>
      <c r="B43" s="68">
        <f t="shared" si="1"/>
        <v>207</v>
      </c>
      <c r="C43" s="69">
        <f t="shared" si="2"/>
        <v>99</v>
      </c>
      <c r="D43" s="68">
        <f t="shared" si="3"/>
        <v>77</v>
      </c>
      <c r="E43" s="69">
        <f t="shared" si="4"/>
        <v>129</v>
      </c>
      <c r="F43" s="85">
        <f t="shared" si="5"/>
        <v>0.6764705882</v>
      </c>
      <c r="G43" s="86">
        <f t="shared" si="6"/>
        <v>0.3737864078</v>
      </c>
      <c r="H43" s="87">
        <f t="shared" si="7"/>
        <v>0.5546875</v>
      </c>
      <c r="I43" s="88">
        <f t="shared" si="8"/>
        <v>0.65625</v>
      </c>
      <c r="J43" s="74">
        <f t="shared" si="9"/>
        <v>0.6732026144</v>
      </c>
      <c r="K43" s="96"/>
      <c r="L43" s="76">
        <v>10.0</v>
      </c>
      <c r="M43" s="76">
        <v>3.0</v>
      </c>
      <c r="N43" s="90">
        <f t="shared" si="10"/>
        <v>0.6764705882</v>
      </c>
      <c r="O43" s="90">
        <f t="shared" si="11"/>
        <v>0.3737864078</v>
      </c>
      <c r="P43" s="91">
        <f t="shared" si="12"/>
        <v>0.5546875</v>
      </c>
      <c r="Q43" s="92">
        <v>0.4375</v>
      </c>
      <c r="R43" s="92">
        <v>0.6160714285714286</v>
      </c>
      <c r="S43" s="92"/>
      <c r="T43" s="93"/>
      <c r="U43" s="94"/>
      <c r="V43" s="93"/>
      <c r="W43" s="93"/>
      <c r="X43" s="81"/>
      <c r="Y43" s="95"/>
      <c r="Z43" s="3">
        <v>207.0</v>
      </c>
      <c r="AA43" s="4">
        <v>99.0</v>
      </c>
      <c r="AB43" s="5">
        <v>77.0</v>
      </c>
      <c r="AC43" s="6">
        <v>129.0</v>
      </c>
      <c r="AD43" s="83"/>
      <c r="AE43" s="49"/>
      <c r="AF43" s="84"/>
      <c r="AG43" s="2" t="s">
        <v>60</v>
      </c>
      <c r="AH43" s="3">
        <v>207.0</v>
      </c>
      <c r="AI43" s="4">
        <v>99.0</v>
      </c>
      <c r="AJ43" s="5">
        <v>77.0</v>
      </c>
      <c r="AK43" s="6">
        <v>129.0</v>
      </c>
      <c r="AL43" s="84">
        <f t="shared" si="13"/>
        <v>0.3839285714</v>
      </c>
      <c r="AM43" s="84">
        <f t="shared" si="14"/>
        <v>0.5625</v>
      </c>
      <c r="AN43" s="84">
        <f t="shared" si="15"/>
        <v>0.4453125</v>
      </c>
      <c r="AO43" s="84">
        <f t="shared" si="16"/>
        <v>0.4489618496</v>
      </c>
      <c r="AP43" s="84">
        <f t="shared" si="17"/>
        <v>-0.003649349643</v>
      </c>
      <c r="AQ43" s="84"/>
      <c r="AR43" s="84"/>
      <c r="AS43" s="30" t="s">
        <v>214</v>
      </c>
      <c r="AT43" s="31">
        <v>337.0</v>
      </c>
      <c r="AU43" s="32">
        <v>217.0</v>
      </c>
      <c r="AV43" s="5">
        <v>160.0</v>
      </c>
      <c r="AW43" s="6">
        <v>254.0</v>
      </c>
      <c r="AX43" s="84">
        <v>0.34293948126801155</v>
      </c>
      <c r="AY43" s="84">
        <v>0.640625</v>
      </c>
      <c r="AZ43" s="84">
        <v>0.4489795918367347</v>
      </c>
      <c r="BA43" s="84">
        <v>0.4521325241552594</v>
      </c>
      <c r="BB43" s="84">
        <v>-0.003152932318524704</v>
      </c>
    </row>
    <row r="44" ht="12.75" customHeight="1">
      <c r="A44" s="2" t="s">
        <v>61</v>
      </c>
      <c r="B44" s="68">
        <f t="shared" si="1"/>
        <v>282</v>
      </c>
      <c r="C44" s="69">
        <f t="shared" si="2"/>
        <v>90</v>
      </c>
      <c r="D44" s="68">
        <f t="shared" si="3"/>
        <v>93</v>
      </c>
      <c r="E44" s="69">
        <f t="shared" si="4"/>
        <v>128</v>
      </c>
      <c r="F44" s="85">
        <f t="shared" si="5"/>
        <v>0.7580645161</v>
      </c>
      <c r="G44" s="86">
        <f t="shared" si="6"/>
        <v>0.4208144796</v>
      </c>
      <c r="H44" s="87">
        <f t="shared" si="7"/>
        <v>0.6323777403</v>
      </c>
      <c r="I44" s="88">
        <f t="shared" si="8"/>
        <v>0.6913996627</v>
      </c>
      <c r="J44" s="74">
        <f t="shared" si="9"/>
        <v>0.5940860215</v>
      </c>
      <c r="K44" s="96"/>
      <c r="L44" s="76"/>
      <c r="M44" s="76">
        <v>4.0</v>
      </c>
      <c r="N44" s="90">
        <f t="shared" si="10"/>
        <v>0.7580645161</v>
      </c>
      <c r="O44" s="90">
        <f t="shared" si="11"/>
        <v>0.4208144796</v>
      </c>
      <c r="P44" s="91">
        <f t="shared" si="12"/>
        <v>0.6323777403</v>
      </c>
      <c r="Q44" s="92">
        <v>0.5081967213114754</v>
      </c>
      <c r="R44" s="92">
        <v>0.6878048780487804</v>
      </c>
      <c r="S44" s="92"/>
      <c r="T44" s="93"/>
      <c r="U44" s="94"/>
      <c r="V44" s="93"/>
      <c r="W44" s="93"/>
      <c r="X44" s="81"/>
      <c r="Y44" s="95"/>
      <c r="Z44" s="3">
        <v>282.0</v>
      </c>
      <c r="AA44" s="4">
        <v>90.0</v>
      </c>
      <c r="AB44" s="5">
        <v>93.0</v>
      </c>
      <c r="AC44" s="6">
        <v>128.0</v>
      </c>
      <c r="AD44" s="83"/>
      <c r="AE44" s="49"/>
      <c r="AF44" s="84"/>
      <c r="AG44" s="2" t="s">
        <v>61</v>
      </c>
      <c r="AH44" s="3">
        <v>282.0</v>
      </c>
      <c r="AI44" s="4">
        <v>90.0</v>
      </c>
      <c r="AJ44" s="5">
        <v>93.0</v>
      </c>
      <c r="AK44" s="6">
        <v>128.0</v>
      </c>
      <c r="AL44" s="84">
        <f t="shared" si="13"/>
        <v>0.312195122</v>
      </c>
      <c r="AM44" s="84">
        <f t="shared" si="14"/>
        <v>0.4918032787</v>
      </c>
      <c r="AN44" s="84">
        <f t="shared" si="15"/>
        <v>0.3676222597</v>
      </c>
      <c r="AO44" s="84">
        <f t="shared" si="16"/>
        <v>0.3776106817</v>
      </c>
      <c r="AP44" s="84">
        <f t="shared" si="17"/>
        <v>-0.009988421983</v>
      </c>
      <c r="AQ44" s="84"/>
      <c r="AR44" s="84"/>
      <c r="AS44" s="30" t="s">
        <v>284</v>
      </c>
      <c r="AT44" s="31">
        <v>71.0</v>
      </c>
      <c r="AU44" s="32">
        <v>152.0</v>
      </c>
      <c r="AV44" s="5">
        <v>3.0</v>
      </c>
      <c r="AW44" s="6">
        <v>70.0</v>
      </c>
      <c r="AX44" s="84">
        <v>0.25277161862527714</v>
      </c>
      <c r="AY44" s="84">
        <v>0.5301204819277109</v>
      </c>
      <c r="AZ44" s="84">
        <v>0.3514285714285714</v>
      </c>
      <c r="BA44" s="84">
        <v>0.35442233332727807</v>
      </c>
      <c r="BB44" s="84">
        <v>-0.0029937618987066483</v>
      </c>
    </row>
    <row r="45" ht="12.75" customHeight="1">
      <c r="A45" s="2" t="s">
        <v>62</v>
      </c>
      <c r="B45" s="68">
        <f t="shared" si="1"/>
        <v>386</v>
      </c>
      <c r="C45" s="69">
        <f t="shared" si="2"/>
        <v>192</v>
      </c>
      <c r="D45" s="68">
        <f t="shared" si="3"/>
        <v>222</v>
      </c>
      <c r="E45" s="69">
        <f t="shared" si="4"/>
        <v>244</v>
      </c>
      <c r="F45" s="85">
        <f t="shared" si="5"/>
        <v>0.6678200692</v>
      </c>
      <c r="G45" s="86">
        <f t="shared" si="6"/>
        <v>0.4763948498</v>
      </c>
      <c r="H45" s="87">
        <f t="shared" si="7"/>
        <v>0.5823754789</v>
      </c>
      <c r="I45" s="88">
        <f t="shared" si="8"/>
        <v>0.6034482759</v>
      </c>
      <c r="J45" s="74">
        <f t="shared" si="9"/>
        <v>0.8062283737</v>
      </c>
      <c r="K45" s="96"/>
      <c r="L45" s="76"/>
      <c r="M45" s="76">
        <v>5.0</v>
      </c>
      <c r="N45" s="90">
        <f t="shared" si="10"/>
        <v>0.6678200692</v>
      </c>
      <c r="O45" s="90">
        <f t="shared" si="11"/>
        <v>0.4763948498</v>
      </c>
      <c r="P45" s="91">
        <f t="shared" si="12"/>
        <v>0.5823754789</v>
      </c>
      <c r="Q45" s="92">
        <v>0.5362318840579711</v>
      </c>
      <c r="R45" s="92">
        <v>0.6126984126984127</v>
      </c>
      <c r="S45" s="92"/>
      <c r="T45" s="93"/>
      <c r="U45" s="94"/>
      <c r="V45" s="93"/>
      <c r="W45" s="93"/>
      <c r="X45" s="81"/>
      <c r="Y45" s="95"/>
      <c r="Z45" s="3">
        <v>386.0</v>
      </c>
      <c r="AA45" s="4">
        <v>192.0</v>
      </c>
      <c r="AB45" s="5">
        <v>222.0</v>
      </c>
      <c r="AC45" s="6">
        <v>244.0</v>
      </c>
      <c r="AD45" s="83"/>
      <c r="AE45" s="49"/>
      <c r="AF45" s="84"/>
      <c r="AG45" s="2" t="s">
        <v>62</v>
      </c>
      <c r="AH45" s="3">
        <v>386.0</v>
      </c>
      <c r="AI45" s="4">
        <v>192.0</v>
      </c>
      <c r="AJ45" s="5">
        <v>222.0</v>
      </c>
      <c r="AK45" s="6">
        <v>244.0</v>
      </c>
      <c r="AL45" s="84">
        <f t="shared" si="13"/>
        <v>0.3873015873</v>
      </c>
      <c r="AM45" s="84">
        <f t="shared" si="14"/>
        <v>0.4637681159</v>
      </c>
      <c r="AN45" s="84">
        <f t="shared" si="15"/>
        <v>0.4176245211</v>
      </c>
      <c r="AO45" s="84">
        <f t="shared" si="16"/>
        <v>0.4144800822</v>
      </c>
      <c r="AP45" s="84">
        <f t="shared" si="17"/>
        <v>0.003144438864</v>
      </c>
      <c r="AQ45" s="84"/>
      <c r="AR45" s="84"/>
      <c r="AS45" s="30" t="s">
        <v>209</v>
      </c>
      <c r="AT45" s="31">
        <v>320.0</v>
      </c>
      <c r="AU45" s="32">
        <v>160.0</v>
      </c>
      <c r="AV45" s="5">
        <v>159.0</v>
      </c>
      <c r="AW45" s="6">
        <v>160.0</v>
      </c>
      <c r="AX45" s="84">
        <v>0.3289036544850498</v>
      </c>
      <c r="AY45" s="84">
        <v>0.4952978056426332</v>
      </c>
      <c r="AZ45" s="84">
        <v>0.38653637350705755</v>
      </c>
      <c r="BA45" s="84">
        <v>0.3894206722619481</v>
      </c>
      <c r="BB45" s="84">
        <v>-0.0028842987548905463</v>
      </c>
    </row>
    <row r="46" ht="12.75" customHeight="1">
      <c r="A46" s="2" t="s">
        <v>63</v>
      </c>
      <c r="B46" s="68">
        <f t="shared" si="1"/>
        <v>480</v>
      </c>
      <c r="C46" s="69">
        <f t="shared" si="2"/>
        <v>332</v>
      </c>
      <c r="D46" s="68">
        <f t="shared" si="3"/>
        <v>245</v>
      </c>
      <c r="E46" s="69">
        <f t="shared" si="4"/>
        <v>611</v>
      </c>
      <c r="F46" s="85">
        <f t="shared" si="5"/>
        <v>0.5911330049</v>
      </c>
      <c r="G46" s="86">
        <f t="shared" si="6"/>
        <v>0.2862149533</v>
      </c>
      <c r="H46" s="87">
        <f t="shared" si="7"/>
        <v>0.4346522782</v>
      </c>
      <c r="I46" s="88">
        <f t="shared" si="8"/>
        <v>0.6540767386</v>
      </c>
      <c r="J46" s="74">
        <f t="shared" si="9"/>
        <v>1.054187192</v>
      </c>
      <c r="K46" s="96"/>
      <c r="L46" s="76"/>
      <c r="M46" s="76"/>
      <c r="N46" s="90">
        <f t="shared" si="10"/>
        <v>0.5911330049</v>
      </c>
      <c r="O46" s="90">
        <f t="shared" si="11"/>
        <v>0.2862149533</v>
      </c>
      <c r="P46" s="91">
        <f t="shared" si="12"/>
        <v>0.4346522782</v>
      </c>
      <c r="Q46" s="92">
        <v>0.4246100519930676</v>
      </c>
      <c r="R46" s="92">
        <v>0.4399633363886343</v>
      </c>
      <c r="S46" s="92"/>
      <c r="T46" s="93"/>
      <c r="U46" s="94"/>
      <c r="V46" s="93"/>
      <c r="W46" s="93"/>
      <c r="X46" s="81"/>
      <c r="Y46" s="95"/>
      <c r="Z46" s="3">
        <v>480.0</v>
      </c>
      <c r="AA46" s="4">
        <v>332.0</v>
      </c>
      <c r="AB46" s="5">
        <v>245.0</v>
      </c>
      <c r="AC46" s="6">
        <v>611.0</v>
      </c>
      <c r="AD46" s="83"/>
      <c r="AE46" s="49"/>
      <c r="AF46" s="84"/>
      <c r="AG46" s="2" t="s">
        <v>63</v>
      </c>
      <c r="AH46" s="3">
        <v>480.0</v>
      </c>
      <c r="AI46" s="4">
        <v>332.0</v>
      </c>
      <c r="AJ46" s="5">
        <v>245.0</v>
      </c>
      <c r="AK46" s="6">
        <v>611.0</v>
      </c>
      <c r="AL46" s="84">
        <f t="shared" si="13"/>
        <v>0.5600366636</v>
      </c>
      <c r="AM46" s="84">
        <f t="shared" si="14"/>
        <v>0.575389948</v>
      </c>
      <c r="AN46" s="84">
        <f t="shared" si="15"/>
        <v>0.5653477218</v>
      </c>
      <c r="AO46" s="84">
        <f t="shared" si="16"/>
        <v>0.5645627381</v>
      </c>
      <c r="AP46" s="84">
        <f t="shared" si="17"/>
        <v>0.0007849837247</v>
      </c>
      <c r="AQ46" s="84"/>
      <c r="AR46" s="84"/>
      <c r="AS46" s="30" t="s">
        <v>135</v>
      </c>
      <c r="AT46" s="31">
        <v>206.0</v>
      </c>
      <c r="AU46" s="32">
        <v>109.0</v>
      </c>
      <c r="AV46" s="5">
        <v>104.0</v>
      </c>
      <c r="AW46" s="6">
        <v>146.0</v>
      </c>
      <c r="AX46" s="84">
        <v>0.22522522522522523</v>
      </c>
      <c r="AY46" s="84">
        <v>0.3392857142857143</v>
      </c>
      <c r="AZ46" s="84">
        <v>0.2634730538922156</v>
      </c>
      <c r="BA46" s="84">
        <v>0.26633679277348776</v>
      </c>
      <c r="BB46" s="84">
        <v>-0.002863738881272171</v>
      </c>
    </row>
    <row r="47" ht="12.75" customHeight="1">
      <c r="A47" s="2" t="s">
        <v>64</v>
      </c>
      <c r="B47" s="68">
        <f t="shared" si="1"/>
        <v>143</v>
      </c>
      <c r="C47" s="69">
        <f t="shared" si="2"/>
        <v>41</v>
      </c>
      <c r="D47" s="68">
        <f t="shared" si="3"/>
        <v>54</v>
      </c>
      <c r="E47" s="69">
        <f t="shared" si="4"/>
        <v>72</v>
      </c>
      <c r="F47" s="85">
        <f t="shared" si="5"/>
        <v>0.777173913</v>
      </c>
      <c r="G47" s="86">
        <f t="shared" si="6"/>
        <v>0.4285714286</v>
      </c>
      <c r="H47" s="87">
        <f t="shared" si="7"/>
        <v>0.635483871</v>
      </c>
      <c r="I47" s="88">
        <f t="shared" si="8"/>
        <v>0.6935483871</v>
      </c>
      <c r="J47" s="74">
        <f t="shared" si="9"/>
        <v>0.6847826087</v>
      </c>
      <c r="K47" s="96"/>
      <c r="L47" s="76"/>
      <c r="M47" s="76"/>
      <c r="N47" s="90">
        <f t="shared" si="10"/>
        <v>0.777173913</v>
      </c>
      <c r="O47" s="90">
        <f t="shared" si="11"/>
        <v>0.4285714286</v>
      </c>
      <c r="P47" s="91">
        <f t="shared" si="12"/>
        <v>0.635483871</v>
      </c>
      <c r="Q47" s="92">
        <v>0.5684210526315789</v>
      </c>
      <c r="R47" s="92">
        <v>0.6651162790697674</v>
      </c>
      <c r="S47" s="92"/>
      <c r="T47" s="93"/>
      <c r="U47" s="94"/>
      <c r="V47" s="93"/>
      <c r="W47" s="93"/>
      <c r="X47" s="81"/>
      <c r="Y47" s="95"/>
      <c r="Z47" s="3">
        <v>143.0</v>
      </c>
      <c r="AA47" s="4">
        <v>41.0</v>
      </c>
      <c r="AB47" s="5">
        <v>54.0</v>
      </c>
      <c r="AC47" s="6">
        <v>72.0</v>
      </c>
      <c r="AD47" s="83"/>
      <c r="AE47" s="49"/>
      <c r="AF47" s="84"/>
      <c r="AG47" s="2" t="s">
        <v>64</v>
      </c>
      <c r="AH47" s="3">
        <v>143.0</v>
      </c>
      <c r="AI47" s="4">
        <v>41.0</v>
      </c>
      <c r="AJ47" s="5">
        <v>54.0</v>
      </c>
      <c r="AK47" s="6">
        <v>72.0</v>
      </c>
      <c r="AL47" s="84">
        <f t="shared" si="13"/>
        <v>0.3348837209</v>
      </c>
      <c r="AM47" s="84">
        <f t="shared" si="14"/>
        <v>0.4315789474</v>
      </c>
      <c r="AN47" s="84">
        <f t="shared" si="15"/>
        <v>0.364516129</v>
      </c>
      <c r="AO47" s="84">
        <f t="shared" si="16"/>
        <v>0.3695603843</v>
      </c>
      <c r="AP47" s="84">
        <f t="shared" si="17"/>
        <v>-0.005044255252</v>
      </c>
      <c r="AQ47" s="84"/>
      <c r="AR47" s="84"/>
      <c r="AS47" s="30" t="s">
        <v>322</v>
      </c>
      <c r="AT47" s="31">
        <v>66.0</v>
      </c>
      <c r="AU47" s="32">
        <v>76.0</v>
      </c>
      <c r="AV47" s="5">
        <v>52.0</v>
      </c>
      <c r="AW47" s="6">
        <v>119.0</v>
      </c>
      <c r="AX47" s="84">
        <v>0.0821917808219178</v>
      </c>
      <c r="AY47" s="84">
        <v>0.04477611940298507</v>
      </c>
      <c r="AZ47" s="84">
        <v>0.06428571428571428</v>
      </c>
      <c r="BA47" s="84">
        <v>0.06714017499079941</v>
      </c>
      <c r="BB47" s="84">
        <v>-0.0028544607050851323</v>
      </c>
    </row>
    <row r="48" ht="12.75" customHeight="1">
      <c r="A48" s="2" t="s">
        <v>65</v>
      </c>
      <c r="B48" s="68">
        <f t="shared" si="1"/>
        <v>147</v>
      </c>
      <c r="C48" s="69">
        <f t="shared" si="2"/>
        <v>102</v>
      </c>
      <c r="D48" s="68">
        <f t="shared" si="3"/>
        <v>96</v>
      </c>
      <c r="E48" s="69">
        <f t="shared" si="4"/>
        <v>152</v>
      </c>
      <c r="F48" s="85">
        <f t="shared" si="5"/>
        <v>0.5903614458</v>
      </c>
      <c r="G48" s="86">
        <f t="shared" si="6"/>
        <v>0.3870967742</v>
      </c>
      <c r="H48" s="87">
        <f t="shared" si="7"/>
        <v>0.4889336016</v>
      </c>
      <c r="I48" s="88">
        <f t="shared" si="8"/>
        <v>0.6016096579</v>
      </c>
      <c r="J48" s="74">
        <f t="shared" si="9"/>
        <v>0.9959839357</v>
      </c>
      <c r="K48" s="96"/>
      <c r="L48" s="76"/>
      <c r="M48" s="76"/>
      <c r="N48" s="90">
        <f t="shared" si="10"/>
        <v>0.5903614458</v>
      </c>
      <c r="O48" s="90">
        <f t="shared" si="11"/>
        <v>0.3870967742</v>
      </c>
      <c r="P48" s="91">
        <f t="shared" si="12"/>
        <v>0.4889336016</v>
      </c>
      <c r="Q48" s="92">
        <v>0.48484848484848486</v>
      </c>
      <c r="R48" s="92">
        <v>0.4916387959866221</v>
      </c>
      <c r="S48" s="92"/>
      <c r="T48" s="93"/>
      <c r="U48" s="94"/>
      <c r="V48" s="93"/>
      <c r="W48" s="93"/>
      <c r="X48" s="81"/>
      <c r="Y48" s="95"/>
      <c r="Z48" s="3">
        <v>147.0</v>
      </c>
      <c r="AA48" s="4">
        <v>102.0</v>
      </c>
      <c r="AB48" s="5">
        <v>96.0</v>
      </c>
      <c r="AC48" s="6">
        <v>152.0</v>
      </c>
      <c r="AD48" s="83"/>
      <c r="AE48" s="49"/>
      <c r="AF48" s="84"/>
      <c r="AG48" s="2" t="s">
        <v>65</v>
      </c>
      <c r="AH48" s="3">
        <v>147.0</v>
      </c>
      <c r="AI48" s="4">
        <v>102.0</v>
      </c>
      <c r="AJ48" s="5">
        <v>96.0</v>
      </c>
      <c r="AK48" s="6">
        <v>152.0</v>
      </c>
      <c r="AL48" s="84">
        <f t="shared" si="13"/>
        <v>0.508361204</v>
      </c>
      <c r="AM48" s="84">
        <f t="shared" si="14"/>
        <v>0.5151515152</v>
      </c>
      <c r="AN48" s="84">
        <f t="shared" si="15"/>
        <v>0.5110663984</v>
      </c>
      <c r="AO48" s="84">
        <f t="shared" si="16"/>
        <v>0.5097111004</v>
      </c>
      <c r="AP48" s="84">
        <f t="shared" si="17"/>
        <v>0.001355297999</v>
      </c>
      <c r="AQ48" s="84"/>
      <c r="AR48" s="84"/>
      <c r="AS48" s="30" t="s">
        <v>178</v>
      </c>
      <c r="AT48" s="31">
        <v>488.0</v>
      </c>
      <c r="AU48" s="32">
        <v>166.0</v>
      </c>
      <c r="AV48" s="5">
        <v>189.0</v>
      </c>
      <c r="AW48" s="6">
        <v>141.0</v>
      </c>
      <c r="AX48" s="84">
        <v>0.39285714285714285</v>
      </c>
      <c r="AY48" s="84">
        <v>0.5</v>
      </c>
      <c r="AZ48" s="84">
        <v>0.42857142857142855</v>
      </c>
      <c r="BA48" s="84">
        <v>0.4314088942857143</v>
      </c>
      <c r="BB48" s="84">
        <v>-0.002837465714285725</v>
      </c>
    </row>
    <row r="49" ht="12.75" customHeight="1">
      <c r="A49" s="2" t="s">
        <v>66</v>
      </c>
      <c r="B49" s="68">
        <f t="shared" si="1"/>
        <v>142</v>
      </c>
      <c r="C49" s="69">
        <f t="shared" si="2"/>
        <v>93</v>
      </c>
      <c r="D49" s="68">
        <f t="shared" si="3"/>
        <v>59</v>
      </c>
      <c r="E49" s="69">
        <f t="shared" si="4"/>
        <v>156</v>
      </c>
      <c r="F49" s="85">
        <f t="shared" si="5"/>
        <v>0.6042553191</v>
      </c>
      <c r="G49" s="86">
        <f t="shared" si="6"/>
        <v>0.2744186047</v>
      </c>
      <c r="H49" s="87">
        <f t="shared" si="7"/>
        <v>0.4466666667</v>
      </c>
      <c r="I49" s="88">
        <f t="shared" si="8"/>
        <v>0.6622222222</v>
      </c>
      <c r="J49" s="74">
        <f t="shared" si="9"/>
        <v>0.914893617</v>
      </c>
      <c r="K49" s="96"/>
      <c r="L49" s="76"/>
      <c r="M49" s="76"/>
      <c r="N49" s="90">
        <f t="shared" si="10"/>
        <v>0.6042553191</v>
      </c>
      <c r="O49" s="90">
        <f t="shared" si="11"/>
        <v>0.2744186047</v>
      </c>
      <c r="P49" s="91">
        <f t="shared" si="12"/>
        <v>0.4466666667</v>
      </c>
      <c r="Q49" s="92">
        <v>0.3881578947368421</v>
      </c>
      <c r="R49" s="92">
        <v>0.47651006711409394</v>
      </c>
      <c r="S49" s="92"/>
      <c r="T49" s="93"/>
      <c r="U49" s="94"/>
      <c r="V49" s="93"/>
      <c r="W49" s="93"/>
      <c r="X49" s="81"/>
      <c r="Y49" s="95"/>
      <c r="Z49" s="3">
        <v>142.0</v>
      </c>
      <c r="AA49" s="4">
        <v>93.0</v>
      </c>
      <c r="AB49" s="5">
        <v>59.0</v>
      </c>
      <c r="AC49" s="6">
        <v>156.0</v>
      </c>
      <c r="AD49" s="83"/>
      <c r="AE49" s="49"/>
      <c r="AF49" s="84"/>
      <c r="AG49" s="2" t="s">
        <v>66</v>
      </c>
      <c r="AH49" s="3">
        <v>142.0</v>
      </c>
      <c r="AI49" s="4">
        <v>93.0</v>
      </c>
      <c r="AJ49" s="5">
        <v>59.0</v>
      </c>
      <c r="AK49" s="6">
        <v>156.0</v>
      </c>
      <c r="AL49" s="84">
        <f t="shared" si="13"/>
        <v>0.5234899329</v>
      </c>
      <c r="AM49" s="84">
        <f t="shared" si="14"/>
        <v>0.6118421053</v>
      </c>
      <c r="AN49" s="84">
        <f t="shared" si="15"/>
        <v>0.5533333333</v>
      </c>
      <c r="AO49" s="84">
        <f t="shared" si="16"/>
        <v>0.5550789202</v>
      </c>
      <c r="AP49" s="84">
        <f t="shared" si="17"/>
        <v>-0.001745586909</v>
      </c>
      <c r="AQ49" s="84"/>
      <c r="AR49" s="84"/>
      <c r="AS49" s="2" t="s">
        <v>96</v>
      </c>
      <c r="AT49" s="3">
        <v>207.0</v>
      </c>
      <c r="AU49" s="4">
        <v>66.0</v>
      </c>
      <c r="AV49" s="5">
        <v>100.0</v>
      </c>
      <c r="AW49" s="6">
        <v>73.0</v>
      </c>
      <c r="AX49" s="84">
        <v>0.45698924731182794</v>
      </c>
      <c r="AY49" s="84">
        <v>0.5444444444444444</v>
      </c>
      <c r="AZ49" s="84">
        <v>0.4855072463768116</v>
      </c>
      <c r="BA49" s="84">
        <v>0.4882437570609318</v>
      </c>
      <c r="BB49" s="84">
        <v>-0.0027365106841202302</v>
      </c>
    </row>
    <row r="50" ht="12.75" customHeight="1">
      <c r="A50" s="2" t="s">
        <v>67</v>
      </c>
      <c r="B50" s="68">
        <f t="shared" si="1"/>
        <v>363</v>
      </c>
      <c r="C50" s="69">
        <f t="shared" si="2"/>
        <v>152</v>
      </c>
      <c r="D50" s="68">
        <f t="shared" si="3"/>
        <v>178</v>
      </c>
      <c r="E50" s="69">
        <f t="shared" si="4"/>
        <v>182</v>
      </c>
      <c r="F50" s="85">
        <f t="shared" si="5"/>
        <v>0.7048543689</v>
      </c>
      <c r="G50" s="86">
        <f t="shared" si="6"/>
        <v>0.4944444444</v>
      </c>
      <c r="H50" s="87">
        <f t="shared" si="7"/>
        <v>0.6182857143</v>
      </c>
      <c r="I50" s="88">
        <f t="shared" si="8"/>
        <v>0.6228571429</v>
      </c>
      <c r="J50" s="74">
        <f t="shared" si="9"/>
        <v>0.6990291262</v>
      </c>
      <c r="K50" s="96"/>
      <c r="L50" s="76"/>
      <c r="M50" s="76"/>
      <c r="N50" s="90">
        <f t="shared" si="10"/>
        <v>0.7048543689</v>
      </c>
      <c r="O50" s="90">
        <f t="shared" si="11"/>
        <v>0.4944444444</v>
      </c>
      <c r="P50" s="91">
        <f t="shared" si="12"/>
        <v>0.6182857143</v>
      </c>
      <c r="Q50" s="92">
        <v>0.5393939393939394</v>
      </c>
      <c r="R50" s="92">
        <v>0.6660550458715596</v>
      </c>
      <c r="S50" s="92"/>
      <c r="T50" s="93"/>
      <c r="U50" s="94"/>
      <c r="V50" s="93"/>
      <c r="W50" s="93"/>
      <c r="X50" s="81"/>
      <c r="Y50" s="95"/>
      <c r="Z50" s="3">
        <v>363.0</v>
      </c>
      <c r="AA50" s="4">
        <v>152.0</v>
      </c>
      <c r="AB50" s="5">
        <v>178.0</v>
      </c>
      <c r="AC50" s="6">
        <v>182.0</v>
      </c>
      <c r="AD50" s="83"/>
      <c r="AE50" s="49"/>
      <c r="AF50" s="84"/>
      <c r="AG50" s="2" t="s">
        <v>67</v>
      </c>
      <c r="AH50" s="3">
        <v>363.0</v>
      </c>
      <c r="AI50" s="4">
        <v>152.0</v>
      </c>
      <c r="AJ50" s="5">
        <v>178.0</v>
      </c>
      <c r="AK50" s="6">
        <v>182.0</v>
      </c>
      <c r="AL50" s="84">
        <f t="shared" si="13"/>
        <v>0.3339449541</v>
      </c>
      <c r="AM50" s="84">
        <f t="shared" si="14"/>
        <v>0.4606060606</v>
      </c>
      <c r="AN50" s="84">
        <f t="shared" si="15"/>
        <v>0.3817142857</v>
      </c>
      <c r="AO50" s="84">
        <f t="shared" si="16"/>
        <v>0.3797312905</v>
      </c>
      <c r="AP50" s="84">
        <f t="shared" si="17"/>
        <v>0.001982995261</v>
      </c>
      <c r="AQ50" s="84"/>
      <c r="AR50" s="84"/>
      <c r="AS50" s="30" t="s">
        <v>208</v>
      </c>
      <c r="AT50" s="31">
        <v>255.0</v>
      </c>
      <c r="AU50" s="32">
        <v>110.0</v>
      </c>
      <c r="AV50" s="5">
        <v>114.0</v>
      </c>
      <c r="AW50" s="6">
        <v>115.0</v>
      </c>
      <c r="AX50" s="84">
        <v>0.325</v>
      </c>
      <c r="AY50" s="84">
        <v>0.5681818181818182</v>
      </c>
      <c r="AZ50" s="84">
        <v>0.4112903225806452</v>
      </c>
      <c r="BA50" s="84">
        <v>0.4139855481818182</v>
      </c>
      <c r="BB50" s="84">
        <v>-0.0026952256011730236</v>
      </c>
    </row>
    <row r="51" ht="12.75" customHeight="1">
      <c r="A51" s="2" t="s">
        <v>68</v>
      </c>
      <c r="B51" s="68">
        <f t="shared" si="1"/>
        <v>134</v>
      </c>
      <c r="C51" s="69">
        <f t="shared" si="2"/>
        <v>126</v>
      </c>
      <c r="D51" s="68">
        <f t="shared" si="3"/>
        <v>58</v>
      </c>
      <c r="E51" s="69">
        <f t="shared" si="4"/>
        <v>124</v>
      </c>
      <c r="F51" s="85">
        <f t="shared" si="5"/>
        <v>0.5153846154</v>
      </c>
      <c r="G51" s="86">
        <f t="shared" si="6"/>
        <v>0.3186813187</v>
      </c>
      <c r="H51" s="87">
        <f t="shared" si="7"/>
        <v>0.4343891403</v>
      </c>
      <c r="I51" s="88">
        <f t="shared" si="8"/>
        <v>0.5837104072</v>
      </c>
      <c r="J51" s="74">
        <f t="shared" si="9"/>
        <v>0.7</v>
      </c>
      <c r="K51" s="96"/>
      <c r="L51" s="76"/>
      <c r="M51" s="76"/>
      <c r="N51" s="90">
        <f t="shared" si="10"/>
        <v>0.5153846154</v>
      </c>
      <c r="O51" s="90">
        <f t="shared" si="11"/>
        <v>0.3186813187</v>
      </c>
      <c r="P51" s="91">
        <f t="shared" si="12"/>
        <v>0.4343891403</v>
      </c>
      <c r="Q51" s="92">
        <v>0.31521739130434784</v>
      </c>
      <c r="R51" s="92">
        <v>0.5193798449612403</v>
      </c>
      <c r="S51" s="92"/>
      <c r="T51" s="93"/>
      <c r="U51" s="94"/>
      <c r="V51" s="93"/>
      <c r="W51" s="93"/>
      <c r="X51" s="81"/>
      <c r="Y51" s="95"/>
      <c r="Z51" s="3">
        <v>134.0</v>
      </c>
      <c r="AA51" s="4">
        <v>126.0</v>
      </c>
      <c r="AB51" s="5">
        <v>58.0</v>
      </c>
      <c r="AC51" s="6">
        <v>124.0</v>
      </c>
      <c r="AD51" s="83"/>
      <c r="AE51" s="49"/>
      <c r="AF51" s="84"/>
      <c r="AG51" s="2" t="s">
        <v>68</v>
      </c>
      <c r="AH51" s="3">
        <v>134.0</v>
      </c>
      <c r="AI51" s="4">
        <v>126.0</v>
      </c>
      <c r="AJ51" s="5">
        <v>58.0</v>
      </c>
      <c r="AK51" s="6">
        <v>124.0</v>
      </c>
      <c r="AL51" s="84">
        <f t="shared" si="13"/>
        <v>0.480620155</v>
      </c>
      <c r="AM51" s="84">
        <f t="shared" si="14"/>
        <v>0.6847826087</v>
      </c>
      <c r="AN51" s="84">
        <f t="shared" si="15"/>
        <v>0.5656108597</v>
      </c>
      <c r="AO51" s="84">
        <f t="shared" si="16"/>
        <v>0.5551439819</v>
      </c>
      <c r="AP51" s="84">
        <f t="shared" si="17"/>
        <v>0.01046687782</v>
      </c>
      <c r="AQ51" s="84"/>
      <c r="AR51" s="84"/>
      <c r="AS51" s="30" t="s">
        <v>327</v>
      </c>
      <c r="AT51" s="31">
        <v>107.0</v>
      </c>
      <c r="AU51" s="32">
        <v>86.0</v>
      </c>
      <c r="AV51" s="5">
        <v>43.0</v>
      </c>
      <c r="AW51" s="6">
        <v>119.0</v>
      </c>
      <c r="AX51" s="84">
        <v>0.20353982300884957</v>
      </c>
      <c r="AY51" s="84">
        <v>0.4146341463414634</v>
      </c>
      <c r="AZ51" s="84">
        <v>0.27793696275071633</v>
      </c>
      <c r="BA51" s="84">
        <v>0.28062557056766674</v>
      </c>
      <c r="BB51" s="84">
        <v>-0.0026886078169504057</v>
      </c>
    </row>
    <row r="52" ht="12.75" customHeight="1">
      <c r="A52" s="2" t="s">
        <v>69</v>
      </c>
      <c r="B52" s="68">
        <f t="shared" si="1"/>
        <v>143</v>
      </c>
      <c r="C52" s="69">
        <f t="shared" si="2"/>
        <v>31</v>
      </c>
      <c r="D52" s="68">
        <f t="shared" si="3"/>
        <v>56</v>
      </c>
      <c r="E52" s="69">
        <f t="shared" si="4"/>
        <v>59</v>
      </c>
      <c r="F52" s="85">
        <f t="shared" si="5"/>
        <v>0.8218390805</v>
      </c>
      <c r="G52" s="86">
        <f t="shared" si="6"/>
        <v>0.4869565217</v>
      </c>
      <c r="H52" s="87">
        <f t="shared" si="7"/>
        <v>0.6885813149</v>
      </c>
      <c r="I52" s="88">
        <f t="shared" si="8"/>
        <v>0.6989619377</v>
      </c>
      <c r="J52" s="74">
        <f t="shared" si="9"/>
        <v>0.6609195402</v>
      </c>
      <c r="K52" s="96"/>
      <c r="L52" s="76"/>
      <c r="M52" s="76"/>
      <c r="N52" s="90">
        <f t="shared" si="10"/>
        <v>0.8218390805</v>
      </c>
      <c r="O52" s="90">
        <f t="shared" si="11"/>
        <v>0.4869565217</v>
      </c>
      <c r="P52" s="91">
        <f t="shared" si="12"/>
        <v>0.6885813149</v>
      </c>
      <c r="Q52" s="92">
        <v>0.6436781609195402</v>
      </c>
      <c r="R52" s="92">
        <v>0.7079207920792079</v>
      </c>
      <c r="S52" s="92"/>
      <c r="T52" s="93"/>
      <c r="U52" s="94"/>
      <c r="V52" s="93"/>
      <c r="W52" s="93"/>
      <c r="X52" s="81"/>
      <c r="Y52" s="95"/>
      <c r="Z52" s="3">
        <v>143.0</v>
      </c>
      <c r="AA52" s="4">
        <v>31.0</v>
      </c>
      <c r="AB52" s="5">
        <v>56.0</v>
      </c>
      <c r="AC52" s="6">
        <v>59.0</v>
      </c>
      <c r="AD52" s="83"/>
      <c r="AE52" s="49"/>
      <c r="AF52" s="84"/>
      <c r="AG52" s="2" t="s">
        <v>69</v>
      </c>
      <c r="AH52" s="3">
        <v>143.0</v>
      </c>
      <c r="AI52" s="4">
        <v>31.0</v>
      </c>
      <c r="AJ52" s="5">
        <v>56.0</v>
      </c>
      <c r="AK52" s="6">
        <v>59.0</v>
      </c>
      <c r="AL52" s="84">
        <f t="shared" si="13"/>
        <v>0.2920792079</v>
      </c>
      <c r="AM52" s="84">
        <f t="shared" si="14"/>
        <v>0.3563218391</v>
      </c>
      <c r="AN52" s="84">
        <f t="shared" si="15"/>
        <v>0.3114186851</v>
      </c>
      <c r="AO52" s="84">
        <f t="shared" si="16"/>
        <v>0.3147229925</v>
      </c>
      <c r="AP52" s="84">
        <f t="shared" si="17"/>
        <v>-0.003304307386</v>
      </c>
      <c r="AQ52" s="84"/>
      <c r="AR52" s="84"/>
      <c r="AS52" s="30" t="s">
        <v>136</v>
      </c>
      <c r="AT52" s="31">
        <v>395.0</v>
      </c>
      <c r="AU52" s="32">
        <v>316.0</v>
      </c>
      <c r="AV52" s="5">
        <v>185.0</v>
      </c>
      <c r="AW52" s="6">
        <v>413.0</v>
      </c>
      <c r="AX52" s="84">
        <v>0.296969696969697</v>
      </c>
      <c r="AY52" s="84">
        <v>0.4482758620689655</v>
      </c>
      <c r="AZ52" s="84">
        <v>0.3492063492063492</v>
      </c>
      <c r="BA52" s="84">
        <v>0.35189199327063747</v>
      </c>
      <c r="BB52" s="84">
        <v>-0.002685644064288284</v>
      </c>
    </row>
    <row r="53" ht="12.75" customHeight="1">
      <c r="A53" s="2" t="s">
        <v>70</v>
      </c>
      <c r="B53" s="68">
        <f t="shared" si="1"/>
        <v>229</v>
      </c>
      <c r="C53" s="69">
        <f t="shared" si="2"/>
        <v>109</v>
      </c>
      <c r="D53" s="68">
        <f t="shared" si="3"/>
        <v>104</v>
      </c>
      <c r="E53" s="69">
        <f t="shared" si="4"/>
        <v>157</v>
      </c>
      <c r="F53" s="85">
        <f t="shared" si="5"/>
        <v>0.6775147929</v>
      </c>
      <c r="G53" s="86">
        <f t="shared" si="6"/>
        <v>0.398467433</v>
      </c>
      <c r="H53" s="87">
        <f t="shared" si="7"/>
        <v>0.5559265442</v>
      </c>
      <c r="I53" s="88">
        <f t="shared" si="8"/>
        <v>0.6444073456</v>
      </c>
      <c r="J53" s="74">
        <f t="shared" si="9"/>
        <v>0.7721893491</v>
      </c>
      <c r="K53" s="96"/>
      <c r="L53" s="76"/>
      <c r="M53" s="76"/>
      <c r="N53" s="90">
        <f t="shared" si="10"/>
        <v>0.6775147929</v>
      </c>
      <c r="O53" s="90">
        <f t="shared" si="11"/>
        <v>0.398467433</v>
      </c>
      <c r="P53" s="91">
        <f t="shared" si="12"/>
        <v>0.5559265442</v>
      </c>
      <c r="Q53" s="92">
        <v>0.48826291079812206</v>
      </c>
      <c r="R53" s="92">
        <v>0.5932642487046632</v>
      </c>
      <c r="S53" s="92"/>
      <c r="T53" s="93"/>
      <c r="U53" s="94"/>
      <c r="V53" s="93"/>
      <c r="W53" s="93"/>
      <c r="X53" s="81"/>
      <c r="Y53" s="95"/>
      <c r="Z53" s="3">
        <v>229.0</v>
      </c>
      <c r="AA53" s="4">
        <v>109.0</v>
      </c>
      <c r="AB53" s="5">
        <v>104.0</v>
      </c>
      <c r="AC53" s="6">
        <v>157.0</v>
      </c>
      <c r="AD53" s="83"/>
      <c r="AE53" s="49"/>
      <c r="AF53" s="84"/>
      <c r="AG53" s="2" t="s">
        <v>70</v>
      </c>
      <c r="AH53" s="3">
        <v>229.0</v>
      </c>
      <c r="AI53" s="4">
        <v>109.0</v>
      </c>
      <c r="AJ53" s="5">
        <v>104.0</v>
      </c>
      <c r="AK53" s="6">
        <v>157.0</v>
      </c>
      <c r="AL53" s="84">
        <f t="shared" si="13"/>
        <v>0.4067357513</v>
      </c>
      <c r="AM53" s="84">
        <f t="shared" si="14"/>
        <v>0.5117370892</v>
      </c>
      <c r="AN53" s="84">
        <f t="shared" si="15"/>
        <v>0.4440734558</v>
      </c>
      <c r="AO53" s="84">
        <f t="shared" si="16"/>
        <v>0.4444939477</v>
      </c>
      <c r="AP53" s="84">
        <f t="shared" si="17"/>
        <v>-0.0004204918947</v>
      </c>
      <c r="AQ53" s="84"/>
      <c r="AR53" s="84"/>
      <c r="AS53" s="30" t="s">
        <v>253</v>
      </c>
      <c r="AT53" s="31">
        <v>251.0</v>
      </c>
      <c r="AU53" s="32">
        <v>171.0</v>
      </c>
      <c r="AV53" s="5">
        <v>118.0</v>
      </c>
      <c r="AW53" s="6">
        <v>233.0</v>
      </c>
      <c r="AX53" s="84">
        <v>0.23076923076923078</v>
      </c>
      <c r="AY53" s="84">
        <v>0.4507042253521127</v>
      </c>
      <c r="AZ53" s="84">
        <v>0.30845771144278605</v>
      </c>
      <c r="BA53" s="84">
        <v>0.3111334026435536</v>
      </c>
      <c r="BB53" s="84">
        <v>-0.0026756912007675493</v>
      </c>
    </row>
    <row r="54" ht="12.75" customHeight="1">
      <c r="A54" s="2" t="s">
        <v>71</v>
      </c>
      <c r="B54" s="68">
        <f t="shared" si="1"/>
        <v>260</v>
      </c>
      <c r="C54" s="69">
        <f t="shared" si="2"/>
        <v>120</v>
      </c>
      <c r="D54" s="68">
        <f t="shared" si="3"/>
        <v>115</v>
      </c>
      <c r="E54" s="69">
        <f t="shared" si="4"/>
        <v>203</v>
      </c>
      <c r="F54" s="85">
        <f t="shared" si="5"/>
        <v>0.6842105263</v>
      </c>
      <c r="G54" s="86">
        <f t="shared" si="6"/>
        <v>0.3616352201</v>
      </c>
      <c r="H54" s="87">
        <f t="shared" si="7"/>
        <v>0.5372492837</v>
      </c>
      <c r="I54" s="88">
        <f t="shared" si="8"/>
        <v>0.6633237822</v>
      </c>
      <c r="J54" s="74">
        <f t="shared" si="9"/>
        <v>0.8368421053</v>
      </c>
      <c r="K54" s="96"/>
      <c r="L54" s="76"/>
      <c r="M54" s="76"/>
      <c r="N54" s="90">
        <f t="shared" si="10"/>
        <v>0.6842105263</v>
      </c>
      <c r="O54" s="90">
        <f t="shared" si="11"/>
        <v>0.3616352201</v>
      </c>
      <c r="P54" s="91">
        <f t="shared" si="12"/>
        <v>0.5372492837</v>
      </c>
      <c r="Q54" s="92">
        <v>0.48936170212765956</v>
      </c>
      <c r="R54" s="92">
        <v>0.5615550755939525</v>
      </c>
      <c r="S54" s="92"/>
      <c r="T54" s="93"/>
      <c r="U54" s="94"/>
      <c r="V54" s="93"/>
      <c r="W54" s="93"/>
      <c r="X54" s="81"/>
      <c r="Y54" s="95"/>
      <c r="Z54" s="3">
        <v>260.0</v>
      </c>
      <c r="AA54" s="4">
        <v>120.0</v>
      </c>
      <c r="AB54" s="5">
        <v>115.0</v>
      </c>
      <c r="AC54" s="6">
        <v>203.0</v>
      </c>
      <c r="AD54" s="83"/>
      <c r="AE54" s="49"/>
      <c r="AF54" s="84"/>
      <c r="AG54" s="2" t="s">
        <v>71</v>
      </c>
      <c r="AH54" s="3">
        <v>260.0</v>
      </c>
      <c r="AI54" s="4">
        <v>120.0</v>
      </c>
      <c r="AJ54" s="5">
        <v>115.0</v>
      </c>
      <c r="AK54" s="6">
        <v>203.0</v>
      </c>
      <c r="AL54" s="84">
        <f t="shared" si="13"/>
        <v>0.4384449244</v>
      </c>
      <c r="AM54" s="84">
        <f t="shared" si="14"/>
        <v>0.5106382979</v>
      </c>
      <c r="AN54" s="84">
        <f t="shared" si="15"/>
        <v>0.4627507163</v>
      </c>
      <c r="AO54" s="84">
        <f t="shared" si="16"/>
        <v>0.4640406516</v>
      </c>
      <c r="AP54" s="84">
        <f t="shared" si="17"/>
        <v>-0.001289935222</v>
      </c>
      <c r="AQ54" s="84"/>
      <c r="AR54" s="84"/>
      <c r="AS54" s="30" t="s">
        <v>197</v>
      </c>
      <c r="AT54" s="31">
        <v>75.0</v>
      </c>
      <c r="AU54" s="32">
        <v>9.0</v>
      </c>
      <c r="AV54" s="5">
        <v>31.0</v>
      </c>
      <c r="AW54" s="6">
        <v>10.0</v>
      </c>
      <c r="AX54" s="84">
        <v>0.6795454545454546</v>
      </c>
      <c r="AY54" s="84">
        <v>0.8649789029535865</v>
      </c>
      <c r="AZ54" s="84">
        <v>0.7444608567208272</v>
      </c>
      <c r="BA54" s="84">
        <v>0.7471313651937093</v>
      </c>
      <c r="BB54" s="84">
        <v>-0.0026705084728820827</v>
      </c>
    </row>
    <row r="55" ht="12.75" customHeight="1">
      <c r="A55" s="2" t="s">
        <v>72</v>
      </c>
      <c r="B55" s="68">
        <f t="shared" si="1"/>
        <v>228</v>
      </c>
      <c r="C55" s="69">
        <f t="shared" si="2"/>
        <v>123</v>
      </c>
      <c r="D55" s="68">
        <f t="shared" si="3"/>
        <v>69</v>
      </c>
      <c r="E55" s="69">
        <f t="shared" si="4"/>
        <v>119</v>
      </c>
      <c r="F55" s="85">
        <f t="shared" si="5"/>
        <v>0.6495726496</v>
      </c>
      <c r="G55" s="86">
        <f t="shared" si="6"/>
        <v>0.3670212766</v>
      </c>
      <c r="H55" s="87">
        <f t="shared" si="7"/>
        <v>0.5510204082</v>
      </c>
      <c r="I55" s="88">
        <f t="shared" si="8"/>
        <v>0.6437847866</v>
      </c>
      <c r="J55" s="74">
        <f t="shared" si="9"/>
        <v>0.5356125356</v>
      </c>
      <c r="K55" s="96"/>
      <c r="L55" s="76"/>
      <c r="M55" s="76"/>
      <c r="N55" s="90">
        <f t="shared" si="10"/>
        <v>0.6495726496</v>
      </c>
      <c r="O55" s="90">
        <f t="shared" si="11"/>
        <v>0.3670212766</v>
      </c>
      <c r="P55" s="91">
        <f t="shared" si="12"/>
        <v>0.5510204082</v>
      </c>
      <c r="Q55" s="92">
        <v>0.359375</v>
      </c>
      <c r="R55" s="92">
        <v>0.6570605187319885</v>
      </c>
      <c r="S55" s="92"/>
      <c r="T55" s="93"/>
      <c r="U55" s="94"/>
      <c r="V55" s="93"/>
      <c r="W55" s="93"/>
      <c r="X55" s="81"/>
      <c r="Y55" s="95"/>
      <c r="Z55" s="3">
        <v>228.0</v>
      </c>
      <c r="AA55" s="4">
        <v>123.0</v>
      </c>
      <c r="AB55" s="5">
        <v>69.0</v>
      </c>
      <c r="AC55" s="6">
        <v>119.0</v>
      </c>
      <c r="AD55" s="83"/>
      <c r="AE55" s="49"/>
      <c r="AF55" s="84"/>
      <c r="AG55" s="2" t="s">
        <v>72</v>
      </c>
      <c r="AH55" s="3">
        <v>228.0</v>
      </c>
      <c r="AI55" s="4">
        <v>123.0</v>
      </c>
      <c r="AJ55" s="5">
        <v>69.0</v>
      </c>
      <c r="AK55" s="6">
        <v>119.0</v>
      </c>
      <c r="AL55" s="84">
        <f t="shared" si="13"/>
        <v>0.3429394813</v>
      </c>
      <c r="AM55" s="84">
        <f t="shared" si="14"/>
        <v>0.640625</v>
      </c>
      <c r="AN55" s="84">
        <f t="shared" si="15"/>
        <v>0.4489795918</v>
      </c>
      <c r="AO55" s="84">
        <f t="shared" si="16"/>
        <v>0.4521325242</v>
      </c>
      <c r="AP55" s="84">
        <f t="shared" si="17"/>
        <v>-0.003152932319</v>
      </c>
      <c r="AQ55" s="84"/>
      <c r="AR55" s="84"/>
      <c r="AS55" s="2" t="s">
        <v>116</v>
      </c>
      <c r="AT55" s="3">
        <v>130.0</v>
      </c>
      <c r="AU55" s="4">
        <v>60.0</v>
      </c>
      <c r="AV55" s="5">
        <v>69.0</v>
      </c>
      <c r="AW55" s="6">
        <v>94.0</v>
      </c>
      <c r="AX55" s="84">
        <v>0.3569553805774278</v>
      </c>
      <c r="AY55" s="84">
        <v>0.5221674876847291</v>
      </c>
      <c r="AZ55" s="84">
        <v>0.4143835616438356</v>
      </c>
      <c r="BA55" s="84">
        <v>0.417034974932961</v>
      </c>
      <c r="BB55" s="84">
        <v>-0.0026514132891253817</v>
      </c>
    </row>
    <row r="56" ht="12.75" customHeight="1">
      <c r="A56" s="2" t="s">
        <v>73</v>
      </c>
      <c r="B56" s="68">
        <f t="shared" si="1"/>
        <v>157</v>
      </c>
      <c r="C56" s="69">
        <f t="shared" si="2"/>
        <v>71</v>
      </c>
      <c r="D56" s="68">
        <f t="shared" si="3"/>
        <v>105</v>
      </c>
      <c r="E56" s="69">
        <f t="shared" si="4"/>
        <v>126</v>
      </c>
      <c r="F56" s="85">
        <f t="shared" si="5"/>
        <v>0.6885964912</v>
      </c>
      <c r="G56" s="86">
        <f t="shared" si="6"/>
        <v>0.4545454545</v>
      </c>
      <c r="H56" s="87">
        <f t="shared" si="7"/>
        <v>0.5708061002</v>
      </c>
      <c r="I56" s="88">
        <f t="shared" si="8"/>
        <v>0.6165577342</v>
      </c>
      <c r="J56" s="74">
        <f t="shared" si="9"/>
        <v>1.013157895</v>
      </c>
      <c r="K56" s="96"/>
      <c r="L56" s="76"/>
      <c r="M56" s="76"/>
      <c r="N56" s="90">
        <f t="shared" si="10"/>
        <v>0.6885964912</v>
      </c>
      <c r="O56" s="90">
        <f t="shared" si="11"/>
        <v>0.4545454545</v>
      </c>
      <c r="P56" s="91">
        <f t="shared" si="12"/>
        <v>0.5708061002</v>
      </c>
      <c r="Q56" s="92">
        <v>0.5965909090909091</v>
      </c>
      <c r="R56" s="92">
        <v>0.5547703180212014</v>
      </c>
      <c r="S56" s="92"/>
      <c r="T56" s="93"/>
      <c r="U56" s="94"/>
      <c r="V56" s="93"/>
      <c r="W56" s="93"/>
      <c r="X56" s="81"/>
      <c r="Y56" s="95"/>
      <c r="Z56" s="3">
        <v>157.0</v>
      </c>
      <c r="AA56" s="4">
        <v>71.0</v>
      </c>
      <c r="AB56" s="5">
        <v>105.0</v>
      </c>
      <c r="AC56" s="6">
        <v>126.0</v>
      </c>
      <c r="AD56" s="83"/>
      <c r="AE56" s="49"/>
      <c r="AF56" s="84"/>
      <c r="AG56" s="2" t="s">
        <v>73</v>
      </c>
      <c r="AH56" s="3">
        <v>157.0</v>
      </c>
      <c r="AI56" s="4">
        <v>71.0</v>
      </c>
      <c r="AJ56" s="5">
        <v>105.0</v>
      </c>
      <c r="AK56" s="6">
        <v>126.0</v>
      </c>
      <c r="AL56" s="84">
        <f t="shared" si="13"/>
        <v>0.445229682</v>
      </c>
      <c r="AM56" s="84">
        <f t="shared" si="14"/>
        <v>0.4034090909</v>
      </c>
      <c r="AN56" s="84">
        <f t="shared" si="15"/>
        <v>0.4291938998</v>
      </c>
      <c r="AO56" s="84">
        <f t="shared" si="16"/>
        <v>0.4285554986</v>
      </c>
      <c r="AP56" s="84">
        <f t="shared" si="17"/>
        <v>0.0006384011787</v>
      </c>
      <c r="AQ56" s="84"/>
      <c r="AR56" s="84"/>
      <c r="AS56" s="2" t="s">
        <v>66</v>
      </c>
      <c r="AT56" s="3">
        <v>142.0</v>
      </c>
      <c r="AU56" s="4">
        <v>93.0</v>
      </c>
      <c r="AV56" s="5">
        <v>59.0</v>
      </c>
      <c r="AW56" s="6">
        <v>156.0</v>
      </c>
      <c r="AX56" s="84">
        <v>0.6608557844690967</v>
      </c>
      <c r="AY56" s="84">
        <v>0.7</v>
      </c>
      <c r="AZ56" s="84">
        <v>0.6716417910447762</v>
      </c>
      <c r="BA56" s="84">
        <v>0.674205151473851</v>
      </c>
      <c r="BB56" s="84">
        <v>-0.0025633604290747902</v>
      </c>
    </row>
    <row r="57" ht="12.75" customHeight="1">
      <c r="A57" s="2" t="s">
        <v>74</v>
      </c>
      <c r="B57" s="68">
        <f t="shared" si="1"/>
        <v>325</v>
      </c>
      <c r="C57" s="69">
        <f t="shared" si="2"/>
        <v>204</v>
      </c>
      <c r="D57" s="68">
        <f t="shared" si="3"/>
        <v>125</v>
      </c>
      <c r="E57" s="69">
        <f t="shared" si="4"/>
        <v>287</v>
      </c>
      <c r="F57" s="85">
        <f t="shared" si="5"/>
        <v>0.6143667297</v>
      </c>
      <c r="G57" s="86">
        <f t="shared" si="6"/>
        <v>0.3033980583</v>
      </c>
      <c r="H57" s="87">
        <f t="shared" si="7"/>
        <v>0.4782146652</v>
      </c>
      <c r="I57" s="88">
        <f t="shared" si="8"/>
        <v>0.6503719447</v>
      </c>
      <c r="J57" s="74">
        <f t="shared" si="9"/>
        <v>0.7788279773</v>
      </c>
      <c r="K57" s="96"/>
      <c r="L57" s="76"/>
      <c r="M57" s="76"/>
      <c r="N57" s="90">
        <f t="shared" si="10"/>
        <v>0.6143667297</v>
      </c>
      <c r="O57" s="90">
        <f t="shared" si="11"/>
        <v>0.3033980583</v>
      </c>
      <c r="P57" s="91">
        <f t="shared" si="12"/>
        <v>0.4782146652</v>
      </c>
      <c r="Q57" s="92">
        <v>0.3799392097264438</v>
      </c>
      <c r="R57" s="92">
        <v>0.5310457516339869</v>
      </c>
      <c r="S57" s="92"/>
      <c r="T57" s="93"/>
      <c r="U57" s="94"/>
      <c r="V57" s="93"/>
      <c r="W57" s="93"/>
      <c r="X57" s="81"/>
      <c r="Y57" s="95"/>
      <c r="Z57" s="3">
        <v>325.0</v>
      </c>
      <c r="AA57" s="4">
        <v>204.0</v>
      </c>
      <c r="AB57" s="5">
        <v>125.0</v>
      </c>
      <c r="AC57" s="6">
        <v>287.0</v>
      </c>
      <c r="AD57" s="83"/>
      <c r="AE57" s="49"/>
      <c r="AF57" s="84"/>
      <c r="AG57" s="2" t="s">
        <v>74</v>
      </c>
      <c r="AH57" s="3">
        <v>325.0</v>
      </c>
      <c r="AI57" s="4">
        <v>204.0</v>
      </c>
      <c r="AJ57" s="5">
        <v>125.0</v>
      </c>
      <c r="AK57" s="6">
        <v>287.0</v>
      </c>
      <c r="AL57" s="84">
        <f t="shared" si="13"/>
        <v>0.4689542484</v>
      </c>
      <c r="AM57" s="84">
        <f t="shared" si="14"/>
        <v>0.6200607903</v>
      </c>
      <c r="AN57" s="84">
        <f t="shared" si="15"/>
        <v>0.5217853348</v>
      </c>
      <c r="AO57" s="84">
        <f t="shared" si="16"/>
        <v>0.5238075229</v>
      </c>
      <c r="AP57" s="84">
        <f t="shared" si="17"/>
        <v>-0.002022188168</v>
      </c>
      <c r="AQ57" s="84"/>
      <c r="AR57" s="84"/>
      <c r="AS57" s="30" t="s">
        <v>260</v>
      </c>
      <c r="AT57" s="31">
        <v>214.0</v>
      </c>
      <c r="AU57" s="32">
        <v>168.0</v>
      </c>
      <c r="AV57" s="5">
        <v>72.0</v>
      </c>
      <c r="AW57" s="6">
        <v>417.0</v>
      </c>
      <c r="AX57" s="84">
        <v>0.5654135338345865</v>
      </c>
      <c r="AY57" s="84">
        <v>0.6492307692307693</v>
      </c>
      <c r="AZ57" s="84">
        <v>0.592929292929293</v>
      </c>
      <c r="BA57" s="84">
        <v>0.5953224317640254</v>
      </c>
      <c r="BB57" s="84">
        <v>-0.0023931388347324667</v>
      </c>
    </row>
    <row r="58" ht="12.75" customHeight="1">
      <c r="A58" s="2" t="s">
        <v>75</v>
      </c>
      <c r="B58" s="68">
        <f t="shared" si="1"/>
        <v>304</v>
      </c>
      <c r="C58" s="69">
        <f t="shared" si="2"/>
        <v>120</v>
      </c>
      <c r="D58" s="68">
        <f t="shared" si="3"/>
        <v>153</v>
      </c>
      <c r="E58" s="69">
        <f t="shared" si="4"/>
        <v>162</v>
      </c>
      <c r="F58" s="85">
        <f t="shared" si="5"/>
        <v>0.7169811321</v>
      </c>
      <c r="G58" s="86">
        <f t="shared" si="6"/>
        <v>0.4857142857</v>
      </c>
      <c r="H58" s="87">
        <f t="shared" si="7"/>
        <v>0.6184032476</v>
      </c>
      <c r="I58" s="88">
        <f t="shared" si="8"/>
        <v>0.6305818674</v>
      </c>
      <c r="J58" s="74">
        <f t="shared" si="9"/>
        <v>0.7429245283</v>
      </c>
      <c r="K58" s="96"/>
      <c r="L58" s="76"/>
      <c r="M58" s="76"/>
      <c r="N58" s="90">
        <f t="shared" si="10"/>
        <v>0.7169811321</v>
      </c>
      <c r="O58" s="90">
        <f t="shared" si="11"/>
        <v>0.4857142857</v>
      </c>
      <c r="P58" s="91">
        <f t="shared" si="12"/>
        <v>0.6184032476</v>
      </c>
      <c r="Q58" s="92">
        <v>0.5604395604395604</v>
      </c>
      <c r="R58" s="92">
        <v>0.6523605150214592</v>
      </c>
      <c r="S58" s="92"/>
      <c r="T58" s="93"/>
      <c r="U58" s="94"/>
      <c r="V58" s="93"/>
      <c r="W58" s="93"/>
      <c r="X58" s="81"/>
      <c r="Y58" s="95"/>
      <c r="Z58" s="3">
        <v>304.0</v>
      </c>
      <c r="AA58" s="4">
        <v>120.0</v>
      </c>
      <c r="AB58" s="5">
        <v>153.0</v>
      </c>
      <c r="AC58" s="6">
        <v>162.0</v>
      </c>
      <c r="AD58" s="83"/>
      <c r="AE58" s="49"/>
      <c r="AF58" s="84"/>
      <c r="AG58" s="2" t="s">
        <v>75</v>
      </c>
      <c r="AH58" s="3">
        <v>304.0</v>
      </c>
      <c r="AI58" s="4">
        <v>120.0</v>
      </c>
      <c r="AJ58" s="5">
        <v>153.0</v>
      </c>
      <c r="AK58" s="6">
        <v>162.0</v>
      </c>
      <c r="AL58" s="84">
        <f t="shared" si="13"/>
        <v>0.347639485</v>
      </c>
      <c r="AM58" s="84">
        <f t="shared" si="14"/>
        <v>0.4395604396</v>
      </c>
      <c r="AN58" s="84">
        <f t="shared" si="15"/>
        <v>0.3815967524</v>
      </c>
      <c r="AO58" s="84">
        <f t="shared" si="16"/>
        <v>0.3805464808</v>
      </c>
      <c r="AP58" s="84">
        <f t="shared" si="17"/>
        <v>0.001050271538</v>
      </c>
      <c r="AQ58" s="84"/>
      <c r="AR58" s="84"/>
      <c r="AS58" s="30" t="s">
        <v>281</v>
      </c>
      <c r="AT58" s="31">
        <v>336.0</v>
      </c>
      <c r="AU58" s="32">
        <v>279.0</v>
      </c>
      <c r="AV58" s="5">
        <v>117.0</v>
      </c>
      <c r="AW58" s="6">
        <v>592.0</v>
      </c>
      <c r="AX58" s="84">
        <v>0.6204379562043796</v>
      </c>
      <c r="AY58" s="84">
        <v>0.6875</v>
      </c>
      <c r="AZ58" s="84">
        <v>0.6417910447761194</v>
      </c>
      <c r="BA58" s="84">
        <v>0.6441365463321167</v>
      </c>
      <c r="BB58" s="84">
        <v>-0.0023455015559973313</v>
      </c>
    </row>
    <row r="59" ht="12.75" customHeight="1">
      <c r="A59" s="2" t="s">
        <v>76</v>
      </c>
      <c r="B59" s="68">
        <f t="shared" si="1"/>
        <v>426</v>
      </c>
      <c r="C59" s="69">
        <f t="shared" si="2"/>
        <v>278</v>
      </c>
      <c r="D59" s="68">
        <f t="shared" si="3"/>
        <v>276</v>
      </c>
      <c r="E59" s="69">
        <f t="shared" si="4"/>
        <v>469</v>
      </c>
      <c r="F59" s="85">
        <f t="shared" si="5"/>
        <v>0.6051136364</v>
      </c>
      <c r="G59" s="86">
        <f t="shared" si="6"/>
        <v>0.3704697987</v>
      </c>
      <c r="H59" s="87">
        <f t="shared" si="7"/>
        <v>0.4844720497</v>
      </c>
      <c r="I59" s="88">
        <f t="shared" si="8"/>
        <v>0.6176673568</v>
      </c>
      <c r="J59" s="74">
        <f t="shared" si="9"/>
        <v>1.058238636</v>
      </c>
      <c r="K59" s="96"/>
      <c r="L59" s="76"/>
      <c r="M59" s="76"/>
      <c r="N59" s="90">
        <f t="shared" si="10"/>
        <v>0.6051136364</v>
      </c>
      <c r="O59" s="90">
        <f t="shared" si="11"/>
        <v>0.3704697987</v>
      </c>
      <c r="P59" s="91">
        <f t="shared" si="12"/>
        <v>0.4844720497</v>
      </c>
      <c r="Q59" s="92">
        <v>0.4981949458483754</v>
      </c>
      <c r="R59" s="92">
        <v>0.4759776536312849</v>
      </c>
      <c r="S59" s="92"/>
      <c r="T59" s="93"/>
      <c r="U59" s="94"/>
      <c r="V59" s="93"/>
      <c r="W59" s="93"/>
      <c r="X59" s="81"/>
      <c r="Y59" s="95"/>
      <c r="Z59" s="3">
        <v>426.0</v>
      </c>
      <c r="AA59" s="4">
        <v>278.0</v>
      </c>
      <c r="AB59" s="5">
        <v>276.0</v>
      </c>
      <c r="AC59" s="6">
        <v>469.0</v>
      </c>
      <c r="AD59" s="83"/>
      <c r="AE59" s="49"/>
      <c r="AF59" s="84"/>
      <c r="AG59" s="2" t="s">
        <v>76</v>
      </c>
      <c r="AH59" s="3">
        <v>426.0</v>
      </c>
      <c r="AI59" s="4">
        <v>278.0</v>
      </c>
      <c r="AJ59" s="5">
        <v>276.0</v>
      </c>
      <c r="AK59" s="6">
        <v>469.0</v>
      </c>
      <c r="AL59" s="84">
        <f t="shared" si="13"/>
        <v>0.5240223464</v>
      </c>
      <c r="AM59" s="84">
        <f t="shared" si="14"/>
        <v>0.5018050542</v>
      </c>
      <c r="AN59" s="84">
        <f t="shared" si="15"/>
        <v>0.5155279503</v>
      </c>
      <c r="AO59" s="84">
        <f t="shared" si="16"/>
        <v>0.514618273</v>
      </c>
      <c r="AP59" s="84">
        <f t="shared" si="17"/>
        <v>0.0009096772968</v>
      </c>
      <c r="AQ59" s="84"/>
      <c r="AR59" s="84"/>
      <c r="AS59" s="30" t="s">
        <v>285</v>
      </c>
      <c r="AT59" s="31">
        <v>261.0</v>
      </c>
      <c r="AU59" s="32">
        <v>131.0</v>
      </c>
      <c r="AV59" s="5">
        <v>123.0</v>
      </c>
      <c r="AW59" s="6">
        <v>263.0</v>
      </c>
      <c r="AX59" s="84">
        <v>0.30677290836653387</v>
      </c>
      <c r="AY59" s="84">
        <v>0.4740740740740741</v>
      </c>
      <c r="AZ59" s="84">
        <v>0.36528497409326427</v>
      </c>
      <c r="BA59" s="84">
        <v>0.3676255554611185</v>
      </c>
      <c r="BB59" s="84">
        <v>-0.0023405813678542553</v>
      </c>
    </row>
    <row r="60" ht="12.75" customHeight="1">
      <c r="A60" s="2" t="s">
        <v>77</v>
      </c>
      <c r="B60" s="68">
        <f t="shared" si="1"/>
        <v>162</v>
      </c>
      <c r="C60" s="69">
        <f t="shared" si="2"/>
        <v>144</v>
      </c>
      <c r="D60" s="68">
        <f t="shared" si="3"/>
        <v>39</v>
      </c>
      <c r="E60" s="69">
        <f t="shared" si="4"/>
        <v>139</v>
      </c>
      <c r="F60" s="85">
        <f t="shared" si="5"/>
        <v>0.5294117647</v>
      </c>
      <c r="G60" s="86">
        <f t="shared" si="6"/>
        <v>0.2191011236</v>
      </c>
      <c r="H60" s="87">
        <f t="shared" si="7"/>
        <v>0.4152892562</v>
      </c>
      <c r="I60" s="88">
        <f t="shared" si="8"/>
        <v>0.6219008264</v>
      </c>
      <c r="J60" s="74">
        <f t="shared" si="9"/>
        <v>0.5816993464</v>
      </c>
      <c r="K60" s="96"/>
      <c r="L60" s="76"/>
      <c r="M60" s="76"/>
      <c r="N60" s="90">
        <f t="shared" si="10"/>
        <v>0.5294117647</v>
      </c>
      <c r="O60" s="90">
        <f t="shared" si="11"/>
        <v>0.2191011236</v>
      </c>
      <c r="P60" s="91">
        <f t="shared" si="12"/>
        <v>0.4152892562</v>
      </c>
      <c r="Q60" s="92">
        <v>0.21311475409836064</v>
      </c>
      <c r="R60" s="92">
        <v>0.5382059800664452</v>
      </c>
      <c r="S60" s="92"/>
      <c r="T60" s="93"/>
      <c r="U60" s="94"/>
      <c r="V60" s="93"/>
      <c r="W60" s="93"/>
      <c r="X60" s="81"/>
      <c r="Y60" s="95"/>
      <c r="Z60" s="3">
        <v>162.0</v>
      </c>
      <c r="AA60" s="4">
        <v>144.0</v>
      </c>
      <c r="AB60" s="5">
        <v>39.0</v>
      </c>
      <c r="AC60" s="6">
        <v>139.0</v>
      </c>
      <c r="AD60" s="83"/>
      <c r="AE60" s="49"/>
      <c r="AF60" s="84"/>
      <c r="AG60" s="2" t="s">
        <v>77</v>
      </c>
      <c r="AH60" s="3">
        <v>162.0</v>
      </c>
      <c r="AI60" s="4">
        <v>144.0</v>
      </c>
      <c r="AJ60" s="5">
        <v>39.0</v>
      </c>
      <c r="AK60" s="6">
        <v>139.0</v>
      </c>
      <c r="AL60" s="84">
        <f t="shared" si="13"/>
        <v>0.4617940199</v>
      </c>
      <c r="AM60" s="84">
        <f t="shared" si="14"/>
        <v>0.7868852459</v>
      </c>
      <c r="AN60" s="84">
        <f t="shared" si="15"/>
        <v>0.5847107438</v>
      </c>
      <c r="AO60" s="84">
        <f t="shared" si="16"/>
        <v>0.5811510385</v>
      </c>
      <c r="AP60" s="84">
        <f t="shared" si="17"/>
        <v>0.00355970527</v>
      </c>
      <c r="AQ60" s="84"/>
      <c r="AR60" s="84"/>
      <c r="AS60" s="2" t="s">
        <v>80</v>
      </c>
      <c r="AT60" s="3">
        <v>405.0</v>
      </c>
      <c r="AU60" s="4">
        <v>220.0</v>
      </c>
      <c r="AV60" s="5">
        <v>160.0</v>
      </c>
      <c r="AW60" s="6">
        <v>304.0</v>
      </c>
      <c r="AX60" s="84">
        <v>0.674565560821485</v>
      </c>
      <c r="AY60" s="84">
        <v>0.765079365079365</v>
      </c>
      <c r="AZ60" s="84">
        <v>0.7046413502109705</v>
      </c>
      <c r="BA60" s="84">
        <v>0.7069603435823365</v>
      </c>
      <c r="BB60" s="84">
        <v>-0.002318993371365985</v>
      </c>
    </row>
    <row r="61" ht="12.75" customHeight="1">
      <c r="A61" s="2" t="s">
        <v>78</v>
      </c>
      <c r="B61" s="68">
        <f t="shared" si="1"/>
        <v>236</v>
      </c>
      <c r="C61" s="69">
        <f t="shared" si="2"/>
        <v>186</v>
      </c>
      <c r="D61" s="68">
        <f t="shared" si="3"/>
        <v>87</v>
      </c>
      <c r="E61" s="69">
        <f t="shared" si="4"/>
        <v>234</v>
      </c>
      <c r="F61" s="85">
        <f t="shared" si="5"/>
        <v>0.5592417062</v>
      </c>
      <c r="G61" s="86">
        <f t="shared" si="6"/>
        <v>0.2710280374</v>
      </c>
      <c r="H61" s="87">
        <f t="shared" si="7"/>
        <v>0.4347240915</v>
      </c>
      <c r="I61" s="88">
        <f t="shared" si="8"/>
        <v>0.6325706595</v>
      </c>
      <c r="J61" s="74">
        <f t="shared" si="9"/>
        <v>0.7606635071</v>
      </c>
      <c r="K61" s="96"/>
      <c r="L61" s="76"/>
      <c r="M61" s="76"/>
      <c r="N61" s="90">
        <f t="shared" si="10"/>
        <v>0.5592417062</v>
      </c>
      <c r="O61" s="90">
        <f t="shared" si="11"/>
        <v>0.2710280374</v>
      </c>
      <c r="P61" s="91">
        <f t="shared" si="12"/>
        <v>0.4347240915</v>
      </c>
      <c r="Q61" s="92">
        <v>0.31868131868131866</v>
      </c>
      <c r="R61" s="92">
        <v>0.502127659574468</v>
      </c>
      <c r="S61" s="92"/>
      <c r="T61" s="93"/>
      <c r="U61" s="94"/>
      <c r="V61" s="93"/>
      <c r="W61" s="93"/>
      <c r="X61" s="81"/>
      <c r="Y61" s="95"/>
      <c r="Z61" s="3">
        <v>236.0</v>
      </c>
      <c r="AA61" s="4">
        <v>186.0</v>
      </c>
      <c r="AB61" s="5">
        <v>87.0</v>
      </c>
      <c r="AC61" s="6">
        <v>234.0</v>
      </c>
      <c r="AD61" s="83"/>
      <c r="AE61" s="49"/>
      <c r="AF61" s="84"/>
      <c r="AG61" s="2" t="s">
        <v>78</v>
      </c>
      <c r="AH61" s="3">
        <v>236.0</v>
      </c>
      <c r="AI61" s="4">
        <v>186.0</v>
      </c>
      <c r="AJ61" s="5">
        <v>87.0</v>
      </c>
      <c r="AK61" s="6">
        <v>234.0</v>
      </c>
      <c r="AL61" s="84">
        <f t="shared" si="13"/>
        <v>0.4978723404</v>
      </c>
      <c r="AM61" s="84">
        <f t="shared" si="14"/>
        <v>0.6813186813</v>
      </c>
      <c r="AN61" s="84">
        <f t="shared" si="15"/>
        <v>0.5652759085</v>
      </c>
      <c r="AO61" s="84">
        <f t="shared" si="16"/>
        <v>0.5647162724</v>
      </c>
      <c r="AP61" s="84">
        <f t="shared" si="17"/>
        <v>0.0005596361013</v>
      </c>
      <c r="AQ61" s="84"/>
      <c r="AR61" s="84"/>
      <c r="AS61" s="30" t="s">
        <v>180</v>
      </c>
      <c r="AT61" s="31">
        <v>123.0</v>
      </c>
      <c r="AU61" s="32">
        <v>65.0</v>
      </c>
      <c r="AV61" s="5">
        <v>34.0</v>
      </c>
      <c r="AW61" s="6">
        <v>35.0</v>
      </c>
      <c r="AX61" s="84">
        <v>0.3298245614035088</v>
      </c>
      <c r="AY61" s="84">
        <v>0.41007194244604317</v>
      </c>
      <c r="AZ61" s="84">
        <v>0.3561320754716981</v>
      </c>
      <c r="BA61" s="84">
        <v>0.3584031216004039</v>
      </c>
      <c r="BB61" s="84">
        <v>-0.002271046128705767</v>
      </c>
    </row>
    <row r="62" ht="12.75" customHeight="1">
      <c r="A62" s="2" t="s">
        <v>79</v>
      </c>
      <c r="B62" s="68">
        <f t="shared" si="1"/>
        <v>301</v>
      </c>
      <c r="C62" s="69">
        <f t="shared" si="2"/>
        <v>153</v>
      </c>
      <c r="D62" s="68">
        <f t="shared" si="3"/>
        <v>141</v>
      </c>
      <c r="E62" s="69">
        <f t="shared" si="4"/>
        <v>206</v>
      </c>
      <c r="F62" s="85">
        <f t="shared" si="5"/>
        <v>0.6629955947</v>
      </c>
      <c r="G62" s="86">
        <f t="shared" si="6"/>
        <v>0.4063400576</v>
      </c>
      <c r="H62" s="87">
        <f t="shared" si="7"/>
        <v>0.5518102372</v>
      </c>
      <c r="I62" s="88">
        <f t="shared" si="8"/>
        <v>0.6329588015</v>
      </c>
      <c r="J62" s="74">
        <f t="shared" si="9"/>
        <v>0.7643171806</v>
      </c>
      <c r="K62" s="96"/>
      <c r="L62" s="76"/>
      <c r="M62" s="76"/>
      <c r="N62" s="90">
        <f t="shared" si="10"/>
        <v>0.6629955947</v>
      </c>
      <c r="O62" s="90">
        <f t="shared" si="11"/>
        <v>0.4063400576</v>
      </c>
      <c r="P62" s="91">
        <f t="shared" si="12"/>
        <v>0.5518102372</v>
      </c>
      <c r="Q62" s="92">
        <v>0.47959183673469385</v>
      </c>
      <c r="R62" s="92">
        <v>0.5936883629191322</v>
      </c>
      <c r="S62" s="92"/>
      <c r="T62" s="93"/>
      <c r="U62" s="94"/>
      <c r="V62" s="93"/>
      <c r="W62" s="93"/>
      <c r="X62" s="81"/>
      <c r="Y62" s="95"/>
      <c r="Z62" s="3">
        <v>301.0</v>
      </c>
      <c r="AA62" s="4">
        <v>153.0</v>
      </c>
      <c r="AB62" s="5">
        <v>141.0</v>
      </c>
      <c r="AC62" s="6">
        <v>206.0</v>
      </c>
      <c r="AD62" s="83"/>
      <c r="AE62" s="49"/>
      <c r="AF62" s="84"/>
      <c r="AG62" s="2" t="s">
        <v>79</v>
      </c>
      <c r="AH62" s="3">
        <v>301.0</v>
      </c>
      <c r="AI62" s="4">
        <v>153.0</v>
      </c>
      <c r="AJ62" s="5">
        <v>141.0</v>
      </c>
      <c r="AK62" s="6">
        <v>206.0</v>
      </c>
      <c r="AL62" s="84">
        <f t="shared" si="13"/>
        <v>0.4063116371</v>
      </c>
      <c r="AM62" s="84">
        <f t="shared" si="14"/>
        <v>0.5204081633</v>
      </c>
      <c r="AN62" s="84">
        <f t="shared" si="15"/>
        <v>0.4481897628</v>
      </c>
      <c r="AO62" s="84">
        <f t="shared" si="16"/>
        <v>0.4474418167</v>
      </c>
      <c r="AP62" s="84">
        <f t="shared" si="17"/>
        <v>0.0007479460779</v>
      </c>
      <c r="AQ62" s="84"/>
      <c r="AR62" s="84"/>
      <c r="AS62" s="30" t="s">
        <v>175</v>
      </c>
      <c r="AT62" s="31">
        <v>635.0</v>
      </c>
      <c r="AU62" s="32">
        <v>615.0</v>
      </c>
      <c r="AV62" s="5">
        <v>93.0</v>
      </c>
      <c r="AW62" s="6">
        <v>231.0</v>
      </c>
      <c r="AX62" s="84">
        <v>0.22994652406417113</v>
      </c>
      <c r="AY62" s="84">
        <v>0.3743718592964824</v>
      </c>
      <c r="AZ62" s="84">
        <v>0.2801047120418848</v>
      </c>
      <c r="BA62" s="84">
        <v>0.28231584342407223</v>
      </c>
      <c r="BB62" s="84">
        <v>-0.0022111313821874257</v>
      </c>
    </row>
    <row r="63" ht="12.75" customHeight="1">
      <c r="A63" s="2" t="s">
        <v>80</v>
      </c>
      <c r="B63" s="68">
        <f t="shared" si="1"/>
        <v>405</v>
      </c>
      <c r="C63" s="69">
        <f t="shared" si="2"/>
        <v>220</v>
      </c>
      <c r="D63" s="68">
        <f t="shared" si="3"/>
        <v>160</v>
      </c>
      <c r="E63" s="69">
        <f t="shared" si="4"/>
        <v>304</v>
      </c>
      <c r="F63" s="85">
        <f t="shared" si="5"/>
        <v>0.648</v>
      </c>
      <c r="G63" s="86">
        <f t="shared" si="6"/>
        <v>0.3448275862</v>
      </c>
      <c r="H63" s="87">
        <f t="shared" si="7"/>
        <v>0.5188246097</v>
      </c>
      <c r="I63" s="88">
        <f t="shared" si="8"/>
        <v>0.6510560147</v>
      </c>
      <c r="J63" s="74">
        <f t="shared" si="9"/>
        <v>0.7424</v>
      </c>
      <c r="K63" s="96"/>
      <c r="L63" s="76"/>
      <c r="M63" s="76"/>
      <c r="N63" s="90">
        <f t="shared" si="10"/>
        <v>0.648</v>
      </c>
      <c r="O63" s="90">
        <f t="shared" si="11"/>
        <v>0.3448275862</v>
      </c>
      <c r="P63" s="91">
        <f t="shared" si="12"/>
        <v>0.5188246097</v>
      </c>
      <c r="Q63" s="92">
        <v>0.42105263157894735</v>
      </c>
      <c r="R63" s="92">
        <v>0.5712270803949224</v>
      </c>
      <c r="S63" s="92"/>
      <c r="T63" s="93"/>
      <c r="U63" s="94"/>
      <c r="V63" s="93"/>
      <c r="W63" s="93"/>
      <c r="X63" s="81"/>
      <c r="Y63" s="95"/>
      <c r="Z63" s="3">
        <v>405.0</v>
      </c>
      <c r="AA63" s="4">
        <v>220.0</v>
      </c>
      <c r="AB63" s="5">
        <v>160.0</v>
      </c>
      <c r="AC63" s="6">
        <v>304.0</v>
      </c>
      <c r="AD63" s="83"/>
      <c r="AE63" s="49"/>
      <c r="AF63" s="84"/>
      <c r="AG63" s="2" t="s">
        <v>80</v>
      </c>
      <c r="AH63" s="3">
        <v>405.0</v>
      </c>
      <c r="AI63" s="4">
        <v>220.0</v>
      </c>
      <c r="AJ63" s="5">
        <v>160.0</v>
      </c>
      <c r="AK63" s="6">
        <v>304.0</v>
      </c>
      <c r="AL63" s="84">
        <f t="shared" si="13"/>
        <v>0.4287729196</v>
      </c>
      <c r="AM63" s="84">
        <f t="shared" si="14"/>
        <v>0.5789473684</v>
      </c>
      <c r="AN63" s="84">
        <f t="shared" si="15"/>
        <v>0.4811753903</v>
      </c>
      <c r="AO63" s="84">
        <f t="shared" si="16"/>
        <v>0.48327946</v>
      </c>
      <c r="AP63" s="84">
        <f t="shared" si="17"/>
        <v>-0.00210406978</v>
      </c>
      <c r="AQ63" s="84"/>
      <c r="AR63" s="84"/>
      <c r="AS63" s="30" t="s">
        <v>294</v>
      </c>
      <c r="AT63" s="31">
        <v>204.0</v>
      </c>
      <c r="AU63" s="32">
        <v>192.0</v>
      </c>
      <c r="AV63" s="5">
        <v>77.0</v>
      </c>
      <c r="AW63" s="6">
        <v>236.0</v>
      </c>
      <c r="AX63" s="84">
        <v>0.3419354838709677</v>
      </c>
      <c r="AY63" s="84">
        <v>0.5411764705882353</v>
      </c>
      <c r="AZ63" s="84">
        <v>0.4125</v>
      </c>
      <c r="BA63" s="84">
        <v>0.4146306796204933</v>
      </c>
      <c r="BB63" s="84">
        <v>-0.0021306796204933476</v>
      </c>
    </row>
    <row r="64" ht="12.75" customHeight="1">
      <c r="A64" s="2" t="s">
        <v>81</v>
      </c>
      <c r="B64" s="68">
        <f t="shared" si="1"/>
        <v>182</v>
      </c>
      <c r="C64" s="69">
        <f t="shared" si="2"/>
        <v>66</v>
      </c>
      <c r="D64" s="68">
        <f t="shared" si="3"/>
        <v>87</v>
      </c>
      <c r="E64" s="69">
        <f t="shared" si="4"/>
        <v>97</v>
      </c>
      <c r="F64" s="85">
        <f t="shared" si="5"/>
        <v>0.7338709677</v>
      </c>
      <c r="G64" s="86">
        <f t="shared" si="6"/>
        <v>0.472826087</v>
      </c>
      <c r="H64" s="87">
        <f t="shared" si="7"/>
        <v>0.6226851852</v>
      </c>
      <c r="I64" s="88">
        <f t="shared" si="8"/>
        <v>0.6458333333</v>
      </c>
      <c r="J64" s="74">
        <f t="shared" si="9"/>
        <v>0.7419354839</v>
      </c>
      <c r="K64" s="96"/>
      <c r="L64" s="76"/>
      <c r="M64" s="76"/>
      <c r="N64" s="90">
        <f t="shared" si="10"/>
        <v>0.7338709677</v>
      </c>
      <c r="O64" s="90">
        <f t="shared" si="11"/>
        <v>0.472826087</v>
      </c>
      <c r="P64" s="91">
        <f t="shared" si="12"/>
        <v>0.6226851852</v>
      </c>
      <c r="Q64" s="92">
        <v>0.5686274509803921</v>
      </c>
      <c r="R64" s="92">
        <v>0.6523297491039427</v>
      </c>
      <c r="S64" s="92"/>
      <c r="T64" s="93"/>
      <c r="U64" s="94"/>
      <c r="V64" s="93"/>
      <c r="W64" s="93"/>
      <c r="X64" s="81"/>
      <c r="Y64" s="95"/>
      <c r="Z64" s="3">
        <v>182.0</v>
      </c>
      <c r="AA64" s="4">
        <v>66.0</v>
      </c>
      <c r="AB64" s="5">
        <v>87.0</v>
      </c>
      <c r="AC64" s="6">
        <v>97.0</v>
      </c>
      <c r="AD64" s="83"/>
      <c r="AE64" s="49"/>
      <c r="AF64" s="84"/>
      <c r="AG64" s="2" t="s">
        <v>81</v>
      </c>
      <c r="AH64" s="3">
        <v>182.0</v>
      </c>
      <c r="AI64" s="4">
        <v>66.0</v>
      </c>
      <c r="AJ64" s="5">
        <v>87.0</v>
      </c>
      <c r="AK64" s="6">
        <v>97.0</v>
      </c>
      <c r="AL64" s="84">
        <f t="shared" si="13"/>
        <v>0.3476702509</v>
      </c>
      <c r="AM64" s="84">
        <f t="shared" si="14"/>
        <v>0.431372549</v>
      </c>
      <c r="AN64" s="84">
        <f t="shared" si="15"/>
        <v>0.3773148148</v>
      </c>
      <c r="AO64" s="84">
        <f t="shared" si="16"/>
        <v>0.3775302219</v>
      </c>
      <c r="AP64" s="84">
        <f t="shared" si="17"/>
        <v>-0.0002154070363</v>
      </c>
      <c r="AQ64" s="84"/>
      <c r="AR64" s="84"/>
      <c r="AS64" s="30" t="s">
        <v>235</v>
      </c>
      <c r="AT64" s="31">
        <v>344.0</v>
      </c>
      <c r="AU64" s="32">
        <v>128.0</v>
      </c>
      <c r="AV64" s="5">
        <v>158.0</v>
      </c>
      <c r="AW64" s="6">
        <v>198.0</v>
      </c>
      <c r="AX64" s="84">
        <v>0.48036253776435045</v>
      </c>
      <c r="AY64" s="84">
        <v>0.6868131868131868</v>
      </c>
      <c r="AZ64" s="84">
        <v>0.5536062378167641</v>
      </c>
      <c r="BA64" s="84">
        <v>0.5557346941595565</v>
      </c>
      <c r="BB64" s="84">
        <v>-0.002128456342792351</v>
      </c>
    </row>
    <row r="65" ht="12.75" customHeight="1">
      <c r="A65" s="2" t="s">
        <v>82</v>
      </c>
      <c r="B65" s="68">
        <f t="shared" si="1"/>
        <v>160</v>
      </c>
      <c r="C65" s="69">
        <f t="shared" si="2"/>
        <v>76</v>
      </c>
      <c r="D65" s="68">
        <f t="shared" si="3"/>
        <v>80</v>
      </c>
      <c r="E65" s="69">
        <f t="shared" si="4"/>
        <v>85</v>
      </c>
      <c r="F65" s="85">
        <f t="shared" si="5"/>
        <v>0.6779661017</v>
      </c>
      <c r="G65" s="86">
        <f t="shared" si="6"/>
        <v>0.4848484848</v>
      </c>
      <c r="H65" s="87">
        <f t="shared" si="7"/>
        <v>0.5985037406</v>
      </c>
      <c r="I65" s="88">
        <f t="shared" si="8"/>
        <v>0.6109725686</v>
      </c>
      <c r="J65" s="74">
        <f t="shared" si="9"/>
        <v>0.6991525424</v>
      </c>
      <c r="K65" s="96"/>
      <c r="L65" s="76"/>
      <c r="M65" s="76"/>
      <c r="N65" s="90">
        <f t="shared" si="10"/>
        <v>0.6779661017</v>
      </c>
      <c r="O65" s="90">
        <f t="shared" si="11"/>
        <v>0.4848484848</v>
      </c>
      <c r="P65" s="91">
        <f t="shared" si="12"/>
        <v>0.5985037406</v>
      </c>
      <c r="Q65" s="92">
        <v>0.5128205128205128</v>
      </c>
      <c r="R65" s="92">
        <v>0.6530612244897959</v>
      </c>
      <c r="S65" s="92"/>
      <c r="T65" s="93"/>
      <c r="U65" s="94"/>
      <c r="V65" s="93"/>
      <c r="W65" s="93"/>
      <c r="X65" s="81"/>
      <c r="Y65" s="95"/>
      <c r="Z65" s="3">
        <v>160.0</v>
      </c>
      <c r="AA65" s="4">
        <v>76.0</v>
      </c>
      <c r="AB65" s="5">
        <v>80.0</v>
      </c>
      <c r="AC65" s="6">
        <v>85.0</v>
      </c>
      <c r="AD65" s="83"/>
      <c r="AE65" s="49"/>
      <c r="AF65" s="84"/>
      <c r="AG65" s="2" t="s">
        <v>82</v>
      </c>
      <c r="AH65" s="3">
        <v>160.0</v>
      </c>
      <c r="AI65" s="4">
        <v>76.0</v>
      </c>
      <c r="AJ65" s="5">
        <v>80.0</v>
      </c>
      <c r="AK65" s="6">
        <v>85.0</v>
      </c>
      <c r="AL65" s="84">
        <f t="shared" si="13"/>
        <v>0.3469387755</v>
      </c>
      <c r="AM65" s="84">
        <f t="shared" si="14"/>
        <v>0.4871794872</v>
      </c>
      <c r="AN65" s="84">
        <f t="shared" si="15"/>
        <v>0.4014962594</v>
      </c>
      <c r="AO65" s="84">
        <f t="shared" si="16"/>
        <v>0.3977600594</v>
      </c>
      <c r="AP65" s="84">
        <f t="shared" si="17"/>
        <v>0.003736199969</v>
      </c>
      <c r="AQ65" s="84"/>
      <c r="AR65" s="84"/>
      <c r="AS65" s="2" t="s">
        <v>99</v>
      </c>
      <c r="AT65" s="3">
        <v>188.0</v>
      </c>
      <c r="AU65" s="4">
        <v>55.0</v>
      </c>
      <c r="AV65" s="5">
        <v>96.0</v>
      </c>
      <c r="AW65" s="6">
        <v>56.0</v>
      </c>
      <c r="AX65" s="84">
        <v>0.4287729196050776</v>
      </c>
      <c r="AY65" s="84">
        <v>0.5789473684210527</v>
      </c>
      <c r="AZ65" s="84">
        <v>0.48117539026629935</v>
      </c>
      <c r="BA65" s="84">
        <v>0.48327946004602473</v>
      </c>
      <c r="BB65" s="84">
        <v>-0.0021040697797253816</v>
      </c>
    </row>
    <row r="66" ht="12.75" customHeight="1">
      <c r="A66" s="2" t="s">
        <v>83</v>
      </c>
      <c r="B66" s="68">
        <f t="shared" si="1"/>
        <v>782</v>
      </c>
      <c r="C66" s="69">
        <f t="shared" si="2"/>
        <v>559</v>
      </c>
      <c r="D66" s="68">
        <f t="shared" si="3"/>
        <v>241</v>
      </c>
      <c r="E66" s="69">
        <f t="shared" si="4"/>
        <v>445</v>
      </c>
      <c r="F66" s="85">
        <f t="shared" si="5"/>
        <v>0.5831469053</v>
      </c>
      <c r="G66" s="86">
        <f t="shared" si="6"/>
        <v>0.3513119534</v>
      </c>
      <c r="H66" s="87">
        <f t="shared" si="7"/>
        <v>0.5046867292</v>
      </c>
      <c r="I66" s="88">
        <f t="shared" si="8"/>
        <v>0.605328071</v>
      </c>
      <c r="J66" s="74">
        <f t="shared" si="9"/>
        <v>0.5115585384</v>
      </c>
      <c r="K66" s="96"/>
      <c r="L66" s="76"/>
      <c r="M66" s="76"/>
      <c r="N66" s="90">
        <f t="shared" si="10"/>
        <v>0.5831469053</v>
      </c>
      <c r="O66" s="90">
        <f t="shared" si="11"/>
        <v>0.3513119534</v>
      </c>
      <c r="P66" s="91">
        <f t="shared" si="12"/>
        <v>0.5046867292</v>
      </c>
      <c r="Q66" s="92">
        <v>0.30125</v>
      </c>
      <c r="R66" s="92">
        <v>0.6373268133659332</v>
      </c>
      <c r="S66" s="92"/>
      <c r="T66" s="93"/>
      <c r="U66" s="94"/>
      <c r="V66" s="93"/>
      <c r="W66" s="93"/>
      <c r="X66" s="81"/>
      <c r="Y66" s="95"/>
      <c r="Z66" s="3">
        <v>782.0</v>
      </c>
      <c r="AA66" s="4">
        <v>559.0</v>
      </c>
      <c r="AB66" s="5">
        <v>241.0</v>
      </c>
      <c r="AC66" s="6">
        <v>445.0</v>
      </c>
      <c r="AD66" s="83"/>
      <c r="AE66" s="49"/>
      <c r="AF66" s="84"/>
      <c r="AG66" s="2" t="s">
        <v>83</v>
      </c>
      <c r="AH66" s="3">
        <v>782.0</v>
      </c>
      <c r="AI66" s="4">
        <v>559.0</v>
      </c>
      <c r="AJ66" s="5">
        <v>241.0</v>
      </c>
      <c r="AK66" s="6">
        <v>445.0</v>
      </c>
      <c r="AL66" s="84">
        <f t="shared" si="13"/>
        <v>0.3626731866</v>
      </c>
      <c r="AM66" s="84">
        <f t="shared" si="14"/>
        <v>0.69875</v>
      </c>
      <c r="AN66" s="84">
        <f t="shared" si="15"/>
        <v>0.4953132708</v>
      </c>
      <c r="AO66" s="84">
        <f t="shared" si="16"/>
        <v>0.4861001823</v>
      </c>
      <c r="AP66" s="84">
        <f t="shared" si="17"/>
        <v>0.009213088516</v>
      </c>
      <c r="AQ66" s="84"/>
      <c r="AR66" s="84"/>
      <c r="AS66" s="30" t="s">
        <v>288</v>
      </c>
      <c r="AT66" s="31">
        <v>317.0</v>
      </c>
      <c r="AU66" s="32">
        <v>296.0</v>
      </c>
      <c r="AV66" s="5">
        <v>107.0</v>
      </c>
      <c r="AW66" s="6">
        <v>405.0</v>
      </c>
      <c r="AX66" s="84">
        <v>0.36153846153846153</v>
      </c>
      <c r="AY66" s="84">
        <v>0.49029126213592233</v>
      </c>
      <c r="AZ66" s="84">
        <v>0.40604026845637586</v>
      </c>
      <c r="BA66" s="84">
        <v>0.40810108321135175</v>
      </c>
      <c r="BB66" s="84">
        <v>-0.0020608147549758815</v>
      </c>
    </row>
    <row r="67" ht="12.75" customHeight="1">
      <c r="A67" s="2" t="s">
        <v>84</v>
      </c>
      <c r="B67" s="68">
        <f t="shared" si="1"/>
        <v>350</v>
      </c>
      <c r="C67" s="69">
        <f t="shared" si="2"/>
        <v>154</v>
      </c>
      <c r="D67" s="68">
        <f t="shared" si="3"/>
        <v>213</v>
      </c>
      <c r="E67" s="69">
        <f t="shared" si="4"/>
        <v>292</v>
      </c>
      <c r="F67" s="85">
        <f t="shared" si="5"/>
        <v>0.6944444444</v>
      </c>
      <c r="G67" s="86">
        <f t="shared" si="6"/>
        <v>0.4217821782</v>
      </c>
      <c r="H67" s="87">
        <f t="shared" si="7"/>
        <v>0.5579781962</v>
      </c>
      <c r="I67" s="88">
        <f t="shared" si="8"/>
        <v>0.6362735382</v>
      </c>
      <c r="J67" s="74">
        <f t="shared" si="9"/>
        <v>1.001984127</v>
      </c>
      <c r="K67" s="96"/>
      <c r="L67" s="76"/>
      <c r="M67" s="76"/>
      <c r="N67" s="90">
        <f t="shared" si="10"/>
        <v>0.6944444444</v>
      </c>
      <c r="O67" s="90">
        <f t="shared" si="11"/>
        <v>0.4217821782</v>
      </c>
      <c r="P67" s="91">
        <f t="shared" si="12"/>
        <v>0.5579781962</v>
      </c>
      <c r="Q67" s="92">
        <v>0.5803814713896458</v>
      </c>
      <c r="R67" s="92">
        <v>0.5451713395638629</v>
      </c>
      <c r="S67" s="92"/>
      <c r="T67" s="93"/>
      <c r="U67" s="94"/>
      <c r="V67" s="93"/>
      <c r="W67" s="93"/>
      <c r="X67" s="81"/>
      <c r="Y67" s="95"/>
      <c r="Z67" s="3">
        <v>350.0</v>
      </c>
      <c r="AA67" s="4">
        <v>154.0</v>
      </c>
      <c r="AB67" s="5">
        <v>213.0</v>
      </c>
      <c r="AC67" s="6">
        <v>292.0</v>
      </c>
      <c r="AD67" s="83"/>
      <c r="AE67" s="49"/>
      <c r="AF67" s="84"/>
      <c r="AG67" s="2" t="s">
        <v>84</v>
      </c>
      <c r="AH67" s="3">
        <v>350.0</v>
      </c>
      <c r="AI67" s="4">
        <v>154.0</v>
      </c>
      <c r="AJ67" s="5">
        <v>213.0</v>
      </c>
      <c r="AK67" s="6">
        <v>292.0</v>
      </c>
      <c r="AL67" s="84">
        <f t="shared" si="13"/>
        <v>0.4548286604</v>
      </c>
      <c r="AM67" s="84">
        <f t="shared" si="14"/>
        <v>0.4196185286</v>
      </c>
      <c r="AN67" s="84">
        <f t="shared" si="15"/>
        <v>0.4420218038</v>
      </c>
      <c r="AO67" s="84">
        <f t="shared" si="16"/>
        <v>0.4406055501</v>
      </c>
      <c r="AP67" s="84">
        <f t="shared" si="17"/>
        <v>0.001416253623</v>
      </c>
      <c r="AQ67" s="84"/>
      <c r="AR67" s="84"/>
      <c r="AS67" s="30" t="s">
        <v>303</v>
      </c>
      <c r="AT67" s="31">
        <v>265.0</v>
      </c>
      <c r="AU67" s="32">
        <v>161.0</v>
      </c>
      <c r="AV67" s="5">
        <v>139.0</v>
      </c>
      <c r="AW67" s="6">
        <v>196.0</v>
      </c>
      <c r="AX67" s="84">
        <v>0.46895424836601307</v>
      </c>
      <c r="AY67" s="84">
        <v>0.6200607902735562</v>
      </c>
      <c r="AZ67" s="84">
        <v>0.5217853347502657</v>
      </c>
      <c r="BA67" s="84">
        <v>0.5238075229187278</v>
      </c>
      <c r="BB67" s="84">
        <v>-0.0020221881684621135</v>
      </c>
    </row>
    <row r="68" ht="12.75" customHeight="1">
      <c r="A68" s="2" t="s">
        <v>85</v>
      </c>
      <c r="B68" s="68">
        <f t="shared" si="1"/>
        <v>248</v>
      </c>
      <c r="C68" s="69">
        <f t="shared" si="2"/>
        <v>124</v>
      </c>
      <c r="D68" s="68">
        <f t="shared" si="3"/>
        <v>160</v>
      </c>
      <c r="E68" s="69">
        <f t="shared" si="4"/>
        <v>242</v>
      </c>
      <c r="F68" s="85">
        <f t="shared" si="5"/>
        <v>0.6666666667</v>
      </c>
      <c r="G68" s="86">
        <f t="shared" si="6"/>
        <v>0.3980099502</v>
      </c>
      <c r="H68" s="87">
        <f t="shared" si="7"/>
        <v>0.5271317829</v>
      </c>
      <c r="I68" s="88">
        <f t="shared" si="8"/>
        <v>0.6330749354</v>
      </c>
      <c r="J68" s="74">
        <f t="shared" si="9"/>
        <v>1.080645161</v>
      </c>
      <c r="K68" s="96"/>
      <c r="L68" s="76"/>
      <c r="M68" s="76"/>
      <c r="N68" s="90">
        <f t="shared" si="10"/>
        <v>0.6666666667</v>
      </c>
      <c r="O68" s="90">
        <f t="shared" si="11"/>
        <v>0.3980099502</v>
      </c>
      <c r="P68" s="91">
        <f t="shared" si="12"/>
        <v>0.5271317829</v>
      </c>
      <c r="Q68" s="92">
        <v>0.5633802816901409</v>
      </c>
      <c r="R68" s="92">
        <v>0.5061224489795918</v>
      </c>
      <c r="S68" s="92"/>
      <c r="T68" s="93"/>
      <c r="U68" s="94"/>
      <c r="V68" s="93"/>
      <c r="W68" s="93"/>
      <c r="X68" s="81"/>
      <c r="Y68" s="95"/>
      <c r="Z68" s="3">
        <v>248.0</v>
      </c>
      <c r="AA68" s="4">
        <v>124.0</v>
      </c>
      <c r="AB68" s="5">
        <v>160.0</v>
      </c>
      <c r="AC68" s="6">
        <v>242.0</v>
      </c>
      <c r="AD68" s="83"/>
      <c r="AE68" s="49"/>
      <c r="AF68" s="84"/>
      <c r="AG68" s="2" t="s">
        <v>85</v>
      </c>
      <c r="AH68" s="3">
        <v>248.0</v>
      </c>
      <c r="AI68" s="4">
        <v>124.0</v>
      </c>
      <c r="AJ68" s="5">
        <v>160.0</v>
      </c>
      <c r="AK68" s="6">
        <v>242.0</v>
      </c>
      <c r="AL68" s="84">
        <f t="shared" si="13"/>
        <v>0.493877551</v>
      </c>
      <c r="AM68" s="84">
        <f t="shared" si="14"/>
        <v>0.4366197183</v>
      </c>
      <c r="AN68" s="84">
        <f t="shared" si="15"/>
        <v>0.4728682171</v>
      </c>
      <c r="AO68" s="84">
        <f t="shared" si="16"/>
        <v>0.4714814983</v>
      </c>
      <c r="AP68" s="84">
        <f t="shared" si="17"/>
        <v>0.001386718773</v>
      </c>
      <c r="AQ68" s="84"/>
      <c r="AR68" s="84"/>
      <c r="AS68" s="2" t="s">
        <v>86</v>
      </c>
      <c r="AT68" s="3">
        <v>402.0</v>
      </c>
      <c r="AU68" s="4">
        <v>143.0</v>
      </c>
      <c r="AV68" s="5">
        <v>154.0</v>
      </c>
      <c r="AW68" s="6">
        <v>132.0</v>
      </c>
      <c r="AX68" s="84">
        <v>0.3903345724907063</v>
      </c>
      <c r="AY68" s="84">
        <v>0.5140845070422535</v>
      </c>
      <c r="AZ68" s="84">
        <v>0.43309002433090027</v>
      </c>
      <c r="BA68" s="84">
        <v>0.4350432416786219</v>
      </c>
      <c r="BB68" s="84">
        <v>-0.0019532173477216364</v>
      </c>
    </row>
    <row r="69" ht="12.75" customHeight="1">
      <c r="A69" s="2" t="s">
        <v>86</v>
      </c>
      <c r="B69" s="68">
        <f t="shared" si="1"/>
        <v>402</v>
      </c>
      <c r="C69" s="69">
        <f t="shared" si="2"/>
        <v>143</v>
      </c>
      <c r="D69" s="68">
        <f t="shared" si="3"/>
        <v>154</v>
      </c>
      <c r="E69" s="69">
        <f t="shared" si="4"/>
        <v>132</v>
      </c>
      <c r="F69" s="85">
        <f t="shared" si="5"/>
        <v>0.7376146789</v>
      </c>
      <c r="G69" s="86">
        <f t="shared" si="6"/>
        <v>0.5384615385</v>
      </c>
      <c r="H69" s="87">
        <f t="shared" si="7"/>
        <v>0.6690734055</v>
      </c>
      <c r="I69" s="88">
        <f t="shared" si="8"/>
        <v>0.642599278</v>
      </c>
      <c r="J69" s="74">
        <f t="shared" si="9"/>
        <v>0.5247706422</v>
      </c>
      <c r="K69" s="96"/>
      <c r="L69" s="76"/>
      <c r="M69" s="76"/>
      <c r="N69" s="90">
        <f t="shared" si="10"/>
        <v>0.7376146789</v>
      </c>
      <c r="O69" s="90">
        <f t="shared" si="11"/>
        <v>0.5384615385</v>
      </c>
      <c r="P69" s="91">
        <f t="shared" si="12"/>
        <v>0.6690734055</v>
      </c>
      <c r="Q69" s="92">
        <v>0.5185185185185185</v>
      </c>
      <c r="R69" s="92">
        <v>0.7528089887640449</v>
      </c>
      <c r="S69" s="92"/>
      <c r="T69" s="93"/>
      <c r="U69" s="94"/>
      <c r="V69" s="93"/>
      <c r="W69" s="93"/>
      <c r="X69" s="81"/>
      <c r="Y69" s="95"/>
      <c r="Z69" s="3">
        <v>402.0</v>
      </c>
      <c r="AA69" s="4">
        <v>143.0</v>
      </c>
      <c r="AB69" s="5">
        <v>154.0</v>
      </c>
      <c r="AC69" s="6">
        <v>132.0</v>
      </c>
      <c r="AD69" s="83"/>
      <c r="AE69" s="49"/>
      <c r="AF69" s="84"/>
      <c r="AG69" s="2" t="s">
        <v>86</v>
      </c>
      <c r="AH69" s="3">
        <v>402.0</v>
      </c>
      <c r="AI69" s="4">
        <v>143.0</v>
      </c>
      <c r="AJ69" s="5">
        <v>154.0</v>
      </c>
      <c r="AK69" s="6">
        <v>132.0</v>
      </c>
      <c r="AL69" s="84">
        <f t="shared" si="13"/>
        <v>0.2471910112</v>
      </c>
      <c r="AM69" s="84">
        <f t="shared" si="14"/>
        <v>0.4814814815</v>
      </c>
      <c r="AN69" s="84">
        <f t="shared" si="15"/>
        <v>0.3309265945</v>
      </c>
      <c r="AO69" s="84">
        <f t="shared" si="16"/>
        <v>0.3328778802</v>
      </c>
      <c r="AP69" s="84">
        <f t="shared" si="17"/>
        <v>-0.001951285702</v>
      </c>
      <c r="AQ69" s="84"/>
      <c r="AR69" s="84"/>
      <c r="AS69" s="2" t="s">
        <v>29</v>
      </c>
      <c r="AT69" s="3">
        <v>353.0</v>
      </c>
      <c r="AU69" s="4">
        <v>133.0</v>
      </c>
      <c r="AV69" s="5">
        <v>173.0</v>
      </c>
      <c r="AW69" s="6">
        <v>145.0</v>
      </c>
      <c r="AX69" s="84">
        <v>0.24719101123595505</v>
      </c>
      <c r="AY69" s="84">
        <v>0.48148148148148145</v>
      </c>
      <c r="AZ69" s="84">
        <v>0.3309265944645006</v>
      </c>
      <c r="BA69" s="84">
        <v>0.3328778801664586</v>
      </c>
      <c r="BB69" s="84">
        <v>-0.001951285701957961</v>
      </c>
    </row>
    <row r="70" ht="12.75" customHeight="1">
      <c r="A70" s="2" t="s">
        <v>87</v>
      </c>
      <c r="B70" s="68">
        <f t="shared" si="1"/>
        <v>219</v>
      </c>
      <c r="C70" s="69">
        <f t="shared" si="2"/>
        <v>113</v>
      </c>
      <c r="D70" s="68">
        <f t="shared" si="3"/>
        <v>102</v>
      </c>
      <c r="E70" s="69">
        <f t="shared" si="4"/>
        <v>111</v>
      </c>
      <c r="F70" s="85">
        <f t="shared" si="5"/>
        <v>0.6596385542</v>
      </c>
      <c r="G70" s="86">
        <f t="shared" si="6"/>
        <v>0.4788732394</v>
      </c>
      <c r="H70" s="87">
        <f t="shared" si="7"/>
        <v>0.5889908257</v>
      </c>
      <c r="I70" s="88">
        <f t="shared" si="8"/>
        <v>0.6055045872</v>
      </c>
      <c r="J70" s="74">
        <f t="shared" si="9"/>
        <v>0.6415662651</v>
      </c>
      <c r="K70" s="96"/>
      <c r="L70" s="76"/>
      <c r="M70" s="76"/>
      <c r="N70" s="90">
        <f t="shared" si="10"/>
        <v>0.6596385542</v>
      </c>
      <c r="O70" s="90">
        <f t="shared" si="11"/>
        <v>0.4788732394</v>
      </c>
      <c r="P70" s="91">
        <f t="shared" si="12"/>
        <v>0.5889908257</v>
      </c>
      <c r="Q70" s="92">
        <v>0.4744186046511628</v>
      </c>
      <c r="R70" s="92">
        <v>0.6636363636363637</v>
      </c>
      <c r="S70" s="92"/>
      <c r="T70" s="93"/>
      <c r="U70" s="94"/>
      <c r="V70" s="93"/>
      <c r="W70" s="93"/>
      <c r="X70" s="81"/>
      <c r="Y70" s="95"/>
      <c r="Z70" s="3">
        <v>219.0</v>
      </c>
      <c r="AA70" s="4">
        <v>113.0</v>
      </c>
      <c r="AB70" s="5">
        <v>102.0</v>
      </c>
      <c r="AC70" s="6">
        <v>111.0</v>
      </c>
      <c r="AD70" s="83"/>
      <c r="AE70" s="49"/>
      <c r="AF70" s="84"/>
      <c r="AG70" s="2" t="s">
        <v>87</v>
      </c>
      <c r="AH70" s="3">
        <v>219.0</v>
      </c>
      <c r="AI70" s="4">
        <v>113.0</v>
      </c>
      <c r="AJ70" s="5">
        <v>102.0</v>
      </c>
      <c r="AK70" s="6">
        <v>111.0</v>
      </c>
      <c r="AL70" s="84">
        <f t="shared" si="13"/>
        <v>0.3363636364</v>
      </c>
      <c r="AM70" s="84">
        <f t="shared" si="14"/>
        <v>0.5255813953</v>
      </c>
      <c r="AN70" s="84">
        <f t="shared" si="15"/>
        <v>0.4110091743</v>
      </c>
      <c r="AO70" s="84">
        <f t="shared" si="16"/>
        <v>0.405342609</v>
      </c>
      <c r="AP70" s="84">
        <f t="shared" si="17"/>
        <v>0.005666565348</v>
      </c>
      <c r="AQ70" s="84"/>
      <c r="AR70" s="84"/>
      <c r="AS70" s="30" t="s">
        <v>142</v>
      </c>
      <c r="AT70" s="31">
        <v>440.0</v>
      </c>
      <c r="AU70" s="32">
        <v>187.0</v>
      </c>
      <c r="AV70" s="5">
        <v>252.0</v>
      </c>
      <c r="AW70" s="6">
        <v>241.0</v>
      </c>
      <c r="AX70" s="84">
        <v>0.34146341463414637</v>
      </c>
      <c r="AY70" s="84">
        <v>0.6637931034482759</v>
      </c>
      <c r="AZ70" s="84">
        <v>0.45794392523364486</v>
      </c>
      <c r="BA70" s="84">
        <v>0.45979311755256524</v>
      </c>
      <c r="BB70" s="84">
        <v>-0.0018491923189203896</v>
      </c>
    </row>
    <row r="71" ht="12.75" customHeight="1">
      <c r="A71" s="2" t="s">
        <v>88</v>
      </c>
      <c r="B71" s="68">
        <f t="shared" si="1"/>
        <v>700</v>
      </c>
      <c r="C71" s="69">
        <f t="shared" si="2"/>
        <v>326</v>
      </c>
      <c r="D71" s="68">
        <f t="shared" si="3"/>
        <v>320</v>
      </c>
      <c r="E71" s="69">
        <f t="shared" si="4"/>
        <v>633</v>
      </c>
      <c r="F71" s="85">
        <f t="shared" si="5"/>
        <v>0.6822612086</v>
      </c>
      <c r="G71" s="86">
        <f t="shared" si="6"/>
        <v>0.3357817419</v>
      </c>
      <c r="H71" s="87">
        <f t="shared" si="7"/>
        <v>0.5154118242</v>
      </c>
      <c r="I71" s="88">
        <f t="shared" si="8"/>
        <v>0.6735725114</v>
      </c>
      <c r="J71" s="74">
        <f t="shared" si="9"/>
        <v>0.9288499025</v>
      </c>
      <c r="K71" s="96"/>
      <c r="L71" s="76"/>
      <c r="M71" s="76"/>
      <c r="N71" s="90">
        <f t="shared" si="10"/>
        <v>0.6822612086</v>
      </c>
      <c r="O71" s="90">
        <f t="shared" si="11"/>
        <v>0.3357817419</v>
      </c>
      <c r="P71" s="91">
        <f t="shared" si="12"/>
        <v>0.5154118242</v>
      </c>
      <c r="Q71" s="92">
        <v>0.4953560371517028</v>
      </c>
      <c r="R71" s="92">
        <v>0.5251312828207052</v>
      </c>
      <c r="S71" s="92"/>
      <c r="T71" s="93"/>
      <c r="U71" s="94"/>
      <c r="V71" s="93"/>
      <c r="W71" s="93"/>
      <c r="X71" s="81"/>
      <c r="Y71" s="95"/>
      <c r="Z71" s="3">
        <v>700.0</v>
      </c>
      <c r="AA71" s="4">
        <v>326.0</v>
      </c>
      <c r="AB71" s="5">
        <v>320.0</v>
      </c>
      <c r="AC71" s="6">
        <v>633.0</v>
      </c>
      <c r="AD71" s="83"/>
      <c r="AE71" s="49"/>
      <c r="AF71" s="84"/>
      <c r="AG71" s="2" t="s">
        <v>88</v>
      </c>
      <c r="AH71" s="3">
        <v>700.0</v>
      </c>
      <c r="AI71" s="4">
        <v>326.0</v>
      </c>
      <c r="AJ71" s="5">
        <v>320.0</v>
      </c>
      <c r="AK71" s="6">
        <v>633.0</v>
      </c>
      <c r="AL71" s="84">
        <f t="shared" si="13"/>
        <v>0.4748687172</v>
      </c>
      <c r="AM71" s="84">
        <f t="shared" si="14"/>
        <v>0.5046439628</v>
      </c>
      <c r="AN71" s="84">
        <f t="shared" si="15"/>
        <v>0.4845881758</v>
      </c>
      <c r="AO71" s="84">
        <f t="shared" si="16"/>
        <v>0.4847391918</v>
      </c>
      <c r="AP71" s="84">
        <f t="shared" si="17"/>
        <v>-0.0001510159813</v>
      </c>
      <c r="AQ71" s="84"/>
      <c r="AR71" s="84"/>
      <c r="AS71" s="2" t="s">
        <v>111</v>
      </c>
      <c r="AT71" s="3">
        <v>172.0</v>
      </c>
      <c r="AU71" s="4">
        <v>45.0</v>
      </c>
      <c r="AV71" s="5">
        <v>79.0</v>
      </c>
      <c r="AW71" s="6">
        <v>53.0</v>
      </c>
      <c r="AX71" s="84">
        <v>0.38461538461538464</v>
      </c>
      <c r="AY71" s="84">
        <v>0.47317073170731705</v>
      </c>
      <c r="AZ71" s="84">
        <v>0.4144736842105263</v>
      </c>
      <c r="BA71" s="84">
        <v>0.41627567061913695</v>
      </c>
      <c r="BB71" s="84">
        <v>-0.001801986408610623</v>
      </c>
    </row>
    <row r="72" ht="12.75" customHeight="1">
      <c r="A72" s="2" t="s">
        <v>89</v>
      </c>
      <c r="B72" s="68">
        <f t="shared" si="1"/>
        <v>135</v>
      </c>
      <c r="C72" s="69">
        <f t="shared" si="2"/>
        <v>77</v>
      </c>
      <c r="D72" s="68">
        <f t="shared" si="3"/>
        <v>39</v>
      </c>
      <c r="E72" s="69">
        <f t="shared" si="4"/>
        <v>70</v>
      </c>
      <c r="F72" s="85">
        <f t="shared" si="5"/>
        <v>0.6367924528</v>
      </c>
      <c r="G72" s="86">
        <f t="shared" si="6"/>
        <v>0.3577981651</v>
      </c>
      <c r="H72" s="87">
        <f t="shared" si="7"/>
        <v>0.5420560748</v>
      </c>
      <c r="I72" s="88">
        <f t="shared" si="8"/>
        <v>0.6386292835</v>
      </c>
      <c r="J72" s="74">
        <f t="shared" si="9"/>
        <v>0.5141509434</v>
      </c>
      <c r="K72" s="96"/>
      <c r="L72" s="76"/>
      <c r="M72" s="76"/>
      <c r="N72" s="90">
        <f t="shared" si="10"/>
        <v>0.6367924528</v>
      </c>
      <c r="O72" s="90">
        <f t="shared" si="11"/>
        <v>0.3577981651</v>
      </c>
      <c r="P72" s="91">
        <f t="shared" si="12"/>
        <v>0.5420560748</v>
      </c>
      <c r="Q72" s="92">
        <v>0.33620689655172414</v>
      </c>
      <c r="R72" s="92">
        <v>0.6585365853658537</v>
      </c>
      <c r="S72" s="92"/>
      <c r="T72" s="93"/>
      <c r="U72" s="94"/>
      <c r="V72" s="93"/>
      <c r="W72" s="93"/>
      <c r="X72" s="81"/>
      <c r="Y72" s="95"/>
      <c r="Z72" s="3">
        <v>135.0</v>
      </c>
      <c r="AA72" s="4">
        <v>77.0</v>
      </c>
      <c r="AB72" s="5">
        <v>39.0</v>
      </c>
      <c r="AC72" s="6">
        <v>70.0</v>
      </c>
      <c r="AD72" s="83"/>
      <c r="AE72" s="49"/>
      <c r="AF72" s="84"/>
      <c r="AG72" s="2" t="s">
        <v>89</v>
      </c>
      <c r="AH72" s="3">
        <v>135.0</v>
      </c>
      <c r="AI72" s="4">
        <v>77.0</v>
      </c>
      <c r="AJ72" s="5">
        <v>39.0</v>
      </c>
      <c r="AK72" s="6">
        <v>70.0</v>
      </c>
      <c r="AL72" s="84">
        <f t="shared" si="13"/>
        <v>0.3414634146</v>
      </c>
      <c r="AM72" s="84">
        <f t="shared" si="14"/>
        <v>0.6637931034</v>
      </c>
      <c r="AN72" s="84">
        <f t="shared" si="15"/>
        <v>0.4579439252</v>
      </c>
      <c r="AO72" s="84">
        <f t="shared" si="16"/>
        <v>0.4597931176</v>
      </c>
      <c r="AP72" s="84">
        <f t="shared" si="17"/>
        <v>-0.001849192319</v>
      </c>
      <c r="AQ72" s="84"/>
      <c r="AR72" s="84"/>
      <c r="AS72" s="30" t="s">
        <v>183</v>
      </c>
      <c r="AT72" s="31">
        <v>331.0</v>
      </c>
      <c r="AU72" s="32">
        <v>132.0</v>
      </c>
      <c r="AV72" s="5">
        <v>129.0</v>
      </c>
      <c r="AW72" s="6">
        <v>96.0</v>
      </c>
      <c r="AX72" s="84">
        <v>0.5234899328859061</v>
      </c>
      <c r="AY72" s="84">
        <v>0.6118421052631579</v>
      </c>
      <c r="AZ72" s="84">
        <v>0.5533333333333333</v>
      </c>
      <c r="BA72" s="84">
        <v>0.5550789202419639</v>
      </c>
      <c r="BB72" s="84">
        <v>-0.0017455869086305809</v>
      </c>
    </row>
    <row r="73" ht="12.75" customHeight="1">
      <c r="A73" s="2" t="s">
        <v>90</v>
      </c>
      <c r="B73" s="68">
        <f t="shared" si="1"/>
        <v>66</v>
      </c>
      <c r="C73" s="69">
        <f t="shared" si="2"/>
        <v>38</v>
      </c>
      <c r="D73" s="68">
        <f t="shared" si="3"/>
        <v>8</v>
      </c>
      <c r="E73" s="69">
        <f t="shared" si="4"/>
        <v>26</v>
      </c>
      <c r="F73" s="85">
        <f t="shared" si="5"/>
        <v>0.6346153846</v>
      </c>
      <c r="G73" s="86">
        <f t="shared" si="6"/>
        <v>0.2352941176</v>
      </c>
      <c r="H73" s="87">
        <f t="shared" si="7"/>
        <v>0.5362318841</v>
      </c>
      <c r="I73" s="88">
        <f t="shared" si="8"/>
        <v>0.6666666667</v>
      </c>
      <c r="J73" s="74">
        <f t="shared" si="9"/>
        <v>0.3269230769</v>
      </c>
      <c r="K73" s="96"/>
      <c r="L73" s="76"/>
      <c r="M73" s="76"/>
      <c r="N73" s="90">
        <f t="shared" si="10"/>
        <v>0.6346153846</v>
      </c>
      <c r="O73" s="90">
        <f t="shared" si="11"/>
        <v>0.2352941176</v>
      </c>
      <c r="P73" s="91">
        <f t="shared" si="12"/>
        <v>0.5362318841</v>
      </c>
      <c r="Q73" s="92">
        <v>0.17391304347826086</v>
      </c>
      <c r="R73" s="92">
        <v>0.717391304347826</v>
      </c>
      <c r="S73" s="92"/>
      <c r="T73" s="93"/>
      <c r="U73" s="94"/>
      <c r="V73" s="93"/>
      <c r="W73" s="93"/>
      <c r="X73" s="81"/>
      <c r="Y73" s="95"/>
      <c r="Z73" s="3">
        <v>66.0</v>
      </c>
      <c r="AA73" s="4">
        <v>38.0</v>
      </c>
      <c r="AB73" s="5">
        <v>8.0</v>
      </c>
      <c r="AC73" s="6">
        <v>26.0</v>
      </c>
      <c r="AD73" s="83"/>
      <c r="AE73" s="49"/>
      <c r="AF73" s="84"/>
      <c r="AG73" s="2" t="s">
        <v>90</v>
      </c>
      <c r="AH73" s="3">
        <v>66.0</v>
      </c>
      <c r="AI73" s="4">
        <v>38.0</v>
      </c>
      <c r="AJ73" s="5">
        <v>8.0</v>
      </c>
      <c r="AK73" s="6">
        <v>26.0</v>
      </c>
      <c r="AL73" s="84">
        <f t="shared" si="13"/>
        <v>0.2826086957</v>
      </c>
      <c r="AM73" s="84">
        <f t="shared" si="14"/>
        <v>0.8260869565</v>
      </c>
      <c r="AN73" s="84">
        <f t="shared" si="15"/>
        <v>0.4637681159</v>
      </c>
      <c r="AO73" s="84">
        <f t="shared" si="16"/>
        <v>0.4829264191</v>
      </c>
      <c r="AP73" s="84">
        <f t="shared" si="17"/>
        <v>-0.01915830319</v>
      </c>
      <c r="AQ73" s="84"/>
      <c r="AR73" s="84"/>
      <c r="AS73" s="30" t="s">
        <v>222</v>
      </c>
      <c r="AT73" s="31">
        <v>344.0</v>
      </c>
      <c r="AU73" s="32">
        <v>250.0</v>
      </c>
      <c r="AV73" s="5">
        <v>114.0</v>
      </c>
      <c r="AW73" s="6">
        <v>318.0</v>
      </c>
      <c r="AX73" s="84">
        <v>0.6782477341389728</v>
      </c>
      <c r="AY73" s="84">
        <v>0.7153284671532847</v>
      </c>
      <c r="AZ73" s="84">
        <v>0.6891025641025641</v>
      </c>
      <c r="BA73" s="84">
        <v>0.6908325796846537</v>
      </c>
      <c r="BB73" s="84">
        <v>-0.001730015582089628</v>
      </c>
    </row>
    <row r="74" ht="12.75" customHeight="1">
      <c r="A74" s="2" t="s">
        <v>91</v>
      </c>
      <c r="B74" s="68">
        <f t="shared" si="1"/>
        <v>54</v>
      </c>
      <c r="C74" s="69">
        <f t="shared" si="2"/>
        <v>25</v>
      </c>
      <c r="D74" s="68">
        <f t="shared" si="3"/>
        <v>19</v>
      </c>
      <c r="E74" s="69">
        <f t="shared" si="4"/>
        <v>26</v>
      </c>
      <c r="F74" s="85">
        <f t="shared" si="5"/>
        <v>0.6835443038</v>
      </c>
      <c r="G74" s="86">
        <f t="shared" si="6"/>
        <v>0.4222222222</v>
      </c>
      <c r="H74" s="87">
        <f t="shared" si="7"/>
        <v>0.5887096774</v>
      </c>
      <c r="I74" s="88">
        <f t="shared" si="8"/>
        <v>0.6451612903</v>
      </c>
      <c r="J74" s="74">
        <f t="shared" si="9"/>
        <v>0.5696202532</v>
      </c>
      <c r="K74" s="96"/>
      <c r="L74" s="76"/>
      <c r="M74" s="76"/>
      <c r="N74" s="90">
        <f t="shared" si="10"/>
        <v>0.6835443038</v>
      </c>
      <c r="O74" s="90">
        <f t="shared" si="11"/>
        <v>0.4222222222</v>
      </c>
      <c r="P74" s="91">
        <f t="shared" si="12"/>
        <v>0.5887096774</v>
      </c>
      <c r="Q74" s="92">
        <v>0.4318181818181818</v>
      </c>
      <c r="R74" s="92">
        <v>0.675</v>
      </c>
      <c r="S74" s="92"/>
      <c r="T74" s="93"/>
      <c r="U74" s="94"/>
      <c r="V74" s="93"/>
      <c r="W74" s="93"/>
      <c r="X74" s="81"/>
      <c r="Y74" s="95"/>
      <c r="Z74" s="3">
        <v>54.0</v>
      </c>
      <c r="AA74" s="4">
        <v>25.0</v>
      </c>
      <c r="AB74" s="5">
        <v>19.0</v>
      </c>
      <c r="AC74" s="6">
        <v>26.0</v>
      </c>
      <c r="AD74" s="83"/>
      <c r="AE74" s="49"/>
      <c r="AF74" s="84"/>
      <c r="AG74" s="2" t="s">
        <v>91</v>
      </c>
      <c r="AH74" s="3">
        <v>54.0</v>
      </c>
      <c r="AI74" s="4">
        <v>25.0</v>
      </c>
      <c r="AJ74" s="5">
        <v>19.0</v>
      </c>
      <c r="AK74" s="6">
        <v>26.0</v>
      </c>
      <c r="AL74" s="84">
        <f t="shared" si="13"/>
        <v>0.325</v>
      </c>
      <c r="AM74" s="84">
        <f t="shared" si="14"/>
        <v>0.5681818182</v>
      </c>
      <c r="AN74" s="84">
        <f t="shared" si="15"/>
        <v>0.4112903226</v>
      </c>
      <c r="AO74" s="84">
        <f t="shared" si="16"/>
        <v>0.4139855482</v>
      </c>
      <c r="AP74" s="84">
        <f t="shared" si="17"/>
        <v>-0.002695225601</v>
      </c>
      <c r="AQ74" s="84"/>
      <c r="AR74" s="84"/>
      <c r="AS74" s="2" t="s">
        <v>106</v>
      </c>
      <c r="AT74" s="3">
        <v>434.0</v>
      </c>
      <c r="AU74" s="4">
        <v>109.0</v>
      </c>
      <c r="AV74" s="5">
        <v>132.0</v>
      </c>
      <c r="AW74" s="6">
        <v>96.0</v>
      </c>
      <c r="AX74" s="84">
        <v>0.5</v>
      </c>
      <c r="AY74" s="84">
        <v>0.6076294277929155</v>
      </c>
      <c r="AZ74" s="84">
        <v>0.5370196813495782</v>
      </c>
      <c r="BA74" s="84">
        <v>0.5387352522070844</v>
      </c>
      <c r="BB74" s="84">
        <v>-0.0017155708575061768</v>
      </c>
    </row>
    <row r="75" ht="12.75" customHeight="1">
      <c r="A75" s="2" t="s">
        <v>92</v>
      </c>
      <c r="B75" s="68">
        <f t="shared" si="1"/>
        <v>308</v>
      </c>
      <c r="C75" s="69">
        <f t="shared" si="2"/>
        <v>162</v>
      </c>
      <c r="D75" s="68">
        <f t="shared" si="3"/>
        <v>169</v>
      </c>
      <c r="E75" s="69">
        <f t="shared" si="4"/>
        <v>290</v>
      </c>
      <c r="F75" s="85">
        <f t="shared" si="5"/>
        <v>0.6553191489</v>
      </c>
      <c r="G75" s="86">
        <f t="shared" si="6"/>
        <v>0.3681917211</v>
      </c>
      <c r="H75" s="87">
        <f t="shared" si="7"/>
        <v>0.5134553283</v>
      </c>
      <c r="I75" s="88">
        <f t="shared" si="8"/>
        <v>0.6437029064</v>
      </c>
      <c r="J75" s="74">
        <f t="shared" si="9"/>
        <v>0.9765957447</v>
      </c>
      <c r="K75" s="96"/>
      <c r="L75" s="76"/>
      <c r="M75" s="76"/>
      <c r="N75" s="90">
        <f t="shared" si="10"/>
        <v>0.6553191489</v>
      </c>
      <c r="O75" s="90">
        <f t="shared" si="11"/>
        <v>0.3681917211</v>
      </c>
      <c r="P75" s="91">
        <f t="shared" si="12"/>
        <v>0.5134553283</v>
      </c>
      <c r="Q75" s="92">
        <v>0.5105740181268882</v>
      </c>
      <c r="R75" s="92">
        <v>0.5150501672240803</v>
      </c>
      <c r="S75" s="92"/>
      <c r="T75" s="93"/>
      <c r="U75" s="94"/>
      <c r="V75" s="93"/>
      <c r="W75" s="93"/>
      <c r="X75" s="81"/>
      <c r="Y75" s="95"/>
      <c r="Z75" s="3">
        <v>308.0</v>
      </c>
      <c r="AA75" s="4">
        <v>162.0</v>
      </c>
      <c r="AB75" s="5">
        <v>169.0</v>
      </c>
      <c r="AC75" s="6">
        <v>290.0</v>
      </c>
      <c r="AD75" s="83"/>
      <c r="AE75" s="49"/>
      <c r="AF75" s="84"/>
      <c r="AG75" s="2" t="s">
        <v>92</v>
      </c>
      <c r="AH75" s="3">
        <v>308.0</v>
      </c>
      <c r="AI75" s="4">
        <v>162.0</v>
      </c>
      <c r="AJ75" s="5">
        <v>169.0</v>
      </c>
      <c r="AK75" s="6">
        <v>290.0</v>
      </c>
      <c r="AL75" s="84">
        <f t="shared" si="13"/>
        <v>0.4849498328</v>
      </c>
      <c r="AM75" s="84">
        <f t="shared" si="14"/>
        <v>0.4894259819</v>
      </c>
      <c r="AN75" s="84">
        <f t="shared" si="15"/>
        <v>0.4865446717</v>
      </c>
      <c r="AO75" s="84">
        <f t="shared" si="16"/>
        <v>0.4854410862</v>
      </c>
      <c r="AP75" s="84">
        <f t="shared" si="17"/>
        <v>0.001103585472</v>
      </c>
      <c r="AQ75" s="84"/>
      <c r="AR75" s="84"/>
      <c r="AS75" s="30" t="s">
        <v>286</v>
      </c>
      <c r="AT75" s="31">
        <v>75.0</v>
      </c>
      <c r="AU75" s="32">
        <v>27.0</v>
      </c>
      <c r="AV75" s="5">
        <v>35.0</v>
      </c>
      <c r="AW75" s="6">
        <v>50.0</v>
      </c>
      <c r="AX75" s="84">
        <v>0.39349112426035504</v>
      </c>
      <c r="AY75" s="84">
        <v>0.6063829787234043</v>
      </c>
      <c r="AZ75" s="84">
        <v>0.4695817490494297</v>
      </c>
      <c r="BA75" s="84">
        <v>0.4712488060858618</v>
      </c>
      <c r="BB75" s="84">
        <v>-0.001667057036432107</v>
      </c>
    </row>
    <row r="76" ht="12.75" customHeight="1">
      <c r="A76" s="2" t="s">
        <v>93</v>
      </c>
      <c r="B76" s="68">
        <f t="shared" si="1"/>
        <v>325</v>
      </c>
      <c r="C76" s="69">
        <f t="shared" si="2"/>
        <v>217</v>
      </c>
      <c r="D76" s="68">
        <f t="shared" si="3"/>
        <v>138</v>
      </c>
      <c r="E76" s="69">
        <f t="shared" si="4"/>
        <v>204</v>
      </c>
      <c r="F76" s="85">
        <f t="shared" si="5"/>
        <v>0.5996309963</v>
      </c>
      <c r="G76" s="86">
        <f t="shared" si="6"/>
        <v>0.4035087719</v>
      </c>
      <c r="H76" s="87">
        <f t="shared" si="7"/>
        <v>0.5237556561</v>
      </c>
      <c r="I76" s="88">
        <f t="shared" si="8"/>
        <v>0.5984162896</v>
      </c>
      <c r="J76" s="74">
        <f t="shared" si="9"/>
        <v>0.63099631</v>
      </c>
      <c r="K76" s="96"/>
      <c r="L76" s="76"/>
      <c r="M76" s="76"/>
      <c r="N76" s="90">
        <f t="shared" si="10"/>
        <v>0.5996309963</v>
      </c>
      <c r="O76" s="90">
        <f t="shared" si="11"/>
        <v>0.4035087719</v>
      </c>
      <c r="P76" s="91">
        <f t="shared" si="12"/>
        <v>0.5237556561</v>
      </c>
      <c r="Q76" s="92">
        <v>0.38873239436619716</v>
      </c>
      <c r="R76" s="92">
        <v>0.6143667296786389</v>
      </c>
      <c r="S76" s="92"/>
      <c r="T76" s="93"/>
      <c r="U76" s="94"/>
      <c r="V76" s="93"/>
      <c r="W76" s="93"/>
      <c r="X76" s="81"/>
      <c r="Y76" s="95"/>
      <c r="Z76" s="3">
        <v>325.0</v>
      </c>
      <c r="AA76" s="4">
        <v>217.0</v>
      </c>
      <c r="AB76" s="5">
        <v>138.0</v>
      </c>
      <c r="AC76" s="6">
        <v>204.0</v>
      </c>
      <c r="AD76" s="83"/>
      <c r="AE76" s="49"/>
      <c r="AF76" s="84"/>
      <c r="AG76" s="2" t="s">
        <v>93</v>
      </c>
      <c r="AH76" s="3">
        <v>325.0</v>
      </c>
      <c r="AI76" s="4">
        <v>217.0</v>
      </c>
      <c r="AJ76" s="5">
        <v>138.0</v>
      </c>
      <c r="AK76" s="6">
        <v>204.0</v>
      </c>
      <c r="AL76" s="84">
        <f t="shared" si="13"/>
        <v>0.3856332703</v>
      </c>
      <c r="AM76" s="84">
        <f t="shared" si="14"/>
        <v>0.6112676056</v>
      </c>
      <c r="AN76" s="84">
        <f t="shared" si="15"/>
        <v>0.4762443439</v>
      </c>
      <c r="AO76" s="84">
        <f t="shared" si="16"/>
        <v>0.4681149353</v>
      </c>
      <c r="AP76" s="84">
        <f t="shared" si="17"/>
        <v>0.00812940856</v>
      </c>
      <c r="AQ76" s="84"/>
      <c r="AR76" s="84"/>
      <c r="AS76" s="30" t="s">
        <v>291</v>
      </c>
      <c r="AT76" s="31">
        <v>289.0</v>
      </c>
      <c r="AU76" s="32">
        <v>211.0</v>
      </c>
      <c r="AV76" s="5">
        <v>114.0</v>
      </c>
      <c r="AW76" s="6">
        <v>376.0</v>
      </c>
      <c r="AX76" s="84">
        <v>0.6865284974093264</v>
      </c>
      <c r="AY76" s="84">
        <v>0.7860696517412935</v>
      </c>
      <c r="AZ76" s="84">
        <v>0.7206132879045997</v>
      </c>
      <c r="BA76" s="84">
        <v>0.7222704719985564</v>
      </c>
      <c r="BB76" s="84">
        <v>-0.001657184093956765</v>
      </c>
    </row>
    <row r="77" ht="12.75" customHeight="1">
      <c r="A77" s="2" t="s">
        <v>94</v>
      </c>
      <c r="B77" s="68">
        <f t="shared" si="1"/>
        <v>535</v>
      </c>
      <c r="C77" s="69">
        <f t="shared" si="2"/>
        <v>294</v>
      </c>
      <c r="D77" s="68">
        <f t="shared" si="3"/>
        <v>242</v>
      </c>
      <c r="E77" s="69">
        <f t="shared" si="4"/>
        <v>525</v>
      </c>
      <c r="F77" s="85">
        <f t="shared" si="5"/>
        <v>0.6453558504</v>
      </c>
      <c r="G77" s="86">
        <f t="shared" si="6"/>
        <v>0.3155149935</v>
      </c>
      <c r="H77" s="87">
        <f t="shared" si="7"/>
        <v>0.4868421053</v>
      </c>
      <c r="I77" s="88">
        <f t="shared" si="8"/>
        <v>0.664160401</v>
      </c>
      <c r="J77" s="74">
        <f t="shared" si="9"/>
        <v>0.9252110977</v>
      </c>
      <c r="K77" s="96"/>
      <c r="L77" s="76"/>
      <c r="M77" s="76"/>
      <c r="N77" s="90">
        <f t="shared" si="10"/>
        <v>0.6453558504</v>
      </c>
      <c r="O77" s="90">
        <f t="shared" si="11"/>
        <v>0.3155149935</v>
      </c>
      <c r="P77" s="91">
        <f t="shared" si="12"/>
        <v>0.4868421053</v>
      </c>
      <c r="Q77" s="92">
        <v>0.45149253731343286</v>
      </c>
      <c r="R77" s="92">
        <v>0.5047169811320755</v>
      </c>
      <c r="S77" s="92"/>
      <c r="T77" s="93"/>
      <c r="U77" s="94"/>
      <c r="V77" s="93"/>
      <c r="W77" s="93"/>
      <c r="X77" s="81"/>
      <c r="Y77" s="95"/>
      <c r="Z77" s="3">
        <v>535.0</v>
      </c>
      <c r="AA77" s="4">
        <v>294.0</v>
      </c>
      <c r="AB77" s="5">
        <v>242.0</v>
      </c>
      <c r="AC77" s="6">
        <v>525.0</v>
      </c>
      <c r="AD77" s="83"/>
      <c r="AE77" s="49"/>
      <c r="AF77" s="84"/>
      <c r="AG77" s="2" t="s">
        <v>94</v>
      </c>
      <c r="AH77" s="3">
        <v>535.0</v>
      </c>
      <c r="AI77" s="4">
        <v>294.0</v>
      </c>
      <c r="AJ77" s="5">
        <v>242.0</v>
      </c>
      <c r="AK77" s="6">
        <v>525.0</v>
      </c>
      <c r="AL77" s="84">
        <f t="shared" si="13"/>
        <v>0.4952830189</v>
      </c>
      <c r="AM77" s="84">
        <f t="shared" si="14"/>
        <v>0.5485074627</v>
      </c>
      <c r="AN77" s="84">
        <f t="shared" si="15"/>
        <v>0.5131578947</v>
      </c>
      <c r="AO77" s="84">
        <f t="shared" si="16"/>
        <v>0.5138477585</v>
      </c>
      <c r="AP77" s="84">
        <f t="shared" si="17"/>
        <v>-0.0006898637622</v>
      </c>
      <c r="AQ77" s="84"/>
      <c r="AR77" s="84"/>
      <c r="AS77" s="30" t="s">
        <v>154</v>
      </c>
      <c r="AT77" s="31">
        <v>305.0</v>
      </c>
      <c r="AU77" s="32">
        <v>89.0</v>
      </c>
      <c r="AV77" s="5">
        <v>159.0</v>
      </c>
      <c r="AW77" s="6">
        <v>164.0</v>
      </c>
      <c r="AX77" s="84">
        <v>0.2813299232736573</v>
      </c>
      <c r="AY77" s="84">
        <v>0.32142857142857145</v>
      </c>
      <c r="AZ77" s="84">
        <v>0.29338103756708406</v>
      </c>
      <c r="BA77" s="84">
        <v>0.2950221351516259</v>
      </c>
      <c r="BB77" s="84">
        <v>-0.0016410975845418396</v>
      </c>
    </row>
    <row r="78" ht="12.75" customHeight="1">
      <c r="A78" s="2" t="s">
        <v>95</v>
      </c>
      <c r="B78" s="68">
        <f t="shared" si="1"/>
        <v>174</v>
      </c>
      <c r="C78" s="69">
        <f t="shared" si="2"/>
        <v>79</v>
      </c>
      <c r="D78" s="68">
        <f t="shared" si="3"/>
        <v>59</v>
      </c>
      <c r="E78" s="69">
        <f t="shared" si="4"/>
        <v>64</v>
      </c>
      <c r="F78" s="85">
        <f t="shared" si="5"/>
        <v>0.6877470356</v>
      </c>
      <c r="G78" s="86">
        <f t="shared" si="6"/>
        <v>0.4796747967</v>
      </c>
      <c r="H78" s="87">
        <f t="shared" si="7"/>
        <v>0.6196808511</v>
      </c>
      <c r="I78" s="88">
        <f t="shared" si="8"/>
        <v>0.6329787234</v>
      </c>
      <c r="J78" s="74">
        <f t="shared" si="9"/>
        <v>0.4861660079</v>
      </c>
      <c r="K78" s="96"/>
      <c r="L78" s="76"/>
      <c r="M78" s="76"/>
      <c r="N78" s="90">
        <f t="shared" si="10"/>
        <v>0.6877470356</v>
      </c>
      <c r="O78" s="90">
        <f t="shared" si="11"/>
        <v>0.4796747967</v>
      </c>
      <c r="P78" s="91">
        <f t="shared" si="12"/>
        <v>0.6196808511</v>
      </c>
      <c r="Q78" s="92">
        <v>0.427536231884058</v>
      </c>
      <c r="R78" s="92">
        <v>0.7310924369747899</v>
      </c>
      <c r="S78" s="92"/>
      <c r="T78" s="93"/>
      <c r="U78" s="94"/>
      <c r="V78" s="93"/>
      <c r="W78" s="93"/>
      <c r="X78" s="81"/>
      <c r="Y78" s="95"/>
      <c r="Z78" s="3">
        <v>174.0</v>
      </c>
      <c r="AA78" s="4">
        <v>79.0</v>
      </c>
      <c r="AB78" s="5">
        <v>59.0</v>
      </c>
      <c r="AC78" s="6">
        <v>64.0</v>
      </c>
      <c r="AD78" s="83"/>
      <c r="AE78" s="49"/>
      <c r="AF78" s="84"/>
      <c r="AG78" s="2" t="s">
        <v>95</v>
      </c>
      <c r="AH78" s="3">
        <v>174.0</v>
      </c>
      <c r="AI78" s="4">
        <v>79.0</v>
      </c>
      <c r="AJ78" s="5">
        <v>59.0</v>
      </c>
      <c r="AK78" s="6">
        <v>64.0</v>
      </c>
      <c r="AL78" s="84">
        <f t="shared" si="13"/>
        <v>0.268907563</v>
      </c>
      <c r="AM78" s="84">
        <f t="shared" si="14"/>
        <v>0.5724637681</v>
      </c>
      <c r="AN78" s="84">
        <f t="shared" si="15"/>
        <v>0.3803191489</v>
      </c>
      <c r="AO78" s="84">
        <f t="shared" si="16"/>
        <v>0.3802749866</v>
      </c>
      <c r="AP78" s="84">
        <f t="shared" si="17"/>
        <v>0.00004416233527</v>
      </c>
      <c r="AQ78" s="84"/>
      <c r="AR78" s="84"/>
      <c r="AS78" s="2" t="s">
        <v>100</v>
      </c>
      <c r="AT78" s="3">
        <v>589.0</v>
      </c>
      <c r="AU78" s="4">
        <v>129.0</v>
      </c>
      <c r="AV78" s="5">
        <v>259.0</v>
      </c>
      <c r="AW78" s="6">
        <v>98.0</v>
      </c>
      <c r="AX78" s="84">
        <v>0.2961240310077519</v>
      </c>
      <c r="AY78" s="84">
        <v>0.44285714285714284</v>
      </c>
      <c r="AZ78" s="84">
        <v>0.34773869346733666</v>
      </c>
      <c r="BA78" s="84">
        <v>0.3493508661572536</v>
      </c>
      <c r="BB78" s="84">
        <v>-0.0016121726899169242</v>
      </c>
    </row>
    <row r="79" ht="12.75" customHeight="1">
      <c r="A79" s="2" t="s">
        <v>96</v>
      </c>
      <c r="B79" s="68">
        <f t="shared" si="1"/>
        <v>207</v>
      </c>
      <c r="C79" s="69">
        <f t="shared" si="2"/>
        <v>66</v>
      </c>
      <c r="D79" s="68">
        <f t="shared" si="3"/>
        <v>100</v>
      </c>
      <c r="E79" s="69">
        <f t="shared" si="4"/>
        <v>73</v>
      </c>
      <c r="F79" s="85">
        <f t="shared" si="5"/>
        <v>0.7582417582</v>
      </c>
      <c r="G79" s="86">
        <f t="shared" si="6"/>
        <v>0.5780346821</v>
      </c>
      <c r="H79" s="87">
        <f t="shared" si="7"/>
        <v>0.6883408072</v>
      </c>
      <c r="I79" s="88">
        <f t="shared" si="8"/>
        <v>0.6278026906</v>
      </c>
      <c r="J79" s="74">
        <f t="shared" si="9"/>
        <v>0.6336996337</v>
      </c>
      <c r="K79" s="96"/>
      <c r="L79" s="76"/>
      <c r="M79" s="76"/>
      <c r="N79" s="90">
        <f t="shared" si="10"/>
        <v>0.7582417582</v>
      </c>
      <c r="O79" s="90">
        <f t="shared" si="11"/>
        <v>0.5780346821</v>
      </c>
      <c r="P79" s="91">
        <f t="shared" si="12"/>
        <v>0.6883408072</v>
      </c>
      <c r="Q79" s="92">
        <v>0.6024096385542169</v>
      </c>
      <c r="R79" s="92">
        <v>0.7392857142857143</v>
      </c>
      <c r="S79" s="92"/>
      <c r="T79" s="93"/>
      <c r="U79" s="94"/>
      <c r="V79" s="93"/>
      <c r="W79" s="93"/>
      <c r="X79" s="81"/>
      <c r="Y79" s="95"/>
      <c r="Z79" s="3">
        <v>207.0</v>
      </c>
      <c r="AA79" s="4">
        <v>66.0</v>
      </c>
      <c r="AB79" s="5">
        <v>100.0</v>
      </c>
      <c r="AC79" s="6">
        <v>73.0</v>
      </c>
      <c r="AD79" s="83"/>
      <c r="AE79" s="49"/>
      <c r="AF79" s="84"/>
      <c r="AG79" s="2" t="s">
        <v>96</v>
      </c>
      <c r="AH79" s="3">
        <v>207.0</v>
      </c>
      <c r="AI79" s="4">
        <v>66.0</v>
      </c>
      <c r="AJ79" s="5">
        <v>100.0</v>
      </c>
      <c r="AK79" s="6">
        <v>73.0</v>
      </c>
      <c r="AL79" s="84">
        <f t="shared" si="13"/>
        <v>0.2607142857</v>
      </c>
      <c r="AM79" s="84">
        <f t="shared" si="14"/>
        <v>0.3975903614</v>
      </c>
      <c r="AN79" s="84">
        <f t="shared" si="15"/>
        <v>0.3116591928</v>
      </c>
      <c r="AO79" s="84">
        <f t="shared" si="16"/>
        <v>0.3102856471</v>
      </c>
      <c r="AP79" s="84">
        <f t="shared" si="17"/>
        <v>0.001373545699</v>
      </c>
      <c r="AQ79" s="84"/>
      <c r="AR79" s="84"/>
      <c r="AS79" s="30" t="s">
        <v>347</v>
      </c>
      <c r="AT79" s="31">
        <v>70.0</v>
      </c>
      <c r="AU79" s="32">
        <v>59.0</v>
      </c>
      <c r="AV79" s="5">
        <v>22.0</v>
      </c>
      <c r="AW79" s="6">
        <v>97.0</v>
      </c>
      <c r="AX79" s="84">
        <v>0.4812332439678284</v>
      </c>
      <c r="AY79" s="84">
        <v>0.7057416267942583</v>
      </c>
      <c r="AZ79" s="84">
        <v>0.5618556701030928</v>
      </c>
      <c r="BA79" s="84">
        <v>0.5633002401228882</v>
      </c>
      <c r="BB79" s="84">
        <v>-0.001444570019795366</v>
      </c>
    </row>
    <row r="80" ht="12.75" customHeight="1">
      <c r="A80" s="2" t="s">
        <v>97</v>
      </c>
      <c r="B80" s="68">
        <f t="shared" si="1"/>
        <v>102</v>
      </c>
      <c r="C80" s="69">
        <f t="shared" si="2"/>
        <v>46</v>
      </c>
      <c r="D80" s="68">
        <f t="shared" si="3"/>
        <v>39</v>
      </c>
      <c r="E80" s="69">
        <f t="shared" si="4"/>
        <v>53</v>
      </c>
      <c r="F80" s="85">
        <f t="shared" si="5"/>
        <v>0.6891891892</v>
      </c>
      <c r="G80" s="86">
        <f t="shared" si="6"/>
        <v>0.4239130435</v>
      </c>
      <c r="H80" s="87">
        <f t="shared" si="7"/>
        <v>0.5875</v>
      </c>
      <c r="I80" s="88">
        <f t="shared" si="8"/>
        <v>0.6458333333</v>
      </c>
      <c r="J80" s="74">
        <f t="shared" si="9"/>
        <v>0.6216216216</v>
      </c>
      <c r="K80" s="96"/>
      <c r="L80" s="76"/>
      <c r="M80" s="76"/>
      <c r="N80" s="90">
        <f t="shared" si="10"/>
        <v>0.6891891892</v>
      </c>
      <c r="O80" s="90">
        <f t="shared" si="11"/>
        <v>0.4239130435</v>
      </c>
      <c r="P80" s="91">
        <f t="shared" si="12"/>
        <v>0.5875</v>
      </c>
      <c r="Q80" s="92">
        <v>0.4588235294117647</v>
      </c>
      <c r="R80" s="92">
        <v>0.6580645161290323</v>
      </c>
      <c r="S80" s="92"/>
      <c r="T80" s="93"/>
      <c r="U80" s="94"/>
      <c r="V80" s="93"/>
      <c r="W80" s="93"/>
      <c r="X80" s="81"/>
      <c r="Y80" s="95"/>
      <c r="Z80" s="3">
        <v>102.0</v>
      </c>
      <c r="AA80" s="4">
        <v>46.0</v>
      </c>
      <c r="AB80" s="5">
        <v>39.0</v>
      </c>
      <c r="AC80" s="6">
        <v>53.0</v>
      </c>
      <c r="AD80" s="83"/>
      <c r="AE80" s="49"/>
      <c r="AF80" s="84"/>
      <c r="AG80" s="2" t="s">
        <v>97</v>
      </c>
      <c r="AH80" s="3">
        <v>102.0</v>
      </c>
      <c r="AI80" s="4">
        <v>46.0</v>
      </c>
      <c r="AJ80" s="5">
        <v>39.0</v>
      </c>
      <c r="AK80" s="6">
        <v>53.0</v>
      </c>
      <c r="AL80" s="84">
        <f t="shared" si="13"/>
        <v>0.3419354839</v>
      </c>
      <c r="AM80" s="84">
        <f t="shared" si="14"/>
        <v>0.5411764706</v>
      </c>
      <c r="AN80" s="84">
        <f t="shared" si="15"/>
        <v>0.4125</v>
      </c>
      <c r="AO80" s="84">
        <f t="shared" si="16"/>
        <v>0.4146306796</v>
      </c>
      <c r="AP80" s="84">
        <f t="shared" si="17"/>
        <v>-0.00213067962</v>
      </c>
      <c r="AQ80" s="84"/>
      <c r="AR80" s="84"/>
      <c r="AS80" s="30" t="s">
        <v>196</v>
      </c>
      <c r="AT80" s="31">
        <v>314.0</v>
      </c>
      <c r="AU80" s="32">
        <v>122.0</v>
      </c>
      <c r="AV80" s="5">
        <v>179.0</v>
      </c>
      <c r="AW80" s="6">
        <v>125.0</v>
      </c>
      <c r="AX80" s="84">
        <v>0.24260355029585798</v>
      </c>
      <c r="AY80" s="84">
        <v>0.3858695652173913</v>
      </c>
      <c r="AZ80" s="84">
        <v>0.29310344827586204</v>
      </c>
      <c r="BA80" s="84">
        <v>0.29454342450090043</v>
      </c>
      <c r="BB80" s="84">
        <v>-0.0014399762250383863</v>
      </c>
    </row>
    <row r="81" ht="12.75" customHeight="1">
      <c r="A81" s="2" t="s">
        <v>98</v>
      </c>
      <c r="B81" s="68">
        <f t="shared" si="1"/>
        <v>384</v>
      </c>
      <c r="C81" s="69">
        <f t="shared" si="2"/>
        <v>98</v>
      </c>
      <c r="D81" s="68">
        <f t="shared" si="3"/>
        <v>215</v>
      </c>
      <c r="E81" s="69">
        <f t="shared" si="4"/>
        <v>134</v>
      </c>
      <c r="F81" s="85">
        <f t="shared" si="5"/>
        <v>0.7966804979</v>
      </c>
      <c r="G81" s="86">
        <f t="shared" si="6"/>
        <v>0.6160458453</v>
      </c>
      <c r="H81" s="87">
        <f t="shared" si="7"/>
        <v>0.7208182912</v>
      </c>
      <c r="I81" s="88">
        <f t="shared" si="8"/>
        <v>0.623345367</v>
      </c>
      <c r="J81" s="74">
        <f t="shared" si="9"/>
        <v>0.72406639</v>
      </c>
      <c r="K81" s="96"/>
      <c r="L81" s="76"/>
      <c r="M81" s="76"/>
      <c r="N81" s="90">
        <f t="shared" si="10"/>
        <v>0.7966804979</v>
      </c>
      <c r="O81" s="90">
        <f t="shared" si="11"/>
        <v>0.6160458453</v>
      </c>
      <c r="P81" s="91">
        <f t="shared" si="12"/>
        <v>0.7208182912</v>
      </c>
      <c r="Q81" s="92">
        <v>0.6869009584664537</v>
      </c>
      <c r="R81" s="92">
        <v>0.7413127413127413</v>
      </c>
      <c r="S81" s="92"/>
      <c r="T81" s="93"/>
      <c r="U81" s="94"/>
      <c r="V81" s="93"/>
      <c r="W81" s="93"/>
      <c r="X81" s="81"/>
      <c r="Y81" s="95"/>
      <c r="Z81" s="3">
        <v>384.0</v>
      </c>
      <c r="AA81" s="4">
        <v>98.0</v>
      </c>
      <c r="AB81" s="5">
        <v>215.0</v>
      </c>
      <c r="AC81" s="6">
        <v>134.0</v>
      </c>
      <c r="AD81" s="83"/>
      <c r="AE81" s="49"/>
      <c r="AF81" s="84"/>
      <c r="AG81" s="2" t="s">
        <v>98</v>
      </c>
      <c r="AH81" s="3">
        <v>384.0</v>
      </c>
      <c r="AI81" s="4">
        <v>98.0</v>
      </c>
      <c r="AJ81" s="5">
        <v>215.0</v>
      </c>
      <c r="AK81" s="6">
        <v>134.0</v>
      </c>
      <c r="AL81" s="84">
        <f t="shared" si="13"/>
        <v>0.2586872587</v>
      </c>
      <c r="AM81" s="84">
        <f t="shared" si="14"/>
        <v>0.3130990415</v>
      </c>
      <c r="AN81" s="84">
        <f t="shared" si="15"/>
        <v>0.2791817088</v>
      </c>
      <c r="AO81" s="84">
        <f t="shared" si="16"/>
        <v>0.277685337</v>
      </c>
      <c r="AP81" s="84">
        <f t="shared" si="17"/>
        <v>0.001496371735</v>
      </c>
      <c r="AQ81" s="84"/>
      <c r="AR81" s="84"/>
      <c r="AS81" s="30" t="s">
        <v>147</v>
      </c>
      <c r="AT81" s="31">
        <v>281.0</v>
      </c>
      <c r="AU81" s="32">
        <v>54.0</v>
      </c>
      <c r="AV81" s="5">
        <v>114.0</v>
      </c>
      <c r="AW81" s="6">
        <v>110.0</v>
      </c>
      <c r="AX81" s="84">
        <v>0.4296365330848089</v>
      </c>
      <c r="AY81" s="84">
        <v>0.6231155778894473</v>
      </c>
      <c r="AZ81" s="84">
        <v>0.49880239520958086</v>
      </c>
      <c r="BA81" s="84">
        <v>0.500198061010364</v>
      </c>
      <c r="BB81" s="84">
        <v>-0.0013956658007831524</v>
      </c>
    </row>
    <row r="82" ht="12.75" customHeight="1">
      <c r="A82" s="2" t="s">
        <v>99</v>
      </c>
      <c r="B82" s="68">
        <f t="shared" si="1"/>
        <v>188</v>
      </c>
      <c r="C82" s="69">
        <f t="shared" si="2"/>
        <v>55</v>
      </c>
      <c r="D82" s="68">
        <f t="shared" si="3"/>
        <v>96</v>
      </c>
      <c r="E82" s="69">
        <f t="shared" si="4"/>
        <v>56</v>
      </c>
      <c r="F82" s="85">
        <f t="shared" si="5"/>
        <v>0.7736625514</v>
      </c>
      <c r="G82" s="86">
        <f t="shared" si="6"/>
        <v>0.6315789474</v>
      </c>
      <c r="H82" s="87">
        <f t="shared" si="7"/>
        <v>0.7189873418</v>
      </c>
      <c r="I82" s="88">
        <f t="shared" si="8"/>
        <v>0.617721519</v>
      </c>
      <c r="J82" s="74">
        <f t="shared" si="9"/>
        <v>0.6255144033</v>
      </c>
      <c r="K82" s="96"/>
      <c r="L82" s="76"/>
      <c r="M82" s="76"/>
      <c r="N82" s="90">
        <f t="shared" si="10"/>
        <v>0.7736625514</v>
      </c>
      <c r="O82" s="90">
        <f t="shared" si="11"/>
        <v>0.6315789474</v>
      </c>
      <c r="P82" s="91">
        <f t="shared" si="12"/>
        <v>0.7189873418</v>
      </c>
      <c r="Q82" s="92">
        <v>0.6357615894039735</v>
      </c>
      <c r="R82" s="92">
        <v>0.7704918032786885</v>
      </c>
      <c r="S82" s="92"/>
      <c r="T82" s="93"/>
      <c r="U82" s="94"/>
      <c r="V82" s="93"/>
      <c r="W82" s="93"/>
      <c r="X82" s="81"/>
      <c r="Y82" s="95"/>
      <c r="Z82" s="3">
        <v>188.0</v>
      </c>
      <c r="AA82" s="4">
        <v>55.0</v>
      </c>
      <c r="AB82" s="5">
        <v>96.0</v>
      </c>
      <c r="AC82" s="6">
        <v>56.0</v>
      </c>
      <c r="AD82" s="83"/>
      <c r="AE82" s="49"/>
      <c r="AF82" s="84"/>
      <c r="AG82" s="2" t="s">
        <v>99</v>
      </c>
      <c r="AH82" s="3">
        <v>188.0</v>
      </c>
      <c r="AI82" s="4">
        <v>55.0</v>
      </c>
      <c r="AJ82" s="5">
        <v>96.0</v>
      </c>
      <c r="AK82" s="6">
        <v>56.0</v>
      </c>
      <c r="AL82" s="84">
        <f t="shared" si="13"/>
        <v>0.2295081967</v>
      </c>
      <c r="AM82" s="84">
        <f t="shared" si="14"/>
        <v>0.3642384106</v>
      </c>
      <c r="AN82" s="84">
        <f t="shared" si="15"/>
        <v>0.2810126582</v>
      </c>
      <c r="AO82" s="84">
        <f t="shared" si="16"/>
        <v>0.2782830856</v>
      </c>
      <c r="AP82" s="84">
        <f t="shared" si="17"/>
        <v>0.002729572626</v>
      </c>
      <c r="AQ82" s="84"/>
      <c r="AR82" s="84"/>
      <c r="AS82" s="30" t="s">
        <v>164</v>
      </c>
      <c r="AT82" s="31">
        <v>172.0</v>
      </c>
      <c r="AU82" s="32">
        <v>29.0</v>
      </c>
      <c r="AV82" s="5">
        <v>224.0</v>
      </c>
      <c r="AW82" s="6">
        <v>74.0</v>
      </c>
      <c r="AX82" s="84">
        <v>0.5384615384615384</v>
      </c>
      <c r="AY82" s="84">
        <v>0.5808823529411765</v>
      </c>
      <c r="AZ82" s="84">
        <v>0.5517241379310345</v>
      </c>
      <c r="BA82" s="84">
        <v>0.5530221387104072</v>
      </c>
      <c r="BB82" s="84">
        <v>-0.0012980007793726989</v>
      </c>
    </row>
    <row r="83" ht="12.75" customHeight="1">
      <c r="A83" s="2" t="s">
        <v>100</v>
      </c>
      <c r="B83" s="68">
        <f t="shared" si="1"/>
        <v>589</v>
      </c>
      <c r="C83" s="69">
        <f t="shared" si="2"/>
        <v>129</v>
      </c>
      <c r="D83" s="68">
        <f t="shared" si="3"/>
        <v>259</v>
      </c>
      <c r="E83" s="69">
        <f t="shared" si="4"/>
        <v>98</v>
      </c>
      <c r="F83" s="85">
        <f t="shared" si="5"/>
        <v>0.8203342618</v>
      </c>
      <c r="G83" s="86">
        <f t="shared" si="6"/>
        <v>0.7254901961</v>
      </c>
      <c r="H83" s="87">
        <f t="shared" si="7"/>
        <v>0.7888372093</v>
      </c>
      <c r="I83" s="88">
        <f t="shared" si="8"/>
        <v>0.6390697674</v>
      </c>
      <c r="J83" s="74">
        <f t="shared" si="9"/>
        <v>0.4972144847</v>
      </c>
      <c r="K83" s="96"/>
      <c r="L83" s="76"/>
      <c r="M83" s="76"/>
      <c r="N83" s="90">
        <f t="shared" si="10"/>
        <v>0.8203342618</v>
      </c>
      <c r="O83" s="90">
        <f t="shared" si="11"/>
        <v>0.7254901961</v>
      </c>
      <c r="P83" s="91">
        <f t="shared" si="12"/>
        <v>0.7888372093</v>
      </c>
      <c r="Q83" s="92">
        <v>0.6675257731958762</v>
      </c>
      <c r="R83" s="92">
        <v>0.8573508005822417</v>
      </c>
      <c r="S83" s="92"/>
      <c r="T83" s="93"/>
      <c r="U83" s="94"/>
      <c r="V83" s="93"/>
      <c r="W83" s="93"/>
      <c r="X83" s="81"/>
      <c r="Y83" s="95"/>
      <c r="Z83" s="3">
        <v>589.0</v>
      </c>
      <c r="AA83" s="4">
        <v>129.0</v>
      </c>
      <c r="AB83" s="5">
        <v>259.0</v>
      </c>
      <c r="AC83" s="6">
        <v>98.0</v>
      </c>
      <c r="AD83" s="83"/>
      <c r="AE83" s="49"/>
      <c r="AF83" s="84"/>
      <c r="AG83" s="2" t="s">
        <v>100</v>
      </c>
      <c r="AH83" s="3">
        <v>589.0</v>
      </c>
      <c r="AI83" s="4">
        <v>129.0</v>
      </c>
      <c r="AJ83" s="5">
        <v>259.0</v>
      </c>
      <c r="AK83" s="6">
        <v>98.0</v>
      </c>
      <c r="AL83" s="84">
        <f t="shared" si="13"/>
        <v>0.1426491994</v>
      </c>
      <c r="AM83" s="84">
        <f t="shared" si="14"/>
        <v>0.3324742268</v>
      </c>
      <c r="AN83" s="84">
        <f t="shared" si="15"/>
        <v>0.2111627907</v>
      </c>
      <c r="AO83" s="84">
        <f t="shared" si="16"/>
        <v>0.211847696</v>
      </c>
      <c r="AP83" s="84">
        <f t="shared" si="17"/>
        <v>-0.0006849053252</v>
      </c>
      <c r="AQ83" s="84"/>
      <c r="AR83" s="84"/>
      <c r="AS83" s="2" t="s">
        <v>82</v>
      </c>
      <c r="AT83" s="3">
        <v>160.0</v>
      </c>
      <c r="AU83" s="4">
        <v>76.0</v>
      </c>
      <c r="AV83" s="5">
        <v>80.0</v>
      </c>
      <c r="AW83" s="6">
        <v>85.0</v>
      </c>
      <c r="AX83" s="84">
        <v>0.43844492440604754</v>
      </c>
      <c r="AY83" s="84">
        <v>0.5106382978723404</v>
      </c>
      <c r="AZ83" s="84">
        <v>0.46275071633237824</v>
      </c>
      <c r="BA83" s="84">
        <v>0.46404065155461605</v>
      </c>
      <c r="BB83" s="84">
        <v>-0.0012899352222378035</v>
      </c>
    </row>
    <row r="84" ht="12.75" customHeight="1">
      <c r="A84" s="2" t="s">
        <v>101</v>
      </c>
      <c r="B84" s="68">
        <f t="shared" si="1"/>
        <v>450</v>
      </c>
      <c r="C84" s="69">
        <f t="shared" si="2"/>
        <v>117</v>
      </c>
      <c r="D84" s="68">
        <f t="shared" si="3"/>
        <v>211</v>
      </c>
      <c r="E84" s="69">
        <f t="shared" si="4"/>
        <v>144</v>
      </c>
      <c r="F84" s="85">
        <f t="shared" si="5"/>
        <v>0.7936507937</v>
      </c>
      <c r="G84" s="86">
        <f t="shared" si="6"/>
        <v>0.5943661972</v>
      </c>
      <c r="H84" s="87">
        <f t="shared" si="7"/>
        <v>0.7169197397</v>
      </c>
      <c r="I84" s="88">
        <f t="shared" si="8"/>
        <v>0.6442516269</v>
      </c>
      <c r="J84" s="74">
        <f t="shared" si="9"/>
        <v>0.6261022928</v>
      </c>
      <c r="K84" s="96"/>
      <c r="L84" s="76"/>
      <c r="M84" s="76"/>
      <c r="N84" s="90">
        <f t="shared" si="10"/>
        <v>0.7936507937</v>
      </c>
      <c r="O84" s="90">
        <f t="shared" si="11"/>
        <v>0.5943661972</v>
      </c>
      <c r="P84" s="91">
        <f t="shared" si="12"/>
        <v>0.7169197397</v>
      </c>
      <c r="Q84" s="92">
        <v>0.6432926829268293</v>
      </c>
      <c r="R84" s="92">
        <v>0.7575757575757576</v>
      </c>
      <c r="S84" s="92"/>
      <c r="T84" s="93"/>
      <c r="U84" s="94"/>
      <c r="V84" s="93"/>
      <c r="W84" s="93"/>
      <c r="X84" s="81"/>
      <c r="Y84" s="95"/>
      <c r="Z84" s="3">
        <v>450.0</v>
      </c>
      <c r="AA84" s="4">
        <v>117.0</v>
      </c>
      <c r="AB84" s="5">
        <v>211.0</v>
      </c>
      <c r="AC84" s="6">
        <v>144.0</v>
      </c>
      <c r="AD84" s="83"/>
      <c r="AE84" s="49"/>
      <c r="AF84" s="84"/>
      <c r="AG84" s="2" t="s">
        <v>101</v>
      </c>
      <c r="AH84" s="3">
        <v>450.0</v>
      </c>
      <c r="AI84" s="4">
        <v>117.0</v>
      </c>
      <c r="AJ84" s="5">
        <v>211.0</v>
      </c>
      <c r="AK84" s="6">
        <v>144.0</v>
      </c>
      <c r="AL84" s="84">
        <f t="shared" si="13"/>
        <v>0.2424242424</v>
      </c>
      <c r="AM84" s="84">
        <f t="shared" si="14"/>
        <v>0.3567073171</v>
      </c>
      <c r="AN84" s="84">
        <f t="shared" si="15"/>
        <v>0.2830802603</v>
      </c>
      <c r="AO84" s="84">
        <f t="shared" si="16"/>
        <v>0.2836188312</v>
      </c>
      <c r="AP84" s="84">
        <f t="shared" si="17"/>
        <v>-0.0005385709343</v>
      </c>
      <c r="AQ84" s="84"/>
      <c r="AR84" s="84"/>
      <c r="AS84" s="2" t="s">
        <v>89</v>
      </c>
      <c r="AT84" s="3">
        <v>135.0</v>
      </c>
      <c r="AU84" s="4">
        <v>77.0</v>
      </c>
      <c r="AV84" s="5">
        <v>39.0</v>
      </c>
      <c r="AW84" s="6">
        <v>70.0</v>
      </c>
      <c r="AX84" s="84">
        <v>0.4599728629579376</v>
      </c>
      <c r="AY84" s="84">
        <v>0.5529715762273901</v>
      </c>
      <c r="AZ84" s="84">
        <v>0.4919928825622776</v>
      </c>
      <c r="BA84" s="84">
        <v>0.4932826901220465</v>
      </c>
      <c r="BB84" s="84">
        <v>-0.0012898075597689296</v>
      </c>
    </row>
    <row r="85" ht="12.75" customHeight="1">
      <c r="A85" s="2" t="s">
        <v>102</v>
      </c>
      <c r="B85" s="68">
        <f t="shared" si="1"/>
        <v>116</v>
      </c>
      <c r="C85" s="69">
        <f t="shared" si="2"/>
        <v>39</v>
      </c>
      <c r="D85" s="68">
        <f t="shared" si="3"/>
        <v>48</v>
      </c>
      <c r="E85" s="69">
        <f t="shared" si="4"/>
        <v>49</v>
      </c>
      <c r="F85" s="85">
        <f t="shared" si="5"/>
        <v>0.7483870968</v>
      </c>
      <c r="G85" s="86">
        <f t="shared" si="6"/>
        <v>0.4948453608</v>
      </c>
      <c r="H85" s="87">
        <f t="shared" si="7"/>
        <v>0.6507936508</v>
      </c>
      <c r="I85" s="88">
        <f t="shared" si="8"/>
        <v>0.6547619048</v>
      </c>
      <c r="J85" s="74">
        <f t="shared" si="9"/>
        <v>0.6258064516</v>
      </c>
      <c r="K85" s="96"/>
      <c r="L85" s="76"/>
      <c r="M85" s="76"/>
      <c r="N85" s="90">
        <f t="shared" si="10"/>
        <v>0.7483870968</v>
      </c>
      <c r="O85" s="90">
        <f t="shared" si="11"/>
        <v>0.4948453608</v>
      </c>
      <c r="P85" s="91">
        <f t="shared" si="12"/>
        <v>0.6507936508</v>
      </c>
      <c r="Q85" s="92">
        <v>0.5517241379310345</v>
      </c>
      <c r="R85" s="92">
        <v>0.703030303030303</v>
      </c>
      <c r="S85" s="92"/>
      <c r="T85" s="93"/>
      <c r="U85" s="94"/>
      <c r="V85" s="93"/>
      <c r="W85" s="93"/>
      <c r="X85" s="81"/>
      <c r="Y85" s="95"/>
      <c r="Z85" s="3">
        <v>116.0</v>
      </c>
      <c r="AA85" s="4">
        <v>39.0</v>
      </c>
      <c r="AB85" s="5">
        <v>48.0</v>
      </c>
      <c r="AC85" s="6">
        <v>49.0</v>
      </c>
      <c r="AD85" s="83"/>
      <c r="AE85" s="49"/>
      <c r="AF85" s="84"/>
      <c r="AG85" s="2" t="s">
        <v>102</v>
      </c>
      <c r="AH85" s="3">
        <v>116.0</v>
      </c>
      <c r="AI85" s="4">
        <v>39.0</v>
      </c>
      <c r="AJ85" s="5">
        <v>48.0</v>
      </c>
      <c r="AK85" s="6">
        <v>49.0</v>
      </c>
      <c r="AL85" s="84">
        <f t="shared" si="13"/>
        <v>0.296969697</v>
      </c>
      <c r="AM85" s="84">
        <f t="shared" si="14"/>
        <v>0.4482758621</v>
      </c>
      <c r="AN85" s="84">
        <f t="shared" si="15"/>
        <v>0.3492063492</v>
      </c>
      <c r="AO85" s="84">
        <f t="shared" si="16"/>
        <v>0.3518919933</v>
      </c>
      <c r="AP85" s="84">
        <f t="shared" si="17"/>
        <v>-0.002685644064</v>
      </c>
      <c r="AQ85" s="84"/>
      <c r="AR85" s="84"/>
      <c r="AS85" s="30" t="s">
        <v>176</v>
      </c>
      <c r="AT85" s="31">
        <v>82.0</v>
      </c>
      <c r="AU85" s="32">
        <v>66.0</v>
      </c>
      <c r="AV85" s="5">
        <v>26.0</v>
      </c>
      <c r="AW85" s="6">
        <v>49.0</v>
      </c>
      <c r="AX85" s="84">
        <v>0.2505399568034557</v>
      </c>
      <c r="AY85" s="84">
        <v>0.4555984555984556</v>
      </c>
      <c r="AZ85" s="84">
        <v>0.32409972299168976</v>
      </c>
      <c r="BA85" s="84">
        <v>0.32538931559795525</v>
      </c>
      <c r="BB85" s="84">
        <v>-0.0012895926062654883</v>
      </c>
    </row>
    <row r="86" ht="12.75" customHeight="1">
      <c r="A86" s="2" t="s">
        <v>103</v>
      </c>
      <c r="B86" s="68">
        <f t="shared" si="1"/>
        <v>411</v>
      </c>
      <c r="C86" s="69">
        <f t="shared" si="2"/>
        <v>79</v>
      </c>
      <c r="D86" s="68">
        <f t="shared" si="3"/>
        <v>167</v>
      </c>
      <c r="E86" s="69">
        <f t="shared" si="4"/>
        <v>137</v>
      </c>
      <c r="F86" s="85">
        <f t="shared" si="5"/>
        <v>0.8387755102</v>
      </c>
      <c r="G86" s="86">
        <f t="shared" si="6"/>
        <v>0.5493421053</v>
      </c>
      <c r="H86" s="87">
        <f t="shared" si="7"/>
        <v>0.7279596977</v>
      </c>
      <c r="I86" s="88">
        <f t="shared" si="8"/>
        <v>0.6901763224</v>
      </c>
      <c r="J86" s="74">
        <f t="shared" si="9"/>
        <v>0.6204081633</v>
      </c>
      <c r="K86" s="96"/>
      <c r="L86" s="76"/>
      <c r="M86" s="76"/>
      <c r="N86" s="90">
        <f t="shared" si="10"/>
        <v>0.8387755102</v>
      </c>
      <c r="O86" s="90">
        <f t="shared" si="11"/>
        <v>0.5493421053</v>
      </c>
      <c r="P86" s="91">
        <f t="shared" si="12"/>
        <v>0.7279596977</v>
      </c>
      <c r="Q86" s="92">
        <v>0.6788617886178862</v>
      </c>
      <c r="R86" s="92">
        <v>0.75</v>
      </c>
      <c r="S86" s="92"/>
      <c r="T86" s="93"/>
      <c r="U86" s="94"/>
      <c r="V86" s="93"/>
      <c r="W86" s="93"/>
      <c r="X86" s="81"/>
      <c r="Y86" s="95"/>
      <c r="Z86" s="3">
        <v>411.0</v>
      </c>
      <c r="AA86" s="4">
        <v>79.0</v>
      </c>
      <c r="AB86" s="5">
        <v>167.0</v>
      </c>
      <c r="AC86" s="6">
        <v>137.0</v>
      </c>
      <c r="AD86" s="83"/>
      <c r="AE86" s="49"/>
      <c r="AF86" s="84"/>
      <c r="AG86" s="2" t="s">
        <v>103</v>
      </c>
      <c r="AH86" s="3">
        <v>411.0</v>
      </c>
      <c r="AI86" s="4">
        <v>79.0</v>
      </c>
      <c r="AJ86" s="5">
        <v>167.0</v>
      </c>
      <c r="AK86" s="6">
        <v>137.0</v>
      </c>
      <c r="AL86" s="84">
        <f t="shared" si="13"/>
        <v>0.25</v>
      </c>
      <c r="AM86" s="84">
        <f t="shared" si="14"/>
        <v>0.3211382114</v>
      </c>
      <c r="AN86" s="84">
        <f t="shared" si="15"/>
        <v>0.2720403023</v>
      </c>
      <c r="AO86" s="84">
        <f t="shared" si="16"/>
        <v>0.2751990662</v>
      </c>
      <c r="AP86" s="84">
        <f t="shared" si="17"/>
        <v>-0.003158763912</v>
      </c>
      <c r="AQ86" s="84"/>
      <c r="AR86" s="84"/>
      <c r="AS86" s="30" t="s">
        <v>187</v>
      </c>
      <c r="AT86" s="31">
        <v>57.0</v>
      </c>
      <c r="AU86" s="32">
        <v>51.0</v>
      </c>
      <c r="AV86" s="5">
        <v>12.0</v>
      </c>
      <c r="AW86" s="6">
        <v>42.0</v>
      </c>
      <c r="AX86" s="84">
        <v>0.22193211488250653</v>
      </c>
      <c r="AY86" s="84">
        <v>0.31</v>
      </c>
      <c r="AZ86" s="84">
        <v>0.2521440823327616</v>
      </c>
      <c r="BA86" s="84">
        <v>0.2534069589817232</v>
      </c>
      <c r="BB86" s="84">
        <v>-0.0012628766489616305</v>
      </c>
    </row>
    <row r="87" ht="12.75" customHeight="1">
      <c r="A87" s="2" t="s">
        <v>104</v>
      </c>
      <c r="B87" s="68">
        <f t="shared" si="1"/>
        <v>31</v>
      </c>
      <c r="C87" s="69">
        <f t="shared" si="2"/>
        <v>9</v>
      </c>
      <c r="D87" s="68">
        <f t="shared" si="3"/>
        <v>10</v>
      </c>
      <c r="E87" s="69">
        <f t="shared" si="4"/>
        <v>6</v>
      </c>
      <c r="F87" s="85">
        <f t="shared" si="5"/>
        <v>0.775</v>
      </c>
      <c r="G87" s="86">
        <f t="shared" si="6"/>
        <v>0.625</v>
      </c>
      <c r="H87" s="87">
        <f t="shared" si="7"/>
        <v>0.7321428571</v>
      </c>
      <c r="I87" s="88">
        <f t="shared" si="8"/>
        <v>0.6607142857</v>
      </c>
      <c r="J87" s="74">
        <f t="shared" si="9"/>
        <v>0.4</v>
      </c>
      <c r="K87" s="96"/>
      <c r="L87" s="76"/>
      <c r="M87" s="76"/>
      <c r="N87" s="90">
        <f t="shared" si="10"/>
        <v>0.775</v>
      </c>
      <c r="O87" s="90">
        <f t="shared" si="11"/>
        <v>0.625</v>
      </c>
      <c r="P87" s="91">
        <f t="shared" si="12"/>
        <v>0.7321428571</v>
      </c>
      <c r="Q87" s="92">
        <v>0.5263157894736842</v>
      </c>
      <c r="R87" s="92">
        <v>0.8378378378378378</v>
      </c>
      <c r="S87" s="92"/>
      <c r="T87" s="93"/>
      <c r="U87" s="94"/>
      <c r="V87" s="93"/>
      <c r="W87" s="93"/>
      <c r="X87" s="81"/>
      <c r="Y87" s="95"/>
      <c r="Z87" s="3">
        <v>31.0</v>
      </c>
      <c r="AA87" s="4">
        <v>9.0</v>
      </c>
      <c r="AB87" s="5">
        <v>10.0</v>
      </c>
      <c r="AC87" s="6">
        <v>6.0</v>
      </c>
      <c r="AD87" s="83"/>
      <c r="AE87" s="49"/>
      <c r="AF87" s="84"/>
      <c r="AG87" s="2" t="s">
        <v>104</v>
      </c>
      <c r="AH87" s="3">
        <v>31.0</v>
      </c>
      <c r="AI87" s="4">
        <v>9.0</v>
      </c>
      <c r="AJ87" s="5">
        <v>10.0</v>
      </c>
      <c r="AK87" s="6">
        <v>6.0</v>
      </c>
      <c r="AL87" s="84">
        <f t="shared" si="13"/>
        <v>0.1621621622</v>
      </c>
      <c r="AM87" s="84">
        <f t="shared" si="14"/>
        <v>0.4736842105</v>
      </c>
      <c r="AN87" s="84">
        <f t="shared" si="15"/>
        <v>0.2678571429</v>
      </c>
      <c r="AO87" s="84">
        <f t="shared" si="16"/>
        <v>0.2764797867</v>
      </c>
      <c r="AP87" s="84">
        <f t="shared" si="17"/>
        <v>-0.008622643828</v>
      </c>
      <c r="AQ87" s="84"/>
      <c r="AR87" s="84"/>
      <c r="AS87" s="2" t="s">
        <v>90</v>
      </c>
      <c r="AT87" s="3">
        <v>66.0</v>
      </c>
      <c r="AU87" s="4">
        <v>38.0</v>
      </c>
      <c r="AV87" s="5">
        <v>8.0</v>
      </c>
      <c r="AW87" s="6">
        <v>26.0</v>
      </c>
      <c r="AX87" s="84">
        <v>0.5263157894736842</v>
      </c>
      <c r="AY87" s="84">
        <v>0.6171003717472119</v>
      </c>
      <c r="AZ87" s="84">
        <v>0.5575447570332481</v>
      </c>
      <c r="BA87" s="84">
        <v>0.558806662586578</v>
      </c>
      <c r="BB87" s="84">
        <v>-0.001261905553329834</v>
      </c>
    </row>
    <row r="88" ht="12.75" customHeight="1">
      <c r="A88" s="2" t="s">
        <v>105</v>
      </c>
      <c r="B88" s="68">
        <f t="shared" si="1"/>
        <v>392</v>
      </c>
      <c r="C88" s="69">
        <f t="shared" si="2"/>
        <v>150</v>
      </c>
      <c r="D88" s="68">
        <f t="shared" si="3"/>
        <v>260</v>
      </c>
      <c r="E88" s="69">
        <f t="shared" si="4"/>
        <v>163</v>
      </c>
      <c r="F88" s="85">
        <f t="shared" si="5"/>
        <v>0.7232472325</v>
      </c>
      <c r="G88" s="86">
        <f t="shared" si="6"/>
        <v>0.6146572104</v>
      </c>
      <c r="H88" s="87">
        <f t="shared" si="7"/>
        <v>0.6756476684</v>
      </c>
      <c r="I88" s="88">
        <f t="shared" si="8"/>
        <v>0.5751295337</v>
      </c>
      <c r="J88" s="74">
        <f t="shared" si="9"/>
        <v>0.7804428044</v>
      </c>
      <c r="K88" s="96"/>
      <c r="L88" s="76"/>
      <c r="M88" s="76"/>
      <c r="N88" s="90">
        <f t="shared" si="10"/>
        <v>0.7232472325</v>
      </c>
      <c r="O88" s="90">
        <f t="shared" si="11"/>
        <v>0.6146572104</v>
      </c>
      <c r="P88" s="91">
        <f t="shared" si="12"/>
        <v>0.6756476684</v>
      </c>
      <c r="Q88" s="92">
        <v>0.6341463414634146</v>
      </c>
      <c r="R88" s="92">
        <v>0.7063063063063063</v>
      </c>
      <c r="S88" s="92"/>
      <c r="T88" s="93"/>
      <c r="U88" s="94"/>
      <c r="V88" s="93"/>
      <c r="W88" s="93"/>
      <c r="X88" s="81"/>
      <c r="Y88" s="95"/>
      <c r="Z88" s="3">
        <v>392.0</v>
      </c>
      <c r="AA88" s="4">
        <v>150.0</v>
      </c>
      <c r="AB88" s="5">
        <v>260.0</v>
      </c>
      <c r="AC88" s="6">
        <v>163.0</v>
      </c>
      <c r="AD88" s="83"/>
      <c r="AE88" s="49"/>
      <c r="AF88" s="84"/>
      <c r="AG88" s="2" t="s">
        <v>105</v>
      </c>
      <c r="AH88" s="3">
        <v>392.0</v>
      </c>
      <c r="AI88" s="4">
        <v>150.0</v>
      </c>
      <c r="AJ88" s="5">
        <v>260.0</v>
      </c>
      <c r="AK88" s="6">
        <v>163.0</v>
      </c>
      <c r="AL88" s="84">
        <f t="shared" si="13"/>
        <v>0.2936936937</v>
      </c>
      <c r="AM88" s="84">
        <f t="shared" si="14"/>
        <v>0.3658536585</v>
      </c>
      <c r="AN88" s="84">
        <f t="shared" si="15"/>
        <v>0.3243523316</v>
      </c>
      <c r="AO88" s="84">
        <f t="shared" si="16"/>
        <v>0.319272837</v>
      </c>
      <c r="AP88" s="84">
        <f t="shared" si="17"/>
        <v>0.00507949463</v>
      </c>
      <c r="AQ88" s="84"/>
      <c r="AR88" s="84"/>
      <c r="AS88" s="30" t="s">
        <v>125</v>
      </c>
      <c r="AT88" s="31">
        <v>141.0</v>
      </c>
      <c r="AU88" s="32">
        <v>67.0</v>
      </c>
      <c r="AV88" s="5">
        <v>72.0</v>
      </c>
      <c r="AW88" s="6">
        <v>109.0</v>
      </c>
      <c r="AX88" s="84">
        <v>0.22416534181240064</v>
      </c>
      <c r="AY88" s="84">
        <v>0.4676056338028169</v>
      </c>
      <c r="AZ88" s="84">
        <v>0.3119918699186992</v>
      </c>
      <c r="BA88" s="84">
        <v>0.31324379366130006</v>
      </c>
      <c r="BB88" s="84">
        <v>-0.0012519237426008578</v>
      </c>
    </row>
    <row r="89" ht="12.75" customHeight="1">
      <c r="A89" s="2" t="s">
        <v>106</v>
      </c>
      <c r="B89" s="68">
        <f t="shared" si="1"/>
        <v>434</v>
      </c>
      <c r="C89" s="69">
        <f t="shared" si="2"/>
        <v>109</v>
      </c>
      <c r="D89" s="68">
        <f t="shared" si="3"/>
        <v>132</v>
      </c>
      <c r="E89" s="69">
        <f t="shared" si="4"/>
        <v>96</v>
      </c>
      <c r="F89" s="85">
        <f t="shared" si="5"/>
        <v>0.7992633517</v>
      </c>
      <c r="G89" s="86">
        <f t="shared" si="6"/>
        <v>0.5789473684</v>
      </c>
      <c r="H89" s="87">
        <f t="shared" si="7"/>
        <v>0.7341115435</v>
      </c>
      <c r="I89" s="88">
        <f t="shared" si="8"/>
        <v>0.6874189364</v>
      </c>
      <c r="J89" s="74">
        <f t="shared" si="9"/>
        <v>0.4198895028</v>
      </c>
      <c r="K89" s="96"/>
      <c r="L89" s="76"/>
      <c r="M89" s="76"/>
      <c r="N89" s="90">
        <f t="shared" si="10"/>
        <v>0.7992633517</v>
      </c>
      <c r="O89" s="90">
        <f t="shared" si="11"/>
        <v>0.5789473684</v>
      </c>
      <c r="P89" s="91">
        <f t="shared" si="12"/>
        <v>0.7341115435</v>
      </c>
      <c r="Q89" s="92">
        <v>0.5477178423236515</v>
      </c>
      <c r="R89" s="92">
        <v>0.8188679245283019</v>
      </c>
      <c r="S89" s="92"/>
      <c r="T89" s="93"/>
      <c r="U89" s="94"/>
      <c r="V89" s="93"/>
      <c r="W89" s="93"/>
      <c r="X89" s="81"/>
      <c r="Y89" s="95"/>
      <c r="Z89" s="3">
        <v>434.0</v>
      </c>
      <c r="AA89" s="4">
        <v>109.0</v>
      </c>
      <c r="AB89" s="5">
        <v>132.0</v>
      </c>
      <c r="AC89" s="6">
        <v>96.0</v>
      </c>
      <c r="AD89" s="83"/>
      <c r="AE89" s="49"/>
      <c r="AF89" s="84"/>
      <c r="AG89" s="2" t="s">
        <v>106</v>
      </c>
      <c r="AH89" s="3">
        <v>434.0</v>
      </c>
      <c r="AI89" s="4">
        <v>109.0</v>
      </c>
      <c r="AJ89" s="5">
        <v>132.0</v>
      </c>
      <c r="AK89" s="6">
        <v>96.0</v>
      </c>
      <c r="AL89" s="84">
        <f t="shared" si="13"/>
        <v>0.1811320755</v>
      </c>
      <c r="AM89" s="84">
        <f t="shared" si="14"/>
        <v>0.4522821577</v>
      </c>
      <c r="AN89" s="84">
        <f t="shared" si="15"/>
        <v>0.2658884565</v>
      </c>
      <c r="AO89" s="84">
        <f t="shared" si="16"/>
        <v>0.2804825455</v>
      </c>
      <c r="AP89" s="84">
        <f t="shared" si="17"/>
        <v>-0.01459408898</v>
      </c>
      <c r="AQ89" s="84"/>
      <c r="AR89" s="84"/>
      <c r="AS89" s="2" t="s">
        <v>103</v>
      </c>
      <c r="AT89" s="3">
        <v>411.0</v>
      </c>
      <c r="AU89" s="4">
        <v>79.0</v>
      </c>
      <c r="AV89" s="5">
        <v>167.0</v>
      </c>
      <c r="AW89" s="6">
        <v>137.0</v>
      </c>
      <c r="AX89" s="84">
        <v>0.5626283367556468</v>
      </c>
      <c r="AY89" s="84">
        <v>0.6079295154185022</v>
      </c>
      <c r="AZ89" s="84">
        <v>0.5770308123249299</v>
      </c>
      <c r="BA89" s="84">
        <v>0.578257518460773</v>
      </c>
      <c r="BB89" s="84">
        <v>-0.0012267061358430809</v>
      </c>
    </row>
    <row r="90" ht="12.75" customHeight="1">
      <c r="A90" s="2" t="s">
        <v>107</v>
      </c>
      <c r="B90" s="68">
        <f t="shared" si="1"/>
        <v>363</v>
      </c>
      <c r="C90" s="69">
        <f t="shared" si="2"/>
        <v>66</v>
      </c>
      <c r="D90" s="68">
        <f t="shared" si="3"/>
        <v>174</v>
      </c>
      <c r="E90" s="69">
        <f t="shared" si="4"/>
        <v>86</v>
      </c>
      <c r="F90" s="85">
        <f t="shared" si="5"/>
        <v>0.8461538462</v>
      </c>
      <c r="G90" s="86">
        <f t="shared" si="6"/>
        <v>0.6692307692</v>
      </c>
      <c r="H90" s="87">
        <f t="shared" si="7"/>
        <v>0.7793904209</v>
      </c>
      <c r="I90" s="88">
        <f t="shared" si="8"/>
        <v>0.6516690856</v>
      </c>
      <c r="J90" s="74">
        <f t="shared" si="9"/>
        <v>0.6060606061</v>
      </c>
      <c r="K90" s="96"/>
      <c r="L90" s="76"/>
      <c r="M90" s="76"/>
      <c r="N90" s="90">
        <f t="shared" si="10"/>
        <v>0.8461538462</v>
      </c>
      <c r="O90" s="90">
        <f t="shared" si="11"/>
        <v>0.6692307692</v>
      </c>
      <c r="P90" s="91">
        <f t="shared" si="12"/>
        <v>0.7793904209</v>
      </c>
      <c r="Q90" s="92">
        <v>0.725</v>
      </c>
      <c r="R90" s="92">
        <v>0.8084632516703786</v>
      </c>
      <c r="S90" s="92"/>
      <c r="T90" s="93"/>
      <c r="U90" s="94"/>
      <c r="V90" s="93"/>
      <c r="W90" s="93"/>
      <c r="X90" s="81"/>
      <c r="Y90" s="95"/>
      <c r="Z90" s="3">
        <v>363.0</v>
      </c>
      <c r="AA90" s="4">
        <v>66.0</v>
      </c>
      <c r="AB90" s="5">
        <v>174.0</v>
      </c>
      <c r="AC90" s="6">
        <v>86.0</v>
      </c>
      <c r="AD90" s="83"/>
      <c r="AE90" s="49"/>
      <c r="AF90" s="84"/>
      <c r="AG90" s="2" t="s">
        <v>107</v>
      </c>
      <c r="AH90" s="3">
        <v>363.0</v>
      </c>
      <c r="AI90" s="4">
        <v>66.0</v>
      </c>
      <c r="AJ90" s="5">
        <v>174.0</v>
      </c>
      <c r="AK90" s="6">
        <v>86.0</v>
      </c>
      <c r="AL90" s="84">
        <f t="shared" si="13"/>
        <v>0.1915367483</v>
      </c>
      <c r="AM90" s="84">
        <f t="shared" si="14"/>
        <v>0.275</v>
      </c>
      <c r="AN90" s="84">
        <f t="shared" si="15"/>
        <v>0.2206095791</v>
      </c>
      <c r="AO90" s="84">
        <f t="shared" si="16"/>
        <v>0.2213035661</v>
      </c>
      <c r="AP90" s="84">
        <f t="shared" si="17"/>
        <v>-0.0006939870357</v>
      </c>
      <c r="AQ90" s="84"/>
      <c r="AR90" s="84"/>
      <c r="AS90" s="30" t="s">
        <v>198</v>
      </c>
      <c r="AT90" s="31">
        <v>217.0</v>
      </c>
      <c r="AU90" s="32">
        <v>77.0</v>
      </c>
      <c r="AV90" s="5">
        <v>86.0</v>
      </c>
      <c r="AW90" s="6">
        <v>99.0</v>
      </c>
      <c r="AX90" s="84">
        <v>0.5203761755485894</v>
      </c>
      <c r="AY90" s="84">
        <v>0.7078651685393258</v>
      </c>
      <c r="AZ90" s="84">
        <v>0.5875251509054326</v>
      </c>
      <c r="BA90" s="84">
        <v>0.5887195531640308</v>
      </c>
      <c r="BB90" s="84">
        <v>-0.0011944022585982372</v>
      </c>
    </row>
    <row r="91" ht="12.75" customHeight="1">
      <c r="A91" s="2" t="s">
        <v>108</v>
      </c>
      <c r="B91" s="68">
        <f t="shared" si="1"/>
        <v>268</v>
      </c>
      <c r="C91" s="69">
        <f t="shared" si="2"/>
        <v>115</v>
      </c>
      <c r="D91" s="68">
        <f t="shared" si="3"/>
        <v>78</v>
      </c>
      <c r="E91" s="69">
        <f t="shared" si="4"/>
        <v>60</v>
      </c>
      <c r="F91" s="85">
        <f t="shared" si="5"/>
        <v>0.6997389034</v>
      </c>
      <c r="G91" s="86">
        <f t="shared" si="6"/>
        <v>0.5652173913</v>
      </c>
      <c r="H91" s="87">
        <f t="shared" si="7"/>
        <v>0.6641074856</v>
      </c>
      <c r="I91" s="88">
        <f t="shared" si="8"/>
        <v>0.6295585413</v>
      </c>
      <c r="J91" s="74">
        <f t="shared" si="9"/>
        <v>0.3603133159</v>
      </c>
      <c r="K91" s="96"/>
      <c r="L91" s="76"/>
      <c r="M91" s="76"/>
      <c r="N91" s="90">
        <f t="shared" si="10"/>
        <v>0.6997389034</v>
      </c>
      <c r="O91" s="90">
        <f t="shared" si="11"/>
        <v>0.5652173913</v>
      </c>
      <c r="P91" s="91">
        <f t="shared" si="12"/>
        <v>0.6641074856</v>
      </c>
      <c r="Q91" s="92">
        <v>0.40414507772020725</v>
      </c>
      <c r="R91" s="92">
        <v>0.8170731707317073</v>
      </c>
      <c r="S91" s="92"/>
      <c r="T91" s="93"/>
      <c r="U91" s="94"/>
      <c r="V91" s="93"/>
      <c r="W91" s="93"/>
      <c r="X91" s="81"/>
      <c r="Y91" s="95"/>
      <c r="Z91" s="3">
        <v>268.0</v>
      </c>
      <c r="AA91" s="4">
        <v>115.0</v>
      </c>
      <c r="AB91" s="5">
        <v>78.0</v>
      </c>
      <c r="AC91" s="6">
        <v>60.0</v>
      </c>
      <c r="AD91" s="83"/>
      <c r="AE91" s="49"/>
      <c r="AF91" s="84"/>
      <c r="AG91" s="2" t="s">
        <v>108</v>
      </c>
      <c r="AH91" s="3">
        <v>268.0</v>
      </c>
      <c r="AI91" s="4">
        <v>115.0</v>
      </c>
      <c r="AJ91" s="5">
        <v>78.0</v>
      </c>
      <c r="AK91" s="6">
        <v>60.0</v>
      </c>
      <c r="AL91" s="84">
        <f t="shared" si="13"/>
        <v>0.1829268293</v>
      </c>
      <c r="AM91" s="84">
        <f t="shared" si="14"/>
        <v>0.5958549223</v>
      </c>
      <c r="AN91" s="84">
        <f t="shared" si="15"/>
        <v>0.3358925144</v>
      </c>
      <c r="AO91" s="84">
        <f t="shared" si="16"/>
        <v>0.33484084</v>
      </c>
      <c r="AP91" s="84">
        <f t="shared" si="17"/>
        <v>0.001051674406</v>
      </c>
      <c r="AQ91" s="84"/>
      <c r="AR91" s="84"/>
      <c r="AS91" s="30" t="s">
        <v>320</v>
      </c>
      <c r="AT91" s="31">
        <v>23.0</v>
      </c>
      <c r="AU91" s="32">
        <v>53.0</v>
      </c>
      <c r="AV91" s="5">
        <v>25.0</v>
      </c>
      <c r="AW91" s="6">
        <v>50.0</v>
      </c>
      <c r="AX91" s="84">
        <v>0.4015544041450777</v>
      </c>
      <c r="AY91" s="84">
        <v>0.5813953488372093</v>
      </c>
      <c r="AZ91" s="84">
        <v>0.46589018302828616</v>
      </c>
      <c r="BA91" s="84">
        <v>0.4670588602626822</v>
      </c>
      <c r="BB91" s="84">
        <v>-0.0011686772343960095</v>
      </c>
    </row>
    <row r="92" ht="12.75" customHeight="1">
      <c r="A92" s="2" t="s">
        <v>109</v>
      </c>
      <c r="B92" s="68">
        <f t="shared" si="1"/>
        <v>206</v>
      </c>
      <c r="C92" s="69">
        <f t="shared" si="2"/>
        <v>60</v>
      </c>
      <c r="D92" s="68">
        <f t="shared" si="3"/>
        <v>116</v>
      </c>
      <c r="E92" s="69">
        <f t="shared" si="4"/>
        <v>87</v>
      </c>
      <c r="F92" s="85">
        <f t="shared" si="5"/>
        <v>0.7744360902</v>
      </c>
      <c r="G92" s="86">
        <f t="shared" si="6"/>
        <v>0.5714285714</v>
      </c>
      <c r="H92" s="87">
        <f t="shared" si="7"/>
        <v>0.6865671642</v>
      </c>
      <c r="I92" s="88">
        <f t="shared" si="8"/>
        <v>0.6247334755</v>
      </c>
      <c r="J92" s="74">
        <f t="shared" si="9"/>
        <v>0.7631578947</v>
      </c>
      <c r="K92" s="96"/>
      <c r="L92" s="76"/>
      <c r="M92" s="76"/>
      <c r="N92" s="90">
        <f t="shared" si="10"/>
        <v>0.7744360902</v>
      </c>
      <c r="O92" s="90">
        <f t="shared" si="11"/>
        <v>0.5714285714</v>
      </c>
      <c r="P92" s="91">
        <f t="shared" si="12"/>
        <v>0.6865671642</v>
      </c>
      <c r="Q92" s="92">
        <v>0.6590909090909091</v>
      </c>
      <c r="R92" s="92">
        <v>0.7030716723549488</v>
      </c>
      <c r="S92" s="92"/>
      <c r="T92" s="93"/>
      <c r="U92" s="94"/>
      <c r="V92" s="93"/>
      <c r="W92" s="93"/>
      <c r="X92" s="81"/>
      <c r="Y92" s="95"/>
      <c r="Z92" s="3">
        <v>206.0</v>
      </c>
      <c r="AA92" s="4">
        <v>60.0</v>
      </c>
      <c r="AB92" s="5">
        <v>116.0</v>
      </c>
      <c r="AC92" s="6">
        <v>87.0</v>
      </c>
      <c r="AD92" s="83"/>
      <c r="AE92" s="49"/>
      <c r="AF92" s="84"/>
      <c r="AG92" s="2" t="s">
        <v>109</v>
      </c>
      <c r="AH92" s="3">
        <v>206.0</v>
      </c>
      <c r="AI92" s="4">
        <v>60.0</v>
      </c>
      <c r="AJ92" s="5">
        <v>116.0</v>
      </c>
      <c r="AK92" s="6">
        <v>87.0</v>
      </c>
      <c r="AL92" s="84">
        <f t="shared" si="13"/>
        <v>0.2969283276</v>
      </c>
      <c r="AM92" s="84">
        <f t="shared" si="14"/>
        <v>0.3409090909</v>
      </c>
      <c r="AN92" s="84">
        <f t="shared" si="15"/>
        <v>0.3134328358</v>
      </c>
      <c r="AO92" s="84">
        <f t="shared" si="16"/>
        <v>0.3120602666</v>
      </c>
      <c r="AP92" s="84">
        <f t="shared" si="17"/>
        <v>0.001372569178</v>
      </c>
      <c r="AQ92" s="84"/>
      <c r="AR92" s="84"/>
      <c r="AS92" s="30" t="s">
        <v>279</v>
      </c>
      <c r="AT92" s="31">
        <v>410.0</v>
      </c>
      <c r="AU92" s="32">
        <v>387.0</v>
      </c>
      <c r="AV92" s="5">
        <v>150.0</v>
      </c>
      <c r="AW92" s="6">
        <v>539.0</v>
      </c>
      <c r="AX92" s="84">
        <v>0.46596858638743455</v>
      </c>
      <c r="AY92" s="84">
        <v>0.6019108280254777</v>
      </c>
      <c r="AZ92" s="84">
        <v>0.5140924464487034</v>
      </c>
      <c r="BA92" s="84">
        <v>0.5151996858525361</v>
      </c>
      <c r="BB92" s="84">
        <v>-0.001107239403832616</v>
      </c>
    </row>
    <row r="93" ht="12.75" customHeight="1">
      <c r="A93" s="2" t="s">
        <v>110</v>
      </c>
      <c r="B93" s="68">
        <f t="shared" si="1"/>
        <v>357</v>
      </c>
      <c r="C93" s="69">
        <f t="shared" si="2"/>
        <v>132</v>
      </c>
      <c r="D93" s="68">
        <f t="shared" si="3"/>
        <v>164</v>
      </c>
      <c r="E93" s="69">
        <f t="shared" si="4"/>
        <v>186</v>
      </c>
      <c r="F93" s="85">
        <f t="shared" si="5"/>
        <v>0.7300613497</v>
      </c>
      <c r="G93" s="86">
        <f t="shared" si="6"/>
        <v>0.4685714286</v>
      </c>
      <c r="H93" s="87">
        <f t="shared" si="7"/>
        <v>0.620977354</v>
      </c>
      <c r="I93" s="88">
        <f t="shared" si="8"/>
        <v>0.6471990465</v>
      </c>
      <c r="J93" s="74">
        <f t="shared" si="9"/>
        <v>0.7157464213</v>
      </c>
      <c r="K93" s="96"/>
      <c r="L93" s="76"/>
      <c r="M93" s="76"/>
      <c r="N93" s="90">
        <f t="shared" si="10"/>
        <v>0.7300613497</v>
      </c>
      <c r="O93" s="90">
        <f t="shared" si="11"/>
        <v>0.4685714286</v>
      </c>
      <c r="P93" s="91">
        <f t="shared" si="12"/>
        <v>0.620977354</v>
      </c>
      <c r="Q93" s="92">
        <v>0.5540540540540541</v>
      </c>
      <c r="R93" s="92">
        <v>0.6574585635359116</v>
      </c>
      <c r="S93" s="92"/>
      <c r="T93" s="93"/>
      <c r="U93" s="94"/>
      <c r="V93" s="93"/>
      <c r="W93" s="93"/>
      <c r="X93" s="81"/>
      <c r="Y93" s="95"/>
      <c r="Z93" s="3">
        <v>357.0</v>
      </c>
      <c r="AA93" s="4">
        <v>132.0</v>
      </c>
      <c r="AB93" s="5">
        <v>164.0</v>
      </c>
      <c r="AC93" s="6">
        <v>186.0</v>
      </c>
      <c r="AD93" s="83"/>
      <c r="AE93" s="49"/>
      <c r="AF93" s="84"/>
      <c r="AG93" s="2" t="s">
        <v>110</v>
      </c>
      <c r="AH93" s="3">
        <v>357.0</v>
      </c>
      <c r="AI93" s="4">
        <v>132.0</v>
      </c>
      <c r="AJ93" s="5">
        <v>164.0</v>
      </c>
      <c r="AK93" s="6">
        <v>186.0</v>
      </c>
      <c r="AL93" s="84">
        <f t="shared" si="13"/>
        <v>0.3425414365</v>
      </c>
      <c r="AM93" s="84">
        <f t="shared" si="14"/>
        <v>0.4459459459</v>
      </c>
      <c r="AN93" s="84">
        <f t="shared" si="15"/>
        <v>0.379022646</v>
      </c>
      <c r="AO93" s="84">
        <f t="shared" si="16"/>
        <v>0.379705755</v>
      </c>
      <c r="AP93" s="84">
        <f t="shared" si="17"/>
        <v>-0.0006831090264</v>
      </c>
      <c r="AQ93" s="84"/>
      <c r="AR93" s="84"/>
      <c r="AS93" s="2" t="s">
        <v>115</v>
      </c>
      <c r="AT93" s="3">
        <v>101.0</v>
      </c>
      <c r="AU93" s="4">
        <v>49.0</v>
      </c>
      <c r="AV93" s="5">
        <v>41.0</v>
      </c>
      <c r="AW93" s="6">
        <v>85.0</v>
      </c>
      <c r="AX93" s="84">
        <v>0.6151898734177215</v>
      </c>
      <c r="AY93" s="84">
        <v>0.7156398104265402</v>
      </c>
      <c r="AZ93" s="84">
        <v>0.6501650165016502</v>
      </c>
      <c r="BA93" s="84">
        <v>0.651266705820385</v>
      </c>
      <c r="BB93" s="84">
        <v>-0.0011016893187348886</v>
      </c>
    </row>
    <row r="94" ht="12.75" customHeight="1">
      <c r="A94" s="2" t="s">
        <v>111</v>
      </c>
      <c r="B94" s="68">
        <f t="shared" si="1"/>
        <v>172</v>
      </c>
      <c r="C94" s="69">
        <f t="shared" si="2"/>
        <v>45</v>
      </c>
      <c r="D94" s="68">
        <f t="shared" si="3"/>
        <v>79</v>
      </c>
      <c r="E94" s="69">
        <f t="shared" si="4"/>
        <v>53</v>
      </c>
      <c r="F94" s="85">
        <f t="shared" si="5"/>
        <v>0.7926267281</v>
      </c>
      <c r="G94" s="86">
        <f t="shared" si="6"/>
        <v>0.5984848485</v>
      </c>
      <c r="H94" s="87">
        <f t="shared" si="7"/>
        <v>0.7191977077</v>
      </c>
      <c r="I94" s="88">
        <f t="shared" si="8"/>
        <v>0.6446991404</v>
      </c>
      <c r="J94" s="74">
        <f t="shared" si="9"/>
        <v>0.6082949309</v>
      </c>
      <c r="K94" s="96"/>
      <c r="L94" s="76"/>
      <c r="M94" s="76"/>
      <c r="N94" s="90">
        <f t="shared" si="10"/>
        <v>0.7926267281</v>
      </c>
      <c r="O94" s="90">
        <f t="shared" si="11"/>
        <v>0.5984848485</v>
      </c>
      <c r="P94" s="91">
        <f t="shared" si="12"/>
        <v>0.7191977077</v>
      </c>
      <c r="Q94" s="92">
        <v>0.6370967741935484</v>
      </c>
      <c r="R94" s="92">
        <v>0.7644444444444445</v>
      </c>
      <c r="S94" s="92"/>
      <c r="T94" s="93"/>
      <c r="U94" s="94"/>
      <c r="V94" s="93"/>
      <c r="W94" s="93"/>
      <c r="X94" s="81"/>
      <c r="Y94" s="95"/>
      <c r="Z94" s="3">
        <v>172.0</v>
      </c>
      <c r="AA94" s="4">
        <v>45.0</v>
      </c>
      <c r="AB94" s="5">
        <v>79.0</v>
      </c>
      <c r="AC94" s="6">
        <v>53.0</v>
      </c>
      <c r="AD94" s="83"/>
      <c r="AE94" s="49"/>
      <c r="AF94" s="84"/>
      <c r="AG94" s="2" t="s">
        <v>111</v>
      </c>
      <c r="AH94" s="3">
        <v>172.0</v>
      </c>
      <c r="AI94" s="4">
        <v>45.0</v>
      </c>
      <c r="AJ94" s="5">
        <v>79.0</v>
      </c>
      <c r="AK94" s="6">
        <v>53.0</v>
      </c>
      <c r="AL94" s="84">
        <f t="shared" si="13"/>
        <v>0.2355555556</v>
      </c>
      <c r="AM94" s="84">
        <f t="shared" si="14"/>
        <v>0.3629032258</v>
      </c>
      <c r="AN94" s="84">
        <f t="shared" si="15"/>
        <v>0.2808022923</v>
      </c>
      <c r="AO94" s="84">
        <f t="shared" si="16"/>
        <v>0.2815935787</v>
      </c>
      <c r="AP94" s="84">
        <f t="shared" si="17"/>
        <v>-0.0007912864102</v>
      </c>
      <c r="AQ94" s="84"/>
      <c r="AR94" s="84"/>
      <c r="AS94" s="30" t="s">
        <v>242</v>
      </c>
      <c r="AT94" s="31">
        <v>612.0</v>
      </c>
      <c r="AU94" s="32">
        <v>372.0</v>
      </c>
      <c r="AV94" s="5">
        <v>225.0</v>
      </c>
      <c r="AW94" s="6">
        <v>461.0</v>
      </c>
      <c r="AX94" s="84">
        <v>0.4261168384879725</v>
      </c>
      <c r="AY94" s="84">
        <v>0.6016427104722792</v>
      </c>
      <c r="AZ94" s="84">
        <v>0.4889705882352941</v>
      </c>
      <c r="BA94" s="84">
        <v>0.4900222152851104</v>
      </c>
      <c r="BB94" s="84">
        <v>-0.0010516270498163172</v>
      </c>
    </row>
    <row r="95" ht="12.75" customHeight="1">
      <c r="A95" s="2" t="s">
        <v>112</v>
      </c>
      <c r="B95" s="68">
        <f t="shared" si="1"/>
        <v>406</v>
      </c>
      <c r="C95" s="69">
        <f t="shared" si="2"/>
        <v>143</v>
      </c>
      <c r="D95" s="68">
        <f t="shared" si="3"/>
        <v>147</v>
      </c>
      <c r="E95" s="69">
        <f t="shared" si="4"/>
        <v>235</v>
      </c>
      <c r="F95" s="85">
        <f t="shared" si="5"/>
        <v>0.7395264117</v>
      </c>
      <c r="G95" s="86">
        <f t="shared" si="6"/>
        <v>0.3848167539</v>
      </c>
      <c r="H95" s="87">
        <f t="shared" si="7"/>
        <v>0.5939849624</v>
      </c>
      <c r="I95" s="88">
        <f t="shared" si="8"/>
        <v>0.6885069817</v>
      </c>
      <c r="J95" s="74">
        <f t="shared" si="9"/>
        <v>0.6958105647</v>
      </c>
      <c r="K95" s="96"/>
      <c r="L95" s="76"/>
      <c r="M95" s="76"/>
      <c r="N95" s="90">
        <f t="shared" si="10"/>
        <v>0.7395264117</v>
      </c>
      <c r="O95" s="90">
        <f t="shared" si="11"/>
        <v>0.3848167539</v>
      </c>
      <c r="P95" s="91">
        <f t="shared" si="12"/>
        <v>0.5939849624</v>
      </c>
      <c r="Q95" s="92">
        <v>0.506896551724138</v>
      </c>
      <c r="R95" s="92">
        <v>0.6333853354134166</v>
      </c>
      <c r="S95" s="92"/>
      <c r="T95" s="93"/>
      <c r="U95" s="94"/>
      <c r="V95" s="93"/>
      <c r="W95" s="93"/>
      <c r="X95" s="81"/>
      <c r="Y95" s="95"/>
      <c r="Z95" s="3">
        <v>406.0</v>
      </c>
      <c r="AA95" s="4">
        <v>143.0</v>
      </c>
      <c r="AB95" s="5">
        <v>147.0</v>
      </c>
      <c r="AC95" s="6">
        <v>235.0</v>
      </c>
      <c r="AD95" s="83"/>
      <c r="AE95" s="49"/>
      <c r="AF95" s="84"/>
      <c r="AG95" s="2" t="s">
        <v>112</v>
      </c>
      <c r="AH95" s="3">
        <v>406.0</v>
      </c>
      <c r="AI95" s="4">
        <v>143.0</v>
      </c>
      <c r="AJ95" s="5">
        <v>147.0</v>
      </c>
      <c r="AK95" s="6">
        <v>235.0</v>
      </c>
      <c r="AL95" s="84">
        <f t="shared" si="13"/>
        <v>0.3666146646</v>
      </c>
      <c r="AM95" s="84">
        <f t="shared" si="14"/>
        <v>0.4931034483</v>
      </c>
      <c r="AN95" s="84">
        <f t="shared" si="15"/>
        <v>0.4060150376</v>
      </c>
      <c r="AO95" s="84">
        <f t="shared" si="16"/>
        <v>0.4123380605</v>
      </c>
      <c r="AP95" s="84">
        <f t="shared" si="17"/>
        <v>-0.006323022927</v>
      </c>
      <c r="AQ95" s="84"/>
      <c r="AR95" s="84"/>
      <c r="AS95" s="30" t="s">
        <v>234</v>
      </c>
      <c r="AT95" s="31">
        <v>249.0</v>
      </c>
      <c r="AU95" s="32">
        <v>101.0</v>
      </c>
      <c r="AV95" s="5">
        <v>105.0</v>
      </c>
      <c r="AW95" s="6">
        <v>141.0</v>
      </c>
      <c r="AX95" s="84">
        <v>0.6926713947990544</v>
      </c>
      <c r="AY95" s="84">
        <v>0.8418803418803419</v>
      </c>
      <c r="AZ95" s="84">
        <v>0.745814307458143</v>
      </c>
      <c r="BA95" s="84">
        <v>0.7468276333551555</v>
      </c>
      <c r="BB95" s="84">
        <v>-0.0010133258970124182</v>
      </c>
    </row>
    <row r="96" ht="12.75" customHeight="1">
      <c r="A96" s="2" t="s">
        <v>113</v>
      </c>
      <c r="B96" s="68">
        <f t="shared" si="1"/>
        <v>485</v>
      </c>
      <c r="C96" s="69">
        <f t="shared" si="2"/>
        <v>215</v>
      </c>
      <c r="D96" s="68">
        <f t="shared" si="3"/>
        <v>151</v>
      </c>
      <c r="E96" s="69">
        <f t="shared" si="4"/>
        <v>240</v>
      </c>
      <c r="F96" s="85">
        <f t="shared" si="5"/>
        <v>0.6928571429</v>
      </c>
      <c r="G96" s="86">
        <f t="shared" si="6"/>
        <v>0.3861892583</v>
      </c>
      <c r="H96" s="87">
        <f t="shared" si="7"/>
        <v>0.5829514207</v>
      </c>
      <c r="I96" s="88">
        <f t="shared" si="8"/>
        <v>0.664527956</v>
      </c>
      <c r="J96" s="74">
        <f t="shared" si="9"/>
        <v>0.5585714286</v>
      </c>
      <c r="K96" s="96"/>
      <c r="L96" s="76"/>
      <c r="M96" s="76"/>
      <c r="N96" s="90">
        <f t="shared" si="10"/>
        <v>0.6928571429</v>
      </c>
      <c r="O96" s="90">
        <f t="shared" si="11"/>
        <v>0.3861892583</v>
      </c>
      <c r="P96" s="91">
        <f t="shared" si="12"/>
        <v>0.5829514207</v>
      </c>
      <c r="Q96" s="92">
        <v>0.412568306010929</v>
      </c>
      <c r="R96" s="92">
        <v>0.6689655172413793</v>
      </c>
      <c r="S96" s="92"/>
      <c r="T96" s="93"/>
      <c r="U96" s="94"/>
      <c r="V96" s="93"/>
      <c r="W96" s="93"/>
      <c r="X96" s="81"/>
      <c r="Y96" s="95"/>
      <c r="Z96" s="3">
        <v>485.0</v>
      </c>
      <c r="AA96" s="4">
        <v>215.0</v>
      </c>
      <c r="AB96" s="5">
        <v>151.0</v>
      </c>
      <c r="AC96" s="6">
        <v>240.0</v>
      </c>
      <c r="AD96" s="83"/>
      <c r="AE96" s="49"/>
      <c r="AF96" s="84"/>
      <c r="AG96" s="2" t="s">
        <v>113</v>
      </c>
      <c r="AH96" s="3">
        <v>485.0</v>
      </c>
      <c r="AI96" s="4">
        <v>215.0</v>
      </c>
      <c r="AJ96" s="5">
        <v>151.0</v>
      </c>
      <c r="AK96" s="6">
        <v>240.0</v>
      </c>
      <c r="AL96" s="84">
        <f t="shared" si="13"/>
        <v>0.3310344828</v>
      </c>
      <c r="AM96" s="84">
        <f t="shared" si="14"/>
        <v>0.587431694</v>
      </c>
      <c r="AN96" s="84">
        <f t="shared" si="15"/>
        <v>0.4170485793</v>
      </c>
      <c r="AO96" s="84">
        <f t="shared" si="16"/>
        <v>0.4249197468</v>
      </c>
      <c r="AP96" s="84">
        <f t="shared" si="17"/>
        <v>-0.007871167551</v>
      </c>
      <c r="AQ96" s="84"/>
      <c r="AR96" s="84"/>
      <c r="AS96" s="30" t="s">
        <v>202</v>
      </c>
      <c r="AT96" s="31">
        <v>115.0</v>
      </c>
      <c r="AU96" s="32">
        <v>41.0</v>
      </c>
      <c r="AV96" s="5">
        <v>46.0</v>
      </c>
      <c r="AW96" s="6">
        <v>74.0</v>
      </c>
      <c r="AX96" s="84">
        <v>0.5609418282548476</v>
      </c>
      <c r="AY96" s="84">
        <v>0.7344913151364765</v>
      </c>
      <c r="AZ96" s="84">
        <v>0.6231111111111111</v>
      </c>
      <c r="BA96" s="84">
        <v>0.6241183800817964</v>
      </c>
      <c r="BB96" s="84">
        <v>-0.001007268970685371</v>
      </c>
    </row>
    <row r="97" ht="12.75" customHeight="1">
      <c r="A97" s="2" t="s">
        <v>114</v>
      </c>
      <c r="B97" s="68">
        <f t="shared" si="1"/>
        <v>116</v>
      </c>
      <c r="C97" s="69">
        <f t="shared" si="2"/>
        <v>26</v>
      </c>
      <c r="D97" s="68">
        <f t="shared" si="3"/>
        <v>60</v>
      </c>
      <c r="E97" s="69">
        <f t="shared" si="4"/>
        <v>35</v>
      </c>
      <c r="F97" s="85">
        <f t="shared" si="5"/>
        <v>0.8169014085</v>
      </c>
      <c r="G97" s="86">
        <f t="shared" si="6"/>
        <v>0.6315789474</v>
      </c>
      <c r="H97" s="87">
        <f t="shared" si="7"/>
        <v>0.7426160338</v>
      </c>
      <c r="I97" s="88">
        <f t="shared" si="8"/>
        <v>0.6371308017</v>
      </c>
      <c r="J97" s="74">
        <f t="shared" si="9"/>
        <v>0.6690140845</v>
      </c>
      <c r="K97" s="96"/>
      <c r="L97" s="76"/>
      <c r="M97" s="76"/>
      <c r="N97" s="90">
        <f t="shared" si="10"/>
        <v>0.8169014085</v>
      </c>
      <c r="O97" s="90">
        <f t="shared" si="11"/>
        <v>0.6315789474</v>
      </c>
      <c r="P97" s="91">
        <f t="shared" si="12"/>
        <v>0.7426160338</v>
      </c>
      <c r="Q97" s="92">
        <v>0.6976744186046512</v>
      </c>
      <c r="R97" s="92">
        <v>0.7682119205298014</v>
      </c>
      <c r="S97" s="92"/>
      <c r="T97" s="93"/>
      <c r="U97" s="94"/>
      <c r="V97" s="93"/>
      <c r="W97" s="93"/>
      <c r="X97" s="81"/>
      <c r="Y97" s="95"/>
      <c r="Z97" s="3">
        <v>116.0</v>
      </c>
      <c r="AA97" s="4">
        <v>26.0</v>
      </c>
      <c r="AB97" s="5">
        <v>60.0</v>
      </c>
      <c r="AC97" s="6">
        <v>35.0</v>
      </c>
      <c r="AD97" s="83"/>
      <c r="AE97" s="49"/>
      <c r="AF97" s="84"/>
      <c r="AG97" s="2" t="s">
        <v>114</v>
      </c>
      <c r="AH97" s="3">
        <v>116.0</v>
      </c>
      <c r="AI97" s="4">
        <v>26.0</v>
      </c>
      <c r="AJ97" s="5">
        <v>60.0</v>
      </c>
      <c r="AK97" s="6">
        <v>35.0</v>
      </c>
      <c r="AL97" s="84">
        <f t="shared" si="13"/>
        <v>0.2317880795</v>
      </c>
      <c r="AM97" s="84">
        <f t="shared" si="14"/>
        <v>0.3023255814</v>
      </c>
      <c r="AN97" s="84">
        <f t="shared" si="15"/>
        <v>0.2573839662</v>
      </c>
      <c r="AO97" s="84">
        <f t="shared" si="16"/>
        <v>0.2567639075</v>
      </c>
      <c r="AP97" s="84">
        <f t="shared" si="17"/>
        <v>0.000620058769</v>
      </c>
      <c r="AQ97" s="84"/>
      <c r="AR97" s="84"/>
      <c r="AS97" s="30" t="s">
        <v>256</v>
      </c>
      <c r="AT97" s="31">
        <v>234.0</v>
      </c>
      <c r="AU97" s="32">
        <v>176.0</v>
      </c>
      <c r="AV97" s="5">
        <v>99.0</v>
      </c>
      <c r="AW97" s="6">
        <v>360.0</v>
      </c>
      <c r="AX97" s="84">
        <v>0.36531365313653136</v>
      </c>
      <c r="AY97" s="84">
        <v>0.44755244755244755</v>
      </c>
      <c r="AZ97" s="84">
        <v>0.39371980676328505</v>
      </c>
      <c r="BA97" s="84">
        <v>0.3946315490682012</v>
      </c>
      <c r="BB97" s="84">
        <v>-9.117423049161411E-4</v>
      </c>
    </row>
    <row r="98" ht="12.75" customHeight="1">
      <c r="A98" s="2" t="s">
        <v>115</v>
      </c>
      <c r="B98" s="68">
        <f t="shared" si="1"/>
        <v>101</v>
      </c>
      <c r="C98" s="69">
        <f t="shared" si="2"/>
        <v>49</v>
      </c>
      <c r="D98" s="68">
        <f t="shared" si="3"/>
        <v>41</v>
      </c>
      <c r="E98" s="69">
        <f t="shared" si="4"/>
        <v>85</v>
      </c>
      <c r="F98" s="85">
        <f t="shared" si="5"/>
        <v>0.6733333333</v>
      </c>
      <c r="G98" s="86">
        <f t="shared" si="6"/>
        <v>0.3253968254</v>
      </c>
      <c r="H98" s="87">
        <f t="shared" si="7"/>
        <v>0.5144927536</v>
      </c>
      <c r="I98" s="88">
        <f t="shared" si="8"/>
        <v>0.6739130435</v>
      </c>
      <c r="J98" s="74">
        <f t="shared" si="9"/>
        <v>0.84</v>
      </c>
      <c r="K98" s="96"/>
      <c r="L98" s="76"/>
      <c r="M98" s="76"/>
      <c r="N98" s="90">
        <f t="shared" si="10"/>
        <v>0.6733333333</v>
      </c>
      <c r="O98" s="90">
        <f t="shared" si="11"/>
        <v>0.3253968254</v>
      </c>
      <c r="P98" s="91">
        <f t="shared" si="12"/>
        <v>0.5144927536</v>
      </c>
      <c r="Q98" s="92">
        <v>0.45555555555555555</v>
      </c>
      <c r="R98" s="92">
        <v>0.543010752688172</v>
      </c>
      <c r="S98" s="92"/>
      <c r="T98" s="93"/>
      <c r="U98" s="94"/>
      <c r="V98" s="93"/>
      <c r="W98" s="93"/>
      <c r="X98" s="81"/>
      <c r="Y98" s="95"/>
      <c r="Z98" s="3">
        <v>101.0</v>
      </c>
      <c r="AA98" s="4">
        <v>49.0</v>
      </c>
      <c r="AB98" s="5">
        <v>41.0</v>
      </c>
      <c r="AC98" s="6">
        <v>85.0</v>
      </c>
      <c r="AD98" s="83"/>
      <c r="AE98" s="49"/>
      <c r="AF98" s="84"/>
      <c r="AG98" s="2" t="s">
        <v>115</v>
      </c>
      <c r="AH98" s="3">
        <v>101.0</v>
      </c>
      <c r="AI98" s="4">
        <v>49.0</v>
      </c>
      <c r="AJ98" s="5">
        <v>41.0</v>
      </c>
      <c r="AK98" s="6">
        <v>85.0</v>
      </c>
      <c r="AL98" s="84">
        <f t="shared" si="13"/>
        <v>0.4569892473</v>
      </c>
      <c r="AM98" s="84">
        <f t="shared" si="14"/>
        <v>0.5444444444</v>
      </c>
      <c r="AN98" s="84">
        <f t="shared" si="15"/>
        <v>0.4855072464</v>
      </c>
      <c r="AO98" s="84">
        <f t="shared" si="16"/>
        <v>0.4882437571</v>
      </c>
      <c r="AP98" s="84">
        <f t="shared" si="17"/>
        <v>-0.002736510684</v>
      </c>
      <c r="AQ98" s="84"/>
      <c r="AR98" s="84"/>
      <c r="AS98" s="30" t="s">
        <v>132</v>
      </c>
      <c r="AT98" s="31">
        <v>183.0</v>
      </c>
      <c r="AU98" s="32">
        <v>113.0</v>
      </c>
      <c r="AV98" s="5">
        <v>81.0</v>
      </c>
      <c r="AW98" s="6">
        <v>181.0</v>
      </c>
      <c r="AX98" s="84">
        <v>0.4582881906825569</v>
      </c>
      <c r="AY98" s="84">
        <v>0.6120857699805068</v>
      </c>
      <c r="AZ98" s="84">
        <v>0.5132311977715878</v>
      </c>
      <c r="BA98" s="84">
        <v>0.5141388445769051</v>
      </c>
      <c r="BB98" s="84">
        <v>-9.07646805317297E-4</v>
      </c>
    </row>
    <row r="99" ht="12.75" customHeight="1">
      <c r="A99" s="2" t="s">
        <v>116</v>
      </c>
      <c r="B99" s="68">
        <f t="shared" si="1"/>
        <v>130</v>
      </c>
      <c r="C99" s="69">
        <f t="shared" si="2"/>
        <v>60</v>
      </c>
      <c r="D99" s="68">
        <f t="shared" si="3"/>
        <v>69</v>
      </c>
      <c r="E99" s="69">
        <f t="shared" si="4"/>
        <v>94</v>
      </c>
      <c r="F99" s="85">
        <f t="shared" si="5"/>
        <v>0.6842105263</v>
      </c>
      <c r="G99" s="86">
        <f t="shared" si="6"/>
        <v>0.4233128834</v>
      </c>
      <c r="H99" s="87">
        <f t="shared" si="7"/>
        <v>0.5637393768</v>
      </c>
      <c r="I99" s="88">
        <f t="shared" si="8"/>
        <v>0.6345609065</v>
      </c>
      <c r="J99" s="74">
        <f t="shared" si="9"/>
        <v>0.8578947368</v>
      </c>
      <c r="K99" s="96"/>
      <c r="L99" s="76"/>
      <c r="M99" s="76"/>
      <c r="N99" s="90">
        <f t="shared" si="10"/>
        <v>0.6842105263</v>
      </c>
      <c r="O99" s="90">
        <f t="shared" si="11"/>
        <v>0.4233128834</v>
      </c>
      <c r="P99" s="91">
        <f t="shared" si="12"/>
        <v>0.5637393768</v>
      </c>
      <c r="Q99" s="92">
        <v>0.5348837209302325</v>
      </c>
      <c r="R99" s="92">
        <v>0.5803571428571429</v>
      </c>
      <c r="S99" s="92"/>
      <c r="T99" s="93"/>
      <c r="U99" s="94"/>
      <c r="V99" s="93"/>
      <c r="W99" s="93"/>
      <c r="X99" s="81"/>
      <c r="Y99" s="95"/>
      <c r="Z99" s="3">
        <v>130.0</v>
      </c>
      <c r="AA99" s="4">
        <v>60.0</v>
      </c>
      <c r="AB99" s="5">
        <v>69.0</v>
      </c>
      <c r="AC99" s="6">
        <v>94.0</v>
      </c>
      <c r="AD99" s="83"/>
      <c r="AE99" s="49"/>
      <c r="AF99" s="84"/>
      <c r="AG99" s="2" t="s">
        <v>116</v>
      </c>
      <c r="AH99" s="3">
        <v>130.0</v>
      </c>
      <c r="AI99" s="4">
        <v>60.0</v>
      </c>
      <c r="AJ99" s="5">
        <v>69.0</v>
      </c>
      <c r="AK99" s="6">
        <v>94.0</v>
      </c>
      <c r="AL99" s="84">
        <f t="shared" si="13"/>
        <v>0.4196428571</v>
      </c>
      <c r="AM99" s="84">
        <f t="shared" si="14"/>
        <v>0.4651162791</v>
      </c>
      <c r="AN99" s="84">
        <f t="shared" si="15"/>
        <v>0.4362606232</v>
      </c>
      <c r="AO99" s="84">
        <f t="shared" si="16"/>
        <v>0.4353317506</v>
      </c>
      <c r="AP99" s="84">
        <f t="shared" si="17"/>
        <v>0.0009288726315</v>
      </c>
      <c r="AQ99" s="84"/>
      <c r="AR99" s="84"/>
      <c r="AS99" s="30" t="s">
        <v>225</v>
      </c>
      <c r="AT99" s="31">
        <v>466.0</v>
      </c>
      <c r="AU99" s="32">
        <v>343.0</v>
      </c>
      <c r="AV99" s="5">
        <v>120.0</v>
      </c>
      <c r="AW99" s="6">
        <v>333.0</v>
      </c>
      <c r="AX99" s="84">
        <v>0.23985239852398524</v>
      </c>
      <c r="AY99" s="84">
        <v>0.20297029702970298</v>
      </c>
      <c r="AZ99" s="84">
        <v>0.22410147991543342</v>
      </c>
      <c r="BA99" s="84">
        <v>0.22500317952504478</v>
      </c>
      <c r="BB99" s="84">
        <v>-9.016996096113672E-4</v>
      </c>
    </row>
    <row r="100" ht="12.75" customHeight="1">
      <c r="A100" s="2" t="s">
        <v>117</v>
      </c>
      <c r="B100" s="68">
        <f t="shared" si="1"/>
        <v>237</v>
      </c>
      <c r="C100" s="69">
        <f t="shared" si="2"/>
        <v>90</v>
      </c>
      <c r="D100" s="68">
        <f t="shared" si="3"/>
        <v>73</v>
      </c>
      <c r="E100" s="69">
        <f t="shared" si="4"/>
        <v>89</v>
      </c>
      <c r="F100" s="85">
        <f t="shared" si="5"/>
        <v>0.7247706422</v>
      </c>
      <c r="G100" s="86">
        <f t="shared" si="6"/>
        <v>0.450617284</v>
      </c>
      <c r="H100" s="87">
        <f t="shared" si="7"/>
        <v>0.6339468303</v>
      </c>
      <c r="I100" s="88">
        <f t="shared" si="8"/>
        <v>0.6666666667</v>
      </c>
      <c r="J100" s="74">
        <f t="shared" si="9"/>
        <v>0.495412844</v>
      </c>
      <c r="K100" s="96"/>
      <c r="L100" s="76"/>
      <c r="M100" s="76"/>
      <c r="N100" s="90">
        <f t="shared" si="10"/>
        <v>0.7247706422</v>
      </c>
      <c r="O100" s="90">
        <f t="shared" si="11"/>
        <v>0.450617284</v>
      </c>
      <c r="P100" s="91">
        <f t="shared" si="12"/>
        <v>0.6339468303</v>
      </c>
      <c r="Q100" s="92">
        <v>0.44785276073619634</v>
      </c>
      <c r="R100" s="92">
        <v>0.7269938650306749</v>
      </c>
      <c r="S100" s="92"/>
      <c r="T100" s="93"/>
      <c r="U100" s="94"/>
      <c r="V100" s="93"/>
      <c r="W100" s="93"/>
      <c r="X100" s="81"/>
      <c r="Y100" s="95"/>
      <c r="Z100" s="3">
        <v>237.0</v>
      </c>
      <c r="AA100" s="4">
        <v>90.0</v>
      </c>
      <c r="AB100" s="5">
        <v>73.0</v>
      </c>
      <c r="AC100" s="6">
        <v>89.0</v>
      </c>
      <c r="AD100" s="83"/>
      <c r="AE100" s="49"/>
      <c r="AF100" s="84"/>
      <c r="AG100" s="2" t="s">
        <v>117</v>
      </c>
      <c r="AH100" s="3">
        <v>237.0</v>
      </c>
      <c r="AI100" s="4">
        <v>90.0</v>
      </c>
      <c r="AJ100" s="5">
        <v>73.0</v>
      </c>
      <c r="AK100" s="6">
        <v>89.0</v>
      </c>
      <c r="AL100" s="84">
        <f t="shared" si="13"/>
        <v>0.273006135</v>
      </c>
      <c r="AM100" s="84">
        <f t="shared" si="14"/>
        <v>0.5521472393</v>
      </c>
      <c r="AN100" s="84">
        <f t="shared" si="15"/>
        <v>0.3660531697</v>
      </c>
      <c r="AO100" s="84">
        <f t="shared" si="16"/>
        <v>0.3753219009</v>
      </c>
      <c r="AP100" s="84">
        <f t="shared" si="17"/>
        <v>-0.009268731125</v>
      </c>
      <c r="AQ100" s="84"/>
      <c r="AR100" s="84"/>
      <c r="AS100" s="30" t="s">
        <v>130</v>
      </c>
      <c r="AT100" s="31">
        <v>271.0</v>
      </c>
      <c r="AU100" s="32">
        <v>147.0</v>
      </c>
      <c r="AV100" s="5">
        <v>138.0</v>
      </c>
      <c r="AW100" s="6">
        <v>207.0</v>
      </c>
      <c r="AX100" s="84">
        <v>0.49725274725274726</v>
      </c>
      <c r="AY100" s="84">
        <v>0.5824742268041238</v>
      </c>
      <c r="AZ100" s="84">
        <v>0.5268817204301075</v>
      </c>
      <c r="BA100" s="84">
        <v>0.5276802850186926</v>
      </c>
      <c r="BB100" s="84">
        <v>-7.985645885850712E-4</v>
      </c>
    </row>
    <row r="101" ht="12.75" customHeight="1">
      <c r="A101" s="30" t="s">
        <v>118</v>
      </c>
      <c r="B101" s="68">
        <f t="shared" si="1"/>
        <v>237</v>
      </c>
      <c r="C101" s="69">
        <f t="shared" si="2"/>
        <v>118</v>
      </c>
      <c r="D101" s="68">
        <f t="shared" si="3"/>
        <v>102</v>
      </c>
      <c r="E101" s="69">
        <f t="shared" si="4"/>
        <v>145</v>
      </c>
      <c r="F101" s="85">
        <f t="shared" si="5"/>
        <v>0.6676056338</v>
      </c>
      <c r="G101" s="86">
        <f t="shared" si="6"/>
        <v>0.4129554656</v>
      </c>
      <c r="H101" s="87">
        <f t="shared" si="7"/>
        <v>0.5631229236</v>
      </c>
      <c r="I101" s="88">
        <f t="shared" si="8"/>
        <v>0.634551495</v>
      </c>
      <c r="J101" s="74">
        <f t="shared" si="9"/>
        <v>0.6957746479</v>
      </c>
      <c r="K101" s="96"/>
      <c r="L101" s="76"/>
      <c r="M101" s="76"/>
      <c r="N101" s="90">
        <f t="shared" si="10"/>
        <v>0.6676056338</v>
      </c>
      <c r="O101" s="90">
        <f t="shared" si="11"/>
        <v>0.4129554656</v>
      </c>
      <c r="P101" s="91">
        <f t="shared" si="12"/>
        <v>0.5631229236</v>
      </c>
      <c r="Q101" s="92">
        <v>0.4636363636363636</v>
      </c>
      <c r="R101" s="92">
        <v>0.6204188481675392</v>
      </c>
      <c r="S101" s="92"/>
      <c r="T101" s="93"/>
      <c r="U101" s="94"/>
      <c r="V101" s="93"/>
      <c r="W101" s="93"/>
      <c r="X101" s="81"/>
      <c r="Y101" s="95"/>
      <c r="Z101" s="31">
        <v>237.0</v>
      </c>
      <c r="AA101" s="32">
        <v>118.0</v>
      </c>
      <c r="AB101" s="5">
        <v>102.0</v>
      </c>
      <c r="AC101" s="6">
        <v>145.0</v>
      </c>
      <c r="AD101" s="83"/>
      <c r="AE101" s="49"/>
      <c r="AF101" s="84"/>
      <c r="AG101" s="30" t="s">
        <v>118</v>
      </c>
      <c r="AH101" s="31">
        <v>237.0</v>
      </c>
      <c r="AI101" s="32">
        <v>118.0</v>
      </c>
      <c r="AJ101" s="5">
        <v>102.0</v>
      </c>
      <c r="AK101" s="6">
        <v>145.0</v>
      </c>
      <c r="AL101" s="84">
        <f t="shared" si="13"/>
        <v>0.3795811518</v>
      </c>
      <c r="AM101" s="84">
        <f t="shared" si="14"/>
        <v>0.5363636364</v>
      </c>
      <c r="AN101" s="84">
        <f t="shared" si="15"/>
        <v>0.4368770764</v>
      </c>
      <c r="AO101" s="84">
        <f t="shared" si="16"/>
        <v>0.4365361619</v>
      </c>
      <c r="AP101" s="84">
        <f t="shared" si="17"/>
        <v>0.0003409144986</v>
      </c>
      <c r="AQ101" s="84"/>
      <c r="AR101" s="84"/>
      <c r="AS101" s="2" t="s">
        <v>53</v>
      </c>
      <c r="AT101" s="3">
        <v>476.0</v>
      </c>
      <c r="AU101" s="4">
        <v>190.0</v>
      </c>
      <c r="AV101" s="5">
        <v>251.0</v>
      </c>
      <c r="AW101" s="6">
        <v>250.0</v>
      </c>
      <c r="AX101" s="84">
        <v>0.23555555555555555</v>
      </c>
      <c r="AY101" s="84">
        <v>0.3629032258064516</v>
      </c>
      <c r="AZ101" s="84">
        <v>0.2808022922636103</v>
      </c>
      <c r="BA101" s="84">
        <v>0.2815935786738351</v>
      </c>
      <c r="BB101" s="84">
        <v>-7.912864102248007E-4</v>
      </c>
    </row>
    <row r="102" ht="12.75" customHeight="1">
      <c r="A102" s="30" t="s">
        <v>119</v>
      </c>
      <c r="B102" s="68">
        <f t="shared" si="1"/>
        <v>86</v>
      </c>
      <c r="C102" s="69">
        <f t="shared" si="2"/>
        <v>19</v>
      </c>
      <c r="D102" s="68">
        <f t="shared" si="3"/>
        <v>37</v>
      </c>
      <c r="E102" s="69">
        <f t="shared" si="4"/>
        <v>25</v>
      </c>
      <c r="F102" s="85">
        <f t="shared" si="5"/>
        <v>0.819047619</v>
      </c>
      <c r="G102" s="86">
        <f t="shared" si="6"/>
        <v>0.5967741935</v>
      </c>
      <c r="H102" s="87">
        <f t="shared" si="7"/>
        <v>0.7365269461</v>
      </c>
      <c r="I102" s="88">
        <f t="shared" si="8"/>
        <v>0.6646706587</v>
      </c>
      <c r="J102" s="74">
        <f t="shared" si="9"/>
        <v>0.5904761905</v>
      </c>
      <c r="K102" s="96"/>
      <c r="L102" s="76"/>
      <c r="M102" s="76"/>
      <c r="N102" s="90">
        <f t="shared" si="10"/>
        <v>0.819047619</v>
      </c>
      <c r="O102" s="90">
        <f t="shared" si="11"/>
        <v>0.5967741935</v>
      </c>
      <c r="P102" s="91">
        <f t="shared" si="12"/>
        <v>0.7365269461</v>
      </c>
      <c r="Q102" s="92">
        <v>0.6607142857142857</v>
      </c>
      <c r="R102" s="92">
        <v>0.7747747747747747</v>
      </c>
      <c r="S102" s="92"/>
      <c r="T102" s="93"/>
      <c r="U102" s="94"/>
      <c r="V102" s="93"/>
      <c r="W102" s="93"/>
      <c r="X102" s="81"/>
      <c r="Y102" s="95"/>
      <c r="Z102" s="31">
        <v>86.0</v>
      </c>
      <c r="AA102" s="32">
        <v>19.0</v>
      </c>
      <c r="AB102" s="5">
        <v>37.0</v>
      </c>
      <c r="AC102" s="6">
        <v>25.0</v>
      </c>
      <c r="AD102" s="83"/>
      <c r="AE102" s="49"/>
      <c r="AF102" s="84"/>
      <c r="AG102" s="30" t="s">
        <v>119</v>
      </c>
      <c r="AH102" s="31">
        <v>86.0</v>
      </c>
      <c r="AI102" s="32">
        <v>19.0</v>
      </c>
      <c r="AJ102" s="5">
        <v>37.0</v>
      </c>
      <c r="AK102" s="6">
        <v>25.0</v>
      </c>
      <c r="AL102" s="84">
        <f t="shared" si="13"/>
        <v>0.2252252252</v>
      </c>
      <c r="AM102" s="84">
        <f t="shared" si="14"/>
        <v>0.3392857143</v>
      </c>
      <c r="AN102" s="84">
        <f t="shared" si="15"/>
        <v>0.2634730539</v>
      </c>
      <c r="AO102" s="84">
        <f t="shared" si="16"/>
        <v>0.2663367928</v>
      </c>
      <c r="AP102" s="84">
        <f t="shared" si="17"/>
        <v>-0.002863738881</v>
      </c>
      <c r="AQ102" s="84"/>
      <c r="AR102" s="84"/>
      <c r="AS102" s="30" t="s">
        <v>342</v>
      </c>
      <c r="AT102" s="31">
        <v>231.0</v>
      </c>
      <c r="AU102" s="32">
        <v>147.0</v>
      </c>
      <c r="AV102" s="5">
        <v>131.0</v>
      </c>
      <c r="AW102" s="6">
        <v>260.0</v>
      </c>
      <c r="AX102" s="84">
        <v>0.28738317757009346</v>
      </c>
      <c r="AY102" s="84">
        <v>0.4730290456431535</v>
      </c>
      <c r="AZ102" s="84">
        <v>0.3542600896860987</v>
      </c>
      <c r="BA102" s="84">
        <v>0.3550364690409896</v>
      </c>
      <c r="BB102" s="84">
        <v>-7.763793548909437E-4</v>
      </c>
    </row>
    <row r="103" ht="12.75" customHeight="1">
      <c r="A103" s="30" t="s">
        <v>120</v>
      </c>
      <c r="B103" s="68">
        <f t="shared" si="1"/>
        <v>523</v>
      </c>
      <c r="C103" s="69">
        <f t="shared" si="2"/>
        <v>297</v>
      </c>
      <c r="D103" s="68">
        <f t="shared" si="3"/>
        <v>303</v>
      </c>
      <c r="E103" s="69">
        <f t="shared" si="4"/>
        <v>498</v>
      </c>
      <c r="F103" s="85">
        <f t="shared" si="5"/>
        <v>0.637804878</v>
      </c>
      <c r="G103" s="86">
        <f t="shared" si="6"/>
        <v>0.3782771536</v>
      </c>
      <c r="H103" s="87">
        <f t="shared" si="7"/>
        <v>0.5095619988</v>
      </c>
      <c r="I103" s="88">
        <f t="shared" si="8"/>
        <v>0.6298581123</v>
      </c>
      <c r="J103" s="74">
        <f t="shared" si="9"/>
        <v>0.9768292683</v>
      </c>
      <c r="K103" s="96"/>
      <c r="L103" s="76"/>
      <c r="M103" s="76"/>
      <c r="N103" s="90">
        <f t="shared" si="10"/>
        <v>0.637804878</v>
      </c>
      <c r="O103" s="90">
        <f t="shared" si="11"/>
        <v>0.3782771536</v>
      </c>
      <c r="P103" s="91">
        <f t="shared" si="12"/>
        <v>0.5095619988</v>
      </c>
      <c r="Q103" s="92">
        <v>0.505</v>
      </c>
      <c r="R103" s="92">
        <v>0.5122428991185113</v>
      </c>
      <c r="S103" s="92"/>
      <c r="T103" s="93"/>
      <c r="U103" s="94"/>
      <c r="V103" s="93"/>
      <c r="W103" s="93"/>
      <c r="X103" s="81"/>
      <c r="Y103" s="95"/>
      <c r="Z103" s="31">
        <v>523.0</v>
      </c>
      <c r="AA103" s="32">
        <v>297.0</v>
      </c>
      <c r="AB103" s="5">
        <v>303.0</v>
      </c>
      <c r="AC103" s="6">
        <v>498.0</v>
      </c>
      <c r="AD103" s="83"/>
      <c r="AE103" s="49"/>
      <c r="AF103" s="84"/>
      <c r="AG103" s="30" t="s">
        <v>120</v>
      </c>
      <c r="AH103" s="31">
        <v>523.0</v>
      </c>
      <c r="AI103" s="32">
        <v>297.0</v>
      </c>
      <c r="AJ103" s="5">
        <v>303.0</v>
      </c>
      <c r="AK103" s="6">
        <v>498.0</v>
      </c>
      <c r="AL103" s="84">
        <f t="shared" si="13"/>
        <v>0.4877571009</v>
      </c>
      <c r="AM103" s="84">
        <f t="shared" si="14"/>
        <v>0.495</v>
      </c>
      <c r="AN103" s="84">
        <f t="shared" si="15"/>
        <v>0.4904380012</v>
      </c>
      <c r="AO103" s="84">
        <f t="shared" si="16"/>
        <v>0.4892741945</v>
      </c>
      <c r="AP103" s="84">
        <f t="shared" si="17"/>
        <v>0.001163806763</v>
      </c>
      <c r="AQ103" s="84"/>
      <c r="AR103" s="84"/>
      <c r="AS103" s="30" t="s">
        <v>127</v>
      </c>
      <c r="AT103" s="31">
        <v>351.0</v>
      </c>
      <c r="AU103" s="32">
        <v>158.0</v>
      </c>
      <c r="AV103" s="5">
        <v>110.0</v>
      </c>
      <c r="AW103" s="6">
        <v>174.0</v>
      </c>
      <c r="AX103" s="84">
        <v>0.6432432432432432</v>
      </c>
      <c r="AY103" s="84">
        <v>0.59375</v>
      </c>
      <c r="AZ103" s="84">
        <v>0.6230031948881789</v>
      </c>
      <c r="BA103" s="84">
        <v>0.6237302048310811</v>
      </c>
      <c r="BB103" s="84">
        <v>-7.270099429022014E-4</v>
      </c>
    </row>
    <row r="104" ht="12.75" customHeight="1">
      <c r="A104" s="30" t="s">
        <v>121</v>
      </c>
      <c r="B104" s="68">
        <f t="shared" si="1"/>
        <v>173</v>
      </c>
      <c r="C104" s="69">
        <f t="shared" si="2"/>
        <v>31</v>
      </c>
      <c r="D104" s="68">
        <f t="shared" si="3"/>
        <v>92</v>
      </c>
      <c r="E104" s="69">
        <f t="shared" si="4"/>
        <v>30</v>
      </c>
      <c r="F104" s="85">
        <f t="shared" si="5"/>
        <v>0.8480392157</v>
      </c>
      <c r="G104" s="86">
        <f t="shared" si="6"/>
        <v>0.7540983607</v>
      </c>
      <c r="H104" s="87">
        <f t="shared" si="7"/>
        <v>0.8128834356</v>
      </c>
      <c r="I104" s="88">
        <f t="shared" si="8"/>
        <v>0.6226993865</v>
      </c>
      <c r="J104" s="74">
        <f t="shared" si="9"/>
        <v>0.5980392157</v>
      </c>
      <c r="K104" s="96"/>
      <c r="L104" s="76"/>
      <c r="M104" s="76"/>
      <c r="N104" s="90">
        <f t="shared" si="10"/>
        <v>0.8480392157</v>
      </c>
      <c r="O104" s="90">
        <f t="shared" si="11"/>
        <v>0.7540983607</v>
      </c>
      <c r="P104" s="91">
        <f t="shared" si="12"/>
        <v>0.8128834356</v>
      </c>
      <c r="Q104" s="92">
        <v>0.7479674796747967</v>
      </c>
      <c r="R104" s="92">
        <v>0.8522167487684729</v>
      </c>
      <c r="S104" s="92"/>
      <c r="T104" s="93"/>
      <c r="U104" s="94"/>
      <c r="V104" s="93"/>
      <c r="W104" s="93"/>
      <c r="X104" s="81"/>
      <c r="Y104" s="95"/>
      <c r="Z104" s="31">
        <v>173.0</v>
      </c>
      <c r="AA104" s="32">
        <v>31.0</v>
      </c>
      <c r="AB104" s="5">
        <v>92.0</v>
      </c>
      <c r="AC104" s="6">
        <v>30.0</v>
      </c>
      <c r="AD104" s="83"/>
      <c r="AE104" s="49"/>
      <c r="AF104" s="84"/>
      <c r="AG104" s="30" t="s">
        <v>121</v>
      </c>
      <c r="AH104" s="31">
        <v>173.0</v>
      </c>
      <c r="AI104" s="32">
        <v>31.0</v>
      </c>
      <c r="AJ104" s="5">
        <v>92.0</v>
      </c>
      <c r="AK104" s="6">
        <v>30.0</v>
      </c>
      <c r="AL104" s="84">
        <f t="shared" si="13"/>
        <v>0.1477832512</v>
      </c>
      <c r="AM104" s="84">
        <f t="shared" si="14"/>
        <v>0.2520325203</v>
      </c>
      <c r="AN104" s="84">
        <f t="shared" si="15"/>
        <v>0.1871165644</v>
      </c>
      <c r="AO104" s="84">
        <f t="shared" si="16"/>
        <v>0.1852551122</v>
      </c>
      <c r="AP104" s="84">
        <f t="shared" si="17"/>
        <v>0.001861452201</v>
      </c>
      <c r="AQ104" s="84"/>
      <c r="AR104" s="84"/>
      <c r="AS104" s="30" t="s">
        <v>249</v>
      </c>
      <c r="AT104" s="31">
        <v>55.0</v>
      </c>
      <c r="AU104" s="32">
        <v>18.0</v>
      </c>
      <c r="AV104" s="5">
        <v>29.0</v>
      </c>
      <c r="AW104" s="6">
        <v>39.0</v>
      </c>
      <c r="AX104" s="84">
        <v>0.1915367483296214</v>
      </c>
      <c r="AY104" s="84">
        <v>0.275</v>
      </c>
      <c r="AZ104" s="84">
        <v>0.22060957910014514</v>
      </c>
      <c r="BA104" s="84">
        <v>0.22130356613585744</v>
      </c>
      <c r="BB104" s="84">
        <v>-6.939870357123012E-4</v>
      </c>
    </row>
    <row r="105" ht="12.75" customHeight="1">
      <c r="A105" s="30" t="s">
        <v>122</v>
      </c>
      <c r="B105" s="68">
        <f t="shared" si="1"/>
        <v>271</v>
      </c>
      <c r="C105" s="69">
        <f t="shared" si="2"/>
        <v>79</v>
      </c>
      <c r="D105" s="68">
        <f t="shared" si="3"/>
        <v>137</v>
      </c>
      <c r="E105" s="69">
        <f t="shared" si="4"/>
        <v>78</v>
      </c>
      <c r="F105" s="85">
        <f t="shared" si="5"/>
        <v>0.7742857143</v>
      </c>
      <c r="G105" s="86">
        <f t="shared" si="6"/>
        <v>0.6372093023</v>
      </c>
      <c r="H105" s="87">
        <f t="shared" si="7"/>
        <v>0.7221238938</v>
      </c>
      <c r="I105" s="88">
        <f t="shared" si="8"/>
        <v>0.617699115</v>
      </c>
      <c r="J105" s="74">
        <f t="shared" si="9"/>
        <v>0.6142857143</v>
      </c>
      <c r="K105" s="96"/>
      <c r="L105" s="76"/>
      <c r="M105" s="76"/>
      <c r="N105" s="90">
        <f t="shared" si="10"/>
        <v>0.7742857143</v>
      </c>
      <c r="O105" s="90">
        <f t="shared" si="11"/>
        <v>0.6372093023</v>
      </c>
      <c r="P105" s="91">
        <f t="shared" si="12"/>
        <v>0.7221238938</v>
      </c>
      <c r="Q105" s="92">
        <v>0.6342592592592593</v>
      </c>
      <c r="R105" s="92">
        <v>0.7765042979942693</v>
      </c>
      <c r="S105" s="92"/>
      <c r="T105" s="93"/>
      <c r="U105" s="94"/>
      <c r="V105" s="93"/>
      <c r="W105" s="93"/>
      <c r="X105" s="81"/>
      <c r="Y105" s="95"/>
      <c r="Z105" s="31">
        <v>271.0</v>
      </c>
      <c r="AA105" s="32">
        <v>79.0</v>
      </c>
      <c r="AB105" s="5">
        <v>137.0</v>
      </c>
      <c r="AC105" s="6">
        <v>78.0</v>
      </c>
      <c r="AD105" s="83"/>
      <c r="AE105" s="49"/>
      <c r="AF105" s="84"/>
      <c r="AG105" s="30" t="s">
        <v>122</v>
      </c>
      <c r="AH105" s="31">
        <v>271.0</v>
      </c>
      <c r="AI105" s="32">
        <v>79.0</v>
      </c>
      <c r="AJ105" s="5">
        <v>137.0</v>
      </c>
      <c r="AK105" s="6">
        <v>78.0</v>
      </c>
      <c r="AL105" s="84">
        <f t="shared" si="13"/>
        <v>0.223495702</v>
      </c>
      <c r="AM105" s="84">
        <f t="shared" si="14"/>
        <v>0.3657407407</v>
      </c>
      <c r="AN105" s="84">
        <f t="shared" si="15"/>
        <v>0.2778761062</v>
      </c>
      <c r="AO105" s="84">
        <f t="shared" si="16"/>
        <v>0.2750565003</v>
      </c>
      <c r="AP105" s="84">
        <f t="shared" si="17"/>
        <v>0.002819605928</v>
      </c>
      <c r="AQ105" s="84"/>
      <c r="AR105" s="84"/>
      <c r="AS105" s="30" t="s">
        <v>304</v>
      </c>
      <c r="AT105" s="31">
        <v>227.0</v>
      </c>
      <c r="AU105" s="32">
        <v>133.0</v>
      </c>
      <c r="AV105" s="5">
        <v>88.0</v>
      </c>
      <c r="AW105" s="6">
        <v>140.0</v>
      </c>
      <c r="AX105" s="84">
        <v>0.49528301886792453</v>
      </c>
      <c r="AY105" s="84">
        <v>0.5485074626865671</v>
      </c>
      <c r="AZ105" s="84">
        <v>0.5131578947368421</v>
      </c>
      <c r="BA105" s="84">
        <v>0.5138477584990143</v>
      </c>
      <c r="BB105" s="84">
        <v>-6.898637621721715E-4</v>
      </c>
    </row>
    <row r="106" ht="12.75" customHeight="1">
      <c r="A106" s="30" t="s">
        <v>123</v>
      </c>
      <c r="B106" s="68">
        <f t="shared" si="1"/>
        <v>212</v>
      </c>
      <c r="C106" s="69">
        <f t="shared" si="2"/>
        <v>71</v>
      </c>
      <c r="D106" s="68">
        <f t="shared" si="3"/>
        <v>84</v>
      </c>
      <c r="E106" s="69">
        <f t="shared" si="4"/>
        <v>124</v>
      </c>
      <c r="F106" s="85">
        <f t="shared" si="5"/>
        <v>0.7491166078</v>
      </c>
      <c r="G106" s="86">
        <f t="shared" si="6"/>
        <v>0.4038461538</v>
      </c>
      <c r="H106" s="87">
        <f t="shared" si="7"/>
        <v>0.6028513238</v>
      </c>
      <c r="I106" s="88">
        <f t="shared" si="8"/>
        <v>0.6843177189</v>
      </c>
      <c r="J106" s="74">
        <f t="shared" si="9"/>
        <v>0.7349823322</v>
      </c>
      <c r="K106" s="96"/>
      <c r="L106" s="76"/>
      <c r="M106" s="76"/>
      <c r="N106" s="90">
        <f t="shared" si="10"/>
        <v>0.7491166078</v>
      </c>
      <c r="O106" s="90">
        <f t="shared" si="11"/>
        <v>0.4038461538</v>
      </c>
      <c r="P106" s="91">
        <f t="shared" si="12"/>
        <v>0.6028513238</v>
      </c>
      <c r="Q106" s="92">
        <v>0.5419354838709678</v>
      </c>
      <c r="R106" s="92">
        <v>0.6309523809523809</v>
      </c>
      <c r="S106" s="92"/>
      <c r="T106" s="93"/>
      <c r="U106" s="94"/>
      <c r="V106" s="93"/>
      <c r="W106" s="93"/>
      <c r="X106" s="81"/>
      <c r="Y106" s="95"/>
      <c r="Z106" s="31">
        <v>212.0</v>
      </c>
      <c r="AA106" s="32">
        <v>71.0</v>
      </c>
      <c r="AB106" s="5">
        <v>84.0</v>
      </c>
      <c r="AC106" s="6">
        <v>124.0</v>
      </c>
      <c r="AD106" s="83"/>
      <c r="AE106" s="49"/>
      <c r="AF106" s="84"/>
      <c r="AG106" s="30" t="s">
        <v>123</v>
      </c>
      <c r="AH106" s="31">
        <v>212.0</v>
      </c>
      <c r="AI106" s="32">
        <v>71.0</v>
      </c>
      <c r="AJ106" s="5">
        <v>84.0</v>
      </c>
      <c r="AK106" s="6">
        <v>124.0</v>
      </c>
      <c r="AL106" s="84">
        <f t="shared" si="13"/>
        <v>0.369047619</v>
      </c>
      <c r="AM106" s="84">
        <f t="shared" si="14"/>
        <v>0.4580645161</v>
      </c>
      <c r="AN106" s="84">
        <f t="shared" si="15"/>
        <v>0.3971486762</v>
      </c>
      <c r="AO106" s="84">
        <f t="shared" si="16"/>
        <v>0.4008785709</v>
      </c>
      <c r="AP106" s="84">
        <f t="shared" si="17"/>
        <v>-0.003729894766</v>
      </c>
      <c r="AQ106" s="84"/>
      <c r="AR106" s="84"/>
      <c r="AS106" s="30" t="s">
        <v>282</v>
      </c>
      <c r="AT106" s="31">
        <v>305.0</v>
      </c>
      <c r="AU106" s="32">
        <v>230.0</v>
      </c>
      <c r="AV106" s="5">
        <v>86.0</v>
      </c>
      <c r="AW106" s="6">
        <v>224.0</v>
      </c>
      <c r="AX106" s="84">
        <v>0.14264919941775836</v>
      </c>
      <c r="AY106" s="84">
        <v>0.3324742268041237</v>
      </c>
      <c r="AZ106" s="84">
        <v>0.2111627906976744</v>
      </c>
      <c r="BA106" s="84">
        <v>0.2118476960228995</v>
      </c>
      <c r="BB106" s="84">
        <v>-6.849053252250825E-4</v>
      </c>
    </row>
    <row r="107" ht="12.75" customHeight="1">
      <c r="A107" s="30" t="s">
        <v>124</v>
      </c>
      <c r="B107" s="68">
        <f t="shared" si="1"/>
        <v>197</v>
      </c>
      <c r="C107" s="69">
        <f t="shared" si="2"/>
        <v>70</v>
      </c>
      <c r="D107" s="68">
        <f t="shared" si="3"/>
        <v>93</v>
      </c>
      <c r="E107" s="69">
        <f t="shared" si="4"/>
        <v>96</v>
      </c>
      <c r="F107" s="85">
        <f t="shared" si="5"/>
        <v>0.7378277154</v>
      </c>
      <c r="G107" s="86">
        <f t="shared" si="6"/>
        <v>0.4920634921</v>
      </c>
      <c r="H107" s="87">
        <f t="shared" si="7"/>
        <v>0.6359649123</v>
      </c>
      <c r="I107" s="88">
        <f t="shared" si="8"/>
        <v>0.6425438596</v>
      </c>
      <c r="J107" s="74">
        <f t="shared" si="9"/>
        <v>0.7078651685</v>
      </c>
      <c r="K107" s="96"/>
      <c r="L107" s="76"/>
      <c r="M107" s="76"/>
      <c r="N107" s="90">
        <f t="shared" si="10"/>
        <v>0.7378277154</v>
      </c>
      <c r="O107" s="90">
        <f t="shared" si="11"/>
        <v>0.4920634921</v>
      </c>
      <c r="P107" s="91">
        <f t="shared" si="12"/>
        <v>0.6359649123</v>
      </c>
      <c r="Q107" s="92">
        <v>0.5705521472392638</v>
      </c>
      <c r="R107" s="92">
        <v>0.6723549488054608</v>
      </c>
      <c r="S107" s="92"/>
      <c r="T107" s="93"/>
      <c r="U107" s="94"/>
      <c r="V107" s="93"/>
      <c r="W107" s="93"/>
      <c r="X107" s="81"/>
      <c r="Y107" s="95"/>
      <c r="Z107" s="31">
        <v>197.0</v>
      </c>
      <c r="AA107" s="32">
        <v>70.0</v>
      </c>
      <c r="AB107" s="5">
        <v>93.0</v>
      </c>
      <c r="AC107" s="6">
        <v>96.0</v>
      </c>
      <c r="AD107" s="83"/>
      <c r="AE107" s="49"/>
      <c r="AF107" s="84"/>
      <c r="AG107" s="30" t="s">
        <v>124</v>
      </c>
      <c r="AH107" s="31">
        <v>197.0</v>
      </c>
      <c r="AI107" s="32">
        <v>70.0</v>
      </c>
      <c r="AJ107" s="5">
        <v>93.0</v>
      </c>
      <c r="AK107" s="6">
        <v>96.0</v>
      </c>
      <c r="AL107" s="84">
        <f t="shared" si="13"/>
        <v>0.3276450512</v>
      </c>
      <c r="AM107" s="84">
        <f t="shared" si="14"/>
        <v>0.4294478528</v>
      </c>
      <c r="AN107" s="84">
        <f t="shared" si="15"/>
        <v>0.3640350877</v>
      </c>
      <c r="AO107" s="84">
        <f t="shared" si="16"/>
        <v>0.3642151126</v>
      </c>
      <c r="AP107" s="84">
        <f t="shared" si="17"/>
        <v>-0.0001800248484</v>
      </c>
      <c r="AQ107" s="84"/>
      <c r="AR107" s="84"/>
      <c r="AS107" s="30" t="s">
        <v>194</v>
      </c>
      <c r="AT107" s="31">
        <v>528.0</v>
      </c>
      <c r="AU107" s="32">
        <v>203.0</v>
      </c>
      <c r="AV107" s="5">
        <v>227.0</v>
      </c>
      <c r="AW107" s="6">
        <v>196.0</v>
      </c>
      <c r="AX107" s="84">
        <v>0.3425414364640884</v>
      </c>
      <c r="AY107" s="84">
        <v>0.44594594594594594</v>
      </c>
      <c r="AZ107" s="84">
        <v>0.37902264600715135</v>
      </c>
      <c r="BA107" s="84">
        <v>0.37970575503359716</v>
      </c>
      <c r="BB107" s="84">
        <v>-6.831090264458051E-4</v>
      </c>
    </row>
    <row r="108" ht="12.75" customHeight="1">
      <c r="A108" s="30" t="s">
        <v>125</v>
      </c>
      <c r="B108" s="68">
        <f t="shared" si="1"/>
        <v>141</v>
      </c>
      <c r="C108" s="69">
        <f t="shared" si="2"/>
        <v>67</v>
      </c>
      <c r="D108" s="68">
        <f t="shared" si="3"/>
        <v>72</v>
      </c>
      <c r="E108" s="69">
        <f t="shared" si="4"/>
        <v>109</v>
      </c>
      <c r="F108" s="85">
        <f t="shared" si="5"/>
        <v>0.6778846154</v>
      </c>
      <c r="G108" s="86">
        <f t="shared" si="6"/>
        <v>0.3977900552</v>
      </c>
      <c r="H108" s="87">
        <f t="shared" si="7"/>
        <v>0.5475578406</v>
      </c>
      <c r="I108" s="88">
        <f t="shared" si="8"/>
        <v>0.6426735219</v>
      </c>
      <c r="J108" s="74">
        <f t="shared" si="9"/>
        <v>0.8701923077</v>
      </c>
      <c r="K108" s="96"/>
      <c r="L108" s="76"/>
      <c r="M108" s="76"/>
      <c r="N108" s="90">
        <f t="shared" si="10"/>
        <v>0.6778846154</v>
      </c>
      <c r="O108" s="90">
        <f t="shared" si="11"/>
        <v>0.3977900552</v>
      </c>
      <c r="P108" s="91">
        <f t="shared" si="12"/>
        <v>0.5475578406</v>
      </c>
      <c r="Q108" s="92">
        <v>0.5179856115107914</v>
      </c>
      <c r="R108" s="92">
        <v>0.564</v>
      </c>
      <c r="S108" s="92"/>
      <c r="T108" s="93"/>
      <c r="U108" s="94"/>
      <c r="V108" s="93"/>
      <c r="W108" s="93"/>
      <c r="X108" s="81"/>
      <c r="Y108" s="95"/>
      <c r="Z108" s="31">
        <v>141.0</v>
      </c>
      <c r="AA108" s="32">
        <v>67.0</v>
      </c>
      <c r="AB108" s="5">
        <v>72.0</v>
      </c>
      <c r="AC108" s="6">
        <v>109.0</v>
      </c>
      <c r="AD108" s="83"/>
      <c r="AE108" s="49"/>
      <c r="AF108" s="84"/>
      <c r="AG108" s="30" t="s">
        <v>125</v>
      </c>
      <c r="AH108" s="31">
        <v>141.0</v>
      </c>
      <c r="AI108" s="32">
        <v>67.0</v>
      </c>
      <c r="AJ108" s="5">
        <v>72.0</v>
      </c>
      <c r="AK108" s="6">
        <v>109.0</v>
      </c>
      <c r="AL108" s="84">
        <f t="shared" si="13"/>
        <v>0.436</v>
      </c>
      <c r="AM108" s="84">
        <f t="shared" si="14"/>
        <v>0.4820143885</v>
      </c>
      <c r="AN108" s="84">
        <f t="shared" si="15"/>
        <v>0.4524421594</v>
      </c>
      <c r="AO108" s="84">
        <f t="shared" si="16"/>
        <v>0.4518899285</v>
      </c>
      <c r="AP108" s="84">
        <f t="shared" si="17"/>
        <v>0.0005522309226</v>
      </c>
      <c r="AQ108" s="84"/>
      <c r="AR108" s="84"/>
      <c r="AS108" s="30" t="s">
        <v>344</v>
      </c>
      <c r="AT108" s="31">
        <v>350.0</v>
      </c>
      <c r="AU108" s="32">
        <v>223.0</v>
      </c>
      <c r="AV108" s="5">
        <v>144.0</v>
      </c>
      <c r="AW108" s="6">
        <v>350.0</v>
      </c>
      <c r="AX108" s="84">
        <v>0.6060606060606061</v>
      </c>
      <c r="AY108" s="84">
        <v>0.64</v>
      </c>
      <c r="AZ108" s="84">
        <v>0.616800920598389</v>
      </c>
      <c r="BA108" s="84">
        <v>0.6174787224242424</v>
      </c>
      <c r="BB108" s="84">
        <v>-6.778018258534191E-4</v>
      </c>
    </row>
    <row r="109" ht="12.75" customHeight="1">
      <c r="A109" s="30" t="s">
        <v>126</v>
      </c>
      <c r="B109" s="68">
        <f t="shared" si="1"/>
        <v>249</v>
      </c>
      <c r="C109" s="69">
        <f t="shared" si="2"/>
        <v>68</v>
      </c>
      <c r="D109" s="68">
        <f t="shared" si="3"/>
        <v>147</v>
      </c>
      <c r="E109" s="69">
        <f t="shared" si="4"/>
        <v>93</v>
      </c>
      <c r="F109" s="85">
        <f t="shared" si="5"/>
        <v>0.785488959</v>
      </c>
      <c r="G109" s="86">
        <f t="shared" si="6"/>
        <v>0.6125</v>
      </c>
      <c r="H109" s="87">
        <f t="shared" si="7"/>
        <v>0.710951526</v>
      </c>
      <c r="I109" s="88">
        <f t="shared" si="8"/>
        <v>0.6140035907</v>
      </c>
      <c r="J109" s="74">
        <f t="shared" si="9"/>
        <v>0.7570977918</v>
      </c>
      <c r="K109" s="96"/>
      <c r="L109" s="76"/>
      <c r="M109" s="76"/>
      <c r="N109" s="90">
        <f t="shared" si="10"/>
        <v>0.785488959</v>
      </c>
      <c r="O109" s="90">
        <f t="shared" si="11"/>
        <v>0.6125</v>
      </c>
      <c r="P109" s="91">
        <f t="shared" si="12"/>
        <v>0.710951526</v>
      </c>
      <c r="Q109" s="92">
        <v>0.6837209302325581</v>
      </c>
      <c r="R109" s="92">
        <v>0.7280701754385965</v>
      </c>
      <c r="S109" s="92"/>
      <c r="T109" s="93"/>
      <c r="U109" s="94"/>
      <c r="V109" s="93"/>
      <c r="W109" s="93"/>
      <c r="X109" s="81"/>
      <c r="Y109" s="95"/>
      <c r="Z109" s="31">
        <v>249.0</v>
      </c>
      <c r="AA109" s="32">
        <v>68.0</v>
      </c>
      <c r="AB109" s="5">
        <v>147.0</v>
      </c>
      <c r="AC109" s="6">
        <v>93.0</v>
      </c>
      <c r="AD109" s="83"/>
      <c r="AE109" s="49"/>
      <c r="AF109" s="84"/>
      <c r="AG109" s="30" t="s">
        <v>126</v>
      </c>
      <c r="AH109" s="31">
        <v>249.0</v>
      </c>
      <c r="AI109" s="32">
        <v>68.0</v>
      </c>
      <c r="AJ109" s="5">
        <v>147.0</v>
      </c>
      <c r="AK109" s="6">
        <v>93.0</v>
      </c>
      <c r="AL109" s="84">
        <f t="shared" si="13"/>
        <v>0.2719298246</v>
      </c>
      <c r="AM109" s="84">
        <f t="shared" si="14"/>
        <v>0.3162790698</v>
      </c>
      <c r="AN109" s="84">
        <f t="shared" si="15"/>
        <v>0.289048474</v>
      </c>
      <c r="AO109" s="84">
        <f t="shared" si="16"/>
        <v>0.2871976514</v>
      </c>
      <c r="AP109" s="84">
        <f t="shared" si="17"/>
        <v>0.001850822527</v>
      </c>
      <c r="AQ109" s="84"/>
      <c r="AR109" s="84"/>
      <c r="AS109" s="30" t="s">
        <v>223</v>
      </c>
      <c r="AT109" s="31">
        <v>357.0</v>
      </c>
      <c r="AU109" s="32">
        <v>283.0</v>
      </c>
      <c r="AV109" s="5">
        <v>147.0</v>
      </c>
      <c r="AW109" s="6">
        <v>423.0</v>
      </c>
      <c r="AX109" s="84">
        <v>0.5423076923076923</v>
      </c>
      <c r="AY109" s="84">
        <v>0.6581395348837209</v>
      </c>
      <c r="AZ109" s="84">
        <v>0.5834710743801653</v>
      </c>
      <c r="BA109" s="84">
        <v>0.5840851757066189</v>
      </c>
      <c r="BB109" s="84">
        <v>-6.141013264535644E-4</v>
      </c>
    </row>
    <row r="110" ht="12.75" customHeight="1">
      <c r="A110" s="30" t="s">
        <v>127</v>
      </c>
      <c r="B110" s="68">
        <f t="shared" si="1"/>
        <v>351</v>
      </c>
      <c r="C110" s="69">
        <f t="shared" si="2"/>
        <v>158</v>
      </c>
      <c r="D110" s="68">
        <f t="shared" si="3"/>
        <v>110</v>
      </c>
      <c r="E110" s="69">
        <f t="shared" si="4"/>
        <v>174</v>
      </c>
      <c r="F110" s="85">
        <f t="shared" si="5"/>
        <v>0.6895874263</v>
      </c>
      <c r="G110" s="86">
        <f t="shared" si="6"/>
        <v>0.3873239437</v>
      </c>
      <c r="H110" s="87">
        <f t="shared" si="7"/>
        <v>0.5813366961</v>
      </c>
      <c r="I110" s="88">
        <f t="shared" si="8"/>
        <v>0.6620428752</v>
      </c>
      <c r="J110" s="74">
        <f t="shared" si="9"/>
        <v>0.557956778</v>
      </c>
      <c r="K110" s="96"/>
      <c r="L110" s="76"/>
      <c r="M110" s="76"/>
      <c r="N110" s="90">
        <f t="shared" si="10"/>
        <v>0.6895874263</v>
      </c>
      <c r="O110" s="90">
        <f t="shared" si="11"/>
        <v>0.3873239437</v>
      </c>
      <c r="P110" s="91">
        <f t="shared" si="12"/>
        <v>0.5813366961</v>
      </c>
      <c r="Q110" s="92">
        <v>0.41044776119402987</v>
      </c>
      <c r="R110" s="92">
        <v>0.6685714285714286</v>
      </c>
      <c r="S110" s="92"/>
      <c r="T110" s="93"/>
      <c r="U110" s="94"/>
      <c r="V110" s="93"/>
      <c r="W110" s="93"/>
      <c r="X110" s="81"/>
      <c r="Y110" s="95"/>
      <c r="Z110" s="31">
        <v>351.0</v>
      </c>
      <c r="AA110" s="32">
        <v>158.0</v>
      </c>
      <c r="AB110" s="5">
        <v>110.0</v>
      </c>
      <c r="AC110" s="6">
        <v>174.0</v>
      </c>
      <c r="AD110" s="83"/>
      <c r="AE110" s="49"/>
      <c r="AF110" s="84"/>
      <c r="AG110" s="30" t="s">
        <v>127</v>
      </c>
      <c r="AH110" s="31">
        <v>351.0</v>
      </c>
      <c r="AI110" s="32">
        <v>158.0</v>
      </c>
      <c r="AJ110" s="5">
        <v>110.0</v>
      </c>
      <c r="AK110" s="6">
        <v>174.0</v>
      </c>
      <c r="AL110" s="84">
        <f t="shared" si="13"/>
        <v>0.3314285714</v>
      </c>
      <c r="AM110" s="84">
        <f t="shared" si="14"/>
        <v>0.5895522388</v>
      </c>
      <c r="AN110" s="84">
        <f t="shared" si="15"/>
        <v>0.4186633039</v>
      </c>
      <c r="AO110" s="84">
        <f t="shared" si="16"/>
        <v>0.4259539219</v>
      </c>
      <c r="AP110" s="84">
        <f t="shared" si="17"/>
        <v>-0.00729061801</v>
      </c>
      <c r="AQ110" s="84"/>
      <c r="AR110" s="84"/>
      <c r="AS110" s="30" t="s">
        <v>206</v>
      </c>
      <c r="AT110" s="31">
        <v>277.0</v>
      </c>
      <c r="AU110" s="32">
        <v>129.0</v>
      </c>
      <c r="AV110" s="5">
        <v>90.0</v>
      </c>
      <c r="AW110" s="6">
        <v>202.0</v>
      </c>
      <c r="AX110" s="84">
        <v>0.5723981900452488</v>
      </c>
      <c r="AY110" s="84">
        <v>0.6181818181818182</v>
      </c>
      <c r="AZ110" s="84">
        <v>0.5876132930513596</v>
      </c>
      <c r="BA110" s="84">
        <v>0.5882065208062525</v>
      </c>
      <c r="BB110" s="84">
        <v>-5.932277548928999E-4</v>
      </c>
    </row>
    <row r="111" ht="12.75" customHeight="1">
      <c r="A111" s="30" t="s">
        <v>128</v>
      </c>
      <c r="B111" s="68">
        <f t="shared" si="1"/>
        <v>447</v>
      </c>
      <c r="C111" s="69">
        <f t="shared" si="2"/>
        <v>185</v>
      </c>
      <c r="D111" s="68">
        <f t="shared" si="3"/>
        <v>216</v>
      </c>
      <c r="E111" s="69">
        <f t="shared" si="4"/>
        <v>251</v>
      </c>
      <c r="F111" s="85">
        <f t="shared" si="5"/>
        <v>0.707278481</v>
      </c>
      <c r="G111" s="86">
        <f t="shared" si="6"/>
        <v>0.4625267666</v>
      </c>
      <c r="H111" s="87">
        <f t="shared" si="7"/>
        <v>0.6032757052</v>
      </c>
      <c r="I111" s="88">
        <f t="shared" si="8"/>
        <v>0.6351228389</v>
      </c>
      <c r="J111" s="74">
        <f t="shared" si="9"/>
        <v>0.7389240506</v>
      </c>
      <c r="K111" s="96"/>
      <c r="L111" s="76"/>
      <c r="M111" s="76"/>
      <c r="N111" s="90">
        <f t="shared" si="10"/>
        <v>0.707278481</v>
      </c>
      <c r="O111" s="90">
        <f t="shared" si="11"/>
        <v>0.4625267666</v>
      </c>
      <c r="P111" s="91">
        <f t="shared" si="12"/>
        <v>0.6032757052</v>
      </c>
      <c r="Q111" s="92">
        <v>0.5386533665835411</v>
      </c>
      <c r="R111" s="92">
        <v>0.6404011461318052</v>
      </c>
      <c r="S111" s="92"/>
      <c r="T111" s="93"/>
      <c r="U111" s="94"/>
      <c r="V111" s="93"/>
      <c r="W111" s="93"/>
      <c r="X111" s="81"/>
      <c r="Y111" s="95"/>
      <c r="Z111" s="31">
        <v>447.0</v>
      </c>
      <c r="AA111" s="32">
        <v>185.0</v>
      </c>
      <c r="AB111" s="5">
        <v>216.0</v>
      </c>
      <c r="AC111" s="6">
        <v>251.0</v>
      </c>
      <c r="AD111" s="83"/>
      <c r="AE111" s="49"/>
      <c r="AF111" s="84"/>
      <c r="AG111" s="30" t="s">
        <v>128</v>
      </c>
      <c r="AH111" s="31">
        <v>447.0</v>
      </c>
      <c r="AI111" s="32">
        <v>185.0</v>
      </c>
      <c r="AJ111" s="5">
        <v>216.0</v>
      </c>
      <c r="AK111" s="6">
        <v>251.0</v>
      </c>
      <c r="AL111" s="84">
        <f t="shared" si="13"/>
        <v>0.3595988539</v>
      </c>
      <c r="AM111" s="84">
        <f t="shared" si="14"/>
        <v>0.4613466334</v>
      </c>
      <c r="AN111" s="84">
        <f t="shared" si="15"/>
        <v>0.3967242948</v>
      </c>
      <c r="AO111" s="84">
        <f t="shared" si="16"/>
        <v>0.3961494428</v>
      </c>
      <c r="AP111" s="84">
        <f t="shared" si="17"/>
        <v>0.0005748520499</v>
      </c>
      <c r="AQ111" s="84"/>
      <c r="AR111" s="84"/>
      <c r="AS111" s="30" t="s">
        <v>247</v>
      </c>
      <c r="AT111" s="31">
        <v>27.0</v>
      </c>
      <c r="AU111" s="32">
        <v>11.0</v>
      </c>
      <c r="AV111" s="5">
        <v>19.0</v>
      </c>
      <c r="AW111" s="6">
        <v>11.0</v>
      </c>
      <c r="AX111" s="84">
        <v>0.3378839590443686</v>
      </c>
      <c r="AY111" s="84">
        <v>0.6130952380952381</v>
      </c>
      <c r="AZ111" s="84">
        <v>0.43817787418655096</v>
      </c>
      <c r="BA111" s="84">
        <v>0.43874464333089547</v>
      </c>
      <c r="BB111" s="84">
        <v>-5.667691443445033E-4</v>
      </c>
    </row>
    <row r="112" ht="12.75" customHeight="1">
      <c r="A112" s="30" t="s">
        <v>129</v>
      </c>
      <c r="B112" s="68">
        <f t="shared" si="1"/>
        <v>360</v>
      </c>
      <c r="C112" s="69">
        <f t="shared" si="2"/>
        <v>144</v>
      </c>
      <c r="D112" s="68">
        <f t="shared" si="3"/>
        <v>170</v>
      </c>
      <c r="E112" s="69">
        <f t="shared" si="4"/>
        <v>158</v>
      </c>
      <c r="F112" s="85">
        <f t="shared" si="5"/>
        <v>0.7142857143</v>
      </c>
      <c r="G112" s="86">
        <f t="shared" si="6"/>
        <v>0.5182926829</v>
      </c>
      <c r="H112" s="87">
        <f t="shared" si="7"/>
        <v>0.6370192308</v>
      </c>
      <c r="I112" s="88">
        <f t="shared" si="8"/>
        <v>0.6225961538</v>
      </c>
      <c r="J112" s="74">
        <f t="shared" si="9"/>
        <v>0.6507936508</v>
      </c>
      <c r="K112" s="96"/>
      <c r="L112" s="76"/>
      <c r="M112" s="76"/>
      <c r="N112" s="90">
        <f t="shared" si="10"/>
        <v>0.7142857143</v>
      </c>
      <c r="O112" s="90">
        <f t="shared" si="11"/>
        <v>0.5182926829</v>
      </c>
      <c r="P112" s="91">
        <f t="shared" si="12"/>
        <v>0.6370192308</v>
      </c>
      <c r="Q112" s="92">
        <v>0.5414012738853503</v>
      </c>
      <c r="R112" s="92">
        <v>0.694980694980695</v>
      </c>
      <c r="S112" s="92"/>
      <c r="T112" s="93"/>
      <c r="U112" s="94"/>
      <c r="V112" s="93"/>
      <c r="W112" s="93"/>
      <c r="X112" s="81"/>
      <c r="Y112" s="95"/>
      <c r="Z112" s="31">
        <v>360.0</v>
      </c>
      <c r="AA112" s="32">
        <v>144.0</v>
      </c>
      <c r="AB112" s="5">
        <v>170.0</v>
      </c>
      <c r="AC112" s="6">
        <v>158.0</v>
      </c>
      <c r="AD112" s="83"/>
      <c r="AE112" s="49"/>
      <c r="AF112" s="84"/>
      <c r="AG112" s="30" t="s">
        <v>129</v>
      </c>
      <c r="AH112" s="31">
        <v>360.0</v>
      </c>
      <c r="AI112" s="32">
        <v>144.0</v>
      </c>
      <c r="AJ112" s="5">
        <v>170.0</v>
      </c>
      <c r="AK112" s="6">
        <v>158.0</v>
      </c>
      <c r="AL112" s="84">
        <f t="shared" si="13"/>
        <v>0.305019305</v>
      </c>
      <c r="AM112" s="84">
        <f t="shared" si="14"/>
        <v>0.4585987261</v>
      </c>
      <c r="AN112" s="84">
        <f t="shared" si="15"/>
        <v>0.3629807692</v>
      </c>
      <c r="AO112" s="84">
        <f t="shared" si="16"/>
        <v>0.3607846331</v>
      </c>
      <c r="AP112" s="84">
        <f t="shared" si="17"/>
        <v>0.002196136178</v>
      </c>
      <c r="AQ112" s="84"/>
      <c r="AR112" s="84"/>
      <c r="AS112" s="30" t="s">
        <v>340</v>
      </c>
      <c r="AT112" s="31">
        <v>90.0</v>
      </c>
      <c r="AU112" s="32">
        <v>76.0</v>
      </c>
      <c r="AV112" s="5">
        <v>44.0</v>
      </c>
      <c r="AW112" s="6">
        <v>101.0</v>
      </c>
      <c r="AX112" s="84">
        <v>0.24242424242424243</v>
      </c>
      <c r="AY112" s="84">
        <v>0.3567073170731707</v>
      </c>
      <c r="AZ112" s="84">
        <v>0.28308026030368766</v>
      </c>
      <c r="BA112" s="84">
        <v>0.28361883123798964</v>
      </c>
      <c r="BB112" s="84">
        <v>-5.385709343019851E-4</v>
      </c>
    </row>
    <row r="113" ht="12.75" customHeight="1">
      <c r="A113" s="30" t="s">
        <v>130</v>
      </c>
      <c r="B113" s="68">
        <f t="shared" si="1"/>
        <v>271</v>
      </c>
      <c r="C113" s="69">
        <f t="shared" si="2"/>
        <v>147</v>
      </c>
      <c r="D113" s="68">
        <f t="shared" si="3"/>
        <v>138</v>
      </c>
      <c r="E113" s="69">
        <f t="shared" si="4"/>
        <v>207</v>
      </c>
      <c r="F113" s="85">
        <f t="shared" si="5"/>
        <v>0.6483253589</v>
      </c>
      <c r="G113" s="86">
        <f t="shared" si="6"/>
        <v>0.4</v>
      </c>
      <c r="H113" s="87">
        <f t="shared" si="7"/>
        <v>0.5360419397</v>
      </c>
      <c r="I113" s="88">
        <f t="shared" si="8"/>
        <v>0.626474443</v>
      </c>
      <c r="J113" s="74">
        <f t="shared" si="9"/>
        <v>0.8253588517</v>
      </c>
      <c r="K113" s="96"/>
      <c r="L113" s="76"/>
      <c r="M113" s="76"/>
      <c r="N113" s="90">
        <f t="shared" si="10"/>
        <v>0.6483253589</v>
      </c>
      <c r="O113" s="90">
        <f t="shared" si="11"/>
        <v>0.4</v>
      </c>
      <c r="P113" s="91">
        <f t="shared" si="12"/>
        <v>0.5360419397</v>
      </c>
      <c r="Q113" s="92">
        <v>0.4842105263157895</v>
      </c>
      <c r="R113" s="92">
        <v>0.5669456066945606</v>
      </c>
      <c r="S113" s="92"/>
      <c r="T113" s="93"/>
      <c r="U113" s="94"/>
      <c r="V113" s="93"/>
      <c r="W113" s="93"/>
      <c r="X113" s="81"/>
      <c r="Y113" s="95"/>
      <c r="Z113" s="31">
        <v>271.0</v>
      </c>
      <c r="AA113" s="32">
        <v>147.0</v>
      </c>
      <c r="AB113" s="5">
        <v>138.0</v>
      </c>
      <c r="AC113" s="6">
        <v>207.0</v>
      </c>
      <c r="AD113" s="83"/>
      <c r="AE113" s="49"/>
      <c r="AF113" s="84"/>
      <c r="AG113" s="30" t="s">
        <v>130</v>
      </c>
      <c r="AH113" s="31">
        <v>271.0</v>
      </c>
      <c r="AI113" s="32">
        <v>147.0</v>
      </c>
      <c r="AJ113" s="5">
        <v>138.0</v>
      </c>
      <c r="AK113" s="6">
        <v>207.0</v>
      </c>
      <c r="AL113" s="84">
        <f t="shared" si="13"/>
        <v>0.4330543933</v>
      </c>
      <c r="AM113" s="84">
        <f t="shared" si="14"/>
        <v>0.5157894737</v>
      </c>
      <c r="AN113" s="84">
        <f t="shared" si="15"/>
        <v>0.4639580603</v>
      </c>
      <c r="AO113" s="84">
        <f t="shared" si="16"/>
        <v>0.4625582493</v>
      </c>
      <c r="AP113" s="84">
        <f t="shared" si="17"/>
        <v>0.00139981103</v>
      </c>
      <c r="AQ113" s="84"/>
      <c r="AR113" s="84"/>
      <c r="AS113" s="30" t="s">
        <v>255</v>
      </c>
      <c r="AT113" s="31">
        <v>130.0</v>
      </c>
      <c r="AU113" s="32">
        <v>197.0</v>
      </c>
      <c r="AV113" s="5">
        <v>37.0</v>
      </c>
      <c r="AW113" s="6">
        <v>293.0</v>
      </c>
      <c r="AX113" s="84">
        <v>0.40181268882175225</v>
      </c>
      <c r="AY113" s="84">
        <v>0.5054945054945055</v>
      </c>
      <c r="AZ113" s="84">
        <v>0.43859649122807015</v>
      </c>
      <c r="BA113" s="84">
        <v>0.43908153651206794</v>
      </c>
      <c r="BB113" s="84">
        <v>-4.85045283997787E-4</v>
      </c>
    </row>
    <row r="114" ht="12.75" customHeight="1">
      <c r="A114" s="30" t="s">
        <v>131</v>
      </c>
      <c r="B114" s="68">
        <f t="shared" si="1"/>
        <v>100</v>
      </c>
      <c r="C114" s="69">
        <f t="shared" si="2"/>
        <v>32</v>
      </c>
      <c r="D114" s="68">
        <f t="shared" si="3"/>
        <v>39</v>
      </c>
      <c r="E114" s="69">
        <f t="shared" si="4"/>
        <v>30</v>
      </c>
      <c r="F114" s="85">
        <f t="shared" si="5"/>
        <v>0.7575757576</v>
      </c>
      <c r="G114" s="86">
        <f t="shared" si="6"/>
        <v>0.5652173913</v>
      </c>
      <c r="H114" s="87">
        <f t="shared" si="7"/>
        <v>0.6915422886</v>
      </c>
      <c r="I114" s="88">
        <f t="shared" si="8"/>
        <v>0.6467661692</v>
      </c>
      <c r="J114" s="74">
        <f t="shared" si="9"/>
        <v>0.5227272727</v>
      </c>
      <c r="K114" s="96"/>
      <c r="L114" s="76"/>
      <c r="M114" s="76"/>
      <c r="N114" s="90">
        <f t="shared" si="10"/>
        <v>0.7575757576</v>
      </c>
      <c r="O114" s="90">
        <f t="shared" si="11"/>
        <v>0.5652173913</v>
      </c>
      <c r="P114" s="91">
        <f t="shared" si="12"/>
        <v>0.6915422886</v>
      </c>
      <c r="Q114" s="92">
        <v>0.5492957746478874</v>
      </c>
      <c r="R114" s="92">
        <v>0.7692307692307693</v>
      </c>
      <c r="S114" s="92"/>
      <c r="T114" s="93"/>
      <c r="U114" s="94"/>
      <c r="V114" s="93"/>
      <c r="W114" s="93"/>
      <c r="X114" s="81"/>
      <c r="Y114" s="95"/>
      <c r="Z114" s="31">
        <v>100.0</v>
      </c>
      <c r="AA114" s="32">
        <v>32.0</v>
      </c>
      <c r="AB114" s="5">
        <v>39.0</v>
      </c>
      <c r="AC114" s="6">
        <v>30.0</v>
      </c>
      <c r="AD114" s="83"/>
      <c r="AE114" s="49"/>
      <c r="AF114" s="84"/>
      <c r="AG114" s="30" t="s">
        <v>131</v>
      </c>
      <c r="AH114" s="31">
        <v>100.0</v>
      </c>
      <c r="AI114" s="32">
        <v>32.0</v>
      </c>
      <c r="AJ114" s="5">
        <v>39.0</v>
      </c>
      <c r="AK114" s="6">
        <v>30.0</v>
      </c>
      <c r="AL114" s="84">
        <f t="shared" si="13"/>
        <v>0.2307692308</v>
      </c>
      <c r="AM114" s="84">
        <f t="shared" si="14"/>
        <v>0.4507042254</v>
      </c>
      <c r="AN114" s="84">
        <f t="shared" si="15"/>
        <v>0.3084577114</v>
      </c>
      <c r="AO114" s="84">
        <f t="shared" si="16"/>
        <v>0.3111334026</v>
      </c>
      <c r="AP114" s="84">
        <f t="shared" si="17"/>
        <v>-0.002675691201</v>
      </c>
      <c r="AQ114" s="84"/>
      <c r="AR114" s="84"/>
      <c r="AS114" s="30" t="s">
        <v>341</v>
      </c>
      <c r="AT114" s="31">
        <v>53.0</v>
      </c>
      <c r="AU114" s="32">
        <v>58.0</v>
      </c>
      <c r="AV114" s="5">
        <v>28.0</v>
      </c>
      <c r="AW114" s="6">
        <v>73.0</v>
      </c>
      <c r="AX114" s="84">
        <v>0.4067357512953368</v>
      </c>
      <c r="AY114" s="84">
        <v>0.5117370892018779</v>
      </c>
      <c r="AZ114" s="84">
        <v>0.44407345575959933</v>
      </c>
      <c r="BA114" s="84">
        <v>0.44449394765428496</v>
      </c>
      <c r="BB114" s="84">
        <v>-4.204918946856262E-4</v>
      </c>
    </row>
    <row r="115" ht="12.75" customHeight="1">
      <c r="A115" s="30" t="s">
        <v>132</v>
      </c>
      <c r="B115" s="68">
        <f t="shared" si="1"/>
        <v>183</v>
      </c>
      <c r="C115" s="69">
        <f t="shared" si="2"/>
        <v>113</v>
      </c>
      <c r="D115" s="68">
        <f t="shared" si="3"/>
        <v>81</v>
      </c>
      <c r="E115" s="69">
        <f t="shared" si="4"/>
        <v>181</v>
      </c>
      <c r="F115" s="85">
        <f t="shared" si="5"/>
        <v>0.6182432432</v>
      </c>
      <c r="G115" s="86">
        <f t="shared" si="6"/>
        <v>0.3091603053</v>
      </c>
      <c r="H115" s="87">
        <f t="shared" si="7"/>
        <v>0.4731182796</v>
      </c>
      <c r="I115" s="88">
        <f t="shared" si="8"/>
        <v>0.6523297491</v>
      </c>
      <c r="J115" s="74">
        <f t="shared" si="9"/>
        <v>0.8851351351</v>
      </c>
      <c r="K115" s="96"/>
      <c r="L115" s="76"/>
      <c r="M115" s="76"/>
      <c r="N115" s="90">
        <f t="shared" si="10"/>
        <v>0.6182432432</v>
      </c>
      <c r="O115" s="90">
        <f t="shared" si="11"/>
        <v>0.3091603053</v>
      </c>
      <c r="P115" s="91">
        <f t="shared" si="12"/>
        <v>0.4731182796</v>
      </c>
      <c r="Q115" s="92">
        <v>0.4175257731958763</v>
      </c>
      <c r="R115" s="92">
        <v>0.5027472527472527</v>
      </c>
      <c r="S115" s="92"/>
      <c r="T115" s="93"/>
      <c r="U115" s="94"/>
      <c r="V115" s="93"/>
      <c r="W115" s="93"/>
      <c r="X115" s="81"/>
      <c r="Y115" s="95"/>
      <c r="Z115" s="31">
        <v>183.0</v>
      </c>
      <c r="AA115" s="32">
        <v>113.0</v>
      </c>
      <c r="AB115" s="5">
        <v>81.0</v>
      </c>
      <c r="AC115" s="6">
        <v>181.0</v>
      </c>
      <c r="AD115" s="83"/>
      <c r="AE115" s="49"/>
      <c r="AF115" s="84"/>
      <c r="AG115" s="30" t="s">
        <v>132</v>
      </c>
      <c r="AH115" s="31">
        <v>183.0</v>
      </c>
      <c r="AI115" s="32">
        <v>113.0</v>
      </c>
      <c r="AJ115" s="5">
        <v>81.0</v>
      </c>
      <c r="AK115" s="6">
        <v>181.0</v>
      </c>
      <c r="AL115" s="84">
        <f t="shared" si="13"/>
        <v>0.4972527473</v>
      </c>
      <c r="AM115" s="84">
        <f t="shared" si="14"/>
        <v>0.5824742268</v>
      </c>
      <c r="AN115" s="84">
        <f t="shared" si="15"/>
        <v>0.5268817204</v>
      </c>
      <c r="AO115" s="84">
        <f t="shared" si="16"/>
        <v>0.527680285</v>
      </c>
      <c r="AP115" s="84">
        <f t="shared" si="17"/>
        <v>-0.0007985645886</v>
      </c>
      <c r="AQ115" s="84"/>
      <c r="AR115" s="84"/>
      <c r="AS115" s="30" t="s">
        <v>313</v>
      </c>
      <c r="AT115" s="31">
        <v>251.0</v>
      </c>
      <c r="AU115" s="32">
        <v>183.0</v>
      </c>
      <c r="AV115" s="5">
        <v>150.0</v>
      </c>
      <c r="AW115" s="6">
        <v>166.0</v>
      </c>
      <c r="AX115" s="84">
        <v>0.3560126582278481</v>
      </c>
      <c r="AY115" s="84">
        <v>0.4700854700854701</v>
      </c>
      <c r="AZ115" s="84">
        <v>0.3967446592065107</v>
      </c>
      <c r="BA115" s="84">
        <v>0.39713258722709077</v>
      </c>
      <c r="BB115" s="84">
        <v>-3.8792802058007503E-4</v>
      </c>
    </row>
    <row r="116" ht="12.75" customHeight="1">
      <c r="A116" s="30" t="s">
        <v>133</v>
      </c>
      <c r="B116" s="68">
        <f t="shared" si="1"/>
        <v>206</v>
      </c>
      <c r="C116" s="69">
        <f t="shared" si="2"/>
        <v>107</v>
      </c>
      <c r="D116" s="68">
        <f t="shared" si="3"/>
        <v>65</v>
      </c>
      <c r="E116" s="69">
        <f t="shared" si="4"/>
        <v>123</v>
      </c>
      <c r="F116" s="85">
        <f t="shared" si="5"/>
        <v>0.6581469649</v>
      </c>
      <c r="G116" s="86">
        <f t="shared" si="6"/>
        <v>0.3457446809</v>
      </c>
      <c r="H116" s="87">
        <f t="shared" si="7"/>
        <v>0.5409181637</v>
      </c>
      <c r="I116" s="88">
        <f t="shared" si="8"/>
        <v>0.6566866267</v>
      </c>
      <c r="J116" s="74">
        <f t="shared" si="9"/>
        <v>0.6006389776</v>
      </c>
      <c r="K116" s="96"/>
      <c r="L116" s="76"/>
      <c r="M116" s="76"/>
      <c r="N116" s="90">
        <f t="shared" si="10"/>
        <v>0.6581469649</v>
      </c>
      <c r="O116" s="90">
        <f t="shared" si="11"/>
        <v>0.3457446809</v>
      </c>
      <c r="P116" s="91">
        <f t="shared" si="12"/>
        <v>0.5409181637</v>
      </c>
      <c r="Q116" s="92">
        <v>0.37790697674418605</v>
      </c>
      <c r="R116" s="92">
        <v>0.6261398176291794</v>
      </c>
      <c r="S116" s="92"/>
      <c r="T116" s="93"/>
      <c r="U116" s="94"/>
      <c r="V116" s="93"/>
      <c r="W116" s="93"/>
      <c r="X116" s="81"/>
      <c r="Y116" s="95"/>
      <c r="Z116" s="31">
        <v>206.0</v>
      </c>
      <c r="AA116" s="32">
        <v>107.0</v>
      </c>
      <c r="AB116" s="5">
        <v>65.0</v>
      </c>
      <c r="AC116" s="6">
        <v>123.0</v>
      </c>
      <c r="AD116" s="83"/>
      <c r="AE116" s="49"/>
      <c r="AF116" s="84"/>
      <c r="AG116" s="30" t="s">
        <v>133</v>
      </c>
      <c r="AH116" s="31">
        <v>206.0</v>
      </c>
      <c r="AI116" s="32">
        <v>107.0</v>
      </c>
      <c r="AJ116" s="5">
        <v>65.0</v>
      </c>
      <c r="AK116" s="6">
        <v>123.0</v>
      </c>
      <c r="AL116" s="84">
        <f t="shared" si="13"/>
        <v>0.3738601824</v>
      </c>
      <c r="AM116" s="84">
        <f t="shared" si="14"/>
        <v>0.6220930233</v>
      </c>
      <c r="AN116" s="84">
        <f t="shared" si="15"/>
        <v>0.4590818363</v>
      </c>
      <c r="AO116" s="84">
        <f t="shared" si="16"/>
        <v>0.4647197889</v>
      </c>
      <c r="AP116" s="84">
        <f t="shared" si="17"/>
        <v>-0.005637952583</v>
      </c>
      <c r="AQ116" s="84"/>
      <c r="AR116" s="84"/>
      <c r="AS116" s="30" t="s">
        <v>161</v>
      </c>
      <c r="AT116" s="31">
        <v>403.0</v>
      </c>
      <c r="AU116" s="32">
        <v>123.0</v>
      </c>
      <c r="AV116" s="5">
        <v>183.0</v>
      </c>
      <c r="AW116" s="6">
        <v>124.0</v>
      </c>
      <c r="AX116" s="84">
        <v>0.3616</v>
      </c>
      <c r="AY116" s="84">
        <v>0.4682080924855491</v>
      </c>
      <c r="AZ116" s="84">
        <v>0.3995880535530381</v>
      </c>
      <c r="BA116" s="84">
        <v>0.3999525836485549</v>
      </c>
      <c r="BB116" s="84">
        <v>-3.645300955167907E-4</v>
      </c>
    </row>
    <row r="117" ht="12.75" customHeight="1">
      <c r="A117" s="30" t="s">
        <v>134</v>
      </c>
      <c r="B117" s="68">
        <f t="shared" si="1"/>
        <v>189</v>
      </c>
      <c r="C117" s="69">
        <f t="shared" si="2"/>
        <v>72</v>
      </c>
      <c r="D117" s="68">
        <f t="shared" si="3"/>
        <v>103</v>
      </c>
      <c r="E117" s="69">
        <f t="shared" si="4"/>
        <v>125</v>
      </c>
      <c r="F117" s="85">
        <f t="shared" si="5"/>
        <v>0.724137931</v>
      </c>
      <c r="G117" s="86">
        <f t="shared" si="6"/>
        <v>0.451754386</v>
      </c>
      <c r="H117" s="87">
        <f t="shared" si="7"/>
        <v>0.5971370143</v>
      </c>
      <c r="I117" s="88">
        <f t="shared" si="8"/>
        <v>0.6421267894</v>
      </c>
      <c r="J117" s="74">
        <f t="shared" si="9"/>
        <v>0.8735632184</v>
      </c>
      <c r="K117" s="96"/>
      <c r="L117" s="76"/>
      <c r="M117" s="76"/>
      <c r="N117" s="90">
        <f t="shared" si="10"/>
        <v>0.724137931</v>
      </c>
      <c r="O117" s="90">
        <f t="shared" si="11"/>
        <v>0.451754386</v>
      </c>
      <c r="P117" s="91">
        <f t="shared" si="12"/>
        <v>0.5971370143</v>
      </c>
      <c r="Q117" s="92">
        <v>0.5885714285714285</v>
      </c>
      <c r="R117" s="92">
        <v>0.6019108280254777</v>
      </c>
      <c r="S117" s="92"/>
      <c r="T117" s="93"/>
      <c r="U117" s="94"/>
      <c r="V117" s="93"/>
      <c r="W117" s="93"/>
      <c r="X117" s="81"/>
      <c r="Y117" s="95"/>
      <c r="Z117" s="31">
        <v>189.0</v>
      </c>
      <c r="AA117" s="32">
        <v>72.0</v>
      </c>
      <c r="AB117" s="5">
        <v>103.0</v>
      </c>
      <c r="AC117" s="6">
        <v>125.0</v>
      </c>
      <c r="AD117" s="83"/>
      <c r="AE117" s="49"/>
      <c r="AF117" s="84"/>
      <c r="AG117" s="30" t="s">
        <v>134</v>
      </c>
      <c r="AH117" s="31">
        <v>189.0</v>
      </c>
      <c r="AI117" s="32">
        <v>72.0</v>
      </c>
      <c r="AJ117" s="5">
        <v>103.0</v>
      </c>
      <c r="AK117" s="6">
        <v>125.0</v>
      </c>
      <c r="AL117" s="84">
        <f t="shared" si="13"/>
        <v>0.398089172</v>
      </c>
      <c r="AM117" s="84">
        <f t="shared" si="14"/>
        <v>0.4114285714</v>
      </c>
      <c r="AN117" s="84">
        <f t="shared" si="15"/>
        <v>0.4028629857</v>
      </c>
      <c r="AO117" s="84">
        <f t="shared" si="16"/>
        <v>0.4018639122</v>
      </c>
      <c r="AP117" s="84">
        <f t="shared" si="17"/>
        <v>0.000999073474</v>
      </c>
      <c r="AQ117" s="84"/>
      <c r="AR117" s="84"/>
      <c r="AS117" s="30" t="s">
        <v>348</v>
      </c>
      <c r="AT117" s="31">
        <v>243.0</v>
      </c>
      <c r="AU117" s="32">
        <v>166.0</v>
      </c>
      <c r="AV117" s="5">
        <v>103.0</v>
      </c>
      <c r="AW117" s="6">
        <v>270.0</v>
      </c>
      <c r="AX117" s="84">
        <v>0.3744075829383886</v>
      </c>
      <c r="AY117" s="84">
        <v>0.46551724137931033</v>
      </c>
      <c r="AZ117" s="84">
        <v>0.40672782874617736</v>
      </c>
      <c r="BA117" s="84">
        <v>0.40701457107697336</v>
      </c>
      <c r="BB117" s="84">
        <v>-2.867423307960082E-4</v>
      </c>
    </row>
    <row r="118" ht="12.75" customHeight="1">
      <c r="A118" s="30" t="s">
        <v>135</v>
      </c>
      <c r="B118" s="68">
        <f t="shared" si="1"/>
        <v>206</v>
      </c>
      <c r="C118" s="69">
        <f t="shared" si="2"/>
        <v>109</v>
      </c>
      <c r="D118" s="68">
        <f t="shared" si="3"/>
        <v>104</v>
      </c>
      <c r="E118" s="69">
        <f t="shared" si="4"/>
        <v>146</v>
      </c>
      <c r="F118" s="85">
        <f t="shared" si="5"/>
        <v>0.653968254</v>
      </c>
      <c r="G118" s="86">
        <f t="shared" si="6"/>
        <v>0.416</v>
      </c>
      <c r="H118" s="87">
        <f t="shared" si="7"/>
        <v>0.5486725664</v>
      </c>
      <c r="I118" s="88">
        <f t="shared" si="8"/>
        <v>0.6230088496</v>
      </c>
      <c r="J118" s="74">
        <f t="shared" si="9"/>
        <v>0.7936507937</v>
      </c>
      <c r="K118" s="96"/>
      <c r="L118" s="76"/>
      <c r="M118" s="76"/>
      <c r="N118" s="90">
        <f t="shared" si="10"/>
        <v>0.653968254</v>
      </c>
      <c r="O118" s="90">
        <f t="shared" si="11"/>
        <v>0.416</v>
      </c>
      <c r="P118" s="91">
        <f t="shared" si="12"/>
        <v>0.5486725664</v>
      </c>
      <c r="Q118" s="92">
        <v>0.48826291079812206</v>
      </c>
      <c r="R118" s="92">
        <v>0.5852272727272727</v>
      </c>
      <c r="S118" s="92"/>
      <c r="T118" s="93"/>
      <c r="U118" s="94"/>
      <c r="V118" s="93"/>
      <c r="W118" s="93"/>
      <c r="X118" s="81"/>
      <c r="Y118" s="95"/>
      <c r="Z118" s="31">
        <v>206.0</v>
      </c>
      <c r="AA118" s="32">
        <v>109.0</v>
      </c>
      <c r="AB118" s="5">
        <v>104.0</v>
      </c>
      <c r="AC118" s="6">
        <v>146.0</v>
      </c>
      <c r="AD118" s="83"/>
      <c r="AE118" s="49"/>
      <c r="AF118" s="84"/>
      <c r="AG118" s="30" t="s">
        <v>135</v>
      </c>
      <c r="AH118" s="31">
        <v>206.0</v>
      </c>
      <c r="AI118" s="32">
        <v>109.0</v>
      </c>
      <c r="AJ118" s="5">
        <v>104.0</v>
      </c>
      <c r="AK118" s="6">
        <v>146.0</v>
      </c>
      <c r="AL118" s="84">
        <f t="shared" si="13"/>
        <v>0.4147727273</v>
      </c>
      <c r="AM118" s="84">
        <f t="shared" si="14"/>
        <v>0.5117370892</v>
      </c>
      <c r="AN118" s="84">
        <f t="shared" si="15"/>
        <v>0.4513274336</v>
      </c>
      <c r="AO118" s="84">
        <f t="shared" si="16"/>
        <v>0.449551488</v>
      </c>
      <c r="AP118" s="84">
        <f t="shared" si="17"/>
        <v>0.001775945583</v>
      </c>
      <c r="AQ118" s="84"/>
      <c r="AR118" s="84"/>
      <c r="AS118" s="2" t="s">
        <v>28</v>
      </c>
      <c r="AT118" s="3">
        <v>499.0</v>
      </c>
      <c r="AU118" s="4">
        <v>178.0</v>
      </c>
      <c r="AV118" s="5">
        <v>202.0</v>
      </c>
      <c r="AW118" s="6">
        <v>232.0</v>
      </c>
      <c r="AX118" s="84">
        <v>0.5679662802950474</v>
      </c>
      <c r="AY118" s="84">
        <v>0.7206703910614525</v>
      </c>
      <c r="AZ118" s="84">
        <v>0.6231493943472409</v>
      </c>
      <c r="BA118" s="84">
        <v>0.6234147168632667</v>
      </c>
      <c r="BB118" s="84">
        <v>-2.653225160257344E-4</v>
      </c>
    </row>
    <row r="119" ht="12.75" customHeight="1">
      <c r="A119" s="30" t="s">
        <v>136</v>
      </c>
      <c r="B119" s="68">
        <f t="shared" si="1"/>
        <v>395</v>
      </c>
      <c r="C119" s="69">
        <f t="shared" si="2"/>
        <v>316</v>
      </c>
      <c r="D119" s="68">
        <f t="shared" si="3"/>
        <v>185</v>
      </c>
      <c r="E119" s="69">
        <f t="shared" si="4"/>
        <v>413</v>
      </c>
      <c r="F119" s="85">
        <f t="shared" si="5"/>
        <v>0.5555555556</v>
      </c>
      <c r="G119" s="86">
        <f t="shared" si="6"/>
        <v>0.3093645485</v>
      </c>
      <c r="H119" s="87">
        <f t="shared" si="7"/>
        <v>0.4430863254</v>
      </c>
      <c r="I119" s="88">
        <f t="shared" si="8"/>
        <v>0.6172650879</v>
      </c>
      <c r="J119" s="74">
        <f t="shared" si="9"/>
        <v>0.841068917</v>
      </c>
      <c r="K119" s="96"/>
      <c r="L119" s="76"/>
      <c r="M119" s="76"/>
      <c r="N119" s="90">
        <f t="shared" si="10"/>
        <v>0.5555555556</v>
      </c>
      <c r="O119" s="90">
        <f t="shared" si="11"/>
        <v>0.3093645485</v>
      </c>
      <c r="P119" s="91">
        <f t="shared" si="12"/>
        <v>0.4430863254</v>
      </c>
      <c r="Q119" s="92">
        <v>0.36926147704590817</v>
      </c>
      <c r="R119" s="92">
        <v>0.48886138613861385</v>
      </c>
      <c r="S119" s="92"/>
      <c r="T119" s="93"/>
      <c r="U119" s="94"/>
      <c r="V119" s="93"/>
      <c r="W119" s="93"/>
      <c r="X119" s="81"/>
      <c r="Y119" s="95"/>
      <c r="Z119" s="31">
        <v>395.0</v>
      </c>
      <c r="AA119" s="32">
        <v>316.0</v>
      </c>
      <c r="AB119" s="5">
        <v>185.0</v>
      </c>
      <c r="AC119" s="6">
        <v>413.0</v>
      </c>
      <c r="AD119" s="83"/>
      <c r="AE119" s="49"/>
      <c r="AF119" s="84"/>
      <c r="AG119" s="30" t="s">
        <v>136</v>
      </c>
      <c r="AH119" s="31">
        <v>395.0</v>
      </c>
      <c r="AI119" s="32">
        <v>316.0</v>
      </c>
      <c r="AJ119" s="5">
        <v>185.0</v>
      </c>
      <c r="AK119" s="6">
        <v>413.0</v>
      </c>
      <c r="AL119" s="84">
        <f t="shared" si="13"/>
        <v>0.5111386139</v>
      </c>
      <c r="AM119" s="84">
        <f t="shared" si="14"/>
        <v>0.630738523</v>
      </c>
      <c r="AN119" s="84">
        <f t="shared" si="15"/>
        <v>0.5569136746</v>
      </c>
      <c r="AO119" s="84">
        <f t="shared" si="16"/>
        <v>0.5543121852</v>
      </c>
      <c r="AP119" s="84">
        <f t="shared" si="17"/>
        <v>0.002601489383</v>
      </c>
      <c r="AQ119" s="84"/>
      <c r="AR119" s="84"/>
      <c r="AS119" s="30" t="s">
        <v>195</v>
      </c>
      <c r="AT119" s="31">
        <v>180.0</v>
      </c>
      <c r="AU119" s="32">
        <v>51.0</v>
      </c>
      <c r="AV119" s="5">
        <v>72.0</v>
      </c>
      <c r="AW119" s="6">
        <v>46.0</v>
      </c>
      <c r="AX119" s="84">
        <v>0.5987421383647799</v>
      </c>
      <c r="AY119" s="84">
        <v>0.7117117117117117</v>
      </c>
      <c r="AZ119" s="84">
        <v>0.639225181598063</v>
      </c>
      <c r="BA119" s="84">
        <v>0.6394600863573006</v>
      </c>
      <c r="BB119" s="84">
        <v>-2.3490475923759746E-4</v>
      </c>
    </row>
    <row r="120" ht="12.75" customHeight="1">
      <c r="A120" s="30" t="s">
        <v>137</v>
      </c>
      <c r="B120" s="68">
        <f t="shared" si="1"/>
        <v>399</v>
      </c>
      <c r="C120" s="69">
        <f t="shared" si="2"/>
        <v>162</v>
      </c>
      <c r="D120" s="68">
        <f t="shared" si="3"/>
        <v>184</v>
      </c>
      <c r="E120" s="69">
        <f t="shared" si="4"/>
        <v>226</v>
      </c>
      <c r="F120" s="85">
        <f t="shared" si="5"/>
        <v>0.7112299465</v>
      </c>
      <c r="G120" s="86">
        <f t="shared" si="6"/>
        <v>0.4487804878</v>
      </c>
      <c r="H120" s="87">
        <f t="shared" si="7"/>
        <v>0.6004119464</v>
      </c>
      <c r="I120" s="88">
        <f t="shared" si="8"/>
        <v>0.6436663234</v>
      </c>
      <c r="J120" s="74">
        <f t="shared" si="9"/>
        <v>0.7308377897</v>
      </c>
      <c r="K120" s="96"/>
      <c r="L120" s="76"/>
      <c r="M120" s="76"/>
      <c r="N120" s="90">
        <f t="shared" si="10"/>
        <v>0.7112299465</v>
      </c>
      <c r="O120" s="90">
        <f t="shared" si="11"/>
        <v>0.4487804878</v>
      </c>
      <c r="P120" s="91">
        <f t="shared" si="12"/>
        <v>0.6004119464</v>
      </c>
      <c r="Q120" s="92">
        <v>0.5317919075144508</v>
      </c>
      <c r="R120" s="92">
        <v>0.6384</v>
      </c>
      <c r="S120" s="92"/>
      <c r="T120" s="93"/>
      <c r="U120" s="94"/>
      <c r="V120" s="93"/>
      <c r="W120" s="93"/>
      <c r="X120" s="81"/>
      <c r="Y120" s="95"/>
      <c r="Z120" s="31">
        <v>399.0</v>
      </c>
      <c r="AA120" s="32">
        <v>162.0</v>
      </c>
      <c r="AB120" s="5">
        <v>184.0</v>
      </c>
      <c r="AC120" s="6">
        <v>226.0</v>
      </c>
      <c r="AD120" s="83"/>
      <c r="AE120" s="49"/>
      <c r="AF120" s="84"/>
      <c r="AG120" s="30" t="s">
        <v>137</v>
      </c>
      <c r="AH120" s="31">
        <v>399.0</v>
      </c>
      <c r="AI120" s="32">
        <v>162.0</v>
      </c>
      <c r="AJ120" s="5">
        <v>184.0</v>
      </c>
      <c r="AK120" s="6">
        <v>226.0</v>
      </c>
      <c r="AL120" s="84">
        <f t="shared" si="13"/>
        <v>0.3616</v>
      </c>
      <c r="AM120" s="84">
        <f t="shared" si="14"/>
        <v>0.4682080925</v>
      </c>
      <c r="AN120" s="84">
        <f t="shared" si="15"/>
        <v>0.3995880536</v>
      </c>
      <c r="AO120" s="84">
        <f t="shared" si="16"/>
        <v>0.3999525836</v>
      </c>
      <c r="AP120" s="84">
        <f t="shared" si="17"/>
        <v>-0.0003645300955</v>
      </c>
      <c r="AQ120" s="84"/>
      <c r="AR120" s="84"/>
      <c r="AS120" s="30" t="s">
        <v>297</v>
      </c>
      <c r="AT120" s="31">
        <v>141.0</v>
      </c>
      <c r="AU120" s="32">
        <v>205.0</v>
      </c>
      <c r="AV120" s="5">
        <v>32.0</v>
      </c>
      <c r="AW120" s="6">
        <v>299.0</v>
      </c>
      <c r="AX120" s="84">
        <v>0.4</v>
      </c>
      <c r="AY120" s="84">
        <v>0.43548387096774194</v>
      </c>
      <c r="AZ120" s="84">
        <v>0.4117647058823529</v>
      </c>
      <c r="BA120" s="84">
        <v>0.41198474774193544</v>
      </c>
      <c r="BB120" s="84">
        <v>-2.2004185958252043E-4</v>
      </c>
    </row>
    <row r="121" ht="12.75" customHeight="1">
      <c r="A121" s="30" t="s">
        <v>138</v>
      </c>
      <c r="B121" s="68">
        <f t="shared" si="1"/>
        <v>549</v>
      </c>
      <c r="C121" s="69">
        <f t="shared" si="2"/>
        <v>305</v>
      </c>
      <c r="D121" s="68">
        <f t="shared" si="3"/>
        <v>260</v>
      </c>
      <c r="E121" s="69">
        <f t="shared" si="4"/>
        <v>369</v>
      </c>
      <c r="F121" s="85">
        <f t="shared" si="5"/>
        <v>0.6428571429</v>
      </c>
      <c r="G121" s="86">
        <f t="shared" si="6"/>
        <v>0.413354531</v>
      </c>
      <c r="H121" s="87">
        <f t="shared" si="7"/>
        <v>0.5455158463</v>
      </c>
      <c r="I121" s="88">
        <f t="shared" si="8"/>
        <v>0.6190155091</v>
      </c>
      <c r="J121" s="74">
        <f t="shared" si="9"/>
        <v>0.7365339578</v>
      </c>
      <c r="K121" s="96"/>
      <c r="L121" s="76"/>
      <c r="M121" s="76"/>
      <c r="N121" s="90">
        <f t="shared" si="10"/>
        <v>0.6428571429</v>
      </c>
      <c r="O121" s="90">
        <f t="shared" si="11"/>
        <v>0.413354531</v>
      </c>
      <c r="P121" s="91">
        <f t="shared" si="12"/>
        <v>0.5455158463</v>
      </c>
      <c r="Q121" s="92">
        <v>0.46017699115044247</v>
      </c>
      <c r="R121" s="92">
        <v>0.5980392156862745</v>
      </c>
      <c r="S121" s="92"/>
      <c r="T121" s="93"/>
      <c r="U121" s="94"/>
      <c r="V121" s="93"/>
      <c r="W121" s="93"/>
      <c r="X121" s="81"/>
      <c r="Y121" s="95"/>
      <c r="Z121" s="31">
        <v>549.0</v>
      </c>
      <c r="AA121" s="32">
        <v>305.0</v>
      </c>
      <c r="AB121" s="5">
        <v>260.0</v>
      </c>
      <c r="AC121" s="6">
        <v>369.0</v>
      </c>
      <c r="AD121" s="83"/>
      <c r="AE121" s="49"/>
      <c r="AF121" s="84"/>
      <c r="AG121" s="30" t="s">
        <v>138</v>
      </c>
      <c r="AH121" s="31">
        <v>549.0</v>
      </c>
      <c r="AI121" s="32">
        <v>305.0</v>
      </c>
      <c r="AJ121" s="5">
        <v>260.0</v>
      </c>
      <c r="AK121" s="6">
        <v>369.0</v>
      </c>
      <c r="AL121" s="84">
        <f t="shared" si="13"/>
        <v>0.4019607843</v>
      </c>
      <c r="AM121" s="84">
        <f t="shared" si="14"/>
        <v>0.5398230088</v>
      </c>
      <c r="AN121" s="84">
        <f t="shared" si="15"/>
        <v>0.4544841537</v>
      </c>
      <c r="AO121" s="84">
        <f t="shared" si="16"/>
        <v>0.4519018516</v>
      </c>
      <c r="AP121" s="84">
        <f t="shared" si="17"/>
        <v>0.00258230213</v>
      </c>
      <c r="AQ121" s="84"/>
      <c r="AR121" s="84"/>
      <c r="AS121" s="30" t="s">
        <v>301</v>
      </c>
      <c r="AT121" s="31">
        <v>82.0</v>
      </c>
      <c r="AU121" s="32">
        <v>6.0</v>
      </c>
      <c r="AV121" s="5">
        <v>61.0</v>
      </c>
      <c r="AW121" s="6">
        <v>6.0</v>
      </c>
      <c r="AX121" s="84">
        <v>0.34767025089605735</v>
      </c>
      <c r="AY121" s="84">
        <v>0.43137254901960786</v>
      </c>
      <c r="AZ121" s="84">
        <v>0.3773148148148148</v>
      </c>
      <c r="BA121" s="84">
        <v>0.37753022185114904</v>
      </c>
      <c r="BB121" s="84">
        <v>-2.154070363342142E-4</v>
      </c>
    </row>
    <row r="122" ht="12.75" customHeight="1">
      <c r="A122" s="30" t="s">
        <v>139</v>
      </c>
      <c r="B122" s="68">
        <f t="shared" si="1"/>
        <v>190</v>
      </c>
      <c r="C122" s="69">
        <f t="shared" si="2"/>
        <v>97</v>
      </c>
      <c r="D122" s="68">
        <f t="shared" si="3"/>
        <v>102</v>
      </c>
      <c r="E122" s="69">
        <f t="shared" si="4"/>
        <v>179</v>
      </c>
      <c r="F122" s="85">
        <f t="shared" si="5"/>
        <v>0.6620209059</v>
      </c>
      <c r="G122" s="86">
        <f t="shared" si="6"/>
        <v>0.3629893238</v>
      </c>
      <c r="H122" s="87">
        <f t="shared" si="7"/>
        <v>0.514084507</v>
      </c>
      <c r="I122" s="88">
        <f t="shared" si="8"/>
        <v>0.6496478873</v>
      </c>
      <c r="J122" s="74">
        <f t="shared" si="9"/>
        <v>0.9790940767</v>
      </c>
      <c r="K122" s="96"/>
      <c r="L122" s="76"/>
      <c r="M122" s="76"/>
      <c r="N122" s="90">
        <f t="shared" si="10"/>
        <v>0.6620209059</v>
      </c>
      <c r="O122" s="90">
        <f t="shared" si="11"/>
        <v>0.3629893238</v>
      </c>
      <c r="P122" s="91">
        <f t="shared" si="12"/>
        <v>0.514084507</v>
      </c>
      <c r="Q122" s="92">
        <v>0.5125628140703518</v>
      </c>
      <c r="R122" s="92">
        <v>0.5149051490514905</v>
      </c>
      <c r="S122" s="92"/>
      <c r="T122" s="93"/>
      <c r="U122" s="94"/>
      <c r="V122" s="93"/>
      <c r="W122" s="93"/>
      <c r="X122" s="81"/>
      <c r="Y122" s="95"/>
      <c r="Z122" s="31">
        <v>190.0</v>
      </c>
      <c r="AA122" s="32">
        <v>97.0</v>
      </c>
      <c r="AB122" s="5">
        <v>102.0</v>
      </c>
      <c r="AC122" s="6">
        <v>179.0</v>
      </c>
      <c r="AD122" s="83"/>
      <c r="AE122" s="49"/>
      <c r="AF122" s="84"/>
      <c r="AG122" s="30" t="s">
        <v>139</v>
      </c>
      <c r="AH122" s="31">
        <v>190.0</v>
      </c>
      <c r="AI122" s="32">
        <v>97.0</v>
      </c>
      <c r="AJ122" s="5">
        <v>102.0</v>
      </c>
      <c r="AK122" s="6">
        <v>179.0</v>
      </c>
      <c r="AL122" s="84">
        <f t="shared" si="13"/>
        <v>0.4850948509</v>
      </c>
      <c r="AM122" s="84">
        <f t="shared" si="14"/>
        <v>0.4874371859</v>
      </c>
      <c r="AN122" s="84">
        <f t="shared" si="15"/>
        <v>0.485915493</v>
      </c>
      <c r="AO122" s="84">
        <f t="shared" si="16"/>
        <v>0.4847950077</v>
      </c>
      <c r="AP122" s="84">
        <f t="shared" si="17"/>
        <v>0.001120485276</v>
      </c>
      <c r="AQ122" s="84"/>
      <c r="AR122" s="84"/>
      <c r="AS122" s="2" t="s">
        <v>85</v>
      </c>
      <c r="AT122" s="3">
        <v>248.0</v>
      </c>
      <c r="AU122" s="4">
        <v>124.0</v>
      </c>
      <c r="AV122" s="5">
        <v>160.0</v>
      </c>
      <c r="AW122" s="6">
        <v>242.0</v>
      </c>
      <c r="AX122" s="84">
        <v>0.2329635499207607</v>
      </c>
      <c r="AY122" s="84">
        <v>0.3218390804597701</v>
      </c>
      <c r="AZ122" s="84">
        <v>0.26455566905005107</v>
      </c>
      <c r="BA122" s="84">
        <v>0.2647381444333935</v>
      </c>
      <c r="BB122" s="84">
        <v>-1.8247538334242863E-4</v>
      </c>
    </row>
    <row r="123" ht="12.75" customHeight="1">
      <c r="A123" s="30" t="s">
        <v>140</v>
      </c>
      <c r="B123" s="68">
        <f t="shared" si="1"/>
        <v>295</v>
      </c>
      <c r="C123" s="69">
        <f t="shared" si="2"/>
        <v>140</v>
      </c>
      <c r="D123" s="68">
        <f t="shared" si="3"/>
        <v>171</v>
      </c>
      <c r="E123" s="69">
        <f t="shared" si="4"/>
        <v>198</v>
      </c>
      <c r="F123" s="85">
        <f t="shared" si="5"/>
        <v>0.6781609195</v>
      </c>
      <c r="G123" s="86">
        <f t="shared" si="6"/>
        <v>0.4634146341</v>
      </c>
      <c r="H123" s="87">
        <f t="shared" si="7"/>
        <v>0.57960199</v>
      </c>
      <c r="I123" s="88">
        <f t="shared" si="8"/>
        <v>0.6131840796</v>
      </c>
      <c r="J123" s="74">
        <f t="shared" si="9"/>
        <v>0.8482758621</v>
      </c>
      <c r="K123" s="96"/>
      <c r="L123" s="76"/>
      <c r="M123" s="76"/>
      <c r="N123" s="90">
        <f t="shared" si="10"/>
        <v>0.6781609195</v>
      </c>
      <c r="O123" s="90">
        <f t="shared" si="11"/>
        <v>0.4634146341</v>
      </c>
      <c r="P123" s="91">
        <f t="shared" si="12"/>
        <v>0.57960199</v>
      </c>
      <c r="Q123" s="92">
        <v>0.5498392282958199</v>
      </c>
      <c r="R123" s="92">
        <v>0.5983772819472617</v>
      </c>
      <c r="S123" s="92"/>
      <c r="T123" s="93"/>
      <c r="U123" s="94"/>
      <c r="V123" s="93"/>
      <c r="W123" s="93"/>
      <c r="X123" s="81"/>
      <c r="Y123" s="95"/>
      <c r="Z123" s="31">
        <v>295.0</v>
      </c>
      <c r="AA123" s="32">
        <v>140.0</v>
      </c>
      <c r="AB123" s="5">
        <v>171.0</v>
      </c>
      <c r="AC123" s="6">
        <v>198.0</v>
      </c>
      <c r="AD123" s="83"/>
      <c r="AE123" s="49"/>
      <c r="AF123" s="84"/>
      <c r="AG123" s="30" t="s">
        <v>140</v>
      </c>
      <c r="AH123" s="31">
        <v>295.0</v>
      </c>
      <c r="AI123" s="32">
        <v>140.0</v>
      </c>
      <c r="AJ123" s="5">
        <v>171.0</v>
      </c>
      <c r="AK123" s="6">
        <v>198.0</v>
      </c>
      <c r="AL123" s="84">
        <f t="shared" si="13"/>
        <v>0.4016227181</v>
      </c>
      <c r="AM123" s="84">
        <f t="shared" si="14"/>
        <v>0.4501607717</v>
      </c>
      <c r="AN123" s="84">
        <f t="shared" si="15"/>
        <v>0.42039801</v>
      </c>
      <c r="AO123" s="84">
        <f t="shared" si="16"/>
        <v>0.4184472858</v>
      </c>
      <c r="AP123" s="84">
        <f t="shared" si="17"/>
        <v>0.001950724138</v>
      </c>
      <c r="AQ123" s="84"/>
      <c r="AR123" s="84"/>
      <c r="AS123" s="2" t="s">
        <v>109</v>
      </c>
      <c r="AT123" s="3">
        <v>206.0</v>
      </c>
      <c r="AU123" s="4">
        <v>60.0</v>
      </c>
      <c r="AV123" s="5">
        <v>116.0</v>
      </c>
      <c r="AW123" s="6">
        <v>87.0</v>
      </c>
      <c r="AX123" s="84">
        <v>0.32764505119453924</v>
      </c>
      <c r="AY123" s="84">
        <v>0.4294478527607362</v>
      </c>
      <c r="AZ123" s="84">
        <v>0.36403508771929827</v>
      </c>
      <c r="BA123" s="84">
        <v>0.3642151125676836</v>
      </c>
      <c r="BB123" s="84">
        <v>-1.800248483853073E-4</v>
      </c>
    </row>
    <row r="124" ht="12.75" customHeight="1">
      <c r="A124" s="30" t="s">
        <v>141</v>
      </c>
      <c r="B124" s="68">
        <f t="shared" si="1"/>
        <v>236</v>
      </c>
      <c r="C124" s="69">
        <f t="shared" si="2"/>
        <v>97</v>
      </c>
      <c r="D124" s="68">
        <f t="shared" si="3"/>
        <v>49</v>
      </c>
      <c r="E124" s="69">
        <f t="shared" si="4"/>
        <v>95</v>
      </c>
      <c r="F124" s="85">
        <f t="shared" si="5"/>
        <v>0.7087087087</v>
      </c>
      <c r="G124" s="86">
        <f t="shared" si="6"/>
        <v>0.3402777778</v>
      </c>
      <c r="H124" s="87">
        <f t="shared" si="7"/>
        <v>0.5974842767</v>
      </c>
      <c r="I124" s="88">
        <f t="shared" si="8"/>
        <v>0.6939203354</v>
      </c>
      <c r="J124" s="74">
        <f t="shared" si="9"/>
        <v>0.4324324324</v>
      </c>
      <c r="K124" s="96"/>
      <c r="L124" s="76"/>
      <c r="M124" s="76"/>
      <c r="N124" s="90">
        <f t="shared" si="10"/>
        <v>0.7087087087</v>
      </c>
      <c r="O124" s="90">
        <f t="shared" si="11"/>
        <v>0.3402777778</v>
      </c>
      <c r="P124" s="91">
        <f t="shared" si="12"/>
        <v>0.5974842767</v>
      </c>
      <c r="Q124" s="92">
        <v>0.3356164383561644</v>
      </c>
      <c r="R124" s="92">
        <v>0.7129909365558912</v>
      </c>
      <c r="S124" s="92"/>
      <c r="T124" s="93"/>
      <c r="U124" s="94"/>
      <c r="V124" s="93"/>
      <c r="W124" s="93"/>
      <c r="X124" s="81"/>
      <c r="Y124" s="95"/>
      <c r="Z124" s="31">
        <v>236.0</v>
      </c>
      <c r="AA124" s="32">
        <v>97.0</v>
      </c>
      <c r="AB124" s="5">
        <v>49.0</v>
      </c>
      <c r="AC124" s="6">
        <v>95.0</v>
      </c>
      <c r="AD124" s="83"/>
      <c r="AE124" s="49"/>
      <c r="AF124" s="84"/>
      <c r="AG124" s="30" t="s">
        <v>141</v>
      </c>
      <c r="AH124" s="31">
        <v>236.0</v>
      </c>
      <c r="AI124" s="32">
        <v>97.0</v>
      </c>
      <c r="AJ124" s="5">
        <v>49.0</v>
      </c>
      <c r="AK124" s="6">
        <v>95.0</v>
      </c>
      <c r="AL124" s="84">
        <f t="shared" si="13"/>
        <v>0.2870090634</v>
      </c>
      <c r="AM124" s="84">
        <f t="shared" si="14"/>
        <v>0.6643835616</v>
      </c>
      <c r="AN124" s="84">
        <f t="shared" si="15"/>
        <v>0.4025157233</v>
      </c>
      <c r="AO124" s="84">
        <f t="shared" si="16"/>
        <v>0.425744775</v>
      </c>
      <c r="AP124" s="84">
        <f t="shared" si="17"/>
        <v>-0.02322905177</v>
      </c>
      <c r="AQ124" s="84"/>
      <c r="AR124" s="84"/>
      <c r="AS124" s="30" t="s">
        <v>219</v>
      </c>
      <c r="AT124" s="31">
        <v>230.0</v>
      </c>
      <c r="AU124" s="32">
        <v>160.0</v>
      </c>
      <c r="AV124" s="5">
        <v>96.0</v>
      </c>
      <c r="AW124" s="6">
        <v>187.0</v>
      </c>
      <c r="AX124" s="84">
        <v>0.4748687171792948</v>
      </c>
      <c r="AY124" s="84">
        <v>0.5046439628482973</v>
      </c>
      <c r="AZ124" s="84">
        <v>0.4845881758463871</v>
      </c>
      <c r="BA124" s="84">
        <v>0.4847391918276473</v>
      </c>
      <c r="BB124" s="84">
        <v>-1.5101598126021631E-4</v>
      </c>
    </row>
    <row r="125" ht="12.75" customHeight="1">
      <c r="A125" s="30" t="s">
        <v>142</v>
      </c>
      <c r="B125" s="68">
        <f t="shared" si="1"/>
        <v>440</v>
      </c>
      <c r="C125" s="69">
        <f t="shared" si="2"/>
        <v>187</v>
      </c>
      <c r="D125" s="68">
        <f t="shared" si="3"/>
        <v>252</v>
      </c>
      <c r="E125" s="69">
        <f t="shared" si="4"/>
        <v>241</v>
      </c>
      <c r="F125" s="85">
        <f t="shared" si="5"/>
        <v>0.701754386</v>
      </c>
      <c r="G125" s="86">
        <f t="shared" si="6"/>
        <v>0.5111561866</v>
      </c>
      <c r="H125" s="87">
        <f t="shared" si="7"/>
        <v>0.6178571429</v>
      </c>
      <c r="I125" s="88">
        <f t="shared" si="8"/>
        <v>0.6080357143</v>
      </c>
      <c r="J125" s="74">
        <f t="shared" si="9"/>
        <v>0.7862838915</v>
      </c>
      <c r="K125" s="96"/>
      <c r="L125" s="76"/>
      <c r="M125" s="76"/>
      <c r="N125" s="90">
        <f t="shared" si="10"/>
        <v>0.701754386</v>
      </c>
      <c r="O125" s="90">
        <f t="shared" si="11"/>
        <v>0.5111561866</v>
      </c>
      <c r="P125" s="91">
        <f t="shared" si="12"/>
        <v>0.6178571429</v>
      </c>
      <c r="Q125" s="92">
        <v>0.5740318906605922</v>
      </c>
      <c r="R125" s="92">
        <v>0.6461086637298091</v>
      </c>
      <c r="S125" s="92"/>
      <c r="T125" s="93"/>
      <c r="U125" s="94"/>
      <c r="V125" s="93"/>
      <c r="W125" s="93"/>
      <c r="X125" s="81"/>
      <c r="Y125" s="95"/>
      <c r="Z125" s="31">
        <v>440.0</v>
      </c>
      <c r="AA125" s="32">
        <v>187.0</v>
      </c>
      <c r="AB125" s="5">
        <v>252.0</v>
      </c>
      <c r="AC125" s="6">
        <v>241.0</v>
      </c>
      <c r="AD125" s="83"/>
      <c r="AE125" s="49"/>
      <c r="AF125" s="84"/>
      <c r="AG125" s="30" t="s">
        <v>142</v>
      </c>
      <c r="AH125" s="31">
        <v>440.0</v>
      </c>
      <c r="AI125" s="32">
        <v>187.0</v>
      </c>
      <c r="AJ125" s="5">
        <v>252.0</v>
      </c>
      <c r="AK125" s="6">
        <v>241.0</v>
      </c>
      <c r="AL125" s="84">
        <f t="shared" si="13"/>
        <v>0.3538913363</v>
      </c>
      <c r="AM125" s="84">
        <f t="shared" si="14"/>
        <v>0.4259681093</v>
      </c>
      <c r="AN125" s="84">
        <f t="shared" si="15"/>
        <v>0.3821428571</v>
      </c>
      <c r="AO125" s="84">
        <f t="shared" si="16"/>
        <v>0.3794413824</v>
      </c>
      <c r="AP125" s="84">
        <f t="shared" si="17"/>
        <v>0.002701474792</v>
      </c>
      <c r="AQ125" s="84"/>
      <c r="AR125" s="84"/>
      <c r="AS125" s="30" t="s">
        <v>238</v>
      </c>
      <c r="AT125" s="31">
        <v>164.0</v>
      </c>
      <c r="AU125" s="32">
        <v>73.0</v>
      </c>
      <c r="AV125" s="5">
        <v>69.0</v>
      </c>
      <c r="AW125" s="6">
        <v>105.0</v>
      </c>
      <c r="AX125" s="84">
        <v>0.7125748502994012</v>
      </c>
      <c r="AY125" s="84">
        <v>0.7333333333333333</v>
      </c>
      <c r="AZ125" s="84">
        <v>0.71900826446281</v>
      </c>
      <c r="BA125" s="84">
        <v>0.719109298762475</v>
      </c>
      <c r="BB125" s="84">
        <v>-1.0103429966501487E-4</v>
      </c>
    </row>
    <row r="126" ht="12.75" customHeight="1">
      <c r="A126" s="30" t="s">
        <v>143</v>
      </c>
      <c r="B126" s="68">
        <f t="shared" si="1"/>
        <v>337</v>
      </c>
      <c r="C126" s="69">
        <f t="shared" si="2"/>
        <v>175</v>
      </c>
      <c r="D126" s="68">
        <f t="shared" si="3"/>
        <v>152</v>
      </c>
      <c r="E126" s="69">
        <f t="shared" si="4"/>
        <v>230</v>
      </c>
      <c r="F126" s="85">
        <f t="shared" si="5"/>
        <v>0.658203125</v>
      </c>
      <c r="G126" s="86">
        <f t="shared" si="6"/>
        <v>0.3979057592</v>
      </c>
      <c r="H126" s="87">
        <f t="shared" si="7"/>
        <v>0.5469798658</v>
      </c>
      <c r="I126" s="88">
        <f t="shared" si="8"/>
        <v>0.6342281879</v>
      </c>
      <c r="J126" s="74">
        <f t="shared" si="9"/>
        <v>0.74609375</v>
      </c>
      <c r="K126" s="96"/>
      <c r="L126" s="76"/>
      <c r="M126" s="76"/>
      <c r="N126" s="90">
        <f t="shared" si="10"/>
        <v>0.658203125</v>
      </c>
      <c r="O126" s="90">
        <f t="shared" si="11"/>
        <v>0.3979057592</v>
      </c>
      <c r="P126" s="91">
        <f t="shared" si="12"/>
        <v>0.5469798658</v>
      </c>
      <c r="Q126" s="92">
        <v>0.4648318042813456</v>
      </c>
      <c r="R126" s="92">
        <v>0.5943562610229277</v>
      </c>
      <c r="S126" s="92"/>
      <c r="T126" s="93"/>
      <c r="U126" s="94"/>
      <c r="V126" s="93"/>
      <c r="W126" s="93"/>
      <c r="X126" s="81"/>
      <c r="Y126" s="95"/>
      <c r="Z126" s="31">
        <v>337.0</v>
      </c>
      <c r="AA126" s="32">
        <v>175.0</v>
      </c>
      <c r="AB126" s="5">
        <v>152.0</v>
      </c>
      <c r="AC126" s="6">
        <v>230.0</v>
      </c>
      <c r="AD126" s="83"/>
      <c r="AE126" s="49"/>
      <c r="AF126" s="84"/>
      <c r="AG126" s="30" t="s">
        <v>143</v>
      </c>
      <c r="AH126" s="31">
        <v>337.0</v>
      </c>
      <c r="AI126" s="32">
        <v>175.0</v>
      </c>
      <c r="AJ126" s="5">
        <v>152.0</v>
      </c>
      <c r="AK126" s="6">
        <v>230.0</v>
      </c>
      <c r="AL126" s="84">
        <f t="shared" si="13"/>
        <v>0.405643739</v>
      </c>
      <c r="AM126" s="84">
        <f t="shared" si="14"/>
        <v>0.5351681957</v>
      </c>
      <c r="AN126" s="84">
        <f t="shared" si="15"/>
        <v>0.4530201342</v>
      </c>
      <c r="AO126" s="84">
        <f t="shared" si="16"/>
        <v>0.4524937274</v>
      </c>
      <c r="AP126" s="84">
        <f t="shared" si="17"/>
        <v>0.000526406868</v>
      </c>
      <c r="AQ126" s="84"/>
      <c r="AR126" s="84"/>
      <c r="AS126" s="2" t="s">
        <v>55</v>
      </c>
      <c r="AT126" s="3">
        <v>256.0</v>
      </c>
      <c r="AU126" s="4">
        <v>71.0</v>
      </c>
      <c r="AV126" s="5">
        <v>113.0</v>
      </c>
      <c r="AW126" s="6">
        <v>82.0</v>
      </c>
      <c r="AX126" s="84">
        <v>0.4167709637046308</v>
      </c>
      <c r="AY126" s="84">
        <v>0.7408207343412527</v>
      </c>
      <c r="AZ126" s="84">
        <v>0.5356576862123613</v>
      </c>
      <c r="BA126" s="84">
        <v>0.5357405622772526</v>
      </c>
      <c r="BB126" s="84">
        <v>-8.287606489132404E-5</v>
      </c>
    </row>
    <row r="127" ht="12.75" customHeight="1">
      <c r="A127" s="30" t="s">
        <v>144</v>
      </c>
      <c r="B127" s="68">
        <f t="shared" si="1"/>
        <v>196</v>
      </c>
      <c r="C127" s="69">
        <f t="shared" si="2"/>
        <v>79</v>
      </c>
      <c r="D127" s="68">
        <f t="shared" si="3"/>
        <v>107</v>
      </c>
      <c r="E127" s="69">
        <f t="shared" si="4"/>
        <v>111</v>
      </c>
      <c r="F127" s="85">
        <f t="shared" si="5"/>
        <v>0.7127272727</v>
      </c>
      <c r="G127" s="86">
        <f t="shared" si="6"/>
        <v>0.4908256881</v>
      </c>
      <c r="H127" s="87">
        <f t="shared" si="7"/>
        <v>0.6146044625</v>
      </c>
      <c r="I127" s="88">
        <f t="shared" si="8"/>
        <v>0.6227180527</v>
      </c>
      <c r="J127" s="74">
        <f t="shared" si="9"/>
        <v>0.7927272727</v>
      </c>
      <c r="K127" s="96"/>
      <c r="L127" s="76"/>
      <c r="M127" s="76"/>
      <c r="N127" s="90">
        <f t="shared" si="10"/>
        <v>0.7127272727</v>
      </c>
      <c r="O127" s="90">
        <f t="shared" si="11"/>
        <v>0.4908256881</v>
      </c>
      <c r="P127" s="91">
        <f t="shared" si="12"/>
        <v>0.6146044625</v>
      </c>
      <c r="Q127" s="92">
        <v>0.5752688172043011</v>
      </c>
      <c r="R127" s="92">
        <v>0.6384364820846905</v>
      </c>
      <c r="S127" s="92"/>
      <c r="T127" s="93"/>
      <c r="U127" s="94"/>
      <c r="V127" s="93"/>
      <c r="W127" s="93"/>
      <c r="X127" s="81"/>
      <c r="Y127" s="95"/>
      <c r="Z127" s="31">
        <v>196.0</v>
      </c>
      <c r="AA127" s="32">
        <v>79.0</v>
      </c>
      <c r="AB127" s="5">
        <v>107.0</v>
      </c>
      <c r="AC127" s="6">
        <v>111.0</v>
      </c>
      <c r="AD127" s="83"/>
      <c r="AE127" s="49"/>
      <c r="AF127" s="84"/>
      <c r="AG127" s="30" t="s">
        <v>144</v>
      </c>
      <c r="AH127" s="31">
        <v>196.0</v>
      </c>
      <c r="AI127" s="32">
        <v>79.0</v>
      </c>
      <c r="AJ127" s="5">
        <v>107.0</v>
      </c>
      <c r="AK127" s="6">
        <v>111.0</v>
      </c>
      <c r="AL127" s="84">
        <f t="shared" si="13"/>
        <v>0.3615635179</v>
      </c>
      <c r="AM127" s="84">
        <f t="shared" si="14"/>
        <v>0.4247311828</v>
      </c>
      <c r="AN127" s="84">
        <f t="shared" si="15"/>
        <v>0.3853955375</v>
      </c>
      <c r="AO127" s="84">
        <f t="shared" si="16"/>
        <v>0.3838107792</v>
      </c>
      <c r="AP127" s="84">
        <f t="shared" si="17"/>
        <v>0.001584758352</v>
      </c>
      <c r="AQ127" s="84"/>
      <c r="AR127" s="84"/>
      <c r="AS127" s="2" t="s">
        <v>31</v>
      </c>
      <c r="AT127" s="3">
        <v>407.0</v>
      </c>
      <c r="AU127" s="4">
        <v>165.0</v>
      </c>
      <c r="AV127" s="5">
        <v>186.0</v>
      </c>
      <c r="AW127" s="6">
        <v>225.0</v>
      </c>
      <c r="AX127" s="84">
        <v>0.3148479427549195</v>
      </c>
      <c r="AY127" s="84">
        <v>0.47648902821316613</v>
      </c>
      <c r="AZ127" s="84">
        <v>0.3735763097949886</v>
      </c>
      <c r="BA127" s="84">
        <v>0.37360237757347703</v>
      </c>
      <c r="BB127" s="84">
        <v>-2.606777848840336E-5</v>
      </c>
    </row>
    <row r="128" ht="12.75" customHeight="1">
      <c r="A128" s="30" t="s">
        <v>145</v>
      </c>
      <c r="B128" s="68">
        <f t="shared" si="1"/>
        <v>71</v>
      </c>
      <c r="C128" s="69">
        <f t="shared" si="2"/>
        <v>41</v>
      </c>
      <c r="D128" s="68">
        <f t="shared" si="3"/>
        <v>30</v>
      </c>
      <c r="E128" s="69">
        <f t="shared" si="4"/>
        <v>47</v>
      </c>
      <c r="F128" s="85">
        <f t="shared" si="5"/>
        <v>0.6339285714</v>
      </c>
      <c r="G128" s="86">
        <f t="shared" si="6"/>
        <v>0.3896103896</v>
      </c>
      <c r="H128" s="87">
        <f t="shared" si="7"/>
        <v>0.5343915344</v>
      </c>
      <c r="I128" s="88">
        <f t="shared" si="8"/>
        <v>0.6243386243</v>
      </c>
      <c r="J128" s="74">
        <f t="shared" si="9"/>
        <v>0.6875</v>
      </c>
      <c r="K128" s="96"/>
      <c r="L128" s="76"/>
      <c r="M128" s="76"/>
      <c r="N128" s="90">
        <f t="shared" si="10"/>
        <v>0.6339285714</v>
      </c>
      <c r="O128" s="90">
        <f t="shared" si="11"/>
        <v>0.3896103896</v>
      </c>
      <c r="P128" s="91">
        <f t="shared" si="12"/>
        <v>0.5343915344</v>
      </c>
      <c r="Q128" s="92">
        <v>0.4225352112676056</v>
      </c>
      <c r="R128" s="92">
        <v>0.6016949152542372</v>
      </c>
      <c r="S128" s="92"/>
      <c r="T128" s="93"/>
      <c r="U128" s="94"/>
      <c r="V128" s="93"/>
      <c r="W128" s="93"/>
      <c r="X128" s="81"/>
      <c r="Y128" s="95"/>
      <c r="Z128" s="31">
        <v>71.0</v>
      </c>
      <c r="AA128" s="32">
        <v>41.0</v>
      </c>
      <c r="AB128" s="5">
        <v>30.0</v>
      </c>
      <c r="AC128" s="6">
        <v>47.0</v>
      </c>
      <c r="AD128" s="83"/>
      <c r="AE128" s="49"/>
      <c r="AF128" s="84"/>
      <c r="AG128" s="30" t="s">
        <v>145</v>
      </c>
      <c r="AH128" s="31">
        <v>71.0</v>
      </c>
      <c r="AI128" s="32">
        <v>41.0</v>
      </c>
      <c r="AJ128" s="5">
        <v>30.0</v>
      </c>
      <c r="AK128" s="6">
        <v>47.0</v>
      </c>
      <c r="AL128" s="84">
        <f t="shared" si="13"/>
        <v>0.3983050847</v>
      </c>
      <c r="AM128" s="84">
        <f t="shared" si="14"/>
        <v>0.5774647887</v>
      </c>
      <c r="AN128" s="84">
        <f t="shared" si="15"/>
        <v>0.4656084656</v>
      </c>
      <c r="AO128" s="84">
        <f t="shared" si="16"/>
        <v>0.46355688</v>
      </c>
      <c r="AP128" s="84">
        <f t="shared" si="17"/>
        <v>0.002051585561</v>
      </c>
      <c r="AQ128" s="84"/>
      <c r="AR128" s="84"/>
      <c r="AS128" s="2" t="s">
        <v>33</v>
      </c>
      <c r="AT128" s="3">
        <v>268.0</v>
      </c>
      <c r="AU128" s="4">
        <v>169.0</v>
      </c>
      <c r="AV128" s="5">
        <v>99.0</v>
      </c>
      <c r="AW128" s="6">
        <v>133.0</v>
      </c>
      <c r="AX128" s="84">
        <v>0.36971046770601335</v>
      </c>
      <c r="AY128" s="84">
        <v>0.48221343873517786</v>
      </c>
      <c r="AZ128" s="84">
        <v>0.41025641025641024</v>
      </c>
      <c r="BA128" s="84">
        <v>0.4102487833037844</v>
      </c>
      <c r="BB128" s="84">
        <v>7.626952625849892E-6</v>
      </c>
    </row>
    <row r="129" ht="12.75" customHeight="1">
      <c r="A129" s="30" t="s">
        <v>146</v>
      </c>
      <c r="B129" s="68">
        <f t="shared" si="1"/>
        <v>428</v>
      </c>
      <c r="C129" s="69">
        <f t="shared" si="2"/>
        <v>99</v>
      </c>
      <c r="D129" s="68">
        <f t="shared" si="3"/>
        <v>278</v>
      </c>
      <c r="E129" s="69">
        <f t="shared" si="4"/>
        <v>135</v>
      </c>
      <c r="F129" s="85">
        <f t="shared" si="5"/>
        <v>0.8121442125</v>
      </c>
      <c r="G129" s="86">
        <f t="shared" si="6"/>
        <v>0.6731234867</v>
      </c>
      <c r="H129" s="87">
        <f t="shared" si="7"/>
        <v>0.7510638298</v>
      </c>
      <c r="I129" s="88">
        <f t="shared" si="8"/>
        <v>0.5989361702</v>
      </c>
      <c r="J129" s="74">
        <f t="shared" si="9"/>
        <v>0.7836812144</v>
      </c>
      <c r="K129" s="96"/>
      <c r="L129" s="76"/>
      <c r="M129" s="76"/>
      <c r="N129" s="90">
        <f t="shared" si="10"/>
        <v>0.8121442125</v>
      </c>
      <c r="O129" s="90">
        <f t="shared" si="11"/>
        <v>0.6731234867</v>
      </c>
      <c r="P129" s="91">
        <f t="shared" si="12"/>
        <v>0.7510638298</v>
      </c>
      <c r="Q129" s="92">
        <v>0.7374005305039788</v>
      </c>
      <c r="R129" s="92">
        <v>0.7602131438721137</v>
      </c>
      <c r="S129" s="92"/>
      <c r="T129" s="93"/>
      <c r="U129" s="94"/>
      <c r="V129" s="93"/>
      <c r="W129" s="93"/>
      <c r="X129" s="81"/>
      <c r="Y129" s="95"/>
      <c r="Z129" s="31">
        <v>428.0</v>
      </c>
      <c r="AA129" s="32">
        <v>99.0</v>
      </c>
      <c r="AB129" s="5">
        <v>278.0</v>
      </c>
      <c r="AC129" s="6">
        <v>135.0</v>
      </c>
      <c r="AD129" s="83"/>
      <c r="AE129" s="49"/>
      <c r="AF129" s="84"/>
      <c r="AG129" s="30" t="s">
        <v>146</v>
      </c>
      <c r="AH129" s="31">
        <v>428.0</v>
      </c>
      <c r="AI129" s="32">
        <v>99.0</v>
      </c>
      <c r="AJ129" s="5">
        <v>278.0</v>
      </c>
      <c r="AK129" s="6">
        <v>135.0</v>
      </c>
      <c r="AL129" s="84">
        <f t="shared" si="13"/>
        <v>0.2397868561</v>
      </c>
      <c r="AM129" s="84">
        <f t="shared" si="14"/>
        <v>0.2625994695</v>
      </c>
      <c r="AN129" s="84">
        <f t="shared" si="15"/>
        <v>0.2489361702</v>
      </c>
      <c r="AO129" s="84">
        <f t="shared" si="16"/>
        <v>0.2470691523</v>
      </c>
      <c r="AP129" s="84">
        <f t="shared" si="17"/>
        <v>0.001867017923</v>
      </c>
      <c r="AQ129" s="84"/>
      <c r="AR129" s="84"/>
      <c r="AS129" s="30" t="s">
        <v>298</v>
      </c>
      <c r="AT129" s="31">
        <v>78.0</v>
      </c>
      <c r="AU129" s="32">
        <v>51.0</v>
      </c>
      <c r="AV129" s="5">
        <v>26.0</v>
      </c>
      <c r="AW129" s="6">
        <v>79.0</v>
      </c>
      <c r="AX129" s="84">
        <v>0.5767195767195767</v>
      </c>
      <c r="AY129" s="84">
        <v>0.7009345794392523</v>
      </c>
      <c r="AZ129" s="84">
        <v>0.6216216216216216</v>
      </c>
      <c r="BA129" s="84">
        <v>0.6216060727706076</v>
      </c>
      <c r="BB129" s="84">
        <v>1.5548851013957865E-5</v>
      </c>
    </row>
    <row r="130" ht="12.75" customHeight="1">
      <c r="A130" s="30" t="s">
        <v>147</v>
      </c>
      <c r="B130" s="68">
        <f t="shared" si="1"/>
        <v>281</v>
      </c>
      <c r="C130" s="69">
        <f t="shared" si="2"/>
        <v>54</v>
      </c>
      <c r="D130" s="68">
        <f t="shared" si="3"/>
        <v>114</v>
      </c>
      <c r="E130" s="69">
        <f t="shared" si="4"/>
        <v>110</v>
      </c>
      <c r="F130" s="85">
        <f t="shared" si="5"/>
        <v>0.8388059701</v>
      </c>
      <c r="G130" s="86">
        <f t="shared" si="6"/>
        <v>0.5089285714</v>
      </c>
      <c r="H130" s="87">
        <f t="shared" si="7"/>
        <v>0.7066189624</v>
      </c>
      <c r="I130" s="88">
        <f t="shared" si="8"/>
        <v>0.6994633274</v>
      </c>
      <c r="J130" s="74">
        <f t="shared" si="9"/>
        <v>0.6686567164</v>
      </c>
      <c r="K130" s="96"/>
      <c r="L130" s="76"/>
      <c r="M130" s="76"/>
      <c r="N130" s="90">
        <f t="shared" si="10"/>
        <v>0.8388059701</v>
      </c>
      <c r="O130" s="90">
        <f t="shared" si="11"/>
        <v>0.5089285714</v>
      </c>
      <c r="P130" s="91">
        <f t="shared" si="12"/>
        <v>0.7066189624</v>
      </c>
      <c r="Q130" s="92">
        <v>0.6785714285714286</v>
      </c>
      <c r="R130" s="92">
        <v>0.7186700767263428</v>
      </c>
      <c r="S130" s="92"/>
      <c r="T130" s="93"/>
      <c r="U130" s="94"/>
      <c r="V130" s="93"/>
      <c r="W130" s="93"/>
      <c r="X130" s="81"/>
      <c r="Y130" s="95"/>
      <c r="Z130" s="31">
        <v>281.0</v>
      </c>
      <c r="AA130" s="32">
        <v>54.0</v>
      </c>
      <c r="AB130" s="5">
        <v>114.0</v>
      </c>
      <c r="AC130" s="6">
        <v>110.0</v>
      </c>
      <c r="AD130" s="83"/>
      <c r="AE130" s="49"/>
      <c r="AF130" s="84"/>
      <c r="AG130" s="30" t="s">
        <v>147</v>
      </c>
      <c r="AH130" s="31">
        <v>281.0</v>
      </c>
      <c r="AI130" s="32">
        <v>54.0</v>
      </c>
      <c r="AJ130" s="5">
        <v>114.0</v>
      </c>
      <c r="AK130" s="6">
        <v>110.0</v>
      </c>
      <c r="AL130" s="84">
        <f t="shared" si="13"/>
        <v>0.2813299233</v>
      </c>
      <c r="AM130" s="84">
        <f t="shared" si="14"/>
        <v>0.3214285714</v>
      </c>
      <c r="AN130" s="84">
        <f t="shared" si="15"/>
        <v>0.2933810376</v>
      </c>
      <c r="AO130" s="84">
        <f t="shared" si="16"/>
        <v>0.2950221352</v>
      </c>
      <c r="AP130" s="84">
        <f t="shared" si="17"/>
        <v>-0.001641097585</v>
      </c>
      <c r="AQ130" s="84"/>
      <c r="AR130" s="84"/>
      <c r="AS130" s="30" t="s">
        <v>220</v>
      </c>
      <c r="AT130" s="31">
        <v>431.0</v>
      </c>
      <c r="AU130" s="32">
        <v>263.0</v>
      </c>
      <c r="AV130" s="5">
        <v>177.0</v>
      </c>
      <c r="AW130" s="6">
        <v>323.0</v>
      </c>
      <c r="AX130" s="84">
        <v>0.20615384615384616</v>
      </c>
      <c r="AY130" s="84">
        <v>0.25862068965517243</v>
      </c>
      <c r="AZ130" s="84">
        <v>0.22444889779559118</v>
      </c>
      <c r="BA130" s="84">
        <v>0.22442932450928382</v>
      </c>
      <c r="BB130" s="84">
        <v>1.957328630736166E-5</v>
      </c>
    </row>
    <row r="131" ht="12.75" customHeight="1">
      <c r="A131" s="30" t="s">
        <v>148</v>
      </c>
      <c r="B131" s="68">
        <f t="shared" si="1"/>
        <v>253</v>
      </c>
      <c r="C131" s="69">
        <f t="shared" si="2"/>
        <v>132</v>
      </c>
      <c r="D131" s="68">
        <f t="shared" si="3"/>
        <v>92</v>
      </c>
      <c r="E131" s="69">
        <f t="shared" si="4"/>
        <v>109</v>
      </c>
      <c r="F131" s="85">
        <f t="shared" si="5"/>
        <v>0.6571428571</v>
      </c>
      <c r="G131" s="86">
        <f t="shared" si="6"/>
        <v>0.4577114428</v>
      </c>
      <c r="H131" s="87">
        <f t="shared" si="7"/>
        <v>0.5887372014</v>
      </c>
      <c r="I131" s="88">
        <f t="shared" si="8"/>
        <v>0.6177474403</v>
      </c>
      <c r="J131" s="74">
        <f t="shared" si="9"/>
        <v>0.5220779221</v>
      </c>
      <c r="K131" s="96"/>
      <c r="L131" s="76"/>
      <c r="M131" s="76"/>
      <c r="N131" s="90">
        <f t="shared" si="10"/>
        <v>0.6571428571</v>
      </c>
      <c r="O131" s="90">
        <f t="shared" si="11"/>
        <v>0.4577114428</v>
      </c>
      <c r="P131" s="91">
        <f t="shared" si="12"/>
        <v>0.5887372014</v>
      </c>
      <c r="Q131" s="92">
        <v>0.4107142857142857</v>
      </c>
      <c r="R131" s="92">
        <v>0.6988950276243094</v>
      </c>
      <c r="S131" s="92"/>
      <c r="T131" s="93"/>
      <c r="U131" s="94"/>
      <c r="V131" s="93"/>
      <c r="W131" s="93"/>
      <c r="X131" s="81"/>
      <c r="Y131" s="95"/>
      <c r="Z131" s="31">
        <v>253.0</v>
      </c>
      <c r="AA131" s="32">
        <v>132.0</v>
      </c>
      <c r="AB131" s="5">
        <v>92.0</v>
      </c>
      <c r="AC131" s="6">
        <v>109.0</v>
      </c>
      <c r="AD131" s="83"/>
      <c r="AE131" s="49"/>
      <c r="AF131" s="84"/>
      <c r="AG131" s="30" t="s">
        <v>148</v>
      </c>
      <c r="AH131" s="31">
        <v>253.0</v>
      </c>
      <c r="AI131" s="32">
        <v>132.0</v>
      </c>
      <c r="AJ131" s="5">
        <v>92.0</v>
      </c>
      <c r="AK131" s="6">
        <v>109.0</v>
      </c>
      <c r="AL131" s="84">
        <f t="shared" si="13"/>
        <v>0.3011049724</v>
      </c>
      <c r="AM131" s="84">
        <f t="shared" si="14"/>
        <v>0.5892857143</v>
      </c>
      <c r="AN131" s="84">
        <f t="shared" si="15"/>
        <v>0.4112627986</v>
      </c>
      <c r="AO131" s="84">
        <f t="shared" si="16"/>
        <v>0.4067729536</v>
      </c>
      <c r="AP131" s="84">
        <f t="shared" si="17"/>
        <v>0.004489845055</v>
      </c>
      <c r="AQ131" s="84"/>
      <c r="AR131" s="84"/>
      <c r="AS131" s="30" t="s">
        <v>162</v>
      </c>
      <c r="AT131" s="31">
        <v>439.0</v>
      </c>
      <c r="AU131" s="32">
        <v>141.0</v>
      </c>
      <c r="AV131" s="5">
        <v>155.0</v>
      </c>
      <c r="AW131" s="6">
        <v>210.0</v>
      </c>
      <c r="AX131" s="84">
        <v>0.6109324758842444</v>
      </c>
      <c r="AY131" s="84">
        <v>0.6764705882352942</v>
      </c>
      <c r="AZ131" s="84">
        <v>0.6340956340956341</v>
      </c>
      <c r="BA131" s="84">
        <v>0.6340658003896349</v>
      </c>
      <c r="BB131" s="84">
        <v>2.983370599918267E-5</v>
      </c>
    </row>
    <row r="132" ht="12.75" customHeight="1">
      <c r="A132" s="30" t="s">
        <v>149</v>
      </c>
      <c r="B132" s="68">
        <f t="shared" si="1"/>
        <v>484</v>
      </c>
      <c r="C132" s="69">
        <f t="shared" si="2"/>
        <v>112</v>
      </c>
      <c r="D132" s="68">
        <f t="shared" si="3"/>
        <v>236</v>
      </c>
      <c r="E132" s="69">
        <f t="shared" si="4"/>
        <v>147</v>
      </c>
      <c r="F132" s="85">
        <f t="shared" si="5"/>
        <v>0.8120805369</v>
      </c>
      <c r="G132" s="86">
        <f t="shared" si="6"/>
        <v>0.6161879896</v>
      </c>
      <c r="H132" s="87">
        <f t="shared" si="7"/>
        <v>0.7354443309</v>
      </c>
      <c r="I132" s="88">
        <f t="shared" si="8"/>
        <v>0.64453524</v>
      </c>
      <c r="J132" s="74">
        <f t="shared" si="9"/>
        <v>0.6426174497</v>
      </c>
      <c r="K132" s="96"/>
      <c r="L132" s="76"/>
      <c r="M132" s="76"/>
      <c r="N132" s="90">
        <f t="shared" si="10"/>
        <v>0.8120805369</v>
      </c>
      <c r="O132" s="90">
        <f t="shared" si="11"/>
        <v>0.6161879896</v>
      </c>
      <c r="P132" s="91">
        <f t="shared" si="12"/>
        <v>0.7354443309</v>
      </c>
      <c r="Q132" s="92">
        <v>0.6781609195402298</v>
      </c>
      <c r="R132" s="92">
        <v>0.7670364500792393</v>
      </c>
      <c r="S132" s="92"/>
      <c r="T132" s="93"/>
      <c r="U132" s="94"/>
      <c r="V132" s="93"/>
      <c r="W132" s="93"/>
      <c r="X132" s="81"/>
      <c r="Y132" s="95"/>
      <c r="Z132" s="31">
        <v>484.0</v>
      </c>
      <c r="AA132" s="32">
        <v>112.0</v>
      </c>
      <c r="AB132" s="5">
        <v>236.0</v>
      </c>
      <c r="AC132" s="6">
        <v>147.0</v>
      </c>
      <c r="AD132" s="83"/>
      <c r="AE132" s="49"/>
      <c r="AF132" s="84"/>
      <c r="AG132" s="30" t="s">
        <v>149</v>
      </c>
      <c r="AH132" s="31">
        <v>484.0</v>
      </c>
      <c r="AI132" s="32">
        <v>112.0</v>
      </c>
      <c r="AJ132" s="5">
        <v>236.0</v>
      </c>
      <c r="AK132" s="6">
        <v>147.0</v>
      </c>
      <c r="AL132" s="84">
        <f t="shared" si="13"/>
        <v>0.2329635499</v>
      </c>
      <c r="AM132" s="84">
        <f t="shared" si="14"/>
        <v>0.3218390805</v>
      </c>
      <c r="AN132" s="84">
        <f t="shared" si="15"/>
        <v>0.2645556691</v>
      </c>
      <c r="AO132" s="84">
        <f t="shared" si="16"/>
        <v>0.2647381444</v>
      </c>
      <c r="AP132" s="84">
        <f t="shared" si="17"/>
        <v>-0.0001824753833</v>
      </c>
      <c r="AQ132" s="84"/>
      <c r="AR132" s="84"/>
      <c r="AS132" s="30" t="s">
        <v>129</v>
      </c>
      <c r="AT132" s="31">
        <v>360.0</v>
      </c>
      <c r="AU132" s="32">
        <v>144.0</v>
      </c>
      <c r="AV132" s="5">
        <v>170.0</v>
      </c>
      <c r="AW132" s="6">
        <v>158.0</v>
      </c>
      <c r="AX132" s="84">
        <v>0.2689075630252101</v>
      </c>
      <c r="AY132" s="84">
        <v>0.572463768115942</v>
      </c>
      <c r="AZ132" s="84">
        <v>0.3803191489361702</v>
      </c>
      <c r="BA132" s="84">
        <v>0.3802749866009012</v>
      </c>
      <c r="BB132" s="84">
        <v>4.416233526899349E-5</v>
      </c>
    </row>
    <row r="133" ht="12.75" customHeight="1">
      <c r="A133" s="30" t="s">
        <v>150</v>
      </c>
      <c r="B133" s="68">
        <f t="shared" si="1"/>
        <v>108</v>
      </c>
      <c r="C133" s="69">
        <f t="shared" si="2"/>
        <v>39</v>
      </c>
      <c r="D133" s="68">
        <f t="shared" si="3"/>
        <v>48</v>
      </c>
      <c r="E133" s="69">
        <f t="shared" si="4"/>
        <v>40</v>
      </c>
      <c r="F133" s="85">
        <f t="shared" si="5"/>
        <v>0.7346938776</v>
      </c>
      <c r="G133" s="86">
        <f t="shared" si="6"/>
        <v>0.5454545455</v>
      </c>
      <c r="H133" s="87">
        <f t="shared" si="7"/>
        <v>0.6638297872</v>
      </c>
      <c r="I133" s="88">
        <f t="shared" si="8"/>
        <v>0.629787234</v>
      </c>
      <c r="J133" s="74">
        <f t="shared" si="9"/>
        <v>0.5986394558</v>
      </c>
      <c r="K133" s="96"/>
      <c r="L133" s="76"/>
      <c r="M133" s="76"/>
      <c r="N133" s="90">
        <f t="shared" si="10"/>
        <v>0.7346938776</v>
      </c>
      <c r="O133" s="90">
        <f t="shared" si="11"/>
        <v>0.5454545455</v>
      </c>
      <c r="P133" s="91">
        <f t="shared" si="12"/>
        <v>0.6638297872</v>
      </c>
      <c r="Q133" s="92">
        <v>0.5517241379310345</v>
      </c>
      <c r="R133" s="92">
        <v>0.7297297297297297</v>
      </c>
      <c r="S133" s="92"/>
      <c r="T133" s="93"/>
      <c r="U133" s="94"/>
      <c r="V133" s="93"/>
      <c r="W133" s="93"/>
      <c r="X133" s="81"/>
      <c r="Y133" s="95"/>
      <c r="Z133" s="31">
        <v>108.0</v>
      </c>
      <c r="AA133" s="32">
        <v>39.0</v>
      </c>
      <c r="AB133" s="5">
        <v>48.0</v>
      </c>
      <c r="AC133" s="6">
        <v>40.0</v>
      </c>
      <c r="AD133" s="83"/>
      <c r="AE133" s="49"/>
      <c r="AF133" s="84"/>
      <c r="AG133" s="30" t="s">
        <v>150</v>
      </c>
      <c r="AH133" s="31">
        <v>108.0</v>
      </c>
      <c r="AI133" s="32">
        <v>39.0</v>
      </c>
      <c r="AJ133" s="5">
        <v>48.0</v>
      </c>
      <c r="AK133" s="6">
        <v>40.0</v>
      </c>
      <c r="AL133" s="84">
        <f t="shared" si="13"/>
        <v>0.2702702703</v>
      </c>
      <c r="AM133" s="84">
        <f t="shared" si="14"/>
        <v>0.4482758621</v>
      </c>
      <c r="AN133" s="84">
        <f t="shared" si="15"/>
        <v>0.3361702128</v>
      </c>
      <c r="AO133" s="84">
        <f t="shared" si="16"/>
        <v>0.3350904712</v>
      </c>
      <c r="AP133" s="84">
        <f t="shared" si="17"/>
        <v>0.001079741526</v>
      </c>
      <c r="AQ133" s="84"/>
      <c r="AR133" s="84"/>
      <c r="AS133" s="2" t="s">
        <v>87</v>
      </c>
      <c r="AT133" s="3">
        <v>219.0</v>
      </c>
      <c r="AU133" s="4">
        <v>113.0</v>
      </c>
      <c r="AV133" s="5">
        <v>102.0</v>
      </c>
      <c r="AW133" s="6">
        <v>111.0</v>
      </c>
      <c r="AX133" s="84">
        <v>0.3670886075949367</v>
      </c>
      <c r="AY133" s="84">
        <v>0.38738738738738737</v>
      </c>
      <c r="AZ133" s="84">
        <v>0.3735632183908046</v>
      </c>
      <c r="BA133" s="84">
        <v>0.37344260427870907</v>
      </c>
      <c r="BB133" s="84">
        <v>1.2061411209551842E-4</v>
      </c>
    </row>
    <row r="134" ht="12.75" customHeight="1">
      <c r="A134" s="30" t="s">
        <v>151</v>
      </c>
      <c r="B134" s="68">
        <f t="shared" si="1"/>
        <v>248</v>
      </c>
      <c r="C134" s="69">
        <f t="shared" si="2"/>
        <v>67</v>
      </c>
      <c r="D134" s="68">
        <f t="shared" si="3"/>
        <v>93</v>
      </c>
      <c r="E134" s="69">
        <f t="shared" si="4"/>
        <v>88</v>
      </c>
      <c r="F134" s="85">
        <f t="shared" si="5"/>
        <v>0.7873015873</v>
      </c>
      <c r="G134" s="86">
        <f t="shared" si="6"/>
        <v>0.5138121547</v>
      </c>
      <c r="H134" s="87">
        <f t="shared" si="7"/>
        <v>0.6875</v>
      </c>
      <c r="I134" s="88">
        <f t="shared" si="8"/>
        <v>0.6774193548</v>
      </c>
      <c r="J134" s="74">
        <f t="shared" si="9"/>
        <v>0.5746031746</v>
      </c>
      <c r="K134" s="96"/>
      <c r="L134" s="76"/>
      <c r="M134" s="76"/>
      <c r="N134" s="90">
        <f t="shared" si="10"/>
        <v>0.7873015873</v>
      </c>
      <c r="O134" s="90">
        <f t="shared" si="11"/>
        <v>0.5138121547</v>
      </c>
      <c r="P134" s="91">
        <f t="shared" si="12"/>
        <v>0.6875</v>
      </c>
      <c r="Q134" s="92">
        <v>0.58125</v>
      </c>
      <c r="R134" s="92">
        <v>0.7380952380952381</v>
      </c>
      <c r="S134" s="92"/>
      <c r="T134" s="93"/>
      <c r="U134" s="94"/>
      <c r="V134" s="93"/>
      <c r="W134" s="93"/>
      <c r="X134" s="81"/>
      <c r="Y134" s="95"/>
      <c r="Z134" s="31">
        <v>248.0</v>
      </c>
      <c r="AA134" s="32">
        <v>67.0</v>
      </c>
      <c r="AB134" s="5">
        <v>93.0</v>
      </c>
      <c r="AC134" s="6">
        <v>88.0</v>
      </c>
      <c r="AD134" s="83"/>
      <c r="AE134" s="49"/>
      <c r="AF134" s="84"/>
      <c r="AG134" s="30" t="s">
        <v>151</v>
      </c>
      <c r="AH134" s="31">
        <v>248.0</v>
      </c>
      <c r="AI134" s="32">
        <v>67.0</v>
      </c>
      <c r="AJ134" s="5">
        <v>93.0</v>
      </c>
      <c r="AK134" s="6">
        <v>88.0</v>
      </c>
      <c r="AL134" s="84">
        <f t="shared" si="13"/>
        <v>0.2619047619</v>
      </c>
      <c r="AM134" s="84">
        <f t="shared" si="14"/>
        <v>0.41875</v>
      </c>
      <c r="AN134" s="84">
        <f t="shared" si="15"/>
        <v>0.3125</v>
      </c>
      <c r="AO134" s="84">
        <f t="shared" si="16"/>
        <v>0.3188796249</v>
      </c>
      <c r="AP134" s="84">
        <f t="shared" si="17"/>
        <v>-0.00637962494</v>
      </c>
      <c r="AQ134" s="84"/>
      <c r="AR134" s="84"/>
      <c r="AS134" s="2" t="s">
        <v>44</v>
      </c>
      <c r="AT134" s="3">
        <v>183.0</v>
      </c>
      <c r="AU134" s="4">
        <v>69.0</v>
      </c>
      <c r="AV134" s="5">
        <v>84.0</v>
      </c>
      <c r="AW134" s="6">
        <v>82.0</v>
      </c>
      <c r="AX134" s="84">
        <v>0.3442622950819672</v>
      </c>
      <c r="AY134" s="84">
        <v>0.31097560975609756</v>
      </c>
      <c r="AZ134" s="84">
        <v>0.33088235294117646</v>
      </c>
      <c r="BA134" s="84">
        <v>0.33074908653738505</v>
      </c>
      <c r="BB134" s="84">
        <v>1.3326640379140997E-4</v>
      </c>
    </row>
    <row r="135" ht="12.75" customHeight="1">
      <c r="A135" s="30" t="s">
        <v>152</v>
      </c>
      <c r="B135" s="68">
        <f t="shared" si="1"/>
        <v>258</v>
      </c>
      <c r="C135" s="69">
        <f t="shared" si="2"/>
        <v>45</v>
      </c>
      <c r="D135" s="68">
        <f t="shared" si="3"/>
        <v>129</v>
      </c>
      <c r="E135" s="69">
        <f t="shared" si="4"/>
        <v>67</v>
      </c>
      <c r="F135" s="85">
        <f t="shared" si="5"/>
        <v>0.8514851485</v>
      </c>
      <c r="G135" s="86">
        <f t="shared" si="6"/>
        <v>0.6581632653</v>
      </c>
      <c r="H135" s="87">
        <f t="shared" si="7"/>
        <v>0.7755511022</v>
      </c>
      <c r="I135" s="88">
        <f t="shared" si="8"/>
        <v>0.6513026052</v>
      </c>
      <c r="J135" s="74">
        <f t="shared" si="9"/>
        <v>0.6468646865</v>
      </c>
      <c r="K135" s="96"/>
      <c r="L135" s="76"/>
      <c r="M135" s="76"/>
      <c r="N135" s="90">
        <f t="shared" si="10"/>
        <v>0.8514851485</v>
      </c>
      <c r="O135" s="90">
        <f t="shared" si="11"/>
        <v>0.6581632653</v>
      </c>
      <c r="P135" s="91">
        <f t="shared" si="12"/>
        <v>0.7755511022</v>
      </c>
      <c r="Q135" s="92">
        <v>0.7413793103448276</v>
      </c>
      <c r="R135" s="92">
        <v>0.7938461538461539</v>
      </c>
      <c r="S135" s="92"/>
      <c r="T135" s="93"/>
      <c r="U135" s="94"/>
      <c r="V135" s="93"/>
      <c r="W135" s="93"/>
      <c r="X135" s="81"/>
      <c r="Y135" s="95"/>
      <c r="Z135" s="31">
        <v>258.0</v>
      </c>
      <c r="AA135" s="32">
        <v>45.0</v>
      </c>
      <c r="AB135" s="5">
        <v>129.0</v>
      </c>
      <c r="AC135" s="6">
        <v>67.0</v>
      </c>
      <c r="AD135" s="83"/>
      <c r="AE135" s="49"/>
      <c r="AF135" s="84"/>
      <c r="AG135" s="30" t="s">
        <v>152</v>
      </c>
      <c r="AH135" s="31">
        <v>258.0</v>
      </c>
      <c r="AI135" s="32">
        <v>45.0</v>
      </c>
      <c r="AJ135" s="5">
        <v>129.0</v>
      </c>
      <c r="AK135" s="6">
        <v>67.0</v>
      </c>
      <c r="AL135" s="84">
        <f t="shared" si="13"/>
        <v>0.2061538462</v>
      </c>
      <c r="AM135" s="84">
        <f t="shared" si="14"/>
        <v>0.2586206897</v>
      </c>
      <c r="AN135" s="84">
        <f t="shared" si="15"/>
        <v>0.2244488978</v>
      </c>
      <c r="AO135" s="84">
        <f t="shared" si="16"/>
        <v>0.2244293245</v>
      </c>
      <c r="AP135" s="84">
        <f t="shared" si="17"/>
        <v>0.00001957328631</v>
      </c>
      <c r="AQ135" s="84"/>
      <c r="AR135" s="84"/>
      <c r="AS135" s="2" t="s">
        <v>52</v>
      </c>
      <c r="AT135" s="3">
        <v>405.0</v>
      </c>
      <c r="AU135" s="4">
        <v>114.0</v>
      </c>
      <c r="AV135" s="5">
        <v>138.0</v>
      </c>
      <c r="AW135" s="6">
        <v>204.0</v>
      </c>
      <c r="AX135" s="84">
        <v>0.5265486725663717</v>
      </c>
      <c r="AY135" s="84">
        <v>0.6666666666666666</v>
      </c>
      <c r="AZ135" s="84">
        <v>0.5774647887323944</v>
      </c>
      <c r="BA135" s="84">
        <v>0.57732966820059</v>
      </c>
      <c r="BB135" s="84">
        <v>1.351205318044224E-4</v>
      </c>
    </row>
    <row r="136" ht="12.75" customHeight="1">
      <c r="A136" s="30" t="s">
        <v>153</v>
      </c>
      <c r="B136" s="68">
        <f t="shared" si="1"/>
        <v>256</v>
      </c>
      <c r="C136" s="69">
        <f t="shared" si="2"/>
        <v>44</v>
      </c>
      <c r="D136" s="68">
        <f t="shared" si="3"/>
        <v>174</v>
      </c>
      <c r="E136" s="69">
        <f t="shared" si="4"/>
        <v>72</v>
      </c>
      <c r="F136" s="85">
        <f t="shared" si="5"/>
        <v>0.8533333333</v>
      </c>
      <c r="G136" s="86">
        <f t="shared" si="6"/>
        <v>0.7073170732</v>
      </c>
      <c r="H136" s="87">
        <f t="shared" si="7"/>
        <v>0.7875457875</v>
      </c>
      <c r="I136" s="88">
        <f t="shared" si="8"/>
        <v>0.6007326007</v>
      </c>
      <c r="J136" s="74">
        <f t="shared" si="9"/>
        <v>0.82</v>
      </c>
      <c r="K136" s="96"/>
      <c r="L136" s="76"/>
      <c r="M136" s="76"/>
      <c r="N136" s="90">
        <f t="shared" si="10"/>
        <v>0.8533333333</v>
      </c>
      <c r="O136" s="90">
        <f t="shared" si="11"/>
        <v>0.7073170732</v>
      </c>
      <c r="P136" s="91">
        <f t="shared" si="12"/>
        <v>0.7875457875</v>
      </c>
      <c r="Q136" s="92">
        <v>0.7981651376146789</v>
      </c>
      <c r="R136" s="92">
        <v>0.7804878048780488</v>
      </c>
      <c r="S136" s="92"/>
      <c r="T136" s="93"/>
      <c r="U136" s="94"/>
      <c r="V136" s="93"/>
      <c r="W136" s="93"/>
      <c r="X136" s="81"/>
      <c r="Y136" s="95"/>
      <c r="Z136" s="31">
        <v>256.0</v>
      </c>
      <c r="AA136" s="32">
        <v>44.0</v>
      </c>
      <c r="AB136" s="5">
        <v>174.0</v>
      </c>
      <c r="AC136" s="6">
        <v>72.0</v>
      </c>
      <c r="AD136" s="83"/>
      <c r="AE136" s="49"/>
      <c r="AF136" s="84"/>
      <c r="AG136" s="30" t="s">
        <v>153</v>
      </c>
      <c r="AH136" s="31">
        <v>256.0</v>
      </c>
      <c r="AI136" s="32">
        <v>44.0</v>
      </c>
      <c r="AJ136" s="5">
        <v>174.0</v>
      </c>
      <c r="AK136" s="6">
        <v>72.0</v>
      </c>
      <c r="AL136" s="84">
        <f t="shared" si="13"/>
        <v>0.2195121951</v>
      </c>
      <c r="AM136" s="84">
        <f t="shared" si="14"/>
        <v>0.2018348624</v>
      </c>
      <c r="AN136" s="84">
        <f t="shared" si="15"/>
        <v>0.2124542125</v>
      </c>
      <c r="AO136" s="84">
        <f t="shared" si="16"/>
        <v>0.2117824583</v>
      </c>
      <c r="AP136" s="84">
        <f t="shared" si="17"/>
        <v>0.000671754204</v>
      </c>
      <c r="AQ136" s="84"/>
      <c r="AR136" s="84"/>
      <c r="AS136" s="2" t="s">
        <v>43</v>
      </c>
      <c r="AT136" s="3">
        <v>191.0</v>
      </c>
      <c r="AU136" s="4">
        <v>57.0</v>
      </c>
      <c r="AV136" s="5">
        <v>82.0</v>
      </c>
      <c r="AW136" s="6">
        <v>94.0</v>
      </c>
      <c r="AX136" s="84">
        <v>0.659217877094972</v>
      </c>
      <c r="AY136" s="84">
        <v>0.7168367346938775</v>
      </c>
      <c r="AZ136" s="84">
        <v>0.6796028880866426</v>
      </c>
      <c r="BA136" s="84">
        <v>0.679416577773914</v>
      </c>
      <c r="BB136" s="84">
        <v>1.8631031272864362E-4</v>
      </c>
    </row>
    <row r="137" ht="12.75" customHeight="1">
      <c r="A137" s="30" t="s">
        <v>154</v>
      </c>
      <c r="B137" s="68">
        <f t="shared" si="1"/>
        <v>305</v>
      </c>
      <c r="C137" s="69">
        <f t="shared" si="2"/>
        <v>89</v>
      </c>
      <c r="D137" s="68">
        <f t="shared" si="3"/>
        <v>159</v>
      </c>
      <c r="E137" s="69">
        <f t="shared" si="4"/>
        <v>164</v>
      </c>
      <c r="F137" s="85">
        <f t="shared" si="5"/>
        <v>0.7741116751</v>
      </c>
      <c r="G137" s="86">
        <f t="shared" si="6"/>
        <v>0.4922600619</v>
      </c>
      <c r="H137" s="87">
        <f t="shared" si="7"/>
        <v>0.6471408647</v>
      </c>
      <c r="I137" s="88">
        <f t="shared" si="8"/>
        <v>0.6541143654</v>
      </c>
      <c r="J137" s="74">
        <f t="shared" si="9"/>
        <v>0.8197969543</v>
      </c>
      <c r="K137" s="96"/>
      <c r="L137" s="76"/>
      <c r="M137" s="76"/>
      <c r="N137" s="90">
        <f t="shared" si="10"/>
        <v>0.7741116751</v>
      </c>
      <c r="O137" s="90">
        <f t="shared" si="11"/>
        <v>0.4922600619</v>
      </c>
      <c r="P137" s="91">
        <f t="shared" si="12"/>
        <v>0.6471408647</v>
      </c>
      <c r="Q137" s="92">
        <v>0.6411290322580645</v>
      </c>
      <c r="R137" s="92">
        <v>0.650319829424307</v>
      </c>
      <c r="S137" s="92"/>
      <c r="T137" s="93"/>
      <c r="U137" s="94"/>
      <c r="V137" s="93"/>
      <c r="W137" s="93"/>
      <c r="X137" s="81"/>
      <c r="Y137" s="95"/>
      <c r="Z137" s="31">
        <v>305.0</v>
      </c>
      <c r="AA137" s="32">
        <v>89.0</v>
      </c>
      <c r="AB137" s="5">
        <v>159.0</v>
      </c>
      <c r="AC137" s="6">
        <v>164.0</v>
      </c>
      <c r="AD137" s="83"/>
      <c r="AE137" s="49"/>
      <c r="AF137" s="84"/>
      <c r="AG137" s="30" t="s">
        <v>154</v>
      </c>
      <c r="AH137" s="31">
        <v>305.0</v>
      </c>
      <c r="AI137" s="32">
        <v>89.0</v>
      </c>
      <c r="AJ137" s="5">
        <v>159.0</v>
      </c>
      <c r="AK137" s="6">
        <v>164.0</v>
      </c>
      <c r="AL137" s="84">
        <f t="shared" si="13"/>
        <v>0.3496801706</v>
      </c>
      <c r="AM137" s="84">
        <f t="shared" si="14"/>
        <v>0.3588709677</v>
      </c>
      <c r="AN137" s="84">
        <f t="shared" si="15"/>
        <v>0.3528591353</v>
      </c>
      <c r="AO137" s="84">
        <f t="shared" si="16"/>
        <v>0.3519154334</v>
      </c>
      <c r="AP137" s="84">
        <f t="shared" si="17"/>
        <v>0.0009437018899</v>
      </c>
      <c r="AQ137" s="84"/>
      <c r="AR137" s="84"/>
      <c r="AS137" s="30" t="s">
        <v>254</v>
      </c>
      <c r="AT137" s="31">
        <v>192.0</v>
      </c>
      <c r="AU137" s="32">
        <v>220.0</v>
      </c>
      <c r="AV137" s="5">
        <v>80.0</v>
      </c>
      <c r="AW137" s="6">
        <v>476.0</v>
      </c>
      <c r="AX137" s="84">
        <v>0.49927849927849927</v>
      </c>
      <c r="AY137" s="84">
        <v>0.7281795511221946</v>
      </c>
      <c r="AZ137" s="84">
        <v>0.583180987202925</v>
      </c>
      <c r="BA137" s="84">
        <v>0.5829745788207691</v>
      </c>
      <c r="BB137" s="84">
        <v>2.064083821559093E-4</v>
      </c>
    </row>
    <row r="138" ht="12.75" customHeight="1">
      <c r="A138" s="30" t="s">
        <v>155</v>
      </c>
      <c r="B138" s="68">
        <f t="shared" si="1"/>
        <v>160</v>
      </c>
      <c r="C138" s="69">
        <f t="shared" si="2"/>
        <v>51</v>
      </c>
      <c r="D138" s="68">
        <f t="shared" si="3"/>
        <v>113</v>
      </c>
      <c r="E138" s="69">
        <f t="shared" si="4"/>
        <v>84</v>
      </c>
      <c r="F138" s="85">
        <f t="shared" si="5"/>
        <v>0.7582938389</v>
      </c>
      <c r="G138" s="86">
        <f t="shared" si="6"/>
        <v>0.5736040609</v>
      </c>
      <c r="H138" s="87">
        <f t="shared" si="7"/>
        <v>0.6691176471</v>
      </c>
      <c r="I138" s="88">
        <f t="shared" si="8"/>
        <v>0.5980392157</v>
      </c>
      <c r="J138" s="74">
        <f t="shared" si="9"/>
        <v>0.9336492891</v>
      </c>
      <c r="K138" s="96"/>
      <c r="L138" s="76"/>
      <c r="M138" s="76"/>
      <c r="N138" s="90">
        <f t="shared" si="10"/>
        <v>0.7582938389</v>
      </c>
      <c r="O138" s="90">
        <f t="shared" si="11"/>
        <v>0.5736040609</v>
      </c>
      <c r="P138" s="91">
        <f t="shared" si="12"/>
        <v>0.6691176471</v>
      </c>
      <c r="Q138" s="92">
        <v>0.6890243902439024</v>
      </c>
      <c r="R138" s="92">
        <v>0.6557377049180327</v>
      </c>
      <c r="S138" s="92"/>
      <c r="T138" s="93"/>
      <c r="U138" s="94"/>
      <c r="V138" s="93"/>
      <c r="W138" s="93"/>
      <c r="X138" s="81"/>
      <c r="Y138" s="95"/>
      <c r="Z138" s="31">
        <v>160.0</v>
      </c>
      <c r="AA138" s="32">
        <v>51.0</v>
      </c>
      <c r="AB138" s="5">
        <v>113.0</v>
      </c>
      <c r="AC138" s="6">
        <v>84.0</v>
      </c>
      <c r="AD138" s="83"/>
      <c r="AE138" s="49"/>
      <c r="AF138" s="84"/>
      <c r="AG138" s="30" t="s">
        <v>155</v>
      </c>
      <c r="AH138" s="31">
        <v>160.0</v>
      </c>
      <c r="AI138" s="32">
        <v>51.0</v>
      </c>
      <c r="AJ138" s="5">
        <v>113.0</v>
      </c>
      <c r="AK138" s="6">
        <v>84.0</v>
      </c>
      <c r="AL138" s="84">
        <f t="shared" si="13"/>
        <v>0.3442622951</v>
      </c>
      <c r="AM138" s="84">
        <f t="shared" si="14"/>
        <v>0.3109756098</v>
      </c>
      <c r="AN138" s="84">
        <f t="shared" si="15"/>
        <v>0.3308823529</v>
      </c>
      <c r="AO138" s="84">
        <f t="shared" si="16"/>
        <v>0.3307490865</v>
      </c>
      <c r="AP138" s="84">
        <f t="shared" si="17"/>
        <v>0.0001332664038</v>
      </c>
      <c r="AQ138" s="84"/>
      <c r="AR138" s="84"/>
      <c r="AS138" s="2" t="s">
        <v>73</v>
      </c>
      <c r="AT138" s="3">
        <v>157.0</v>
      </c>
      <c r="AU138" s="4">
        <v>71.0</v>
      </c>
      <c r="AV138" s="5">
        <v>105.0</v>
      </c>
      <c r="AW138" s="6">
        <v>126.0</v>
      </c>
      <c r="AX138" s="84">
        <v>0.22661870503597123</v>
      </c>
      <c r="AY138" s="84">
        <v>0.2079207920792079</v>
      </c>
      <c r="AZ138" s="84">
        <v>0.21875</v>
      </c>
      <c r="BA138" s="84">
        <v>0.21851079923926206</v>
      </c>
      <c r="BB138" s="84">
        <v>2.3920076073793983E-4</v>
      </c>
    </row>
    <row r="139" ht="12.75" customHeight="1">
      <c r="A139" s="30" t="s">
        <v>156</v>
      </c>
      <c r="B139" s="68">
        <f t="shared" si="1"/>
        <v>252</v>
      </c>
      <c r="C139" s="69">
        <f t="shared" si="2"/>
        <v>102</v>
      </c>
      <c r="D139" s="68">
        <f t="shared" si="3"/>
        <v>126</v>
      </c>
      <c r="E139" s="69">
        <f t="shared" si="4"/>
        <v>153</v>
      </c>
      <c r="F139" s="85">
        <f t="shared" si="5"/>
        <v>0.7118644068</v>
      </c>
      <c r="G139" s="86">
        <f t="shared" si="6"/>
        <v>0.4516129032</v>
      </c>
      <c r="H139" s="87">
        <f t="shared" si="7"/>
        <v>0.5971563981</v>
      </c>
      <c r="I139" s="88">
        <f t="shared" si="8"/>
        <v>0.6398104265</v>
      </c>
      <c r="J139" s="74">
        <f t="shared" si="9"/>
        <v>0.7881355932</v>
      </c>
      <c r="K139" s="96"/>
      <c r="L139" s="76"/>
      <c r="M139" s="76"/>
      <c r="N139" s="90">
        <f t="shared" si="10"/>
        <v>0.7118644068</v>
      </c>
      <c r="O139" s="90">
        <f t="shared" si="11"/>
        <v>0.4516129032</v>
      </c>
      <c r="P139" s="91">
        <f t="shared" si="12"/>
        <v>0.5971563981</v>
      </c>
      <c r="Q139" s="92">
        <v>0.5526315789473685</v>
      </c>
      <c r="R139" s="92">
        <v>0.6222222222222222</v>
      </c>
      <c r="S139" s="92"/>
      <c r="T139" s="93"/>
      <c r="U139" s="94"/>
      <c r="V139" s="93"/>
      <c r="W139" s="93"/>
      <c r="X139" s="81"/>
      <c r="Y139" s="95"/>
      <c r="Z139" s="31">
        <v>252.0</v>
      </c>
      <c r="AA139" s="32">
        <v>102.0</v>
      </c>
      <c r="AB139" s="5">
        <v>126.0</v>
      </c>
      <c r="AC139" s="6">
        <v>153.0</v>
      </c>
      <c r="AD139" s="83"/>
      <c r="AE139" s="49"/>
      <c r="AF139" s="84"/>
      <c r="AG139" s="30" t="s">
        <v>156</v>
      </c>
      <c r="AH139" s="31">
        <v>252.0</v>
      </c>
      <c r="AI139" s="32">
        <v>102.0</v>
      </c>
      <c r="AJ139" s="5">
        <v>126.0</v>
      </c>
      <c r="AK139" s="6">
        <v>153.0</v>
      </c>
      <c r="AL139" s="84">
        <f t="shared" si="13"/>
        <v>0.3777777778</v>
      </c>
      <c r="AM139" s="84">
        <f t="shared" si="14"/>
        <v>0.4473684211</v>
      </c>
      <c r="AN139" s="84">
        <f t="shared" si="15"/>
        <v>0.4028436019</v>
      </c>
      <c r="AO139" s="84">
        <f t="shared" si="16"/>
        <v>0.4024067964</v>
      </c>
      <c r="AP139" s="84">
        <f t="shared" si="17"/>
        <v>0.0004368055215</v>
      </c>
      <c r="AQ139" s="84"/>
      <c r="AR139" s="84"/>
      <c r="AS139" s="2" t="s">
        <v>25</v>
      </c>
      <c r="AT139" s="3">
        <v>505.0</v>
      </c>
      <c r="AU139" s="4">
        <v>165.0</v>
      </c>
      <c r="AV139" s="5">
        <v>206.0</v>
      </c>
      <c r="AW139" s="6">
        <v>234.0</v>
      </c>
      <c r="AX139" s="84">
        <v>0.4423076923076923</v>
      </c>
      <c r="AY139" s="84">
        <v>0.3939393939393939</v>
      </c>
      <c r="AZ139" s="84">
        <v>0.4235294117647059</v>
      </c>
      <c r="BA139" s="84">
        <v>0.4232058944522144</v>
      </c>
      <c r="BB139" s="84">
        <v>3.2351731249147253E-4</v>
      </c>
    </row>
    <row r="140" ht="12.75" customHeight="1">
      <c r="A140" s="30" t="s">
        <v>157</v>
      </c>
      <c r="B140" s="68">
        <f t="shared" si="1"/>
        <v>245</v>
      </c>
      <c r="C140" s="69">
        <f t="shared" si="2"/>
        <v>106</v>
      </c>
      <c r="D140" s="68">
        <f t="shared" si="3"/>
        <v>97</v>
      </c>
      <c r="E140" s="69">
        <f t="shared" si="4"/>
        <v>136</v>
      </c>
      <c r="F140" s="85">
        <f t="shared" si="5"/>
        <v>0.698005698</v>
      </c>
      <c r="G140" s="86">
        <f t="shared" si="6"/>
        <v>0.4163090129</v>
      </c>
      <c r="H140" s="87">
        <f t="shared" si="7"/>
        <v>0.5856164384</v>
      </c>
      <c r="I140" s="88">
        <f t="shared" si="8"/>
        <v>0.6523972603</v>
      </c>
      <c r="J140" s="74">
        <f t="shared" si="9"/>
        <v>0.6638176638</v>
      </c>
      <c r="K140" s="96"/>
      <c r="L140" s="96"/>
      <c r="M140" s="96"/>
      <c r="N140" s="90">
        <f t="shared" si="10"/>
        <v>0.698005698</v>
      </c>
      <c r="O140" s="90">
        <f t="shared" si="11"/>
        <v>0.4163090129</v>
      </c>
      <c r="P140" s="91">
        <f t="shared" si="12"/>
        <v>0.5856164384</v>
      </c>
      <c r="Q140" s="92">
        <v>0.47783251231527096</v>
      </c>
      <c r="R140" s="92">
        <v>0.6430446194225722</v>
      </c>
      <c r="S140" s="92"/>
      <c r="T140" s="93"/>
      <c r="U140" s="94"/>
      <c r="V140" s="93"/>
      <c r="W140" s="93"/>
      <c r="X140" s="81"/>
      <c r="Y140" s="95"/>
      <c r="Z140" s="31">
        <v>245.0</v>
      </c>
      <c r="AA140" s="32">
        <v>106.0</v>
      </c>
      <c r="AB140" s="5">
        <v>97.0</v>
      </c>
      <c r="AC140" s="6">
        <v>136.0</v>
      </c>
      <c r="AD140" s="83"/>
      <c r="AE140" s="49"/>
      <c r="AF140" s="84"/>
      <c r="AG140" s="30" t="s">
        <v>157</v>
      </c>
      <c r="AH140" s="31">
        <v>245.0</v>
      </c>
      <c r="AI140" s="32">
        <v>106.0</v>
      </c>
      <c r="AJ140" s="5">
        <v>97.0</v>
      </c>
      <c r="AK140" s="6">
        <v>136.0</v>
      </c>
      <c r="AL140" s="84">
        <f t="shared" si="13"/>
        <v>0.3569553806</v>
      </c>
      <c r="AM140" s="84">
        <f t="shared" si="14"/>
        <v>0.5221674877</v>
      </c>
      <c r="AN140" s="84">
        <f t="shared" si="15"/>
        <v>0.4143835616</v>
      </c>
      <c r="AO140" s="84">
        <f t="shared" si="16"/>
        <v>0.4170349749</v>
      </c>
      <c r="AP140" s="84">
        <f t="shared" si="17"/>
        <v>-0.002651413289</v>
      </c>
      <c r="AQ140" s="84"/>
      <c r="AR140" s="84"/>
      <c r="AS140" s="2" t="s">
        <v>72</v>
      </c>
      <c r="AT140" s="3">
        <v>228.0</v>
      </c>
      <c r="AU140" s="4">
        <v>123.0</v>
      </c>
      <c r="AV140" s="5">
        <v>69.0</v>
      </c>
      <c r="AW140" s="6">
        <v>119.0</v>
      </c>
      <c r="AX140" s="84">
        <v>0.4358974358974359</v>
      </c>
      <c r="AY140" s="84">
        <v>0.47619047619047616</v>
      </c>
      <c r="AZ140" s="84">
        <v>0.45</v>
      </c>
      <c r="BA140" s="84">
        <v>0.4496662001465201</v>
      </c>
      <c r="BB140" s="84">
        <v>3.3379985347992136E-4</v>
      </c>
    </row>
    <row r="141" ht="12.75" customHeight="1">
      <c r="A141" s="30" t="s">
        <v>158</v>
      </c>
      <c r="B141" s="68">
        <f t="shared" si="1"/>
        <v>452</v>
      </c>
      <c r="C141" s="69">
        <f t="shared" si="2"/>
        <v>153</v>
      </c>
      <c r="D141" s="68">
        <f t="shared" si="3"/>
        <v>175</v>
      </c>
      <c r="E141" s="69">
        <f t="shared" si="4"/>
        <v>174</v>
      </c>
      <c r="F141" s="85">
        <f t="shared" si="5"/>
        <v>0.747107438</v>
      </c>
      <c r="G141" s="86">
        <f t="shared" si="6"/>
        <v>0.5014326648</v>
      </c>
      <c r="H141" s="87">
        <f t="shared" si="7"/>
        <v>0.6572327044</v>
      </c>
      <c r="I141" s="88">
        <f t="shared" si="8"/>
        <v>0.6561844864</v>
      </c>
      <c r="J141" s="74">
        <f t="shared" si="9"/>
        <v>0.5768595041</v>
      </c>
      <c r="K141" s="96"/>
      <c r="L141" s="96"/>
      <c r="M141" s="96"/>
      <c r="N141" s="90">
        <f t="shared" si="10"/>
        <v>0.747107438</v>
      </c>
      <c r="O141" s="90">
        <f t="shared" si="11"/>
        <v>0.5014326648</v>
      </c>
      <c r="P141" s="91">
        <f t="shared" si="12"/>
        <v>0.6572327044</v>
      </c>
      <c r="Q141" s="92">
        <v>0.5335365853658537</v>
      </c>
      <c r="R141" s="92">
        <v>0.7220447284345048</v>
      </c>
      <c r="S141" s="92"/>
      <c r="T141" s="93"/>
      <c r="U141" s="94"/>
      <c r="V141" s="93"/>
      <c r="W141" s="93"/>
      <c r="X141" s="81"/>
      <c r="Y141" s="95"/>
      <c r="Z141" s="31">
        <v>452.0</v>
      </c>
      <c r="AA141" s="32">
        <v>153.0</v>
      </c>
      <c r="AB141" s="5">
        <v>175.0</v>
      </c>
      <c r="AC141" s="6">
        <v>174.0</v>
      </c>
      <c r="AD141" s="83"/>
      <c r="AE141" s="49"/>
      <c r="AF141" s="84"/>
      <c r="AG141" s="30" t="s">
        <v>158</v>
      </c>
      <c r="AH141" s="31">
        <v>452.0</v>
      </c>
      <c r="AI141" s="32">
        <v>153.0</v>
      </c>
      <c r="AJ141" s="5">
        <v>175.0</v>
      </c>
      <c r="AK141" s="6">
        <v>174.0</v>
      </c>
      <c r="AL141" s="84">
        <f t="shared" si="13"/>
        <v>0.2779552716</v>
      </c>
      <c r="AM141" s="84">
        <f t="shared" si="14"/>
        <v>0.4664634146</v>
      </c>
      <c r="AN141" s="84">
        <f t="shared" si="15"/>
        <v>0.3427672956</v>
      </c>
      <c r="AO141" s="84">
        <f t="shared" si="16"/>
        <v>0.3466694638</v>
      </c>
      <c r="AP141" s="84">
        <f t="shared" si="17"/>
        <v>-0.003902168173</v>
      </c>
      <c r="AQ141" s="84"/>
      <c r="AR141" s="84"/>
      <c r="AS141" s="30" t="s">
        <v>169</v>
      </c>
      <c r="AT141" s="31">
        <v>283.0</v>
      </c>
      <c r="AU141" s="32">
        <v>117.0</v>
      </c>
      <c r="AV141" s="5">
        <v>149.0</v>
      </c>
      <c r="AW141" s="6">
        <v>157.0</v>
      </c>
      <c r="AX141" s="84">
        <v>0.3795811518324607</v>
      </c>
      <c r="AY141" s="84">
        <v>0.5363636363636364</v>
      </c>
      <c r="AZ141" s="84">
        <v>0.4368770764119601</v>
      </c>
      <c r="BA141" s="84">
        <v>0.4365361619133746</v>
      </c>
      <c r="BB141" s="84">
        <v>3.409144985855317E-4</v>
      </c>
    </row>
    <row r="142" ht="12.75" customHeight="1">
      <c r="A142" s="30" t="s">
        <v>159</v>
      </c>
      <c r="B142" s="68">
        <f t="shared" si="1"/>
        <v>333</v>
      </c>
      <c r="C142" s="69">
        <f t="shared" si="2"/>
        <v>125</v>
      </c>
      <c r="D142" s="68">
        <f t="shared" si="3"/>
        <v>187</v>
      </c>
      <c r="E142" s="69">
        <f t="shared" si="4"/>
        <v>141</v>
      </c>
      <c r="F142" s="85">
        <f t="shared" si="5"/>
        <v>0.7270742358</v>
      </c>
      <c r="G142" s="86">
        <f t="shared" si="6"/>
        <v>0.5701219512</v>
      </c>
      <c r="H142" s="87">
        <f t="shared" si="7"/>
        <v>0.6615776081</v>
      </c>
      <c r="I142" s="88">
        <f t="shared" si="8"/>
        <v>0.6030534351</v>
      </c>
      <c r="J142" s="74">
        <f t="shared" si="9"/>
        <v>0.7161572052</v>
      </c>
      <c r="K142" s="96"/>
      <c r="L142" s="96"/>
      <c r="M142" s="96"/>
      <c r="N142" s="90">
        <f t="shared" si="10"/>
        <v>0.7270742358</v>
      </c>
      <c r="O142" s="90">
        <f t="shared" si="11"/>
        <v>0.5701219512</v>
      </c>
      <c r="P142" s="91">
        <f t="shared" si="12"/>
        <v>0.6615776081</v>
      </c>
      <c r="Q142" s="92">
        <v>0.5993589743589743</v>
      </c>
      <c r="R142" s="92">
        <v>0.7025316455696202</v>
      </c>
      <c r="S142" s="92"/>
      <c r="T142" s="93"/>
      <c r="U142" s="94"/>
      <c r="V142" s="93"/>
      <c r="W142" s="93"/>
      <c r="X142" s="81"/>
      <c r="Y142" s="95"/>
      <c r="Z142" s="31">
        <v>333.0</v>
      </c>
      <c r="AA142" s="32">
        <v>125.0</v>
      </c>
      <c r="AB142" s="5">
        <v>187.0</v>
      </c>
      <c r="AC142" s="6">
        <v>141.0</v>
      </c>
      <c r="AD142" s="83"/>
      <c r="AE142" s="49"/>
      <c r="AF142" s="84"/>
      <c r="AG142" s="30" t="s">
        <v>159</v>
      </c>
      <c r="AH142" s="31">
        <v>333.0</v>
      </c>
      <c r="AI142" s="32">
        <v>125.0</v>
      </c>
      <c r="AJ142" s="5">
        <v>187.0</v>
      </c>
      <c r="AK142" s="6">
        <v>141.0</v>
      </c>
      <c r="AL142" s="84">
        <f t="shared" si="13"/>
        <v>0.2974683544</v>
      </c>
      <c r="AM142" s="84">
        <f t="shared" si="14"/>
        <v>0.4006410256</v>
      </c>
      <c r="AN142" s="84">
        <f t="shared" si="15"/>
        <v>0.3384223919</v>
      </c>
      <c r="AO142" s="84">
        <f t="shared" si="16"/>
        <v>0.334545413</v>
      </c>
      <c r="AP142" s="84">
        <f t="shared" si="17"/>
        <v>0.003876978857</v>
      </c>
      <c r="AQ142" s="84"/>
      <c r="AR142" s="84"/>
      <c r="AS142" s="30" t="s">
        <v>343</v>
      </c>
      <c r="AT142" s="31">
        <v>130.0</v>
      </c>
      <c r="AU142" s="32">
        <v>98.0</v>
      </c>
      <c r="AV142" s="5">
        <v>36.0</v>
      </c>
      <c r="AW142" s="6">
        <v>132.0</v>
      </c>
      <c r="AX142" s="84">
        <v>0.684931506849315</v>
      </c>
      <c r="AY142" s="84">
        <v>0.6794871794871795</v>
      </c>
      <c r="AZ142" s="84">
        <v>0.6821192052980133</v>
      </c>
      <c r="BA142" s="84">
        <v>0.6817505927151386</v>
      </c>
      <c r="BB142" s="84">
        <v>3.6861258287468335E-4</v>
      </c>
    </row>
    <row r="143" ht="12.75" customHeight="1">
      <c r="A143" s="30" t="s">
        <v>160</v>
      </c>
      <c r="B143" s="68">
        <f t="shared" si="1"/>
        <v>116</v>
      </c>
      <c r="C143" s="69">
        <f t="shared" si="2"/>
        <v>65</v>
      </c>
      <c r="D143" s="68">
        <f t="shared" si="3"/>
        <v>46</v>
      </c>
      <c r="E143" s="69">
        <f t="shared" si="4"/>
        <v>36</v>
      </c>
      <c r="F143" s="85">
        <f t="shared" si="5"/>
        <v>0.6408839779</v>
      </c>
      <c r="G143" s="86">
        <f t="shared" si="6"/>
        <v>0.5609756098</v>
      </c>
      <c r="H143" s="87">
        <f t="shared" si="7"/>
        <v>0.6159695817</v>
      </c>
      <c r="I143" s="88">
        <f t="shared" si="8"/>
        <v>0.5779467681</v>
      </c>
      <c r="J143" s="74">
        <f t="shared" si="9"/>
        <v>0.453038674</v>
      </c>
      <c r="K143" s="96"/>
      <c r="L143" s="96"/>
      <c r="M143" s="96"/>
      <c r="N143" s="90">
        <f t="shared" si="10"/>
        <v>0.6408839779</v>
      </c>
      <c r="O143" s="90">
        <f t="shared" si="11"/>
        <v>0.5609756098</v>
      </c>
      <c r="P143" s="91">
        <f t="shared" si="12"/>
        <v>0.6159695817</v>
      </c>
      <c r="Q143" s="92">
        <v>0.4144144144144144</v>
      </c>
      <c r="R143" s="92">
        <v>0.7631578947368421</v>
      </c>
      <c r="S143" s="92"/>
      <c r="T143" s="93"/>
      <c r="U143" s="94"/>
      <c r="V143" s="93"/>
      <c r="W143" s="93"/>
      <c r="X143" s="81"/>
      <c r="Y143" s="95"/>
      <c r="Z143" s="31">
        <v>116.0</v>
      </c>
      <c r="AA143" s="32">
        <v>65.0</v>
      </c>
      <c r="AB143" s="5">
        <v>46.0</v>
      </c>
      <c r="AC143" s="6">
        <v>36.0</v>
      </c>
      <c r="AD143" s="83"/>
      <c r="AE143" s="49"/>
      <c r="AF143" s="84"/>
      <c r="AG143" s="30" t="s">
        <v>160</v>
      </c>
      <c r="AH143" s="31">
        <v>116.0</v>
      </c>
      <c r="AI143" s="32">
        <v>65.0</v>
      </c>
      <c r="AJ143" s="5">
        <v>46.0</v>
      </c>
      <c r="AK143" s="6">
        <v>36.0</v>
      </c>
      <c r="AL143" s="84">
        <f t="shared" si="13"/>
        <v>0.2368421053</v>
      </c>
      <c r="AM143" s="84">
        <f t="shared" si="14"/>
        <v>0.5855855856</v>
      </c>
      <c r="AN143" s="84">
        <f t="shared" si="15"/>
        <v>0.3840304183</v>
      </c>
      <c r="AO143" s="84">
        <f t="shared" si="16"/>
        <v>0.3649615553</v>
      </c>
      <c r="AP143" s="84">
        <f t="shared" si="17"/>
        <v>0.01906886295</v>
      </c>
      <c r="AQ143" s="84"/>
      <c r="AR143" s="84"/>
      <c r="AS143" s="30" t="s">
        <v>157</v>
      </c>
      <c r="AT143" s="31">
        <v>245.0</v>
      </c>
      <c r="AU143" s="32">
        <v>106.0</v>
      </c>
      <c r="AV143" s="5">
        <v>97.0</v>
      </c>
      <c r="AW143" s="6">
        <v>136.0</v>
      </c>
      <c r="AX143" s="84">
        <v>0.6870503597122302</v>
      </c>
      <c r="AY143" s="84">
        <v>0.7402597402597403</v>
      </c>
      <c r="AZ143" s="84">
        <v>0.7060185185185185</v>
      </c>
      <c r="BA143" s="84">
        <v>0.7056150759637484</v>
      </c>
      <c r="BB143" s="84">
        <v>4.0344255477009483E-4</v>
      </c>
    </row>
    <row r="144" ht="12.75" customHeight="1">
      <c r="A144" s="30" t="s">
        <v>161</v>
      </c>
      <c r="B144" s="68">
        <f t="shared" si="1"/>
        <v>403</v>
      </c>
      <c r="C144" s="69">
        <f t="shared" si="2"/>
        <v>123</v>
      </c>
      <c r="D144" s="68">
        <f t="shared" si="3"/>
        <v>183</v>
      </c>
      <c r="E144" s="69">
        <f t="shared" si="4"/>
        <v>124</v>
      </c>
      <c r="F144" s="85">
        <f t="shared" si="5"/>
        <v>0.7661596958</v>
      </c>
      <c r="G144" s="86">
        <f t="shared" si="6"/>
        <v>0.5960912052</v>
      </c>
      <c r="H144" s="87">
        <f t="shared" si="7"/>
        <v>0.7034813926</v>
      </c>
      <c r="I144" s="88">
        <f t="shared" si="8"/>
        <v>0.6326530612</v>
      </c>
      <c r="J144" s="74">
        <f t="shared" si="9"/>
        <v>0.5836501901</v>
      </c>
      <c r="K144" s="96"/>
      <c r="L144" s="96"/>
      <c r="M144" s="96"/>
      <c r="N144" s="90">
        <f t="shared" si="10"/>
        <v>0.7661596958</v>
      </c>
      <c r="O144" s="90">
        <f t="shared" si="11"/>
        <v>0.5960912052</v>
      </c>
      <c r="P144" s="91">
        <f t="shared" si="12"/>
        <v>0.7034813926</v>
      </c>
      <c r="Q144" s="92">
        <v>0.5980392156862745</v>
      </c>
      <c r="R144" s="92">
        <v>0.7647058823529411</v>
      </c>
      <c r="S144" s="92"/>
      <c r="T144" s="93"/>
      <c r="U144" s="94"/>
      <c r="V144" s="93"/>
      <c r="W144" s="93"/>
      <c r="X144" s="81"/>
      <c r="Y144" s="95"/>
      <c r="Z144" s="31">
        <v>403.0</v>
      </c>
      <c r="AA144" s="32">
        <v>123.0</v>
      </c>
      <c r="AB144" s="5">
        <v>183.0</v>
      </c>
      <c r="AC144" s="6">
        <v>124.0</v>
      </c>
      <c r="AD144" s="83"/>
      <c r="AE144" s="49"/>
      <c r="AF144" s="84"/>
      <c r="AG144" s="30" t="s">
        <v>161</v>
      </c>
      <c r="AH144" s="31">
        <v>403.0</v>
      </c>
      <c r="AI144" s="32">
        <v>123.0</v>
      </c>
      <c r="AJ144" s="5">
        <v>183.0</v>
      </c>
      <c r="AK144" s="6">
        <v>124.0</v>
      </c>
      <c r="AL144" s="84">
        <f t="shared" si="13"/>
        <v>0.2352941176</v>
      </c>
      <c r="AM144" s="84">
        <f t="shared" si="14"/>
        <v>0.4019607843</v>
      </c>
      <c r="AN144" s="84">
        <f t="shared" si="15"/>
        <v>0.2965186074</v>
      </c>
      <c r="AO144" s="84">
        <f t="shared" si="16"/>
        <v>0.2959094545</v>
      </c>
      <c r="AP144" s="84">
        <f t="shared" si="17"/>
        <v>0.0006091529332</v>
      </c>
      <c r="AQ144" s="84"/>
      <c r="AR144" s="84"/>
      <c r="AS144" s="30" t="s">
        <v>274</v>
      </c>
      <c r="AT144" s="31">
        <v>169.0</v>
      </c>
      <c r="AU144" s="32">
        <v>84.0</v>
      </c>
      <c r="AV144" s="5">
        <v>93.0</v>
      </c>
      <c r="AW144" s="6">
        <v>138.0</v>
      </c>
      <c r="AX144" s="84">
        <v>0.37777777777777777</v>
      </c>
      <c r="AY144" s="84">
        <v>0.4473684210526316</v>
      </c>
      <c r="AZ144" s="84">
        <v>0.4028436018957346</v>
      </c>
      <c r="BA144" s="84">
        <v>0.402406796374269</v>
      </c>
      <c r="BB144" s="84">
        <v>4.368055214655775E-4</v>
      </c>
    </row>
    <row r="145" ht="12.75" customHeight="1">
      <c r="A145" s="30" t="s">
        <v>162</v>
      </c>
      <c r="B145" s="68">
        <f t="shared" si="1"/>
        <v>439</v>
      </c>
      <c r="C145" s="69">
        <f t="shared" si="2"/>
        <v>141</v>
      </c>
      <c r="D145" s="68">
        <f t="shared" si="3"/>
        <v>155</v>
      </c>
      <c r="E145" s="69">
        <f t="shared" si="4"/>
        <v>210</v>
      </c>
      <c r="F145" s="85">
        <f t="shared" si="5"/>
        <v>0.7568965517</v>
      </c>
      <c r="G145" s="86">
        <f t="shared" si="6"/>
        <v>0.4246575342</v>
      </c>
      <c r="H145" s="87">
        <f t="shared" si="7"/>
        <v>0.6285714286</v>
      </c>
      <c r="I145" s="88">
        <f t="shared" si="8"/>
        <v>0.6867724868</v>
      </c>
      <c r="J145" s="74">
        <f t="shared" si="9"/>
        <v>0.6293103448</v>
      </c>
      <c r="K145" s="96"/>
      <c r="L145" s="96"/>
      <c r="M145" s="96"/>
      <c r="N145" s="90">
        <f t="shared" si="10"/>
        <v>0.7568965517</v>
      </c>
      <c r="O145" s="90">
        <f t="shared" si="11"/>
        <v>0.4246575342</v>
      </c>
      <c r="P145" s="91">
        <f t="shared" si="12"/>
        <v>0.6285714286</v>
      </c>
      <c r="Q145" s="92">
        <v>0.5236486486486487</v>
      </c>
      <c r="R145" s="92">
        <v>0.6764252696456087</v>
      </c>
      <c r="S145" s="92"/>
      <c r="T145" s="93"/>
      <c r="U145" s="94"/>
      <c r="V145" s="93"/>
      <c r="W145" s="93"/>
      <c r="X145" s="81"/>
      <c r="Y145" s="95"/>
      <c r="Z145" s="31">
        <v>439.0</v>
      </c>
      <c r="AA145" s="32">
        <v>141.0</v>
      </c>
      <c r="AB145" s="5">
        <v>155.0</v>
      </c>
      <c r="AC145" s="6">
        <v>210.0</v>
      </c>
      <c r="AD145" s="83"/>
      <c r="AE145" s="49"/>
      <c r="AF145" s="84"/>
      <c r="AG145" s="30" t="s">
        <v>162</v>
      </c>
      <c r="AH145" s="31">
        <v>439.0</v>
      </c>
      <c r="AI145" s="32">
        <v>141.0</v>
      </c>
      <c r="AJ145" s="5">
        <v>155.0</v>
      </c>
      <c r="AK145" s="6">
        <v>210.0</v>
      </c>
      <c r="AL145" s="84">
        <f t="shared" si="13"/>
        <v>0.3235747304</v>
      </c>
      <c r="AM145" s="84">
        <f t="shared" si="14"/>
        <v>0.4763513514</v>
      </c>
      <c r="AN145" s="84">
        <f t="shared" si="15"/>
        <v>0.3714285714</v>
      </c>
      <c r="AO145" s="84">
        <f t="shared" si="16"/>
        <v>0.3790429624</v>
      </c>
      <c r="AP145" s="84">
        <f t="shared" si="17"/>
        <v>-0.007614390945</v>
      </c>
      <c r="AQ145" s="84"/>
      <c r="AR145" s="84"/>
      <c r="AS145" s="30" t="s">
        <v>273</v>
      </c>
      <c r="AT145" s="31">
        <v>32.0</v>
      </c>
      <c r="AU145" s="32">
        <v>8.0</v>
      </c>
      <c r="AV145" s="5">
        <v>7.0</v>
      </c>
      <c r="AW145" s="6">
        <v>5.0</v>
      </c>
      <c r="AX145" s="84">
        <v>0.6846846846846847</v>
      </c>
      <c r="AY145" s="84">
        <v>0.7619047619047619</v>
      </c>
      <c r="AZ145" s="84">
        <v>0.7126436781609196</v>
      </c>
      <c r="BA145" s="84">
        <v>0.712151178069498</v>
      </c>
      <c r="BB145" s="84">
        <v>4.925000914215438E-4</v>
      </c>
    </row>
    <row r="146" ht="12.75" customHeight="1">
      <c r="A146" s="30" t="s">
        <v>163</v>
      </c>
      <c r="B146" s="68">
        <f t="shared" si="1"/>
        <v>398</v>
      </c>
      <c r="C146" s="69">
        <f t="shared" si="2"/>
        <v>155</v>
      </c>
      <c r="D146" s="68">
        <f t="shared" si="3"/>
        <v>146</v>
      </c>
      <c r="E146" s="69">
        <f t="shared" si="4"/>
        <v>167</v>
      </c>
      <c r="F146" s="85">
        <f t="shared" si="5"/>
        <v>0.7197106691</v>
      </c>
      <c r="G146" s="86">
        <f t="shared" si="6"/>
        <v>0.4664536741</v>
      </c>
      <c r="H146" s="87">
        <f t="shared" si="7"/>
        <v>0.6281755196</v>
      </c>
      <c r="I146" s="88">
        <f t="shared" si="8"/>
        <v>0.6524249423</v>
      </c>
      <c r="J146" s="74">
        <f t="shared" si="9"/>
        <v>0.5660036166</v>
      </c>
      <c r="K146" s="96"/>
      <c r="L146" s="96"/>
      <c r="M146" s="96"/>
      <c r="N146" s="90">
        <f t="shared" si="10"/>
        <v>0.7197106691</v>
      </c>
      <c r="O146" s="90">
        <f t="shared" si="11"/>
        <v>0.4664536741</v>
      </c>
      <c r="P146" s="91">
        <f t="shared" si="12"/>
        <v>0.6281755196</v>
      </c>
      <c r="Q146" s="92">
        <v>0.4850498338870432</v>
      </c>
      <c r="R146" s="92">
        <v>0.7044247787610619</v>
      </c>
      <c r="S146" s="92"/>
      <c r="T146" s="93"/>
      <c r="U146" s="94"/>
      <c r="V146" s="93"/>
      <c r="W146" s="93"/>
      <c r="X146" s="81"/>
      <c r="Y146" s="95"/>
      <c r="Z146" s="31">
        <v>398.0</v>
      </c>
      <c r="AA146" s="32">
        <v>155.0</v>
      </c>
      <c r="AB146" s="5">
        <v>146.0</v>
      </c>
      <c r="AC146" s="6">
        <v>167.0</v>
      </c>
      <c r="AD146" s="83"/>
      <c r="AE146" s="49"/>
      <c r="AF146" s="84"/>
      <c r="AG146" s="30" t="s">
        <v>163</v>
      </c>
      <c r="AH146" s="31">
        <v>398.0</v>
      </c>
      <c r="AI146" s="32">
        <v>155.0</v>
      </c>
      <c r="AJ146" s="5">
        <v>146.0</v>
      </c>
      <c r="AK146" s="6">
        <v>167.0</v>
      </c>
      <c r="AL146" s="84">
        <f t="shared" si="13"/>
        <v>0.2955752212</v>
      </c>
      <c r="AM146" s="84">
        <f t="shared" si="14"/>
        <v>0.5149501661</v>
      </c>
      <c r="AN146" s="84">
        <f t="shared" si="15"/>
        <v>0.3718244804</v>
      </c>
      <c r="AO146" s="84">
        <f t="shared" si="16"/>
        <v>0.3757336369</v>
      </c>
      <c r="AP146" s="84">
        <f t="shared" si="17"/>
        <v>-0.003909156488</v>
      </c>
      <c r="AQ146" s="84"/>
      <c r="AR146" s="84"/>
      <c r="AS146" s="30" t="s">
        <v>246</v>
      </c>
      <c r="AT146" s="31">
        <v>132.0</v>
      </c>
      <c r="AU146" s="32">
        <v>54.0</v>
      </c>
      <c r="AV146" s="5">
        <v>62.0</v>
      </c>
      <c r="AW146" s="6">
        <v>79.0</v>
      </c>
      <c r="AX146" s="84">
        <v>0.33035714285714285</v>
      </c>
      <c r="AY146" s="84">
        <v>0.4396887159533074</v>
      </c>
      <c r="AZ146" s="84">
        <v>0.3702127659574468</v>
      </c>
      <c r="BA146" s="84">
        <v>0.36971853728182325</v>
      </c>
      <c r="BB146" s="84">
        <v>4.942286756235426E-4</v>
      </c>
    </row>
    <row r="147" ht="12.75" customHeight="1">
      <c r="A147" s="30" t="s">
        <v>164</v>
      </c>
      <c r="B147" s="68">
        <f t="shared" si="1"/>
        <v>172</v>
      </c>
      <c r="C147" s="69">
        <f t="shared" si="2"/>
        <v>29</v>
      </c>
      <c r="D147" s="68">
        <f t="shared" si="3"/>
        <v>224</v>
      </c>
      <c r="E147" s="69">
        <f t="shared" si="4"/>
        <v>74</v>
      </c>
      <c r="F147" s="85">
        <f t="shared" si="5"/>
        <v>0.855721393</v>
      </c>
      <c r="G147" s="86">
        <f t="shared" si="6"/>
        <v>0.7516778523</v>
      </c>
      <c r="H147" s="87">
        <f t="shared" si="7"/>
        <v>0.7935871743</v>
      </c>
      <c r="I147" s="88">
        <f t="shared" si="8"/>
        <v>0.4929859719</v>
      </c>
      <c r="J147" s="74">
        <f t="shared" si="9"/>
        <v>1.482587065</v>
      </c>
      <c r="K147" s="96"/>
      <c r="L147" s="96"/>
      <c r="M147" s="96"/>
      <c r="N147" s="90">
        <f t="shared" si="10"/>
        <v>0.855721393</v>
      </c>
      <c r="O147" s="90">
        <f t="shared" si="11"/>
        <v>0.7516778523</v>
      </c>
      <c r="P147" s="91">
        <f t="shared" si="12"/>
        <v>0.7935871743</v>
      </c>
      <c r="Q147" s="92">
        <v>0.8853754940711462</v>
      </c>
      <c r="R147" s="92">
        <v>0.6991869918699187</v>
      </c>
      <c r="S147" s="92"/>
      <c r="T147" s="93"/>
      <c r="U147" s="94"/>
      <c r="V147" s="93"/>
      <c r="W147" s="93"/>
      <c r="X147" s="81"/>
      <c r="Y147" s="95"/>
      <c r="Z147" s="31">
        <v>172.0</v>
      </c>
      <c r="AA147" s="32">
        <v>29.0</v>
      </c>
      <c r="AB147" s="5">
        <v>224.0</v>
      </c>
      <c r="AC147" s="6">
        <v>74.0</v>
      </c>
      <c r="AD147" s="83"/>
      <c r="AE147" s="49"/>
      <c r="AF147" s="84"/>
      <c r="AG147" s="30" t="s">
        <v>164</v>
      </c>
      <c r="AH147" s="31">
        <v>172.0</v>
      </c>
      <c r="AI147" s="32">
        <v>29.0</v>
      </c>
      <c r="AJ147" s="5">
        <v>224.0</v>
      </c>
      <c r="AK147" s="6">
        <v>74.0</v>
      </c>
      <c r="AL147" s="84">
        <f t="shared" si="13"/>
        <v>0.3008130081</v>
      </c>
      <c r="AM147" s="84">
        <f t="shared" si="14"/>
        <v>0.1146245059</v>
      </c>
      <c r="AN147" s="84">
        <f t="shared" si="15"/>
        <v>0.2064128257</v>
      </c>
      <c r="AO147" s="84">
        <f t="shared" si="16"/>
        <v>0.2306109555</v>
      </c>
      <c r="AP147" s="84">
        <f t="shared" si="17"/>
        <v>-0.02419812981</v>
      </c>
      <c r="AQ147" s="84"/>
      <c r="AR147" s="84"/>
      <c r="AS147" s="30" t="s">
        <v>335</v>
      </c>
      <c r="AT147" s="31">
        <v>47.0</v>
      </c>
      <c r="AU147" s="32">
        <v>45.0</v>
      </c>
      <c r="AV147" s="5">
        <v>17.0</v>
      </c>
      <c r="AW147" s="6">
        <v>45.0</v>
      </c>
      <c r="AX147" s="84">
        <v>0.21476510067114093</v>
      </c>
      <c r="AY147" s="84">
        <v>0.22556390977443608</v>
      </c>
      <c r="AZ147" s="84">
        <v>0.21809744779582366</v>
      </c>
      <c r="BA147" s="84">
        <v>0.21759261334006155</v>
      </c>
      <c r="BB147" s="84">
        <v>5.048344557621043E-4</v>
      </c>
    </row>
    <row r="148" ht="12.75" customHeight="1">
      <c r="A148" s="30" t="s">
        <v>165</v>
      </c>
      <c r="B148" s="68">
        <f t="shared" si="1"/>
        <v>296</v>
      </c>
      <c r="C148" s="69">
        <f t="shared" si="2"/>
        <v>203</v>
      </c>
      <c r="D148" s="68">
        <f t="shared" si="3"/>
        <v>113</v>
      </c>
      <c r="E148" s="69">
        <f t="shared" si="4"/>
        <v>181</v>
      </c>
      <c r="F148" s="85">
        <f t="shared" si="5"/>
        <v>0.5931863727</v>
      </c>
      <c r="G148" s="86">
        <f t="shared" si="6"/>
        <v>0.3843537415</v>
      </c>
      <c r="H148" s="87">
        <f t="shared" si="7"/>
        <v>0.5157629256</v>
      </c>
      <c r="I148" s="88">
        <f t="shared" si="8"/>
        <v>0.6015132409</v>
      </c>
      <c r="J148" s="74">
        <f t="shared" si="9"/>
        <v>0.5891783567</v>
      </c>
      <c r="K148" s="96"/>
      <c r="L148" s="96"/>
      <c r="M148" s="96"/>
      <c r="N148" s="90">
        <f t="shared" si="10"/>
        <v>0.5931863727</v>
      </c>
      <c r="O148" s="90">
        <f t="shared" si="11"/>
        <v>0.3843537415</v>
      </c>
      <c r="P148" s="91">
        <f t="shared" si="12"/>
        <v>0.5157629256</v>
      </c>
      <c r="Q148" s="92">
        <v>0.3575949367088608</v>
      </c>
      <c r="R148" s="92">
        <v>0.6205450733752621</v>
      </c>
      <c r="S148" s="92"/>
      <c r="T148" s="93"/>
      <c r="U148" s="94"/>
      <c r="V148" s="93"/>
      <c r="W148" s="93"/>
      <c r="X148" s="81"/>
      <c r="Y148" s="95"/>
      <c r="Z148" s="31">
        <v>296.0</v>
      </c>
      <c r="AA148" s="32">
        <v>203.0</v>
      </c>
      <c r="AB148" s="5">
        <v>113.0</v>
      </c>
      <c r="AC148" s="6">
        <v>181.0</v>
      </c>
      <c r="AD148" s="83"/>
      <c r="AE148" s="49"/>
      <c r="AF148" s="84"/>
      <c r="AG148" s="30" t="s">
        <v>165</v>
      </c>
      <c r="AH148" s="31">
        <v>296.0</v>
      </c>
      <c r="AI148" s="32">
        <v>203.0</v>
      </c>
      <c r="AJ148" s="5">
        <v>113.0</v>
      </c>
      <c r="AK148" s="6">
        <v>181.0</v>
      </c>
      <c r="AL148" s="84">
        <f t="shared" si="13"/>
        <v>0.3794549266</v>
      </c>
      <c r="AM148" s="84">
        <f t="shared" si="14"/>
        <v>0.6424050633</v>
      </c>
      <c r="AN148" s="84">
        <f t="shared" si="15"/>
        <v>0.4842370744</v>
      </c>
      <c r="AO148" s="84">
        <f t="shared" si="16"/>
        <v>0.4757710592</v>
      </c>
      <c r="AP148" s="84">
        <f t="shared" si="17"/>
        <v>0.008466015165</v>
      </c>
      <c r="AQ148" s="84"/>
      <c r="AR148" s="84"/>
      <c r="AS148" s="2" t="s">
        <v>93</v>
      </c>
      <c r="AT148" s="3">
        <v>325.0</v>
      </c>
      <c r="AU148" s="4">
        <v>217.0</v>
      </c>
      <c r="AV148" s="5">
        <v>138.0</v>
      </c>
      <c r="AW148" s="6">
        <v>204.0</v>
      </c>
      <c r="AX148" s="84">
        <v>0.30943396226415093</v>
      </c>
      <c r="AY148" s="84">
        <v>0.45098039215686275</v>
      </c>
      <c r="AZ148" s="84">
        <v>0.361244019138756</v>
      </c>
      <c r="BA148" s="84">
        <v>0.36073824699963003</v>
      </c>
      <c r="BB148" s="84">
        <v>5.057721391259484E-4</v>
      </c>
    </row>
    <row r="149" ht="12.75" customHeight="1">
      <c r="A149" s="30" t="s">
        <v>166</v>
      </c>
      <c r="B149" s="68">
        <f t="shared" si="1"/>
        <v>293</v>
      </c>
      <c r="C149" s="69">
        <f t="shared" si="2"/>
        <v>228</v>
      </c>
      <c r="D149" s="68">
        <f t="shared" si="3"/>
        <v>113</v>
      </c>
      <c r="E149" s="69">
        <f t="shared" si="4"/>
        <v>261</v>
      </c>
      <c r="F149" s="85">
        <f t="shared" si="5"/>
        <v>0.5623800384</v>
      </c>
      <c r="G149" s="86">
        <f t="shared" si="6"/>
        <v>0.3021390374</v>
      </c>
      <c r="H149" s="87">
        <f t="shared" si="7"/>
        <v>0.4536312849</v>
      </c>
      <c r="I149" s="88">
        <f t="shared" si="8"/>
        <v>0.6189944134</v>
      </c>
      <c r="J149" s="74">
        <f t="shared" si="9"/>
        <v>0.7178502879</v>
      </c>
      <c r="K149" s="96"/>
      <c r="L149" s="96"/>
      <c r="M149" s="96"/>
      <c r="N149" s="90">
        <f t="shared" si="10"/>
        <v>0.5623800384</v>
      </c>
      <c r="O149" s="90">
        <f t="shared" si="11"/>
        <v>0.3021390374</v>
      </c>
      <c r="P149" s="91">
        <f t="shared" si="12"/>
        <v>0.4536312849</v>
      </c>
      <c r="Q149" s="92">
        <v>0.3313782991202346</v>
      </c>
      <c r="R149" s="92">
        <v>0.5288808664259927</v>
      </c>
      <c r="S149" s="92"/>
      <c r="T149" s="93"/>
      <c r="U149" s="94"/>
      <c r="V149" s="93"/>
      <c r="W149" s="93"/>
      <c r="X149" s="81"/>
      <c r="Y149" s="95"/>
      <c r="Z149" s="31">
        <v>293.0</v>
      </c>
      <c r="AA149" s="32">
        <v>228.0</v>
      </c>
      <c r="AB149" s="5">
        <v>113.0</v>
      </c>
      <c r="AC149" s="6">
        <v>261.0</v>
      </c>
      <c r="AD149" s="83"/>
      <c r="AE149" s="49"/>
      <c r="AF149" s="84"/>
      <c r="AG149" s="30" t="s">
        <v>166</v>
      </c>
      <c r="AH149" s="31">
        <v>293.0</v>
      </c>
      <c r="AI149" s="32">
        <v>228.0</v>
      </c>
      <c r="AJ149" s="5">
        <v>113.0</v>
      </c>
      <c r="AK149" s="6">
        <v>261.0</v>
      </c>
      <c r="AL149" s="84">
        <f t="shared" si="13"/>
        <v>0.4711191336</v>
      </c>
      <c r="AM149" s="84">
        <f t="shared" si="14"/>
        <v>0.6686217009</v>
      </c>
      <c r="AN149" s="84">
        <f t="shared" si="15"/>
        <v>0.5463687151</v>
      </c>
      <c r="AO149" s="84">
        <f t="shared" si="16"/>
        <v>0.5431735653</v>
      </c>
      <c r="AP149" s="84">
        <f t="shared" si="17"/>
        <v>0.003195149739</v>
      </c>
      <c r="AQ149" s="84"/>
      <c r="AR149" s="84"/>
      <c r="AS149" s="30" t="s">
        <v>250</v>
      </c>
      <c r="AT149" s="31">
        <v>177.0</v>
      </c>
      <c r="AU149" s="32">
        <v>87.0</v>
      </c>
      <c r="AV149" s="5">
        <v>103.0</v>
      </c>
      <c r="AW149" s="6">
        <v>161.0</v>
      </c>
      <c r="AX149" s="84">
        <v>0.4056437389770723</v>
      </c>
      <c r="AY149" s="84">
        <v>0.5351681957186545</v>
      </c>
      <c r="AZ149" s="84">
        <v>0.45302013422818793</v>
      </c>
      <c r="BA149" s="84">
        <v>0.45249372736016047</v>
      </c>
      <c r="BB149" s="84">
        <v>5.264068680274625E-4</v>
      </c>
    </row>
    <row r="150" ht="12.75" customHeight="1">
      <c r="A150" s="30" t="s">
        <v>167</v>
      </c>
      <c r="B150" s="68">
        <f t="shared" si="1"/>
        <v>55</v>
      </c>
      <c r="C150" s="69">
        <f t="shared" si="2"/>
        <v>25</v>
      </c>
      <c r="D150" s="68">
        <f t="shared" si="3"/>
        <v>19</v>
      </c>
      <c r="E150" s="69">
        <f t="shared" si="4"/>
        <v>42</v>
      </c>
      <c r="F150" s="85">
        <f t="shared" si="5"/>
        <v>0.6875</v>
      </c>
      <c r="G150" s="86">
        <f t="shared" si="6"/>
        <v>0.3114754098</v>
      </c>
      <c r="H150" s="87">
        <f t="shared" si="7"/>
        <v>0.524822695</v>
      </c>
      <c r="I150" s="88">
        <f t="shared" si="8"/>
        <v>0.6879432624</v>
      </c>
      <c r="J150" s="74">
        <f t="shared" si="9"/>
        <v>0.7625</v>
      </c>
      <c r="K150" s="96"/>
      <c r="L150" s="96"/>
      <c r="M150" s="96"/>
      <c r="N150" s="90">
        <f t="shared" si="10"/>
        <v>0.6875</v>
      </c>
      <c r="O150" s="90">
        <f t="shared" si="11"/>
        <v>0.3114754098</v>
      </c>
      <c r="P150" s="91">
        <f t="shared" si="12"/>
        <v>0.524822695</v>
      </c>
      <c r="Q150" s="92">
        <v>0.4318181818181818</v>
      </c>
      <c r="R150" s="92">
        <v>0.5670103092783505</v>
      </c>
      <c r="S150" s="92"/>
      <c r="T150" s="93"/>
      <c r="U150" s="94"/>
      <c r="V150" s="93"/>
      <c r="W150" s="93"/>
      <c r="X150" s="81"/>
      <c r="Y150" s="95"/>
      <c r="Z150" s="31">
        <v>55.0</v>
      </c>
      <c r="AA150" s="32">
        <v>25.0</v>
      </c>
      <c r="AB150" s="5">
        <v>19.0</v>
      </c>
      <c r="AC150" s="6">
        <v>42.0</v>
      </c>
      <c r="AD150" s="83"/>
      <c r="AE150" s="49"/>
      <c r="AF150" s="84"/>
      <c r="AG150" s="30" t="s">
        <v>167</v>
      </c>
      <c r="AH150" s="31">
        <v>55.0</v>
      </c>
      <c r="AI150" s="32">
        <v>25.0</v>
      </c>
      <c r="AJ150" s="5">
        <v>19.0</v>
      </c>
      <c r="AK150" s="6">
        <v>42.0</v>
      </c>
      <c r="AL150" s="84">
        <f t="shared" si="13"/>
        <v>0.4329896907</v>
      </c>
      <c r="AM150" s="84">
        <f t="shared" si="14"/>
        <v>0.5681818182</v>
      </c>
      <c r="AN150" s="84">
        <f t="shared" si="15"/>
        <v>0.475177305</v>
      </c>
      <c r="AO150" s="84">
        <f t="shared" si="16"/>
        <v>0.4819417327</v>
      </c>
      <c r="AP150" s="84">
        <f t="shared" si="17"/>
        <v>-0.006764427753</v>
      </c>
      <c r="AQ150" s="84"/>
      <c r="AR150" s="84"/>
      <c r="AS150" s="30" t="s">
        <v>349</v>
      </c>
      <c r="AT150" s="31">
        <v>58.0</v>
      </c>
      <c r="AU150" s="32">
        <v>80.0</v>
      </c>
      <c r="AV150" s="5">
        <v>22.0</v>
      </c>
      <c r="AW150" s="6">
        <v>110.0</v>
      </c>
      <c r="AX150" s="84">
        <v>0.436</v>
      </c>
      <c r="AY150" s="84">
        <v>0.48201438848920863</v>
      </c>
      <c r="AZ150" s="84">
        <v>0.4524421593830334</v>
      </c>
      <c r="BA150" s="84">
        <v>0.45188992846043163</v>
      </c>
      <c r="BB150" s="84">
        <v>5.522309226017597E-4</v>
      </c>
    </row>
    <row r="151" ht="12.75" customHeight="1">
      <c r="A151" s="30" t="s">
        <v>168</v>
      </c>
      <c r="B151" s="68">
        <f t="shared" si="1"/>
        <v>305</v>
      </c>
      <c r="C151" s="69">
        <f t="shared" si="2"/>
        <v>114</v>
      </c>
      <c r="D151" s="68">
        <f t="shared" si="3"/>
        <v>127</v>
      </c>
      <c r="E151" s="69">
        <f t="shared" si="4"/>
        <v>123</v>
      </c>
      <c r="F151" s="85">
        <f t="shared" si="5"/>
        <v>0.7279236277</v>
      </c>
      <c r="G151" s="86">
        <f t="shared" si="6"/>
        <v>0.508</v>
      </c>
      <c r="H151" s="87">
        <f t="shared" si="7"/>
        <v>0.6457399103</v>
      </c>
      <c r="I151" s="88">
        <f t="shared" si="8"/>
        <v>0.6397608371</v>
      </c>
      <c r="J151" s="74">
        <f t="shared" si="9"/>
        <v>0.5966587112</v>
      </c>
      <c r="K151" s="96"/>
      <c r="L151" s="96"/>
      <c r="M151" s="96"/>
      <c r="N151" s="90">
        <f t="shared" si="10"/>
        <v>0.7279236277</v>
      </c>
      <c r="O151" s="90">
        <f t="shared" si="11"/>
        <v>0.508</v>
      </c>
      <c r="P151" s="91">
        <f t="shared" si="12"/>
        <v>0.6457399103</v>
      </c>
      <c r="Q151" s="92">
        <v>0.5269709543568465</v>
      </c>
      <c r="R151" s="92">
        <v>0.7126168224299065</v>
      </c>
      <c r="S151" s="92"/>
      <c r="T151" s="93"/>
      <c r="U151" s="94"/>
      <c r="V151" s="93"/>
      <c r="W151" s="93"/>
      <c r="X151" s="81"/>
      <c r="Y151" s="95"/>
      <c r="Z151" s="31">
        <v>305.0</v>
      </c>
      <c r="AA151" s="32">
        <v>114.0</v>
      </c>
      <c r="AB151" s="5">
        <v>127.0</v>
      </c>
      <c r="AC151" s="6">
        <v>123.0</v>
      </c>
      <c r="AD151" s="83"/>
      <c r="AE151" s="49"/>
      <c r="AF151" s="84"/>
      <c r="AG151" s="30" t="s">
        <v>168</v>
      </c>
      <c r="AH151" s="31">
        <v>305.0</v>
      </c>
      <c r="AI151" s="32">
        <v>114.0</v>
      </c>
      <c r="AJ151" s="5">
        <v>127.0</v>
      </c>
      <c r="AK151" s="6">
        <v>123.0</v>
      </c>
      <c r="AL151" s="84">
        <f t="shared" si="13"/>
        <v>0.2873831776</v>
      </c>
      <c r="AM151" s="84">
        <f t="shared" si="14"/>
        <v>0.4730290456</v>
      </c>
      <c r="AN151" s="84">
        <f t="shared" si="15"/>
        <v>0.3542600897</v>
      </c>
      <c r="AO151" s="84">
        <f t="shared" si="16"/>
        <v>0.355036469</v>
      </c>
      <c r="AP151" s="84">
        <f t="shared" si="17"/>
        <v>-0.0007763793549</v>
      </c>
      <c r="AQ151" s="84"/>
      <c r="AR151" s="84"/>
      <c r="AS151" s="2" t="s">
        <v>24</v>
      </c>
      <c r="AT151" s="3">
        <v>168.0</v>
      </c>
      <c r="AU151" s="4">
        <v>55.0</v>
      </c>
      <c r="AV151" s="5">
        <v>65.0</v>
      </c>
      <c r="AW151" s="6">
        <v>58.0</v>
      </c>
      <c r="AX151" s="84">
        <v>0.5019083969465649</v>
      </c>
      <c r="AY151" s="84">
        <v>0.515748031496063</v>
      </c>
      <c r="AZ151" s="84">
        <v>0.506426735218509</v>
      </c>
      <c r="BA151" s="84">
        <v>0.5058716076011299</v>
      </c>
      <c r="BB151" s="84">
        <v>5.551276173790809E-4</v>
      </c>
    </row>
    <row r="152" ht="12.75" customHeight="1">
      <c r="A152" s="30" t="s">
        <v>169</v>
      </c>
      <c r="B152" s="68">
        <f t="shared" si="1"/>
        <v>283</v>
      </c>
      <c r="C152" s="69">
        <f t="shared" si="2"/>
        <v>117</v>
      </c>
      <c r="D152" s="68">
        <f t="shared" si="3"/>
        <v>149</v>
      </c>
      <c r="E152" s="69">
        <f t="shared" si="4"/>
        <v>157</v>
      </c>
      <c r="F152" s="85">
        <f t="shared" si="5"/>
        <v>0.7075</v>
      </c>
      <c r="G152" s="86">
        <f t="shared" si="6"/>
        <v>0.4869281046</v>
      </c>
      <c r="H152" s="87">
        <f t="shared" si="7"/>
        <v>0.611898017</v>
      </c>
      <c r="I152" s="88">
        <f t="shared" si="8"/>
        <v>0.6232294618</v>
      </c>
      <c r="J152" s="74">
        <f t="shared" si="9"/>
        <v>0.765</v>
      </c>
      <c r="K152" s="96"/>
      <c r="L152" s="96"/>
      <c r="M152" s="96"/>
      <c r="N152" s="90">
        <f t="shared" si="10"/>
        <v>0.7075</v>
      </c>
      <c r="O152" s="90">
        <f t="shared" si="11"/>
        <v>0.4869281046</v>
      </c>
      <c r="P152" s="91">
        <f t="shared" si="12"/>
        <v>0.611898017</v>
      </c>
      <c r="Q152" s="92">
        <v>0.5601503759398496</v>
      </c>
      <c r="R152" s="92">
        <v>0.6431818181818182</v>
      </c>
      <c r="S152" s="92"/>
      <c r="T152" s="93"/>
      <c r="U152" s="94"/>
      <c r="V152" s="93"/>
      <c r="W152" s="93"/>
      <c r="X152" s="81"/>
      <c r="Y152" s="95"/>
      <c r="Z152" s="31">
        <v>283.0</v>
      </c>
      <c r="AA152" s="32">
        <v>117.0</v>
      </c>
      <c r="AB152" s="5">
        <v>149.0</v>
      </c>
      <c r="AC152" s="6">
        <v>157.0</v>
      </c>
      <c r="AD152" s="83"/>
      <c r="AE152" s="49"/>
      <c r="AF152" s="84"/>
      <c r="AG152" s="30" t="s">
        <v>169</v>
      </c>
      <c r="AH152" s="31">
        <v>283.0</v>
      </c>
      <c r="AI152" s="32">
        <v>117.0</v>
      </c>
      <c r="AJ152" s="5">
        <v>149.0</v>
      </c>
      <c r="AK152" s="6">
        <v>157.0</v>
      </c>
      <c r="AL152" s="84">
        <f t="shared" si="13"/>
        <v>0.3568181818</v>
      </c>
      <c r="AM152" s="84">
        <f t="shared" si="14"/>
        <v>0.4398496241</v>
      </c>
      <c r="AN152" s="84">
        <f t="shared" si="15"/>
        <v>0.388101983</v>
      </c>
      <c r="AO152" s="84">
        <f t="shared" si="16"/>
        <v>0.3864297016</v>
      </c>
      <c r="AP152" s="84">
        <f t="shared" si="17"/>
        <v>0.001672281403</v>
      </c>
      <c r="AQ152" s="84"/>
      <c r="AR152" s="84"/>
      <c r="AS152" s="30" t="s">
        <v>122</v>
      </c>
      <c r="AT152" s="31">
        <v>271.0</v>
      </c>
      <c r="AU152" s="32">
        <v>79.0</v>
      </c>
      <c r="AV152" s="5">
        <v>137.0</v>
      </c>
      <c r="AW152" s="6">
        <v>78.0</v>
      </c>
      <c r="AX152" s="84">
        <v>0.4978723404255319</v>
      </c>
      <c r="AY152" s="84">
        <v>0.6813186813186813</v>
      </c>
      <c r="AZ152" s="84">
        <v>0.5652759084791387</v>
      </c>
      <c r="BA152" s="84">
        <v>0.564716272377835</v>
      </c>
      <c r="BB152" s="84">
        <v>5.596361013037177E-4</v>
      </c>
    </row>
    <row r="153" ht="12.75" customHeight="1">
      <c r="A153" s="30" t="s">
        <v>170</v>
      </c>
      <c r="B153" s="68">
        <f t="shared" si="1"/>
        <v>414</v>
      </c>
      <c r="C153" s="69">
        <f t="shared" si="2"/>
        <v>179</v>
      </c>
      <c r="D153" s="68">
        <f t="shared" si="3"/>
        <v>226</v>
      </c>
      <c r="E153" s="69">
        <f t="shared" si="4"/>
        <v>219</v>
      </c>
      <c r="F153" s="85">
        <f t="shared" si="5"/>
        <v>0.6981450253</v>
      </c>
      <c r="G153" s="86">
        <f t="shared" si="6"/>
        <v>0.5078651685</v>
      </c>
      <c r="H153" s="87">
        <f t="shared" si="7"/>
        <v>0.6165703276</v>
      </c>
      <c r="I153" s="88">
        <f t="shared" si="8"/>
        <v>0.6098265896</v>
      </c>
      <c r="J153" s="74">
        <f t="shared" si="9"/>
        <v>0.7504215852</v>
      </c>
      <c r="K153" s="96"/>
      <c r="L153" s="96"/>
      <c r="M153" s="96"/>
      <c r="N153" s="90">
        <f t="shared" si="10"/>
        <v>0.6981450253</v>
      </c>
      <c r="O153" s="90">
        <f t="shared" si="11"/>
        <v>0.5078651685</v>
      </c>
      <c r="P153" s="91">
        <f t="shared" si="12"/>
        <v>0.6165703276</v>
      </c>
      <c r="Q153" s="92">
        <v>0.5580246913580247</v>
      </c>
      <c r="R153" s="92">
        <v>0.6540284360189573</v>
      </c>
      <c r="S153" s="92"/>
      <c r="T153" s="93"/>
      <c r="U153" s="94"/>
      <c r="V153" s="93"/>
      <c r="W153" s="93"/>
      <c r="X153" s="81"/>
      <c r="Y153" s="95"/>
      <c r="Z153" s="31">
        <v>414.0</v>
      </c>
      <c r="AA153" s="32">
        <v>179.0</v>
      </c>
      <c r="AB153" s="5">
        <v>226.0</v>
      </c>
      <c r="AC153" s="6">
        <v>219.0</v>
      </c>
      <c r="AD153" s="83"/>
      <c r="AE153" s="49"/>
      <c r="AF153" s="84"/>
      <c r="AG153" s="30" t="s">
        <v>170</v>
      </c>
      <c r="AH153" s="31">
        <v>414.0</v>
      </c>
      <c r="AI153" s="32">
        <v>179.0</v>
      </c>
      <c r="AJ153" s="5">
        <v>226.0</v>
      </c>
      <c r="AK153" s="6">
        <v>219.0</v>
      </c>
      <c r="AL153" s="84">
        <f t="shared" si="13"/>
        <v>0.345971564</v>
      </c>
      <c r="AM153" s="84">
        <f t="shared" si="14"/>
        <v>0.4419753086</v>
      </c>
      <c r="AN153" s="84">
        <f t="shared" si="15"/>
        <v>0.3834296724</v>
      </c>
      <c r="AO153" s="84">
        <f t="shared" si="16"/>
        <v>0.3803921855</v>
      </c>
      <c r="AP153" s="84">
        <f t="shared" si="17"/>
        <v>0.003037486976</v>
      </c>
      <c r="AQ153" s="84"/>
      <c r="AR153" s="84"/>
      <c r="AS153" s="30" t="s">
        <v>336</v>
      </c>
      <c r="AT153" s="31">
        <v>457.0</v>
      </c>
      <c r="AU153" s="32">
        <v>359.0</v>
      </c>
      <c r="AV153" s="5">
        <v>121.0</v>
      </c>
      <c r="AW153" s="6">
        <v>295.0</v>
      </c>
      <c r="AX153" s="84">
        <v>0.2772727272727273</v>
      </c>
      <c r="AY153" s="84">
        <v>0.484375</v>
      </c>
      <c r="AZ153" s="84">
        <v>0.35344827586206895</v>
      </c>
      <c r="BA153" s="84">
        <v>0.3528805802840909</v>
      </c>
      <c r="BB153" s="84">
        <v>5.676955779780335E-4</v>
      </c>
    </row>
    <row r="154" ht="12.75" customHeight="1">
      <c r="A154" s="30" t="s">
        <v>171</v>
      </c>
      <c r="B154" s="68">
        <f t="shared" si="1"/>
        <v>481</v>
      </c>
      <c r="C154" s="69">
        <f t="shared" si="2"/>
        <v>211</v>
      </c>
      <c r="D154" s="68">
        <f t="shared" si="3"/>
        <v>260</v>
      </c>
      <c r="E154" s="69">
        <f t="shared" si="4"/>
        <v>293</v>
      </c>
      <c r="F154" s="85">
        <f t="shared" si="5"/>
        <v>0.6950867052</v>
      </c>
      <c r="G154" s="86">
        <f t="shared" si="6"/>
        <v>0.4701627486</v>
      </c>
      <c r="H154" s="87">
        <f t="shared" si="7"/>
        <v>0.5951807229</v>
      </c>
      <c r="I154" s="88">
        <f t="shared" si="8"/>
        <v>0.621686747</v>
      </c>
      <c r="J154" s="74">
        <f t="shared" si="9"/>
        <v>0.799132948</v>
      </c>
      <c r="K154" s="96"/>
      <c r="L154" s="96"/>
      <c r="M154" s="96"/>
      <c r="N154" s="90">
        <f t="shared" si="10"/>
        <v>0.6950867052</v>
      </c>
      <c r="O154" s="90">
        <f t="shared" si="11"/>
        <v>0.4701627486</v>
      </c>
      <c r="P154" s="91">
        <f t="shared" si="12"/>
        <v>0.5951807229</v>
      </c>
      <c r="Q154" s="92">
        <v>0.5520169851380042</v>
      </c>
      <c r="R154" s="92">
        <v>0.6214470284237726</v>
      </c>
      <c r="S154" s="92"/>
      <c r="T154" s="93"/>
      <c r="U154" s="94"/>
      <c r="V154" s="93"/>
      <c r="W154" s="93"/>
      <c r="X154" s="81"/>
      <c r="Y154" s="95"/>
      <c r="Z154" s="31">
        <v>481.0</v>
      </c>
      <c r="AA154" s="32">
        <v>211.0</v>
      </c>
      <c r="AB154" s="5">
        <v>260.0</v>
      </c>
      <c r="AC154" s="6">
        <v>293.0</v>
      </c>
      <c r="AD154" s="83"/>
      <c r="AE154" s="49"/>
      <c r="AF154" s="84"/>
      <c r="AG154" s="30" t="s">
        <v>171</v>
      </c>
      <c r="AH154" s="31">
        <v>481.0</v>
      </c>
      <c r="AI154" s="32">
        <v>211.0</v>
      </c>
      <c r="AJ154" s="5">
        <v>260.0</v>
      </c>
      <c r="AK154" s="6">
        <v>293.0</v>
      </c>
      <c r="AL154" s="84">
        <f t="shared" si="13"/>
        <v>0.3785529716</v>
      </c>
      <c r="AM154" s="84">
        <f t="shared" si="14"/>
        <v>0.4479830149</v>
      </c>
      <c r="AN154" s="84">
        <f t="shared" si="15"/>
        <v>0.4048192771</v>
      </c>
      <c r="AO154" s="84">
        <f t="shared" si="16"/>
        <v>0.403122471</v>
      </c>
      <c r="AP154" s="84">
        <f t="shared" si="17"/>
        <v>0.001696806098</v>
      </c>
      <c r="AQ154" s="84"/>
      <c r="AR154" s="84"/>
      <c r="AS154" s="2" t="s">
        <v>46</v>
      </c>
      <c r="AT154" s="3">
        <v>431.0</v>
      </c>
      <c r="AU154" s="4">
        <v>207.0</v>
      </c>
      <c r="AV154" s="5">
        <v>184.0</v>
      </c>
      <c r="AW154" s="6">
        <v>232.0</v>
      </c>
      <c r="AX154" s="84">
        <v>0.35959885386819485</v>
      </c>
      <c r="AY154" s="84">
        <v>0.4613466334164589</v>
      </c>
      <c r="AZ154" s="84">
        <v>0.39672429481346677</v>
      </c>
      <c r="BA154" s="84">
        <v>0.39614944276357816</v>
      </c>
      <c r="BB154" s="84">
        <v>5.748520498886078E-4</v>
      </c>
    </row>
    <row r="155" ht="12.75" customHeight="1">
      <c r="A155" s="30" t="s">
        <v>172</v>
      </c>
      <c r="B155" s="68">
        <f t="shared" si="1"/>
        <v>325</v>
      </c>
      <c r="C155" s="69">
        <f t="shared" si="2"/>
        <v>131</v>
      </c>
      <c r="D155" s="68">
        <f t="shared" si="3"/>
        <v>161</v>
      </c>
      <c r="E155" s="69">
        <f t="shared" si="4"/>
        <v>263</v>
      </c>
      <c r="F155" s="85">
        <f t="shared" si="5"/>
        <v>0.7127192982</v>
      </c>
      <c r="G155" s="86">
        <f t="shared" si="6"/>
        <v>0.3797169811</v>
      </c>
      <c r="H155" s="87">
        <f t="shared" si="7"/>
        <v>0.5522727273</v>
      </c>
      <c r="I155" s="88">
        <f t="shared" si="8"/>
        <v>0.6681818182</v>
      </c>
      <c r="J155" s="74">
        <f t="shared" si="9"/>
        <v>0.9298245614</v>
      </c>
      <c r="K155" s="96"/>
      <c r="L155" s="96"/>
      <c r="M155" s="96"/>
      <c r="N155" s="90">
        <f t="shared" si="10"/>
        <v>0.7127192982</v>
      </c>
      <c r="O155" s="90">
        <f t="shared" si="11"/>
        <v>0.3797169811</v>
      </c>
      <c r="P155" s="91">
        <f t="shared" si="12"/>
        <v>0.5522727273</v>
      </c>
      <c r="Q155" s="92">
        <v>0.5513698630136986</v>
      </c>
      <c r="R155" s="92">
        <v>0.5527210884353742</v>
      </c>
      <c r="S155" s="92"/>
      <c r="T155" s="93"/>
      <c r="U155" s="94"/>
      <c r="V155" s="93"/>
      <c r="W155" s="93"/>
      <c r="X155" s="81"/>
      <c r="Y155" s="95"/>
      <c r="Z155" s="31">
        <v>325.0</v>
      </c>
      <c r="AA155" s="32">
        <v>131.0</v>
      </c>
      <c r="AB155" s="5">
        <v>161.0</v>
      </c>
      <c r="AC155" s="6">
        <v>263.0</v>
      </c>
      <c r="AD155" s="83"/>
      <c r="AE155" s="49"/>
      <c r="AF155" s="84"/>
      <c r="AG155" s="30" t="s">
        <v>172</v>
      </c>
      <c r="AH155" s="31">
        <v>325.0</v>
      </c>
      <c r="AI155" s="32">
        <v>131.0</v>
      </c>
      <c r="AJ155" s="5">
        <v>161.0</v>
      </c>
      <c r="AK155" s="6">
        <v>263.0</v>
      </c>
      <c r="AL155" s="84">
        <f t="shared" si="13"/>
        <v>0.4472789116</v>
      </c>
      <c r="AM155" s="84">
        <f t="shared" si="14"/>
        <v>0.448630137</v>
      </c>
      <c r="AN155" s="84">
        <f t="shared" si="15"/>
        <v>0.4477272727</v>
      </c>
      <c r="AO155" s="84">
        <f t="shared" si="16"/>
        <v>0.4466105227</v>
      </c>
      <c r="AP155" s="84">
        <f t="shared" si="17"/>
        <v>0.001116750005</v>
      </c>
      <c r="AQ155" s="84"/>
      <c r="AR155" s="84"/>
      <c r="AS155" s="30" t="s">
        <v>323</v>
      </c>
      <c r="AT155" s="31">
        <v>234.0</v>
      </c>
      <c r="AU155" s="32">
        <v>175.0</v>
      </c>
      <c r="AV155" s="5">
        <v>152.0</v>
      </c>
      <c r="AW155" s="6">
        <v>266.0</v>
      </c>
      <c r="AX155" s="84">
        <v>0.23529411764705882</v>
      </c>
      <c r="AY155" s="84">
        <v>0.4019607843137255</v>
      </c>
      <c r="AZ155" s="84">
        <v>0.2965186074429772</v>
      </c>
      <c r="BA155" s="84">
        <v>0.2959094545098039</v>
      </c>
      <c r="BB155" s="84">
        <v>6.091529331733181E-4</v>
      </c>
    </row>
    <row r="156" ht="12.75" customHeight="1">
      <c r="A156" s="30" t="s">
        <v>173</v>
      </c>
      <c r="B156" s="68">
        <f t="shared" si="1"/>
        <v>203</v>
      </c>
      <c r="C156" s="69">
        <f t="shared" si="2"/>
        <v>107</v>
      </c>
      <c r="D156" s="68">
        <f t="shared" si="3"/>
        <v>108</v>
      </c>
      <c r="E156" s="69">
        <f t="shared" si="4"/>
        <v>137</v>
      </c>
      <c r="F156" s="85">
        <f t="shared" si="5"/>
        <v>0.6548387097</v>
      </c>
      <c r="G156" s="86">
        <f t="shared" si="6"/>
        <v>0.4408163265</v>
      </c>
      <c r="H156" s="87">
        <f t="shared" si="7"/>
        <v>0.5603603604</v>
      </c>
      <c r="I156" s="88">
        <f t="shared" si="8"/>
        <v>0.6126126126</v>
      </c>
      <c r="J156" s="74">
        <f t="shared" si="9"/>
        <v>0.7903225806</v>
      </c>
      <c r="K156" s="96"/>
      <c r="L156" s="96"/>
      <c r="M156" s="96"/>
      <c r="N156" s="90">
        <f t="shared" si="10"/>
        <v>0.6548387097</v>
      </c>
      <c r="O156" s="90">
        <f t="shared" si="11"/>
        <v>0.4408163265</v>
      </c>
      <c r="P156" s="91">
        <f t="shared" si="12"/>
        <v>0.5603603604</v>
      </c>
      <c r="Q156" s="92">
        <v>0.5023255813953489</v>
      </c>
      <c r="R156" s="92">
        <v>0.5970588235294118</v>
      </c>
      <c r="S156" s="92"/>
      <c r="T156" s="93"/>
      <c r="U156" s="94"/>
      <c r="V156" s="93"/>
      <c r="W156" s="93"/>
      <c r="X156" s="81"/>
      <c r="Y156" s="95"/>
      <c r="Z156" s="31">
        <v>203.0</v>
      </c>
      <c r="AA156" s="32">
        <v>107.0</v>
      </c>
      <c r="AB156" s="5">
        <v>108.0</v>
      </c>
      <c r="AC156" s="6">
        <v>137.0</v>
      </c>
      <c r="AD156" s="83"/>
      <c r="AE156" s="49"/>
      <c r="AF156" s="84"/>
      <c r="AG156" s="30" t="s">
        <v>173</v>
      </c>
      <c r="AH156" s="31">
        <v>203.0</v>
      </c>
      <c r="AI156" s="32">
        <v>107.0</v>
      </c>
      <c r="AJ156" s="5">
        <v>108.0</v>
      </c>
      <c r="AK156" s="6">
        <v>137.0</v>
      </c>
      <c r="AL156" s="84">
        <f t="shared" si="13"/>
        <v>0.4029411765</v>
      </c>
      <c r="AM156" s="84">
        <f t="shared" si="14"/>
        <v>0.4976744186</v>
      </c>
      <c r="AN156" s="84">
        <f t="shared" si="15"/>
        <v>0.4396396396</v>
      </c>
      <c r="AO156" s="84">
        <f t="shared" si="16"/>
        <v>0.4368924176</v>
      </c>
      <c r="AP156" s="84">
        <f t="shared" si="17"/>
        <v>0.00274722202</v>
      </c>
      <c r="AQ156" s="84"/>
      <c r="AR156" s="84"/>
      <c r="AS156" s="30" t="s">
        <v>239</v>
      </c>
      <c r="AT156" s="31">
        <v>104.0</v>
      </c>
      <c r="AU156" s="32">
        <v>65.0</v>
      </c>
      <c r="AV156" s="5">
        <v>52.0</v>
      </c>
      <c r="AW156" s="6">
        <v>88.0</v>
      </c>
      <c r="AX156" s="84">
        <v>0.23178807947019867</v>
      </c>
      <c r="AY156" s="84">
        <v>0.3023255813953488</v>
      </c>
      <c r="AZ156" s="84">
        <v>0.25738396624472576</v>
      </c>
      <c r="BA156" s="84">
        <v>0.25676390747574307</v>
      </c>
      <c r="BB156" s="84">
        <v>6.200587689826897E-4</v>
      </c>
    </row>
    <row r="157" ht="12.75" customHeight="1">
      <c r="A157" s="30" t="s">
        <v>174</v>
      </c>
      <c r="B157" s="68">
        <f t="shared" si="1"/>
        <v>579</v>
      </c>
      <c r="C157" s="69">
        <f t="shared" si="2"/>
        <v>509</v>
      </c>
      <c r="D157" s="68">
        <f t="shared" si="3"/>
        <v>211</v>
      </c>
      <c r="E157" s="69">
        <f t="shared" si="4"/>
        <v>459</v>
      </c>
      <c r="F157" s="85">
        <f t="shared" si="5"/>
        <v>0.5321691176</v>
      </c>
      <c r="G157" s="86">
        <f t="shared" si="6"/>
        <v>0.3149253731</v>
      </c>
      <c r="H157" s="87">
        <f t="shared" si="7"/>
        <v>0.449374289</v>
      </c>
      <c r="I157" s="88">
        <f t="shared" si="8"/>
        <v>0.590443686</v>
      </c>
      <c r="J157" s="74">
        <f t="shared" si="9"/>
        <v>0.6158088235</v>
      </c>
      <c r="K157" s="96"/>
      <c r="L157" s="96"/>
      <c r="M157" s="96"/>
      <c r="N157" s="90">
        <f t="shared" si="10"/>
        <v>0.5321691176</v>
      </c>
      <c r="O157" s="90">
        <f t="shared" si="11"/>
        <v>0.3149253731</v>
      </c>
      <c r="P157" s="91">
        <f t="shared" si="12"/>
        <v>0.449374289</v>
      </c>
      <c r="Q157" s="92">
        <v>0.29305555555555557</v>
      </c>
      <c r="R157" s="92">
        <v>0.5578034682080925</v>
      </c>
      <c r="S157" s="92"/>
      <c r="T157" s="93"/>
      <c r="U157" s="94"/>
      <c r="V157" s="93"/>
      <c r="W157" s="93"/>
      <c r="X157" s="81"/>
      <c r="Y157" s="95"/>
      <c r="Z157" s="31">
        <v>579.0</v>
      </c>
      <c r="AA157" s="32">
        <v>509.0</v>
      </c>
      <c r="AB157" s="5">
        <v>211.0</v>
      </c>
      <c r="AC157" s="6">
        <v>459.0</v>
      </c>
      <c r="AD157" s="83"/>
      <c r="AE157" s="49"/>
      <c r="AF157" s="84"/>
      <c r="AG157" s="30" t="s">
        <v>174</v>
      </c>
      <c r="AH157" s="31">
        <v>579.0</v>
      </c>
      <c r="AI157" s="32">
        <v>509.0</v>
      </c>
      <c r="AJ157" s="5">
        <v>211.0</v>
      </c>
      <c r="AK157" s="6">
        <v>459.0</v>
      </c>
      <c r="AL157" s="84">
        <f t="shared" si="13"/>
        <v>0.4421965318</v>
      </c>
      <c r="AM157" s="84">
        <f t="shared" si="14"/>
        <v>0.7069444444</v>
      </c>
      <c r="AN157" s="84">
        <f t="shared" si="15"/>
        <v>0.550625711</v>
      </c>
      <c r="AO157" s="84">
        <f t="shared" si="16"/>
        <v>0.5391810004</v>
      </c>
      <c r="AP157" s="84">
        <f t="shared" si="17"/>
        <v>0.01144471067</v>
      </c>
      <c r="AQ157" s="84"/>
      <c r="AR157" s="84"/>
      <c r="AS157" s="30" t="s">
        <v>295</v>
      </c>
      <c r="AT157" s="31">
        <v>28.0</v>
      </c>
      <c r="AU157" s="32">
        <v>26.0</v>
      </c>
      <c r="AV157" s="5">
        <v>4.0</v>
      </c>
      <c r="AW157" s="6">
        <v>36.0</v>
      </c>
      <c r="AX157" s="84">
        <v>0.5722543352601156</v>
      </c>
      <c r="AY157" s="84">
        <v>0.6052631578947368</v>
      </c>
      <c r="AZ157" s="84">
        <v>0.5839552238805971</v>
      </c>
      <c r="BA157" s="84">
        <v>0.5833264665835107</v>
      </c>
      <c r="BB157" s="84">
        <v>6.287572970863353E-4</v>
      </c>
    </row>
    <row r="158" ht="12.75" customHeight="1">
      <c r="A158" s="30" t="s">
        <v>175</v>
      </c>
      <c r="B158" s="68">
        <f t="shared" si="1"/>
        <v>635</v>
      </c>
      <c r="C158" s="69">
        <f t="shared" si="2"/>
        <v>615</v>
      </c>
      <c r="D158" s="68">
        <f t="shared" si="3"/>
        <v>93</v>
      </c>
      <c r="E158" s="69">
        <f t="shared" si="4"/>
        <v>231</v>
      </c>
      <c r="F158" s="85">
        <f t="shared" si="5"/>
        <v>0.508</v>
      </c>
      <c r="G158" s="86">
        <f t="shared" si="6"/>
        <v>0.287037037</v>
      </c>
      <c r="H158" s="87">
        <f t="shared" si="7"/>
        <v>0.4625158831</v>
      </c>
      <c r="I158" s="88">
        <f t="shared" si="8"/>
        <v>0.5501905972</v>
      </c>
      <c r="J158" s="74">
        <f t="shared" si="9"/>
        <v>0.2592</v>
      </c>
      <c r="K158" s="96"/>
      <c r="L158" s="96"/>
      <c r="M158" s="96"/>
      <c r="N158" s="90">
        <f t="shared" si="10"/>
        <v>0.508</v>
      </c>
      <c r="O158" s="90">
        <f t="shared" si="11"/>
        <v>0.287037037</v>
      </c>
      <c r="P158" s="91">
        <f t="shared" si="12"/>
        <v>0.4625158831</v>
      </c>
      <c r="Q158" s="92">
        <v>0.13135593220338984</v>
      </c>
      <c r="R158" s="92">
        <v>0.733256351039261</v>
      </c>
      <c r="S158" s="92"/>
      <c r="T158" s="93"/>
      <c r="U158" s="94"/>
      <c r="V158" s="93"/>
      <c r="W158" s="93"/>
      <c r="X158" s="81"/>
      <c r="Y158" s="95"/>
      <c r="Z158" s="31">
        <v>635.0</v>
      </c>
      <c r="AA158" s="32">
        <v>615.0</v>
      </c>
      <c r="AB158" s="5">
        <v>93.0</v>
      </c>
      <c r="AC158" s="6">
        <v>231.0</v>
      </c>
      <c r="AD158" s="83"/>
      <c r="AE158" s="49"/>
      <c r="AF158" s="84"/>
      <c r="AG158" s="30" t="s">
        <v>175</v>
      </c>
      <c r="AH158" s="31">
        <v>635.0</v>
      </c>
      <c r="AI158" s="32">
        <v>615.0</v>
      </c>
      <c r="AJ158" s="5">
        <v>93.0</v>
      </c>
      <c r="AK158" s="6">
        <v>231.0</v>
      </c>
      <c r="AL158" s="84">
        <f t="shared" si="13"/>
        <v>0.266743649</v>
      </c>
      <c r="AM158" s="84">
        <f t="shared" si="14"/>
        <v>0.8686440678</v>
      </c>
      <c r="AN158" s="84">
        <f t="shared" si="15"/>
        <v>0.5374841169</v>
      </c>
      <c r="AO158" s="84">
        <f t="shared" si="16"/>
        <v>0.4887206353</v>
      </c>
      <c r="AP158" s="84">
        <f t="shared" si="17"/>
        <v>0.04876348159</v>
      </c>
      <c r="AQ158" s="84"/>
      <c r="AR158" s="84"/>
      <c r="AS158" s="2" t="s">
        <v>94</v>
      </c>
      <c r="AT158" s="3">
        <v>535.0</v>
      </c>
      <c r="AU158" s="4">
        <v>294.0</v>
      </c>
      <c r="AV158" s="5">
        <v>242.0</v>
      </c>
      <c r="AW158" s="6">
        <v>525.0</v>
      </c>
      <c r="AX158" s="84">
        <v>0.4585492227979275</v>
      </c>
      <c r="AY158" s="84">
        <v>0.7272727272727273</v>
      </c>
      <c r="AZ158" s="84">
        <v>0.5576451349141456</v>
      </c>
      <c r="BA158" s="84">
        <v>0.5570080963918982</v>
      </c>
      <c r="BB158" s="84">
        <v>6.370385222473907E-4</v>
      </c>
    </row>
    <row r="159" ht="12.75" customHeight="1">
      <c r="A159" s="30" t="s">
        <v>176</v>
      </c>
      <c r="B159" s="68">
        <f t="shared" si="1"/>
        <v>82</v>
      </c>
      <c r="C159" s="69">
        <f t="shared" si="2"/>
        <v>66</v>
      </c>
      <c r="D159" s="68">
        <f t="shared" si="3"/>
        <v>26</v>
      </c>
      <c r="E159" s="69">
        <f t="shared" si="4"/>
        <v>49</v>
      </c>
      <c r="F159" s="85">
        <f t="shared" si="5"/>
        <v>0.5540540541</v>
      </c>
      <c r="G159" s="86">
        <f t="shared" si="6"/>
        <v>0.3466666667</v>
      </c>
      <c r="H159" s="87">
        <f t="shared" si="7"/>
        <v>0.4843049327</v>
      </c>
      <c r="I159" s="88">
        <f t="shared" si="8"/>
        <v>0.5874439462</v>
      </c>
      <c r="J159" s="74">
        <f t="shared" si="9"/>
        <v>0.5067567568</v>
      </c>
      <c r="K159" s="96"/>
      <c r="L159" s="96"/>
      <c r="M159" s="96"/>
      <c r="N159" s="90">
        <f t="shared" si="10"/>
        <v>0.5540540541</v>
      </c>
      <c r="O159" s="90">
        <f t="shared" si="11"/>
        <v>0.3466666667</v>
      </c>
      <c r="P159" s="91">
        <f t="shared" si="12"/>
        <v>0.4843049327</v>
      </c>
      <c r="Q159" s="92">
        <v>0.2826086956521739</v>
      </c>
      <c r="R159" s="92">
        <v>0.6259541984732825</v>
      </c>
      <c r="S159" s="92"/>
      <c r="T159" s="93"/>
      <c r="U159" s="94"/>
      <c r="V159" s="93"/>
      <c r="W159" s="93"/>
      <c r="X159" s="81"/>
      <c r="Y159" s="95"/>
      <c r="Z159" s="31">
        <v>82.0</v>
      </c>
      <c r="AA159" s="32">
        <v>66.0</v>
      </c>
      <c r="AB159" s="5">
        <v>26.0</v>
      </c>
      <c r="AC159" s="6">
        <v>49.0</v>
      </c>
      <c r="AD159" s="83"/>
      <c r="AE159" s="49"/>
      <c r="AF159" s="84"/>
      <c r="AG159" s="30" t="s">
        <v>176</v>
      </c>
      <c r="AH159" s="31">
        <v>82.0</v>
      </c>
      <c r="AI159" s="32">
        <v>66.0</v>
      </c>
      <c r="AJ159" s="5">
        <v>26.0</v>
      </c>
      <c r="AK159" s="6">
        <v>49.0</v>
      </c>
      <c r="AL159" s="84">
        <f t="shared" si="13"/>
        <v>0.3740458015</v>
      </c>
      <c r="AM159" s="84">
        <f t="shared" si="14"/>
        <v>0.7173913043</v>
      </c>
      <c r="AN159" s="84">
        <f t="shared" si="15"/>
        <v>0.5156950673</v>
      </c>
      <c r="AO159" s="84">
        <f t="shared" si="16"/>
        <v>0.5001679573</v>
      </c>
      <c r="AP159" s="84">
        <f t="shared" si="17"/>
        <v>0.01552710997</v>
      </c>
      <c r="AQ159" s="84"/>
      <c r="AR159" s="84"/>
      <c r="AS159" s="2" t="s">
        <v>77</v>
      </c>
      <c r="AT159" s="3">
        <v>162.0</v>
      </c>
      <c r="AU159" s="4">
        <v>144.0</v>
      </c>
      <c r="AV159" s="5">
        <v>39.0</v>
      </c>
      <c r="AW159" s="6">
        <v>139.0</v>
      </c>
      <c r="AX159" s="84">
        <v>0.4452296819787986</v>
      </c>
      <c r="AY159" s="84">
        <v>0.4034090909090909</v>
      </c>
      <c r="AZ159" s="84">
        <v>0.42919389978213507</v>
      </c>
      <c r="BA159" s="84">
        <v>0.4285554986034371</v>
      </c>
      <c r="BB159" s="84">
        <v>6.38401178697956E-4</v>
      </c>
    </row>
    <row r="160" ht="12.75" customHeight="1">
      <c r="A160" s="30" t="s">
        <v>177</v>
      </c>
      <c r="B160" s="68">
        <f t="shared" si="1"/>
        <v>37</v>
      </c>
      <c r="C160" s="69">
        <f t="shared" si="2"/>
        <v>39</v>
      </c>
      <c r="D160" s="68">
        <f t="shared" si="3"/>
        <v>8</v>
      </c>
      <c r="E160" s="69">
        <f t="shared" si="4"/>
        <v>34</v>
      </c>
      <c r="F160" s="85">
        <f t="shared" si="5"/>
        <v>0.4868421053</v>
      </c>
      <c r="G160" s="86">
        <f t="shared" si="6"/>
        <v>0.1904761905</v>
      </c>
      <c r="H160" s="87">
        <f t="shared" si="7"/>
        <v>0.3813559322</v>
      </c>
      <c r="I160" s="88">
        <f t="shared" si="8"/>
        <v>0.6016949153</v>
      </c>
      <c r="J160" s="74">
        <f t="shared" si="9"/>
        <v>0.5526315789</v>
      </c>
      <c r="K160" s="96"/>
      <c r="L160" s="96"/>
      <c r="M160" s="96"/>
      <c r="N160" s="90">
        <f t="shared" si="10"/>
        <v>0.4868421053</v>
      </c>
      <c r="O160" s="90">
        <f t="shared" si="11"/>
        <v>0.1904761905</v>
      </c>
      <c r="P160" s="91">
        <f t="shared" si="12"/>
        <v>0.3813559322</v>
      </c>
      <c r="Q160" s="92">
        <v>0.1702127659574468</v>
      </c>
      <c r="R160" s="92">
        <v>0.5211267605633803</v>
      </c>
      <c r="S160" s="92"/>
      <c r="T160" s="93"/>
      <c r="U160" s="94"/>
      <c r="V160" s="93"/>
      <c r="W160" s="93"/>
      <c r="X160" s="81"/>
      <c r="Y160" s="95"/>
      <c r="Z160" s="31">
        <v>37.0</v>
      </c>
      <c r="AA160" s="32">
        <v>39.0</v>
      </c>
      <c r="AB160" s="5">
        <v>8.0</v>
      </c>
      <c r="AC160" s="6">
        <v>34.0</v>
      </c>
      <c r="AD160" s="83"/>
      <c r="AE160" s="49"/>
      <c r="AF160" s="84"/>
      <c r="AG160" s="30" t="s">
        <v>177</v>
      </c>
      <c r="AH160" s="31">
        <v>37.0</v>
      </c>
      <c r="AI160" s="32">
        <v>39.0</v>
      </c>
      <c r="AJ160" s="5">
        <v>8.0</v>
      </c>
      <c r="AK160" s="6">
        <v>34.0</v>
      </c>
      <c r="AL160" s="84">
        <f t="shared" si="13"/>
        <v>0.4788732394</v>
      </c>
      <c r="AM160" s="84">
        <f t="shared" si="14"/>
        <v>0.829787234</v>
      </c>
      <c r="AN160" s="84">
        <f t="shared" si="15"/>
        <v>0.6186440678</v>
      </c>
      <c r="AO160" s="84">
        <f t="shared" si="16"/>
        <v>0.6078044157</v>
      </c>
      <c r="AP160" s="84">
        <f t="shared" si="17"/>
        <v>0.01083965211</v>
      </c>
      <c r="AQ160" s="84"/>
      <c r="AR160" s="84"/>
      <c r="AS160" s="30" t="s">
        <v>172</v>
      </c>
      <c r="AT160" s="31">
        <v>325.0</v>
      </c>
      <c r="AU160" s="32">
        <v>131.0</v>
      </c>
      <c r="AV160" s="5">
        <v>161.0</v>
      </c>
      <c r="AW160" s="6">
        <v>263.0</v>
      </c>
      <c r="AX160" s="84">
        <v>0.21951219512195122</v>
      </c>
      <c r="AY160" s="84">
        <v>0.2018348623853211</v>
      </c>
      <c r="AZ160" s="84">
        <v>0.21245421245421245</v>
      </c>
      <c r="BA160" s="84">
        <v>0.21178245825016784</v>
      </c>
      <c r="BB160" s="84">
        <v>6.717542040446112E-4</v>
      </c>
    </row>
    <row r="161" ht="12.75" customHeight="1">
      <c r="A161" s="30" t="s">
        <v>178</v>
      </c>
      <c r="B161" s="68">
        <f t="shared" si="1"/>
        <v>488</v>
      </c>
      <c r="C161" s="69">
        <f t="shared" si="2"/>
        <v>166</v>
      </c>
      <c r="D161" s="68">
        <f t="shared" si="3"/>
        <v>189</v>
      </c>
      <c r="E161" s="69">
        <f t="shared" si="4"/>
        <v>141</v>
      </c>
      <c r="F161" s="85">
        <f t="shared" si="5"/>
        <v>0.74617737</v>
      </c>
      <c r="G161" s="86">
        <f t="shared" si="6"/>
        <v>0.5727272727</v>
      </c>
      <c r="H161" s="87">
        <f t="shared" si="7"/>
        <v>0.6880081301</v>
      </c>
      <c r="I161" s="88">
        <f t="shared" si="8"/>
        <v>0.6392276423</v>
      </c>
      <c r="J161" s="74">
        <f t="shared" si="9"/>
        <v>0.504587156</v>
      </c>
      <c r="K161" s="96"/>
      <c r="L161" s="96"/>
      <c r="M161" s="96"/>
      <c r="N161" s="90">
        <f t="shared" si="10"/>
        <v>0.74617737</v>
      </c>
      <c r="O161" s="90">
        <f t="shared" si="11"/>
        <v>0.5727272727</v>
      </c>
      <c r="P161" s="91">
        <f t="shared" si="12"/>
        <v>0.6880081301</v>
      </c>
      <c r="Q161" s="92">
        <v>0.532394366197183</v>
      </c>
      <c r="R161" s="92">
        <v>0.7758346581875993</v>
      </c>
      <c r="S161" s="92"/>
      <c r="T161" s="93"/>
      <c r="U161" s="94"/>
      <c r="V161" s="93"/>
      <c r="W161" s="93"/>
      <c r="X161" s="81"/>
      <c r="Y161" s="95"/>
      <c r="Z161" s="31">
        <v>488.0</v>
      </c>
      <c r="AA161" s="32">
        <v>166.0</v>
      </c>
      <c r="AB161" s="5">
        <v>189.0</v>
      </c>
      <c r="AC161" s="6">
        <v>141.0</v>
      </c>
      <c r="AD161" s="83"/>
      <c r="AE161" s="49"/>
      <c r="AF161" s="84"/>
      <c r="AG161" s="30" t="s">
        <v>178</v>
      </c>
      <c r="AH161" s="31">
        <v>488.0</v>
      </c>
      <c r="AI161" s="32">
        <v>166.0</v>
      </c>
      <c r="AJ161" s="5">
        <v>189.0</v>
      </c>
      <c r="AK161" s="6">
        <v>141.0</v>
      </c>
      <c r="AL161" s="84">
        <f t="shared" si="13"/>
        <v>0.2241653418</v>
      </c>
      <c r="AM161" s="84">
        <f t="shared" si="14"/>
        <v>0.4676056338</v>
      </c>
      <c r="AN161" s="84">
        <f t="shared" si="15"/>
        <v>0.3119918699</v>
      </c>
      <c r="AO161" s="84">
        <f t="shared" si="16"/>
        <v>0.3132437937</v>
      </c>
      <c r="AP161" s="84">
        <f t="shared" si="17"/>
        <v>-0.001251923743</v>
      </c>
      <c r="AQ161" s="84"/>
      <c r="AR161" s="84"/>
      <c r="AS161" s="2" t="s">
        <v>20</v>
      </c>
      <c r="AT161" s="3">
        <v>337.0</v>
      </c>
      <c r="AU161" s="4">
        <v>132.0</v>
      </c>
      <c r="AV161" s="5">
        <v>117.0</v>
      </c>
      <c r="AW161" s="6">
        <v>114.0</v>
      </c>
      <c r="AX161" s="84">
        <v>0.4472049689440994</v>
      </c>
      <c r="AY161" s="84">
        <v>0.3877551020408163</v>
      </c>
      <c r="AZ161" s="84">
        <v>0.4247104247104247</v>
      </c>
      <c r="BA161" s="84">
        <v>0.4239948769831411</v>
      </c>
      <c r="BB161" s="84">
        <v>7.155477272836053E-4</v>
      </c>
    </row>
    <row r="162" ht="12.75" customHeight="1">
      <c r="A162" s="30" t="s">
        <v>179</v>
      </c>
      <c r="B162" s="68">
        <f t="shared" si="1"/>
        <v>416</v>
      </c>
      <c r="C162" s="69">
        <f t="shared" si="2"/>
        <v>167</v>
      </c>
      <c r="D162" s="68">
        <f t="shared" si="3"/>
        <v>236</v>
      </c>
      <c r="E162" s="69">
        <f t="shared" si="4"/>
        <v>251</v>
      </c>
      <c r="F162" s="85">
        <f t="shared" si="5"/>
        <v>0.7135506003</v>
      </c>
      <c r="G162" s="86">
        <f t="shared" si="6"/>
        <v>0.4845995893</v>
      </c>
      <c r="H162" s="87">
        <f t="shared" si="7"/>
        <v>0.6093457944</v>
      </c>
      <c r="I162" s="88">
        <f t="shared" si="8"/>
        <v>0.623364486</v>
      </c>
      <c r="J162" s="74">
        <f t="shared" si="9"/>
        <v>0.8353344768</v>
      </c>
      <c r="K162" s="96"/>
      <c r="L162" s="96"/>
      <c r="M162" s="96"/>
      <c r="N162" s="90">
        <f t="shared" si="10"/>
        <v>0.7135506003</v>
      </c>
      <c r="O162" s="90">
        <f t="shared" si="11"/>
        <v>0.4845995893</v>
      </c>
      <c r="P162" s="91">
        <f t="shared" si="12"/>
        <v>0.6093457944</v>
      </c>
      <c r="Q162" s="92">
        <v>0.5856079404466501</v>
      </c>
      <c r="R162" s="92">
        <v>0.623688155922039</v>
      </c>
      <c r="S162" s="92"/>
      <c r="T162" s="93"/>
      <c r="U162" s="94"/>
      <c r="V162" s="93"/>
      <c r="W162" s="93"/>
      <c r="X162" s="81"/>
      <c r="Y162" s="95"/>
      <c r="Z162" s="31">
        <v>416.0</v>
      </c>
      <c r="AA162" s="32">
        <v>167.0</v>
      </c>
      <c r="AB162" s="5">
        <v>236.0</v>
      </c>
      <c r="AC162" s="6">
        <v>251.0</v>
      </c>
      <c r="AD162" s="83"/>
      <c r="AE162" s="49"/>
      <c r="AF162" s="84"/>
      <c r="AG162" s="30" t="s">
        <v>179</v>
      </c>
      <c r="AH162" s="31">
        <v>416.0</v>
      </c>
      <c r="AI162" s="32">
        <v>167.0</v>
      </c>
      <c r="AJ162" s="5">
        <v>236.0</v>
      </c>
      <c r="AK162" s="6">
        <v>251.0</v>
      </c>
      <c r="AL162" s="84">
        <f t="shared" si="13"/>
        <v>0.3763118441</v>
      </c>
      <c r="AM162" s="84">
        <f t="shared" si="14"/>
        <v>0.4143920596</v>
      </c>
      <c r="AN162" s="84">
        <f t="shared" si="15"/>
        <v>0.3906542056</v>
      </c>
      <c r="AO162" s="84">
        <f t="shared" si="16"/>
        <v>0.3892584866</v>
      </c>
      <c r="AP162" s="84">
        <f t="shared" si="17"/>
        <v>0.001395719</v>
      </c>
      <c r="AQ162" s="84"/>
      <c r="AR162" s="84"/>
      <c r="AS162" s="30" t="s">
        <v>229</v>
      </c>
      <c r="AT162" s="31">
        <v>545.0</v>
      </c>
      <c r="AU162" s="32">
        <v>439.0</v>
      </c>
      <c r="AV162" s="5">
        <v>211.0</v>
      </c>
      <c r="AW162" s="6">
        <v>507.0</v>
      </c>
      <c r="AX162" s="84">
        <v>0.40631163708086787</v>
      </c>
      <c r="AY162" s="84">
        <v>0.5204081632653061</v>
      </c>
      <c r="AZ162" s="84">
        <v>0.44818976279650435</v>
      </c>
      <c r="BA162" s="84">
        <v>0.44744181671859273</v>
      </c>
      <c r="BB162" s="84">
        <v>7.479460779116209E-4</v>
      </c>
    </row>
    <row r="163" ht="12.75" customHeight="1">
      <c r="A163" s="30" t="s">
        <v>180</v>
      </c>
      <c r="B163" s="68">
        <f t="shared" si="1"/>
        <v>123</v>
      </c>
      <c r="C163" s="69">
        <f t="shared" si="2"/>
        <v>65</v>
      </c>
      <c r="D163" s="68">
        <f t="shared" si="3"/>
        <v>34</v>
      </c>
      <c r="E163" s="69">
        <f t="shared" si="4"/>
        <v>35</v>
      </c>
      <c r="F163" s="85">
        <f t="shared" si="5"/>
        <v>0.6542553191</v>
      </c>
      <c r="G163" s="86">
        <f t="shared" si="6"/>
        <v>0.4927536232</v>
      </c>
      <c r="H163" s="87">
        <f t="shared" si="7"/>
        <v>0.6108949416</v>
      </c>
      <c r="I163" s="88">
        <f t="shared" si="8"/>
        <v>0.6147859922</v>
      </c>
      <c r="J163" s="74">
        <f t="shared" si="9"/>
        <v>0.3670212766</v>
      </c>
      <c r="K163" s="96"/>
      <c r="L163" s="96"/>
      <c r="M163" s="96"/>
      <c r="N163" s="90">
        <f t="shared" si="10"/>
        <v>0.6542553191</v>
      </c>
      <c r="O163" s="90">
        <f t="shared" si="11"/>
        <v>0.4927536232</v>
      </c>
      <c r="P163" s="91">
        <f t="shared" si="12"/>
        <v>0.6108949416</v>
      </c>
      <c r="Q163" s="92">
        <v>0.3434343434343434</v>
      </c>
      <c r="R163" s="92">
        <v>0.7784810126582279</v>
      </c>
      <c r="S163" s="92"/>
      <c r="T163" s="93"/>
      <c r="U163" s="94"/>
      <c r="V163" s="93"/>
      <c r="W163" s="93"/>
      <c r="X163" s="81"/>
      <c r="Y163" s="95"/>
      <c r="Z163" s="31">
        <v>123.0</v>
      </c>
      <c r="AA163" s="32">
        <v>65.0</v>
      </c>
      <c r="AB163" s="5">
        <v>34.0</v>
      </c>
      <c r="AC163" s="6">
        <v>35.0</v>
      </c>
      <c r="AD163" s="83"/>
      <c r="AE163" s="49"/>
      <c r="AF163" s="84"/>
      <c r="AG163" s="30" t="s">
        <v>180</v>
      </c>
      <c r="AH163" s="31">
        <v>123.0</v>
      </c>
      <c r="AI163" s="32">
        <v>65.0</v>
      </c>
      <c r="AJ163" s="5">
        <v>34.0</v>
      </c>
      <c r="AK163" s="6">
        <v>35.0</v>
      </c>
      <c r="AL163" s="84">
        <f t="shared" si="13"/>
        <v>0.2215189873</v>
      </c>
      <c r="AM163" s="84">
        <f t="shared" si="14"/>
        <v>0.6565656566</v>
      </c>
      <c r="AN163" s="84">
        <f t="shared" si="15"/>
        <v>0.3891050584</v>
      </c>
      <c r="AO163" s="84">
        <f t="shared" si="16"/>
        <v>0.3816344688</v>
      </c>
      <c r="AP163" s="84">
        <f t="shared" si="17"/>
        <v>0.007470589592</v>
      </c>
      <c r="AQ163" s="84"/>
      <c r="AR163" s="84"/>
      <c r="AS163" s="30" t="s">
        <v>211</v>
      </c>
      <c r="AT163" s="31">
        <v>395.0</v>
      </c>
      <c r="AU163" s="32">
        <v>288.0</v>
      </c>
      <c r="AV163" s="5">
        <v>80.0</v>
      </c>
      <c r="AW163" s="6">
        <v>211.0</v>
      </c>
      <c r="AX163" s="84">
        <v>0.5600366636113657</v>
      </c>
      <c r="AY163" s="84">
        <v>0.5753899480069324</v>
      </c>
      <c r="AZ163" s="84">
        <v>0.565347721822542</v>
      </c>
      <c r="BA163" s="84">
        <v>0.5645627380978447</v>
      </c>
      <c r="BB163" s="84">
        <v>7.849837246972635E-4</v>
      </c>
    </row>
    <row r="164" ht="12.75" customHeight="1">
      <c r="A164" s="30" t="s">
        <v>181</v>
      </c>
      <c r="B164" s="68">
        <f t="shared" si="1"/>
        <v>215</v>
      </c>
      <c r="C164" s="69">
        <f t="shared" si="2"/>
        <v>42</v>
      </c>
      <c r="D164" s="68">
        <f t="shared" si="3"/>
        <v>160</v>
      </c>
      <c r="E164" s="69">
        <f t="shared" si="4"/>
        <v>63</v>
      </c>
      <c r="F164" s="85">
        <f t="shared" si="5"/>
        <v>0.8365758755</v>
      </c>
      <c r="G164" s="86">
        <f t="shared" si="6"/>
        <v>0.7174887892</v>
      </c>
      <c r="H164" s="87">
        <f t="shared" si="7"/>
        <v>0.78125</v>
      </c>
      <c r="I164" s="88">
        <f t="shared" si="8"/>
        <v>0.5791666667</v>
      </c>
      <c r="J164" s="74">
        <f t="shared" si="9"/>
        <v>0.8677042802</v>
      </c>
      <c r="K164" s="96"/>
      <c r="L164" s="96"/>
      <c r="M164" s="96"/>
      <c r="N164" s="90">
        <f t="shared" si="10"/>
        <v>0.8365758755</v>
      </c>
      <c r="O164" s="90">
        <f t="shared" si="11"/>
        <v>0.7174887892</v>
      </c>
      <c r="P164" s="91">
        <f t="shared" si="12"/>
        <v>0.78125</v>
      </c>
      <c r="Q164" s="92">
        <v>0.7920792079207921</v>
      </c>
      <c r="R164" s="92">
        <v>0.7733812949640287</v>
      </c>
      <c r="S164" s="92"/>
      <c r="T164" s="93"/>
      <c r="U164" s="94"/>
      <c r="V164" s="93"/>
      <c r="W164" s="93"/>
      <c r="X164" s="81"/>
      <c r="Y164" s="95"/>
      <c r="Z164" s="31">
        <v>215.0</v>
      </c>
      <c r="AA164" s="32">
        <v>42.0</v>
      </c>
      <c r="AB164" s="5">
        <v>160.0</v>
      </c>
      <c r="AC164" s="6">
        <v>63.0</v>
      </c>
      <c r="AD164" s="83"/>
      <c r="AE164" s="49"/>
      <c r="AF164" s="84"/>
      <c r="AG164" s="30" t="s">
        <v>181</v>
      </c>
      <c r="AH164" s="31">
        <v>215.0</v>
      </c>
      <c r="AI164" s="32">
        <v>42.0</v>
      </c>
      <c r="AJ164" s="5">
        <v>160.0</v>
      </c>
      <c r="AK164" s="6">
        <v>63.0</v>
      </c>
      <c r="AL164" s="84">
        <f t="shared" si="13"/>
        <v>0.226618705</v>
      </c>
      <c r="AM164" s="84">
        <f t="shared" si="14"/>
        <v>0.2079207921</v>
      </c>
      <c r="AN164" s="84">
        <f t="shared" si="15"/>
        <v>0.21875</v>
      </c>
      <c r="AO164" s="84">
        <f t="shared" si="16"/>
        <v>0.2185107992</v>
      </c>
      <c r="AP164" s="84">
        <f t="shared" si="17"/>
        <v>0.0002392007607</v>
      </c>
      <c r="AQ164" s="84"/>
      <c r="AR164" s="84"/>
      <c r="AS164" s="30" t="s">
        <v>182</v>
      </c>
      <c r="AT164" s="31">
        <v>206.0</v>
      </c>
      <c r="AU164" s="32">
        <v>41.0</v>
      </c>
      <c r="AV164" s="5">
        <v>161.0</v>
      </c>
      <c r="AW164" s="6">
        <v>65.0</v>
      </c>
      <c r="AX164" s="84">
        <v>0.42838196286472147</v>
      </c>
      <c r="AY164" s="84">
        <v>0.5977272727272728</v>
      </c>
      <c r="AZ164" s="84">
        <v>0.490787269681742</v>
      </c>
      <c r="BA164" s="84">
        <v>0.4899959928466361</v>
      </c>
      <c r="BB164" s="84">
        <v>7.912768351059363E-4</v>
      </c>
    </row>
    <row r="165" ht="12.75" customHeight="1">
      <c r="A165" s="30" t="s">
        <v>182</v>
      </c>
      <c r="B165" s="68">
        <f t="shared" si="1"/>
        <v>206</v>
      </c>
      <c r="C165" s="69">
        <f t="shared" si="2"/>
        <v>41</v>
      </c>
      <c r="D165" s="68">
        <f t="shared" si="3"/>
        <v>161</v>
      </c>
      <c r="E165" s="69">
        <f t="shared" si="4"/>
        <v>65</v>
      </c>
      <c r="F165" s="85">
        <f t="shared" si="5"/>
        <v>0.8340080972</v>
      </c>
      <c r="G165" s="86">
        <f t="shared" si="6"/>
        <v>0.7123893805</v>
      </c>
      <c r="H165" s="87">
        <f t="shared" si="7"/>
        <v>0.7758985201</v>
      </c>
      <c r="I165" s="88">
        <f t="shared" si="8"/>
        <v>0.5729386892</v>
      </c>
      <c r="J165" s="74">
        <f t="shared" si="9"/>
        <v>0.9149797571</v>
      </c>
      <c r="K165" s="96"/>
      <c r="L165" s="96"/>
      <c r="M165" s="96"/>
      <c r="N165" s="90">
        <f t="shared" si="10"/>
        <v>0.8340080972</v>
      </c>
      <c r="O165" s="90">
        <f t="shared" si="11"/>
        <v>0.7123893805</v>
      </c>
      <c r="P165" s="91">
        <f t="shared" si="12"/>
        <v>0.7758985201</v>
      </c>
      <c r="Q165" s="92">
        <v>0.7970297029702971</v>
      </c>
      <c r="R165" s="92">
        <v>0.7601476014760148</v>
      </c>
      <c r="S165" s="92"/>
      <c r="T165" s="93"/>
      <c r="U165" s="94"/>
      <c r="V165" s="93"/>
      <c r="W165" s="93"/>
      <c r="X165" s="81"/>
      <c r="Y165" s="95"/>
      <c r="Z165" s="31">
        <v>206.0</v>
      </c>
      <c r="AA165" s="32">
        <v>41.0</v>
      </c>
      <c r="AB165" s="5">
        <v>161.0</v>
      </c>
      <c r="AC165" s="6">
        <v>65.0</v>
      </c>
      <c r="AD165" s="83"/>
      <c r="AE165" s="49"/>
      <c r="AF165" s="84"/>
      <c r="AG165" s="30" t="s">
        <v>182</v>
      </c>
      <c r="AH165" s="31">
        <v>206.0</v>
      </c>
      <c r="AI165" s="32">
        <v>41.0</v>
      </c>
      <c r="AJ165" s="5">
        <v>161.0</v>
      </c>
      <c r="AK165" s="6">
        <v>65.0</v>
      </c>
      <c r="AL165" s="84">
        <f t="shared" si="13"/>
        <v>0.2398523985</v>
      </c>
      <c r="AM165" s="84">
        <f t="shared" si="14"/>
        <v>0.202970297</v>
      </c>
      <c r="AN165" s="84">
        <f t="shared" si="15"/>
        <v>0.2241014799</v>
      </c>
      <c r="AO165" s="84">
        <f t="shared" si="16"/>
        <v>0.2250031795</v>
      </c>
      <c r="AP165" s="84">
        <f t="shared" si="17"/>
        <v>-0.0009016996096</v>
      </c>
      <c r="AQ165" s="84"/>
      <c r="AR165" s="84"/>
      <c r="AS165" s="30" t="s">
        <v>331</v>
      </c>
      <c r="AT165" s="31">
        <v>170.0</v>
      </c>
      <c r="AU165" s="32">
        <v>133.0</v>
      </c>
      <c r="AV165" s="5">
        <v>64.0</v>
      </c>
      <c r="AW165" s="6">
        <v>148.0</v>
      </c>
      <c r="AX165" s="84">
        <v>0.524022346368715</v>
      </c>
      <c r="AY165" s="84">
        <v>0.5018050541516246</v>
      </c>
      <c r="AZ165" s="84">
        <v>0.515527950310559</v>
      </c>
      <c r="BA165" s="84">
        <v>0.5146182730137345</v>
      </c>
      <c r="BB165" s="84">
        <v>9.096772968244515E-4</v>
      </c>
    </row>
    <row r="166" ht="12.75" customHeight="1">
      <c r="A166" s="30" t="s">
        <v>183</v>
      </c>
      <c r="B166" s="68">
        <f t="shared" si="1"/>
        <v>331</v>
      </c>
      <c r="C166" s="69">
        <f t="shared" si="2"/>
        <v>132</v>
      </c>
      <c r="D166" s="68">
        <f t="shared" si="3"/>
        <v>129</v>
      </c>
      <c r="E166" s="69">
        <f t="shared" si="4"/>
        <v>96</v>
      </c>
      <c r="F166" s="85">
        <f t="shared" si="5"/>
        <v>0.7149028078</v>
      </c>
      <c r="G166" s="86">
        <f t="shared" si="6"/>
        <v>0.5733333333</v>
      </c>
      <c r="H166" s="87">
        <f t="shared" si="7"/>
        <v>0.6686046512</v>
      </c>
      <c r="I166" s="88">
        <f t="shared" si="8"/>
        <v>0.6206395349</v>
      </c>
      <c r="J166" s="74">
        <f t="shared" si="9"/>
        <v>0.4859611231</v>
      </c>
      <c r="K166" s="96"/>
      <c r="L166" s="96"/>
      <c r="M166" s="96"/>
      <c r="N166" s="90">
        <f t="shared" si="10"/>
        <v>0.7149028078</v>
      </c>
      <c r="O166" s="90">
        <f t="shared" si="11"/>
        <v>0.5733333333</v>
      </c>
      <c r="P166" s="91">
        <f t="shared" si="12"/>
        <v>0.6686046512</v>
      </c>
      <c r="Q166" s="92">
        <v>0.4942528735632184</v>
      </c>
      <c r="R166" s="92">
        <v>0.775175644028103</v>
      </c>
      <c r="S166" s="92"/>
      <c r="T166" s="93"/>
      <c r="U166" s="94"/>
      <c r="V166" s="93"/>
      <c r="W166" s="93"/>
      <c r="X166" s="81"/>
      <c r="Y166" s="95"/>
      <c r="Z166" s="31">
        <v>331.0</v>
      </c>
      <c r="AA166" s="32">
        <v>132.0</v>
      </c>
      <c r="AB166" s="5">
        <v>129.0</v>
      </c>
      <c r="AC166" s="6">
        <v>96.0</v>
      </c>
      <c r="AD166" s="83"/>
      <c r="AE166" s="49"/>
      <c r="AF166" s="84"/>
      <c r="AG166" s="30" t="s">
        <v>183</v>
      </c>
      <c r="AH166" s="31">
        <v>331.0</v>
      </c>
      <c r="AI166" s="32">
        <v>132.0</v>
      </c>
      <c r="AJ166" s="5">
        <v>129.0</v>
      </c>
      <c r="AK166" s="6">
        <v>96.0</v>
      </c>
      <c r="AL166" s="84">
        <f t="shared" si="13"/>
        <v>0.224824356</v>
      </c>
      <c r="AM166" s="84">
        <f t="shared" si="14"/>
        <v>0.5057471264</v>
      </c>
      <c r="AN166" s="84">
        <f t="shared" si="15"/>
        <v>0.3313953488</v>
      </c>
      <c r="AO166" s="84">
        <f t="shared" si="16"/>
        <v>0.3277992684</v>
      </c>
      <c r="AP166" s="84">
        <f t="shared" si="17"/>
        <v>0.003596080423</v>
      </c>
      <c r="AQ166" s="84"/>
      <c r="AR166" s="84"/>
      <c r="AS166" s="2" t="s">
        <v>98</v>
      </c>
      <c r="AT166" s="3">
        <v>384.0</v>
      </c>
      <c r="AU166" s="4">
        <v>98.0</v>
      </c>
      <c r="AV166" s="5">
        <v>215.0</v>
      </c>
      <c r="AW166" s="6">
        <v>134.0</v>
      </c>
      <c r="AX166" s="84">
        <v>0.41964285714285715</v>
      </c>
      <c r="AY166" s="84">
        <v>0.46511627906976744</v>
      </c>
      <c r="AZ166" s="84">
        <v>0.43626062322946174</v>
      </c>
      <c r="BA166" s="84">
        <v>0.4353317505980066</v>
      </c>
      <c r="BB166" s="84">
        <v>9.288726314551354E-4</v>
      </c>
    </row>
    <row r="167" ht="12.75" customHeight="1">
      <c r="A167" s="30" t="s">
        <v>184</v>
      </c>
      <c r="B167" s="68">
        <f t="shared" si="1"/>
        <v>86</v>
      </c>
      <c r="C167" s="69">
        <f t="shared" si="2"/>
        <v>19</v>
      </c>
      <c r="D167" s="68">
        <f t="shared" si="3"/>
        <v>30</v>
      </c>
      <c r="E167" s="69">
        <f t="shared" si="4"/>
        <v>21</v>
      </c>
      <c r="F167" s="85">
        <f t="shared" si="5"/>
        <v>0.819047619</v>
      </c>
      <c r="G167" s="86">
        <f t="shared" si="6"/>
        <v>0.5882352941</v>
      </c>
      <c r="H167" s="87">
        <f t="shared" si="7"/>
        <v>0.7435897436</v>
      </c>
      <c r="I167" s="88">
        <f t="shared" si="8"/>
        <v>0.6858974359</v>
      </c>
      <c r="J167" s="74">
        <f t="shared" si="9"/>
        <v>0.4857142857</v>
      </c>
      <c r="K167" s="96"/>
      <c r="L167" s="96"/>
      <c r="M167" s="96"/>
      <c r="N167" s="90">
        <f t="shared" si="10"/>
        <v>0.819047619</v>
      </c>
      <c r="O167" s="90">
        <f t="shared" si="11"/>
        <v>0.5882352941</v>
      </c>
      <c r="P167" s="91">
        <f t="shared" si="12"/>
        <v>0.7435897436</v>
      </c>
      <c r="Q167" s="92">
        <v>0.6122448979591837</v>
      </c>
      <c r="R167" s="92">
        <v>0.8037383177570093</v>
      </c>
      <c r="S167" s="92"/>
      <c r="T167" s="93"/>
      <c r="U167" s="94"/>
      <c r="V167" s="93"/>
      <c r="W167" s="93"/>
      <c r="X167" s="81"/>
      <c r="Y167" s="95"/>
      <c r="Z167" s="31">
        <v>86.0</v>
      </c>
      <c r="AA167" s="32">
        <v>19.0</v>
      </c>
      <c r="AB167" s="5">
        <v>30.0</v>
      </c>
      <c r="AC167" s="6">
        <v>21.0</v>
      </c>
      <c r="AD167" s="83"/>
      <c r="AE167" s="49"/>
      <c r="AF167" s="84"/>
      <c r="AG167" s="30" t="s">
        <v>184</v>
      </c>
      <c r="AH167" s="31">
        <v>86.0</v>
      </c>
      <c r="AI167" s="32">
        <v>19.0</v>
      </c>
      <c r="AJ167" s="5">
        <v>30.0</v>
      </c>
      <c r="AK167" s="6">
        <v>21.0</v>
      </c>
      <c r="AL167" s="84">
        <f t="shared" si="13"/>
        <v>0.1962616822</v>
      </c>
      <c r="AM167" s="84">
        <f t="shared" si="14"/>
        <v>0.387755102</v>
      </c>
      <c r="AN167" s="84">
        <f t="shared" si="15"/>
        <v>0.2564102564</v>
      </c>
      <c r="AO167" s="84">
        <f t="shared" si="16"/>
        <v>0.2660802818</v>
      </c>
      <c r="AP167" s="84">
        <f t="shared" si="17"/>
        <v>-0.009670025344</v>
      </c>
      <c r="AQ167" s="84"/>
      <c r="AR167" s="84"/>
      <c r="AS167" s="2" t="s">
        <v>41</v>
      </c>
      <c r="AT167" s="3">
        <v>234.0</v>
      </c>
      <c r="AU167" s="4">
        <v>30.0</v>
      </c>
      <c r="AV167" s="5">
        <v>103.0</v>
      </c>
      <c r="AW167" s="6">
        <v>64.0</v>
      </c>
      <c r="AX167" s="84">
        <v>0.34968017057569295</v>
      </c>
      <c r="AY167" s="84">
        <v>0.3588709677419355</v>
      </c>
      <c r="AZ167" s="84">
        <v>0.3528591352859135</v>
      </c>
      <c r="BA167" s="84">
        <v>0.35191543339603826</v>
      </c>
      <c r="BB167" s="84">
        <v>9.437018898752481E-4</v>
      </c>
    </row>
    <row r="168" ht="12.75" customHeight="1">
      <c r="A168" s="30" t="s">
        <v>185</v>
      </c>
      <c r="B168" s="68">
        <f t="shared" si="1"/>
        <v>129</v>
      </c>
      <c r="C168" s="69">
        <f t="shared" si="2"/>
        <v>41</v>
      </c>
      <c r="D168" s="68">
        <f t="shared" si="3"/>
        <v>52</v>
      </c>
      <c r="E168" s="69">
        <f t="shared" si="4"/>
        <v>59</v>
      </c>
      <c r="F168" s="85">
        <f t="shared" si="5"/>
        <v>0.7588235294</v>
      </c>
      <c r="G168" s="86">
        <f t="shared" si="6"/>
        <v>0.4684684685</v>
      </c>
      <c r="H168" s="87">
        <f t="shared" si="7"/>
        <v>0.6441281139</v>
      </c>
      <c r="I168" s="88">
        <f t="shared" si="8"/>
        <v>0.6690391459</v>
      </c>
      <c r="J168" s="74">
        <f t="shared" si="9"/>
        <v>0.6529411765</v>
      </c>
      <c r="K168" s="96"/>
      <c r="L168" s="96"/>
      <c r="M168" s="96"/>
      <c r="N168" s="90">
        <f t="shared" si="10"/>
        <v>0.7588235294</v>
      </c>
      <c r="O168" s="90">
        <f t="shared" si="11"/>
        <v>0.4684684685</v>
      </c>
      <c r="P168" s="91">
        <f t="shared" si="12"/>
        <v>0.6441281139</v>
      </c>
      <c r="Q168" s="92">
        <v>0.5591397849462365</v>
      </c>
      <c r="R168" s="92">
        <v>0.6861702127659575</v>
      </c>
      <c r="S168" s="92"/>
      <c r="T168" s="93"/>
      <c r="U168" s="94"/>
      <c r="V168" s="93"/>
      <c r="W168" s="93"/>
      <c r="X168" s="81"/>
      <c r="Y168" s="95"/>
      <c r="Z168" s="31">
        <v>129.0</v>
      </c>
      <c r="AA168" s="32">
        <v>41.0</v>
      </c>
      <c r="AB168" s="5">
        <v>52.0</v>
      </c>
      <c r="AC168" s="6">
        <v>59.0</v>
      </c>
      <c r="AD168" s="83"/>
      <c r="AE168" s="49"/>
      <c r="AF168" s="84"/>
      <c r="AG168" s="30" t="s">
        <v>185</v>
      </c>
      <c r="AH168" s="31">
        <v>129.0</v>
      </c>
      <c r="AI168" s="32">
        <v>41.0</v>
      </c>
      <c r="AJ168" s="5">
        <v>52.0</v>
      </c>
      <c r="AK168" s="6">
        <v>59.0</v>
      </c>
      <c r="AL168" s="84">
        <f t="shared" si="13"/>
        <v>0.3138297872</v>
      </c>
      <c r="AM168" s="84">
        <f t="shared" si="14"/>
        <v>0.4408602151</v>
      </c>
      <c r="AN168" s="84">
        <f t="shared" si="15"/>
        <v>0.3558718861</v>
      </c>
      <c r="AO168" s="84">
        <f t="shared" si="16"/>
        <v>0.3597524643</v>
      </c>
      <c r="AP168" s="84">
        <f t="shared" si="17"/>
        <v>-0.003880578139</v>
      </c>
      <c r="AQ168" s="84"/>
      <c r="AR168" s="84"/>
      <c r="AS168" s="2" t="s">
        <v>112</v>
      </c>
      <c r="AT168" s="3">
        <v>406.0</v>
      </c>
      <c r="AU168" s="4">
        <v>143.0</v>
      </c>
      <c r="AV168" s="5">
        <v>147.0</v>
      </c>
      <c r="AW168" s="6">
        <v>235.0</v>
      </c>
      <c r="AX168" s="84">
        <v>0.5256198347107438</v>
      </c>
      <c r="AY168" s="84">
        <v>0.6090651558073654</v>
      </c>
      <c r="AZ168" s="84">
        <v>0.5563674321503131</v>
      </c>
      <c r="BA168" s="84">
        <v>0.5553896932559174</v>
      </c>
      <c r="BB168" s="84">
        <v>9.777388943957854E-4</v>
      </c>
    </row>
    <row r="169" ht="12.75" customHeight="1">
      <c r="A169" s="30" t="s">
        <v>186</v>
      </c>
      <c r="B169" s="68">
        <f t="shared" si="1"/>
        <v>174</v>
      </c>
      <c r="C169" s="69">
        <f t="shared" si="2"/>
        <v>64</v>
      </c>
      <c r="D169" s="68">
        <f t="shared" si="3"/>
        <v>71</v>
      </c>
      <c r="E169" s="69">
        <f t="shared" si="4"/>
        <v>77</v>
      </c>
      <c r="F169" s="85">
        <f t="shared" si="5"/>
        <v>0.731092437</v>
      </c>
      <c r="G169" s="86">
        <f t="shared" si="6"/>
        <v>0.4797297297</v>
      </c>
      <c r="H169" s="87">
        <f t="shared" si="7"/>
        <v>0.6347150259</v>
      </c>
      <c r="I169" s="88">
        <f t="shared" si="8"/>
        <v>0.6502590674</v>
      </c>
      <c r="J169" s="74">
        <f t="shared" si="9"/>
        <v>0.6218487395</v>
      </c>
      <c r="K169" s="96"/>
      <c r="L169" s="96"/>
      <c r="M169" s="96"/>
      <c r="N169" s="90">
        <f t="shared" si="10"/>
        <v>0.731092437</v>
      </c>
      <c r="O169" s="90">
        <f t="shared" si="11"/>
        <v>0.4797297297</v>
      </c>
      <c r="P169" s="91">
        <f t="shared" si="12"/>
        <v>0.6347150259</v>
      </c>
      <c r="Q169" s="92">
        <v>0.5259259259259259</v>
      </c>
      <c r="R169" s="92">
        <v>0.6932270916334662</v>
      </c>
      <c r="S169" s="92"/>
      <c r="T169" s="93"/>
      <c r="U169" s="94"/>
      <c r="V169" s="93"/>
      <c r="W169" s="93"/>
      <c r="X169" s="81"/>
      <c r="Y169" s="95"/>
      <c r="Z169" s="31">
        <v>174.0</v>
      </c>
      <c r="AA169" s="32">
        <v>64.0</v>
      </c>
      <c r="AB169" s="5">
        <v>71.0</v>
      </c>
      <c r="AC169" s="6">
        <v>77.0</v>
      </c>
      <c r="AD169" s="83"/>
      <c r="AE169" s="49"/>
      <c r="AF169" s="84"/>
      <c r="AG169" s="30" t="s">
        <v>186</v>
      </c>
      <c r="AH169" s="31">
        <v>174.0</v>
      </c>
      <c r="AI169" s="32">
        <v>64.0</v>
      </c>
      <c r="AJ169" s="5">
        <v>71.0</v>
      </c>
      <c r="AK169" s="6">
        <v>77.0</v>
      </c>
      <c r="AL169" s="84">
        <f t="shared" si="13"/>
        <v>0.3067729084</v>
      </c>
      <c r="AM169" s="84">
        <f t="shared" si="14"/>
        <v>0.4740740741</v>
      </c>
      <c r="AN169" s="84">
        <f t="shared" si="15"/>
        <v>0.3652849741</v>
      </c>
      <c r="AO169" s="84">
        <f t="shared" si="16"/>
        <v>0.3676255555</v>
      </c>
      <c r="AP169" s="84">
        <f t="shared" si="17"/>
        <v>-0.002340581368</v>
      </c>
      <c r="AQ169" s="84"/>
      <c r="AR169" s="84"/>
      <c r="AS169" s="2" t="s">
        <v>18</v>
      </c>
      <c r="AT169" s="3">
        <v>236.0</v>
      </c>
      <c r="AU169" s="4">
        <v>51.0</v>
      </c>
      <c r="AV169" s="5">
        <v>145.0</v>
      </c>
      <c r="AW169" s="6">
        <v>95.0</v>
      </c>
      <c r="AX169" s="84">
        <v>0.3980891719745223</v>
      </c>
      <c r="AY169" s="84">
        <v>0.4114285714285714</v>
      </c>
      <c r="AZ169" s="84">
        <v>0.40286298568507156</v>
      </c>
      <c r="BA169" s="84">
        <v>0.40186391221110096</v>
      </c>
      <c r="BB169" s="84">
        <v>9.99073473970602E-4</v>
      </c>
    </row>
    <row r="170" ht="12.75" customHeight="1">
      <c r="A170" s="30" t="s">
        <v>187</v>
      </c>
      <c r="B170" s="68">
        <f t="shared" si="1"/>
        <v>57</v>
      </c>
      <c r="C170" s="69">
        <f t="shared" si="2"/>
        <v>51</v>
      </c>
      <c r="D170" s="68">
        <f t="shared" si="3"/>
        <v>12</v>
      </c>
      <c r="E170" s="69">
        <f t="shared" si="4"/>
        <v>42</v>
      </c>
      <c r="F170" s="85">
        <f t="shared" si="5"/>
        <v>0.5277777778</v>
      </c>
      <c r="G170" s="86">
        <f t="shared" si="6"/>
        <v>0.2222222222</v>
      </c>
      <c r="H170" s="87">
        <f t="shared" si="7"/>
        <v>0.4259259259</v>
      </c>
      <c r="I170" s="88">
        <f t="shared" si="8"/>
        <v>0.6111111111</v>
      </c>
      <c r="J170" s="74">
        <f t="shared" si="9"/>
        <v>0.5</v>
      </c>
      <c r="K170" s="96"/>
      <c r="L170" s="96"/>
      <c r="M170" s="96"/>
      <c r="N170" s="90">
        <f t="shared" si="10"/>
        <v>0.5277777778</v>
      </c>
      <c r="O170" s="90">
        <f t="shared" si="11"/>
        <v>0.2222222222</v>
      </c>
      <c r="P170" s="91">
        <f t="shared" si="12"/>
        <v>0.4259259259</v>
      </c>
      <c r="Q170" s="92">
        <v>0.19047619047619047</v>
      </c>
      <c r="R170" s="92">
        <v>0.5757575757575758</v>
      </c>
      <c r="S170" s="92"/>
      <c r="T170" s="93"/>
      <c r="U170" s="94"/>
      <c r="V170" s="93"/>
      <c r="W170" s="93"/>
      <c r="X170" s="81"/>
      <c r="Y170" s="95"/>
      <c r="Z170" s="31">
        <v>57.0</v>
      </c>
      <c r="AA170" s="32">
        <v>51.0</v>
      </c>
      <c r="AB170" s="5">
        <v>12.0</v>
      </c>
      <c r="AC170" s="6">
        <v>42.0</v>
      </c>
      <c r="AD170" s="83"/>
      <c r="AE170" s="49"/>
      <c r="AF170" s="84"/>
      <c r="AG170" s="30" t="s">
        <v>187</v>
      </c>
      <c r="AH170" s="31">
        <v>57.0</v>
      </c>
      <c r="AI170" s="32">
        <v>51.0</v>
      </c>
      <c r="AJ170" s="5">
        <v>12.0</v>
      </c>
      <c r="AK170" s="6">
        <v>42.0</v>
      </c>
      <c r="AL170" s="84">
        <f t="shared" si="13"/>
        <v>0.4242424242</v>
      </c>
      <c r="AM170" s="84">
        <f t="shared" si="14"/>
        <v>0.8095238095</v>
      </c>
      <c r="AN170" s="84">
        <f t="shared" si="15"/>
        <v>0.5740740741</v>
      </c>
      <c r="AO170" s="84">
        <f t="shared" si="16"/>
        <v>0.5659135545</v>
      </c>
      <c r="AP170" s="84">
        <f t="shared" si="17"/>
        <v>0.008160519615</v>
      </c>
      <c r="AQ170" s="84"/>
      <c r="AR170" s="84"/>
      <c r="AS170" s="30" t="s">
        <v>257</v>
      </c>
      <c r="AT170" s="31">
        <v>127.0</v>
      </c>
      <c r="AU170" s="32">
        <v>59.0</v>
      </c>
      <c r="AV170" s="5">
        <v>115.0</v>
      </c>
      <c r="AW170" s="6">
        <v>55.0</v>
      </c>
      <c r="AX170" s="84">
        <v>0.3891992551210428</v>
      </c>
      <c r="AY170" s="84">
        <v>0.4006734006734007</v>
      </c>
      <c r="AZ170" s="84">
        <v>0.3932853717026379</v>
      </c>
      <c r="BA170" s="84">
        <v>0.3922822039922502</v>
      </c>
      <c r="BB170" s="84">
        <v>0.0010031677103876646</v>
      </c>
    </row>
    <row r="171" ht="12.75" customHeight="1">
      <c r="A171" s="30" t="s">
        <v>188</v>
      </c>
      <c r="B171" s="68">
        <f t="shared" si="1"/>
        <v>454</v>
      </c>
      <c r="C171" s="69">
        <f t="shared" si="2"/>
        <v>155</v>
      </c>
      <c r="D171" s="68">
        <f t="shared" si="3"/>
        <v>195</v>
      </c>
      <c r="E171" s="69">
        <f t="shared" si="4"/>
        <v>191</v>
      </c>
      <c r="F171" s="85">
        <f t="shared" si="5"/>
        <v>0.7454844007</v>
      </c>
      <c r="G171" s="86">
        <f t="shared" si="6"/>
        <v>0.5051813472</v>
      </c>
      <c r="H171" s="87">
        <f t="shared" si="7"/>
        <v>0.6522613065</v>
      </c>
      <c r="I171" s="88">
        <f t="shared" si="8"/>
        <v>0.648241206</v>
      </c>
      <c r="J171" s="74">
        <f t="shared" si="9"/>
        <v>0.6338259442</v>
      </c>
      <c r="K171" s="96"/>
      <c r="L171" s="96"/>
      <c r="M171" s="96"/>
      <c r="N171" s="90">
        <f t="shared" si="10"/>
        <v>0.7454844007</v>
      </c>
      <c r="O171" s="90">
        <f t="shared" si="11"/>
        <v>0.5051813472</v>
      </c>
      <c r="P171" s="91">
        <f t="shared" si="12"/>
        <v>0.6522613065</v>
      </c>
      <c r="Q171" s="92">
        <v>0.5571428571428572</v>
      </c>
      <c r="R171" s="92">
        <v>0.703875968992248</v>
      </c>
      <c r="S171" s="92"/>
      <c r="T171" s="93"/>
      <c r="U171" s="94"/>
      <c r="V171" s="93"/>
      <c r="W171" s="93"/>
      <c r="X171" s="81"/>
      <c r="Y171" s="95"/>
      <c r="Z171" s="31">
        <v>454.0</v>
      </c>
      <c r="AA171" s="32">
        <v>155.0</v>
      </c>
      <c r="AB171" s="5">
        <v>195.0</v>
      </c>
      <c r="AC171" s="6">
        <v>191.0</v>
      </c>
      <c r="AD171" s="83"/>
      <c r="AE171" s="49"/>
      <c r="AF171" s="84"/>
      <c r="AG171" s="30" t="s">
        <v>188</v>
      </c>
      <c r="AH171" s="31">
        <v>454.0</v>
      </c>
      <c r="AI171" s="32">
        <v>155.0</v>
      </c>
      <c r="AJ171" s="5">
        <v>195.0</v>
      </c>
      <c r="AK171" s="6">
        <v>191.0</v>
      </c>
      <c r="AL171" s="84">
        <f t="shared" si="13"/>
        <v>0.296124031</v>
      </c>
      <c r="AM171" s="84">
        <f t="shared" si="14"/>
        <v>0.4428571429</v>
      </c>
      <c r="AN171" s="84">
        <f t="shared" si="15"/>
        <v>0.3477386935</v>
      </c>
      <c r="AO171" s="84">
        <f t="shared" si="16"/>
        <v>0.3493508662</v>
      </c>
      <c r="AP171" s="84">
        <f t="shared" si="17"/>
        <v>-0.00161217269</v>
      </c>
      <c r="AQ171" s="84"/>
      <c r="AR171" s="84"/>
      <c r="AS171" s="2" t="s">
        <v>83</v>
      </c>
      <c r="AT171" s="3">
        <v>782.0</v>
      </c>
      <c r="AU171" s="4">
        <v>559.0</v>
      </c>
      <c r="AV171" s="5">
        <v>241.0</v>
      </c>
      <c r="AW171" s="6">
        <v>445.0</v>
      </c>
      <c r="AX171" s="84">
        <v>0.40476190476190477</v>
      </c>
      <c r="AY171" s="84">
        <v>0.45</v>
      </c>
      <c r="AZ171" s="84">
        <v>0.4214046822742475</v>
      </c>
      <c r="BA171" s="84">
        <v>0.42036312047619045</v>
      </c>
      <c r="BB171" s="84">
        <v>0.0010415617980570335</v>
      </c>
    </row>
    <row r="172" ht="12.75" customHeight="1">
      <c r="A172" s="30" t="s">
        <v>189</v>
      </c>
      <c r="B172" s="68">
        <f t="shared" si="1"/>
        <v>239</v>
      </c>
      <c r="C172" s="69">
        <f t="shared" si="2"/>
        <v>88</v>
      </c>
      <c r="D172" s="68">
        <f t="shared" si="3"/>
        <v>93</v>
      </c>
      <c r="E172" s="69">
        <f t="shared" si="4"/>
        <v>110</v>
      </c>
      <c r="F172" s="85">
        <f t="shared" si="5"/>
        <v>0.7308868502</v>
      </c>
      <c r="G172" s="86">
        <f t="shared" si="6"/>
        <v>0.4581280788</v>
      </c>
      <c r="H172" s="87">
        <f t="shared" si="7"/>
        <v>0.6264150943</v>
      </c>
      <c r="I172" s="88">
        <f t="shared" si="8"/>
        <v>0.658490566</v>
      </c>
      <c r="J172" s="74">
        <f t="shared" si="9"/>
        <v>0.620795107</v>
      </c>
      <c r="K172" s="96"/>
      <c r="L172" s="96"/>
      <c r="M172" s="96"/>
      <c r="N172" s="90">
        <f t="shared" si="10"/>
        <v>0.7308868502</v>
      </c>
      <c r="O172" s="90">
        <f t="shared" si="11"/>
        <v>0.4581280788</v>
      </c>
      <c r="P172" s="91">
        <f t="shared" si="12"/>
        <v>0.6264150943</v>
      </c>
      <c r="Q172" s="92">
        <v>0.5138121546961326</v>
      </c>
      <c r="R172" s="92">
        <v>0.6848137535816619</v>
      </c>
      <c r="S172" s="92"/>
      <c r="T172" s="93"/>
      <c r="U172" s="94"/>
      <c r="V172" s="93"/>
      <c r="W172" s="93"/>
      <c r="X172" s="81"/>
      <c r="Y172" s="95"/>
      <c r="Z172" s="31">
        <v>239.0</v>
      </c>
      <c r="AA172" s="32">
        <v>88.0</v>
      </c>
      <c r="AB172" s="5">
        <v>93.0</v>
      </c>
      <c r="AC172" s="6">
        <v>110.0</v>
      </c>
      <c r="AD172" s="83"/>
      <c r="AE172" s="49"/>
      <c r="AF172" s="84"/>
      <c r="AG172" s="30" t="s">
        <v>189</v>
      </c>
      <c r="AH172" s="31">
        <v>239.0</v>
      </c>
      <c r="AI172" s="32">
        <v>88.0</v>
      </c>
      <c r="AJ172" s="5">
        <v>93.0</v>
      </c>
      <c r="AK172" s="6">
        <v>110.0</v>
      </c>
      <c r="AL172" s="84">
        <f t="shared" si="13"/>
        <v>0.3151862464</v>
      </c>
      <c r="AM172" s="84">
        <f t="shared" si="14"/>
        <v>0.4861878453</v>
      </c>
      <c r="AN172" s="84">
        <f t="shared" si="15"/>
        <v>0.3735849057</v>
      </c>
      <c r="AO172" s="84">
        <f t="shared" si="16"/>
        <v>0.3774110546</v>
      </c>
      <c r="AP172" s="84">
        <f t="shared" si="17"/>
        <v>-0.003826148938</v>
      </c>
      <c r="AQ172" s="84"/>
      <c r="AR172" s="84"/>
      <c r="AS172" s="2" t="s">
        <v>51</v>
      </c>
      <c r="AT172" s="3">
        <v>404.0</v>
      </c>
      <c r="AU172" s="4">
        <v>158.0</v>
      </c>
      <c r="AV172" s="5">
        <v>161.0</v>
      </c>
      <c r="AW172" s="6">
        <v>198.0</v>
      </c>
      <c r="AX172" s="84">
        <v>0.4495114006514658</v>
      </c>
      <c r="AY172" s="84">
        <v>0.4745762711864407</v>
      </c>
      <c r="AZ172" s="84">
        <v>0.45867768595041325</v>
      </c>
      <c r="BA172" s="84">
        <v>0.4576347919085739</v>
      </c>
      <c r="BB172" s="84">
        <v>0.0010428940418393262</v>
      </c>
    </row>
    <row r="173" ht="12.75" customHeight="1">
      <c r="A173" s="30" t="s">
        <v>190</v>
      </c>
      <c r="B173" s="68">
        <f t="shared" si="1"/>
        <v>306</v>
      </c>
      <c r="C173" s="69">
        <f t="shared" si="2"/>
        <v>107</v>
      </c>
      <c r="D173" s="68">
        <f t="shared" si="3"/>
        <v>95</v>
      </c>
      <c r="E173" s="69">
        <f t="shared" si="4"/>
        <v>143</v>
      </c>
      <c r="F173" s="85">
        <f t="shared" si="5"/>
        <v>0.7409200969</v>
      </c>
      <c r="G173" s="86">
        <f t="shared" si="6"/>
        <v>0.3991596639</v>
      </c>
      <c r="H173" s="87">
        <f t="shared" si="7"/>
        <v>0.6159754224</v>
      </c>
      <c r="I173" s="88">
        <f t="shared" si="8"/>
        <v>0.6897081413</v>
      </c>
      <c r="J173" s="74">
        <f t="shared" si="9"/>
        <v>0.5762711864</v>
      </c>
      <c r="K173" s="96"/>
      <c r="L173" s="96"/>
      <c r="M173" s="96"/>
      <c r="N173" s="90">
        <f t="shared" si="10"/>
        <v>0.7409200969</v>
      </c>
      <c r="O173" s="90">
        <f t="shared" si="11"/>
        <v>0.3991596639</v>
      </c>
      <c r="P173" s="91">
        <f t="shared" si="12"/>
        <v>0.6159754224</v>
      </c>
      <c r="Q173" s="92">
        <v>0.47029702970297027</v>
      </c>
      <c r="R173" s="92">
        <v>0.6815144766146993</v>
      </c>
      <c r="S173" s="92"/>
      <c r="T173" s="93"/>
      <c r="U173" s="94"/>
      <c r="V173" s="93"/>
      <c r="W173" s="93"/>
      <c r="X173" s="81"/>
      <c r="Y173" s="95"/>
      <c r="Z173" s="31">
        <v>306.0</v>
      </c>
      <c r="AA173" s="32">
        <v>107.0</v>
      </c>
      <c r="AB173" s="5">
        <v>95.0</v>
      </c>
      <c r="AC173" s="6">
        <v>143.0</v>
      </c>
      <c r="AD173" s="83"/>
      <c r="AE173" s="49"/>
      <c r="AF173" s="84"/>
      <c r="AG173" s="30" t="s">
        <v>190</v>
      </c>
      <c r="AH173" s="31">
        <v>306.0</v>
      </c>
      <c r="AI173" s="32">
        <v>107.0</v>
      </c>
      <c r="AJ173" s="5">
        <v>95.0</v>
      </c>
      <c r="AK173" s="6">
        <v>143.0</v>
      </c>
      <c r="AL173" s="84">
        <f t="shared" si="13"/>
        <v>0.3184855234</v>
      </c>
      <c r="AM173" s="84">
        <f t="shared" si="14"/>
        <v>0.5297029703</v>
      </c>
      <c r="AN173" s="84">
        <f t="shared" si="15"/>
        <v>0.3840245776</v>
      </c>
      <c r="AO173" s="84">
        <f t="shared" si="16"/>
        <v>0.3956202518</v>
      </c>
      <c r="AP173" s="84">
        <f t="shared" si="17"/>
        <v>-0.01159567425</v>
      </c>
      <c r="AQ173" s="84"/>
      <c r="AR173" s="84"/>
      <c r="AS173" s="30" t="s">
        <v>199</v>
      </c>
      <c r="AT173" s="31">
        <v>146.0</v>
      </c>
      <c r="AU173" s="32">
        <v>53.0</v>
      </c>
      <c r="AV173" s="5">
        <v>63.0</v>
      </c>
      <c r="AW173" s="6">
        <v>44.0</v>
      </c>
      <c r="AX173" s="84">
        <v>0.34763948497854075</v>
      </c>
      <c r="AY173" s="84">
        <v>0.43956043956043955</v>
      </c>
      <c r="AZ173" s="84">
        <v>0.38159675236806495</v>
      </c>
      <c r="BA173" s="84">
        <v>0.38054648083007114</v>
      </c>
      <c r="BB173" s="84">
        <v>0.0010502715379938077</v>
      </c>
    </row>
    <row r="174" ht="12.75" customHeight="1">
      <c r="A174" s="30" t="s">
        <v>191</v>
      </c>
      <c r="B174" s="68">
        <f t="shared" si="1"/>
        <v>294</v>
      </c>
      <c r="C174" s="69">
        <f t="shared" si="2"/>
        <v>120</v>
      </c>
      <c r="D174" s="68">
        <f t="shared" si="3"/>
        <v>74</v>
      </c>
      <c r="E174" s="69">
        <f t="shared" si="4"/>
        <v>122</v>
      </c>
      <c r="F174" s="85">
        <f t="shared" si="5"/>
        <v>0.7101449275</v>
      </c>
      <c r="G174" s="86">
        <f t="shared" si="6"/>
        <v>0.3775510204</v>
      </c>
      <c r="H174" s="87">
        <f t="shared" si="7"/>
        <v>0.6032786885</v>
      </c>
      <c r="I174" s="88">
        <f t="shared" si="8"/>
        <v>0.6819672131</v>
      </c>
      <c r="J174" s="74">
        <f t="shared" si="9"/>
        <v>0.4734299517</v>
      </c>
      <c r="K174" s="96"/>
      <c r="L174" s="96"/>
      <c r="M174" s="96"/>
      <c r="N174" s="90">
        <f t="shared" si="10"/>
        <v>0.7101449275</v>
      </c>
      <c r="O174" s="90">
        <f t="shared" si="11"/>
        <v>0.3775510204</v>
      </c>
      <c r="P174" s="91">
        <f t="shared" si="12"/>
        <v>0.6032786885</v>
      </c>
      <c r="Q174" s="92">
        <v>0.38144329896907214</v>
      </c>
      <c r="R174" s="92">
        <v>0.7067307692307693</v>
      </c>
      <c r="S174" s="92"/>
      <c r="T174" s="93"/>
      <c r="U174" s="94"/>
      <c r="V174" s="93"/>
      <c r="W174" s="93"/>
      <c r="X174" s="81"/>
      <c r="Y174" s="95"/>
      <c r="Z174" s="31">
        <v>294.0</v>
      </c>
      <c r="AA174" s="32">
        <v>120.0</v>
      </c>
      <c r="AB174" s="5">
        <v>74.0</v>
      </c>
      <c r="AC174" s="6">
        <v>122.0</v>
      </c>
      <c r="AD174" s="83"/>
      <c r="AE174" s="49"/>
      <c r="AF174" s="84"/>
      <c r="AG174" s="30" t="s">
        <v>191</v>
      </c>
      <c r="AH174" s="31">
        <v>294.0</v>
      </c>
      <c r="AI174" s="32">
        <v>120.0</v>
      </c>
      <c r="AJ174" s="5">
        <v>74.0</v>
      </c>
      <c r="AK174" s="6">
        <v>122.0</v>
      </c>
      <c r="AL174" s="84">
        <f t="shared" si="13"/>
        <v>0.2932692308</v>
      </c>
      <c r="AM174" s="84">
        <f t="shared" si="14"/>
        <v>0.618556701</v>
      </c>
      <c r="AN174" s="84">
        <f t="shared" si="15"/>
        <v>0.3967213115</v>
      </c>
      <c r="AO174" s="84">
        <f t="shared" si="16"/>
        <v>0.4126941187</v>
      </c>
      <c r="AP174" s="84">
        <f t="shared" si="17"/>
        <v>-0.01597280726</v>
      </c>
      <c r="AQ174" s="84"/>
      <c r="AR174" s="84"/>
      <c r="AS174" s="30" t="s">
        <v>213</v>
      </c>
      <c r="AT174" s="31">
        <v>257.0</v>
      </c>
      <c r="AU174" s="32">
        <v>127.0</v>
      </c>
      <c r="AV174" s="5">
        <v>115.0</v>
      </c>
      <c r="AW174" s="6">
        <v>146.0</v>
      </c>
      <c r="AX174" s="84">
        <v>0.18292682926829268</v>
      </c>
      <c r="AY174" s="84">
        <v>0.5958549222797928</v>
      </c>
      <c r="AZ174" s="84">
        <v>0.33589251439539347</v>
      </c>
      <c r="BA174" s="84">
        <v>0.33484083998989</v>
      </c>
      <c r="BB174" s="84">
        <v>0.0010516744055034666</v>
      </c>
    </row>
    <row r="175" ht="12.75" customHeight="1">
      <c r="A175" s="30" t="s">
        <v>192</v>
      </c>
      <c r="B175" s="68">
        <f t="shared" si="1"/>
        <v>199</v>
      </c>
      <c r="C175" s="69">
        <f t="shared" si="2"/>
        <v>60</v>
      </c>
      <c r="D175" s="68">
        <f t="shared" si="3"/>
        <v>98</v>
      </c>
      <c r="E175" s="69">
        <f t="shared" si="4"/>
        <v>68</v>
      </c>
      <c r="F175" s="85">
        <f t="shared" si="5"/>
        <v>0.7683397683</v>
      </c>
      <c r="G175" s="86">
        <f t="shared" si="6"/>
        <v>0.5903614458</v>
      </c>
      <c r="H175" s="87">
        <f t="shared" si="7"/>
        <v>0.6988235294</v>
      </c>
      <c r="I175" s="88">
        <f t="shared" si="8"/>
        <v>0.6282352941</v>
      </c>
      <c r="J175" s="74">
        <f t="shared" si="9"/>
        <v>0.6409266409</v>
      </c>
      <c r="K175" s="96"/>
      <c r="L175" s="96"/>
      <c r="M175" s="96"/>
      <c r="N175" s="90">
        <f t="shared" si="10"/>
        <v>0.7683397683</v>
      </c>
      <c r="O175" s="90">
        <f t="shared" si="11"/>
        <v>0.5903614458</v>
      </c>
      <c r="P175" s="91">
        <f t="shared" si="12"/>
        <v>0.6988235294</v>
      </c>
      <c r="Q175" s="92">
        <v>0.620253164556962</v>
      </c>
      <c r="R175" s="92">
        <v>0.7453183520599251</v>
      </c>
      <c r="S175" s="92"/>
      <c r="T175" s="93"/>
      <c r="U175" s="94"/>
      <c r="V175" s="93"/>
      <c r="W175" s="93"/>
      <c r="X175" s="81"/>
      <c r="Y175" s="95"/>
      <c r="Z175" s="31">
        <v>199.0</v>
      </c>
      <c r="AA175" s="32">
        <v>60.0</v>
      </c>
      <c r="AB175" s="5">
        <v>98.0</v>
      </c>
      <c r="AC175" s="6">
        <v>68.0</v>
      </c>
      <c r="AD175" s="83"/>
      <c r="AE175" s="49"/>
      <c r="AF175" s="84"/>
      <c r="AG175" s="30" t="s">
        <v>192</v>
      </c>
      <c r="AH175" s="31">
        <v>199.0</v>
      </c>
      <c r="AI175" s="32">
        <v>60.0</v>
      </c>
      <c r="AJ175" s="5">
        <v>98.0</v>
      </c>
      <c r="AK175" s="6">
        <v>68.0</v>
      </c>
      <c r="AL175" s="84">
        <f t="shared" si="13"/>
        <v>0.2546816479</v>
      </c>
      <c r="AM175" s="84">
        <f t="shared" si="14"/>
        <v>0.3797468354</v>
      </c>
      <c r="AN175" s="84">
        <f t="shared" si="15"/>
        <v>0.3011764706</v>
      </c>
      <c r="AO175" s="84">
        <f t="shared" si="16"/>
        <v>0.2998740066</v>
      </c>
      <c r="AP175" s="84">
        <f t="shared" si="17"/>
        <v>0.00130246394</v>
      </c>
      <c r="AQ175" s="84"/>
      <c r="AR175" s="84"/>
      <c r="AS175" s="2" t="s">
        <v>56</v>
      </c>
      <c r="AT175" s="3">
        <v>328.0</v>
      </c>
      <c r="AU175" s="4">
        <v>119.0</v>
      </c>
      <c r="AV175" s="5">
        <v>178.0</v>
      </c>
      <c r="AW175" s="6">
        <v>209.0</v>
      </c>
      <c r="AX175" s="84">
        <v>0.2702702702702703</v>
      </c>
      <c r="AY175" s="84">
        <v>0.4482758620689655</v>
      </c>
      <c r="AZ175" s="84">
        <v>0.33617021276595743</v>
      </c>
      <c r="BA175" s="84">
        <v>0.3350904712395154</v>
      </c>
      <c r="BB175" s="84">
        <v>0.001079741526442024</v>
      </c>
    </row>
    <row r="176" ht="12.75" customHeight="1">
      <c r="A176" s="30" t="s">
        <v>193</v>
      </c>
      <c r="B176" s="68">
        <f t="shared" si="1"/>
        <v>375</v>
      </c>
      <c r="C176" s="69">
        <f t="shared" si="2"/>
        <v>170</v>
      </c>
      <c r="D176" s="68">
        <f t="shared" si="3"/>
        <v>147</v>
      </c>
      <c r="E176" s="69">
        <f t="shared" si="4"/>
        <v>143</v>
      </c>
      <c r="F176" s="85">
        <f t="shared" si="5"/>
        <v>0.6880733945</v>
      </c>
      <c r="G176" s="86">
        <f t="shared" si="6"/>
        <v>0.5068965517</v>
      </c>
      <c r="H176" s="87">
        <f t="shared" si="7"/>
        <v>0.6251497006</v>
      </c>
      <c r="I176" s="88">
        <f t="shared" si="8"/>
        <v>0.6203592814</v>
      </c>
      <c r="J176" s="74">
        <f t="shared" si="9"/>
        <v>0.5321100917</v>
      </c>
      <c r="K176" s="96"/>
      <c r="L176" s="96"/>
      <c r="M176" s="96"/>
      <c r="N176" s="90">
        <f t="shared" si="10"/>
        <v>0.6880733945</v>
      </c>
      <c r="O176" s="90">
        <f t="shared" si="11"/>
        <v>0.5068965517</v>
      </c>
      <c r="P176" s="91">
        <f t="shared" si="12"/>
        <v>0.6251497006</v>
      </c>
      <c r="Q176" s="92">
        <v>0.4637223974763407</v>
      </c>
      <c r="R176" s="92">
        <v>0.7239382239382239</v>
      </c>
      <c r="S176" s="92"/>
      <c r="T176" s="93"/>
      <c r="U176" s="94"/>
      <c r="V176" s="93"/>
      <c r="W176" s="93"/>
      <c r="X176" s="81"/>
      <c r="Y176" s="95"/>
      <c r="Z176" s="31">
        <v>375.0</v>
      </c>
      <c r="AA176" s="32">
        <v>170.0</v>
      </c>
      <c r="AB176" s="5">
        <v>147.0</v>
      </c>
      <c r="AC176" s="6">
        <v>143.0</v>
      </c>
      <c r="AD176" s="83"/>
      <c r="AE176" s="49"/>
      <c r="AF176" s="84"/>
      <c r="AG176" s="30" t="s">
        <v>193</v>
      </c>
      <c r="AH176" s="31">
        <v>375.0</v>
      </c>
      <c r="AI176" s="32">
        <v>170.0</v>
      </c>
      <c r="AJ176" s="5">
        <v>147.0</v>
      </c>
      <c r="AK176" s="6">
        <v>143.0</v>
      </c>
      <c r="AL176" s="84">
        <f t="shared" si="13"/>
        <v>0.2760617761</v>
      </c>
      <c r="AM176" s="84">
        <f t="shared" si="14"/>
        <v>0.5362776025</v>
      </c>
      <c r="AN176" s="84">
        <f t="shared" si="15"/>
        <v>0.3748502994</v>
      </c>
      <c r="AO176" s="84">
        <f t="shared" si="16"/>
        <v>0.3713611784</v>
      </c>
      <c r="AP176" s="84">
        <f t="shared" si="17"/>
        <v>0.003489120966</v>
      </c>
      <c r="AQ176" s="84"/>
      <c r="AR176" s="84"/>
      <c r="AS176" s="2" t="s">
        <v>30</v>
      </c>
      <c r="AT176" s="3">
        <v>406.0</v>
      </c>
      <c r="AU176" s="4">
        <v>85.0</v>
      </c>
      <c r="AV176" s="5">
        <v>243.0</v>
      </c>
      <c r="AW176" s="6">
        <v>105.0</v>
      </c>
      <c r="AX176" s="84">
        <v>0.48494983277591974</v>
      </c>
      <c r="AY176" s="84">
        <v>0.48942598187311176</v>
      </c>
      <c r="AZ176" s="84">
        <v>0.4865446716899892</v>
      </c>
      <c r="BA176" s="84">
        <v>0.48544108621810866</v>
      </c>
      <c r="BB176" s="84">
        <v>0.0011035854718805527</v>
      </c>
    </row>
    <row r="177" ht="12.75" customHeight="1">
      <c r="A177" s="30" t="s">
        <v>194</v>
      </c>
      <c r="B177" s="68">
        <f t="shared" si="1"/>
        <v>528</v>
      </c>
      <c r="C177" s="69">
        <f t="shared" si="2"/>
        <v>203</v>
      </c>
      <c r="D177" s="68">
        <f t="shared" si="3"/>
        <v>227</v>
      </c>
      <c r="E177" s="69">
        <f t="shared" si="4"/>
        <v>196</v>
      </c>
      <c r="F177" s="85">
        <f t="shared" si="5"/>
        <v>0.7222982216</v>
      </c>
      <c r="G177" s="86">
        <f t="shared" si="6"/>
        <v>0.536643026</v>
      </c>
      <c r="H177" s="87">
        <f t="shared" si="7"/>
        <v>0.6542461005</v>
      </c>
      <c r="I177" s="88">
        <f t="shared" si="8"/>
        <v>0.6273830156</v>
      </c>
      <c r="J177" s="74">
        <f t="shared" si="9"/>
        <v>0.5786593707</v>
      </c>
      <c r="K177" s="96"/>
      <c r="L177" s="96"/>
      <c r="M177" s="96"/>
      <c r="N177" s="90">
        <f t="shared" si="10"/>
        <v>0.7222982216</v>
      </c>
      <c r="O177" s="90">
        <f t="shared" si="11"/>
        <v>0.536643026</v>
      </c>
      <c r="P177" s="91">
        <f t="shared" si="12"/>
        <v>0.6542461005</v>
      </c>
      <c r="Q177" s="92">
        <v>0.5279069767441861</v>
      </c>
      <c r="R177" s="92">
        <v>0.7292817679558011</v>
      </c>
      <c r="S177" s="92"/>
      <c r="T177" s="93"/>
      <c r="U177" s="94"/>
      <c r="V177" s="93"/>
      <c r="W177" s="93"/>
      <c r="X177" s="81"/>
      <c r="Y177" s="95"/>
      <c r="Z177" s="31">
        <v>528.0</v>
      </c>
      <c r="AA177" s="32">
        <v>203.0</v>
      </c>
      <c r="AB177" s="5">
        <v>227.0</v>
      </c>
      <c r="AC177" s="6">
        <v>196.0</v>
      </c>
      <c r="AD177" s="83"/>
      <c r="AE177" s="49"/>
      <c r="AF177" s="84"/>
      <c r="AG177" s="30" t="s">
        <v>194</v>
      </c>
      <c r="AH177" s="31">
        <v>528.0</v>
      </c>
      <c r="AI177" s="32">
        <v>203.0</v>
      </c>
      <c r="AJ177" s="5">
        <v>227.0</v>
      </c>
      <c r="AK177" s="6">
        <v>196.0</v>
      </c>
      <c r="AL177" s="84">
        <f t="shared" si="13"/>
        <v>0.270718232</v>
      </c>
      <c r="AM177" s="84">
        <f t="shared" si="14"/>
        <v>0.4720930233</v>
      </c>
      <c r="AN177" s="84">
        <f t="shared" si="15"/>
        <v>0.3457538995</v>
      </c>
      <c r="AO177" s="84">
        <f t="shared" si="16"/>
        <v>0.3442024598</v>
      </c>
      <c r="AP177" s="84">
        <f t="shared" si="17"/>
        <v>0.001551439639</v>
      </c>
      <c r="AQ177" s="84"/>
      <c r="AR177" s="84"/>
      <c r="AS177" s="30" t="s">
        <v>181</v>
      </c>
      <c r="AT177" s="31">
        <v>215.0</v>
      </c>
      <c r="AU177" s="32">
        <v>42.0</v>
      </c>
      <c r="AV177" s="5">
        <v>160.0</v>
      </c>
      <c r="AW177" s="6">
        <v>63.0</v>
      </c>
      <c r="AX177" s="84">
        <v>0.44727891156462585</v>
      </c>
      <c r="AY177" s="84">
        <v>0.4486301369863014</v>
      </c>
      <c r="AZ177" s="84">
        <v>0.44772727272727275</v>
      </c>
      <c r="BA177" s="84">
        <v>0.4466105227220203</v>
      </c>
      <c r="BB177" s="84">
        <v>0.0011167500052524648</v>
      </c>
    </row>
    <row r="178" ht="12.75" customHeight="1">
      <c r="A178" s="30" t="s">
        <v>195</v>
      </c>
      <c r="B178" s="68">
        <f t="shared" si="1"/>
        <v>180</v>
      </c>
      <c r="C178" s="69">
        <f t="shared" si="2"/>
        <v>51</v>
      </c>
      <c r="D178" s="68">
        <f t="shared" si="3"/>
        <v>72</v>
      </c>
      <c r="E178" s="69">
        <f t="shared" si="4"/>
        <v>46</v>
      </c>
      <c r="F178" s="85">
        <f t="shared" si="5"/>
        <v>0.7792207792</v>
      </c>
      <c r="G178" s="86">
        <f t="shared" si="6"/>
        <v>0.6101694915</v>
      </c>
      <c r="H178" s="87">
        <f t="shared" si="7"/>
        <v>0.7220630372</v>
      </c>
      <c r="I178" s="88">
        <f t="shared" si="8"/>
        <v>0.6475644699</v>
      </c>
      <c r="J178" s="74">
        <f t="shared" si="9"/>
        <v>0.5108225108</v>
      </c>
      <c r="K178" s="96"/>
      <c r="L178" s="96"/>
      <c r="M178" s="96"/>
      <c r="N178" s="90">
        <f t="shared" si="10"/>
        <v>0.7792207792</v>
      </c>
      <c r="O178" s="90">
        <f t="shared" si="11"/>
        <v>0.6101694915</v>
      </c>
      <c r="P178" s="91">
        <f t="shared" si="12"/>
        <v>0.7220630372</v>
      </c>
      <c r="Q178" s="92">
        <v>0.5853658536585366</v>
      </c>
      <c r="R178" s="92">
        <v>0.7964601769911505</v>
      </c>
      <c r="S178" s="92"/>
      <c r="T178" s="93"/>
      <c r="U178" s="94"/>
      <c r="V178" s="93"/>
      <c r="W178" s="93"/>
      <c r="X178" s="81"/>
      <c r="Y178" s="95"/>
      <c r="Z178" s="31">
        <v>180.0</v>
      </c>
      <c r="AA178" s="32">
        <v>51.0</v>
      </c>
      <c r="AB178" s="5">
        <v>72.0</v>
      </c>
      <c r="AC178" s="6">
        <v>46.0</v>
      </c>
      <c r="AD178" s="83"/>
      <c r="AE178" s="49"/>
      <c r="AF178" s="84"/>
      <c r="AG178" s="30" t="s">
        <v>195</v>
      </c>
      <c r="AH178" s="31">
        <v>180.0</v>
      </c>
      <c r="AI178" s="32">
        <v>51.0</v>
      </c>
      <c r="AJ178" s="5">
        <v>72.0</v>
      </c>
      <c r="AK178" s="6">
        <v>46.0</v>
      </c>
      <c r="AL178" s="84">
        <f t="shared" si="13"/>
        <v>0.203539823</v>
      </c>
      <c r="AM178" s="84">
        <f t="shared" si="14"/>
        <v>0.4146341463</v>
      </c>
      <c r="AN178" s="84">
        <f t="shared" si="15"/>
        <v>0.2779369628</v>
      </c>
      <c r="AO178" s="84">
        <f t="shared" si="16"/>
        <v>0.2806255706</v>
      </c>
      <c r="AP178" s="84">
        <f t="shared" si="17"/>
        <v>-0.002688607817</v>
      </c>
      <c r="AQ178" s="84"/>
      <c r="AR178" s="84"/>
      <c r="AS178" s="30" t="s">
        <v>346</v>
      </c>
      <c r="AT178" s="31">
        <v>134.0</v>
      </c>
      <c r="AU178" s="32">
        <v>104.0</v>
      </c>
      <c r="AV178" s="5">
        <v>74.0</v>
      </c>
      <c r="AW178" s="6">
        <v>207.0</v>
      </c>
      <c r="AX178" s="84">
        <v>0.48509485094850946</v>
      </c>
      <c r="AY178" s="84">
        <v>0.48743718592964824</v>
      </c>
      <c r="AZ178" s="84">
        <v>0.4859154929577465</v>
      </c>
      <c r="BA178" s="84">
        <v>0.4847950076817692</v>
      </c>
      <c r="BB178" s="84">
        <v>0.001120485275977301</v>
      </c>
    </row>
    <row r="179" ht="12.75" customHeight="1">
      <c r="A179" s="30" t="s">
        <v>196</v>
      </c>
      <c r="B179" s="68">
        <f t="shared" si="1"/>
        <v>314</v>
      </c>
      <c r="C179" s="69">
        <f t="shared" si="2"/>
        <v>122</v>
      </c>
      <c r="D179" s="68">
        <f t="shared" si="3"/>
        <v>179</v>
      </c>
      <c r="E179" s="69">
        <f t="shared" si="4"/>
        <v>125</v>
      </c>
      <c r="F179" s="85">
        <f t="shared" si="5"/>
        <v>0.7201834862</v>
      </c>
      <c r="G179" s="86">
        <f t="shared" si="6"/>
        <v>0.5888157895</v>
      </c>
      <c r="H179" s="87">
        <f t="shared" si="7"/>
        <v>0.6662162162</v>
      </c>
      <c r="I179" s="88">
        <f t="shared" si="8"/>
        <v>0.5932432432</v>
      </c>
      <c r="J179" s="74">
        <f t="shared" si="9"/>
        <v>0.6972477064</v>
      </c>
      <c r="K179" s="96"/>
      <c r="L179" s="96"/>
      <c r="M179" s="96"/>
      <c r="N179" s="90">
        <f t="shared" si="10"/>
        <v>0.7201834862</v>
      </c>
      <c r="O179" s="90">
        <f t="shared" si="11"/>
        <v>0.5888157895</v>
      </c>
      <c r="P179" s="91">
        <f t="shared" si="12"/>
        <v>0.6662162162</v>
      </c>
      <c r="Q179" s="92">
        <v>0.5946843853820598</v>
      </c>
      <c r="R179" s="92">
        <v>0.715261958997722</v>
      </c>
      <c r="S179" s="92"/>
      <c r="T179" s="93"/>
      <c r="U179" s="94"/>
      <c r="V179" s="93"/>
      <c r="W179" s="93"/>
      <c r="X179" s="81"/>
      <c r="Y179" s="95"/>
      <c r="Z179" s="31">
        <v>314.0</v>
      </c>
      <c r="AA179" s="32">
        <v>122.0</v>
      </c>
      <c r="AB179" s="5">
        <v>179.0</v>
      </c>
      <c r="AC179" s="6">
        <v>125.0</v>
      </c>
      <c r="AD179" s="83"/>
      <c r="AE179" s="49"/>
      <c r="AF179" s="84"/>
      <c r="AG179" s="30" t="s">
        <v>196</v>
      </c>
      <c r="AH179" s="31">
        <v>314.0</v>
      </c>
      <c r="AI179" s="32">
        <v>122.0</v>
      </c>
      <c r="AJ179" s="5">
        <v>179.0</v>
      </c>
      <c r="AK179" s="6">
        <v>125.0</v>
      </c>
      <c r="AL179" s="84">
        <f t="shared" si="13"/>
        <v>0.284738041</v>
      </c>
      <c r="AM179" s="84">
        <f t="shared" si="14"/>
        <v>0.4053156146</v>
      </c>
      <c r="AN179" s="84">
        <f t="shared" si="15"/>
        <v>0.3337837838</v>
      </c>
      <c r="AO179" s="84">
        <f t="shared" si="16"/>
        <v>0.3282675109</v>
      </c>
      <c r="AP179" s="84">
        <f t="shared" si="17"/>
        <v>0.005516272848</v>
      </c>
      <c r="AQ179" s="84"/>
      <c r="AR179" s="84"/>
      <c r="AS179" s="30" t="s">
        <v>300</v>
      </c>
      <c r="AT179" s="31">
        <v>56.0</v>
      </c>
      <c r="AU179" s="32">
        <v>48.0</v>
      </c>
      <c r="AV179" s="5">
        <v>18.0</v>
      </c>
      <c r="AW179" s="6">
        <v>8.0</v>
      </c>
      <c r="AX179" s="84">
        <v>0.28700906344410876</v>
      </c>
      <c r="AY179" s="84">
        <v>0.2602040816326531</v>
      </c>
      <c r="AZ179" s="84">
        <v>0.27703984819734345</v>
      </c>
      <c r="BA179" s="84">
        <v>0.2758972537252605</v>
      </c>
      <c r="BB179" s="84">
        <v>0.001142594472082925</v>
      </c>
    </row>
    <row r="180" ht="12.75" customHeight="1">
      <c r="A180" s="30" t="s">
        <v>197</v>
      </c>
      <c r="B180" s="68">
        <f t="shared" si="1"/>
        <v>75</v>
      </c>
      <c r="C180" s="69">
        <f t="shared" si="2"/>
        <v>9</v>
      </c>
      <c r="D180" s="68">
        <f t="shared" si="3"/>
        <v>31</v>
      </c>
      <c r="E180" s="69">
        <f t="shared" si="4"/>
        <v>10</v>
      </c>
      <c r="F180" s="85">
        <f t="shared" si="5"/>
        <v>0.8928571429</v>
      </c>
      <c r="G180" s="86">
        <f t="shared" si="6"/>
        <v>0.756097561</v>
      </c>
      <c r="H180" s="87">
        <f t="shared" si="7"/>
        <v>0.848</v>
      </c>
      <c r="I180" s="88">
        <f t="shared" si="8"/>
        <v>0.68</v>
      </c>
      <c r="J180" s="74">
        <f t="shared" si="9"/>
        <v>0.4880952381</v>
      </c>
      <c r="K180" s="96"/>
      <c r="L180" s="96"/>
      <c r="M180" s="96"/>
      <c r="N180" s="90">
        <f t="shared" si="10"/>
        <v>0.8928571429</v>
      </c>
      <c r="O180" s="90">
        <f t="shared" si="11"/>
        <v>0.756097561</v>
      </c>
      <c r="P180" s="91">
        <f t="shared" si="12"/>
        <v>0.848</v>
      </c>
      <c r="Q180" s="92">
        <v>0.775</v>
      </c>
      <c r="R180" s="92">
        <v>0.8823529411764706</v>
      </c>
      <c r="S180" s="92"/>
      <c r="T180" s="93"/>
      <c r="U180" s="94"/>
      <c r="V180" s="93"/>
      <c r="W180" s="93"/>
      <c r="X180" s="81"/>
      <c r="Y180" s="95"/>
      <c r="Z180" s="31">
        <v>75.0</v>
      </c>
      <c r="AA180" s="32">
        <v>9.0</v>
      </c>
      <c r="AB180" s="5">
        <v>31.0</v>
      </c>
      <c r="AC180" s="6">
        <v>10.0</v>
      </c>
      <c r="AD180" s="83"/>
      <c r="AE180" s="49"/>
      <c r="AF180" s="84"/>
      <c r="AG180" s="30" t="s">
        <v>197</v>
      </c>
      <c r="AH180" s="31">
        <v>75.0</v>
      </c>
      <c r="AI180" s="32">
        <v>9.0</v>
      </c>
      <c r="AJ180" s="5">
        <v>31.0</v>
      </c>
      <c r="AK180" s="6">
        <v>10.0</v>
      </c>
      <c r="AL180" s="84">
        <f t="shared" si="13"/>
        <v>0.1176470588</v>
      </c>
      <c r="AM180" s="84">
        <f t="shared" si="14"/>
        <v>0.225</v>
      </c>
      <c r="AN180" s="84">
        <f t="shared" si="15"/>
        <v>0.152</v>
      </c>
      <c r="AO180" s="84">
        <f t="shared" si="16"/>
        <v>0.1562687168</v>
      </c>
      <c r="AP180" s="84">
        <f t="shared" si="17"/>
        <v>-0.004268716765</v>
      </c>
      <c r="AQ180" s="84"/>
      <c r="AR180" s="84"/>
      <c r="AS180" s="2" t="s">
        <v>48</v>
      </c>
      <c r="AT180" s="3">
        <v>60.0</v>
      </c>
      <c r="AU180" s="4">
        <v>22.0</v>
      </c>
      <c r="AV180" s="5">
        <v>20.0</v>
      </c>
      <c r="AW180" s="6">
        <v>33.0</v>
      </c>
      <c r="AX180" s="84">
        <v>0.49889135254988914</v>
      </c>
      <c r="AY180" s="84">
        <v>0.5</v>
      </c>
      <c r="AZ180" s="84">
        <v>0.4992867332382311</v>
      </c>
      <c r="BA180" s="84">
        <v>0.4981345258980044</v>
      </c>
      <c r="BB180" s="84">
        <v>0.0011522073402266964</v>
      </c>
    </row>
    <row r="181" ht="12.75" customHeight="1">
      <c r="A181" s="30" t="s">
        <v>198</v>
      </c>
      <c r="B181" s="68">
        <f t="shared" si="1"/>
        <v>217</v>
      </c>
      <c r="C181" s="69">
        <f t="shared" si="2"/>
        <v>77</v>
      </c>
      <c r="D181" s="68">
        <f t="shared" si="3"/>
        <v>86</v>
      </c>
      <c r="E181" s="69">
        <f t="shared" si="4"/>
        <v>99</v>
      </c>
      <c r="F181" s="85">
        <f t="shared" si="5"/>
        <v>0.7380952381</v>
      </c>
      <c r="G181" s="86">
        <f t="shared" si="6"/>
        <v>0.4648648649</v>
      </c>
      <c r="H181" s="87">
        <f t="shared" si="7"/>
        <v>0.6325678497</v>
      </c>
      <c r="I181" s="88">
        <f t="shared" si="8"/>
        <v>0.6597077244</v>
      </c>
      <c r="J181" s="74">
        <f t="shared" si="9"/>
        <v>0.6292517007</v>
      </c>
      <c r="K181" s="96"/>
      <c r="L181" s="96"/>
      <c r="M181" s="96"/>
      <c r="N181" s="90">
        <f t="shared" si="10"/>
        <v>0.7380952381</v>
      </c>
      <c r="O181" s="90">
        <f t="shared" si="11"/>
        <v>0.4648648649</v>
      </c>
      <c r="P181" s="91">
        <f t="shared" si="12"/>
        <v>0.6325678497</v>
      </c>
      <c r="Q181" s="92">
        <v>0.5276073619631901</v>
      </c>
      <c r="R181" s="92">
        <v>0.6867088607594937</v>
      </c>
      <c r="S181" s="92"/>
      <c r="T181" s="93"/>
      <c r="U181" s="94"/>
      <c r="V181" s="93"/>
      <c r="W181" s="93"/>
      <c r="X181" s="81"/>
      <c r="Y181" s="95"/>
      <c r="Z181" s="31">
        <v>217.0</v>
      </c>
      <c r="AA181" s="32">
        <v>77.0</v>
      </c>
      <c r="AB181" s="5">
        <v>86.0</v>
      </c>
      <c r="AC181" s="6">
        <v>99.0</v>
      </c>
      <c r="AD181" s="83"/>
      <c r="AE181" s="49"/>
      <c r="AF181" s="84"/>
      <c r="AG181" s="30" t="s">
        <v>198</v>
      </c>
      <c r="AH181" s="31">
        <v>217.0</v>
      </c>
      <c r="AI181" s="32">
        <v>77.0</v>
      </c>
      <c r="AJ181" s="5">
        <v>86.0</v>
      </c>
      <c r="AK181" s="6">
        <v>99.0</v>
      </c>
      <c r="AL181" s="84">
        <f t="shared" si="13"/>
        <v>0.3132911392</v>
      </c>
      <c r="AM181" s="84">
        <f t="shared" si="14"/>
        <v>0.472392638</v>
      </c>
      <c r="AN181" s="84">
        <f t="shared" si="15"/>
        <v>0.3674321503</v>
      </c>
      <c r="AO181" s="84">
        <f t="shared" si="16"/>
        <v>0.3711039899</v>
      </c>
      <c r="AP181" s="84">
        <f t="shared" si="17"/>
        <v>-0.003671839542</v>
      </c>
      <c r="AQ181" s="84"/>
      <c r="AR181" s="84"/>
      <c r="AS181" s="30" t="s">
        <v>192</v>
      </c>
      <c r="AT181" s="31">
        <v>199.0</v>
      </c>
      <c r="AU181" s="32">
        <v>60.0</v>
      </c>
      <c r="AV181" s="5">
        <v>98.0</v>
      </c>
      <c r="AW181" s="6">
        <v>68.0</v>
      </c>
      <c r="AX181" s="84">
        <v>0.4877571008814887</v>
      </c>
      <c r="AY181" s="84">
        <v>0.495</v>
      </c>
      <c r="AZ181" s="84">
        <v>0.4904380012338063</v>
      </c>
      <c r="BA181" s="84">
        <v>0.48927419447110665</v>
      </c>
      <c r="BB181" s="84">
        <v>0.0011638067626996706</v>
      </c>
    </row>
    <row r="182" ht="12.75" customHeight="1">
      <c r="A182" s="30" t="s">
        <v>199</v>
      </c>
      <c r="B182" s="68">
        <f t="shared" si="1"/>
        <v>146</v>
      </c>
      <c r="C182" s="69">
        <f t="shared" si="2"/>
        <v>53</v>
      </c>
      <c r="D182" s="68">
        <f t="shared" si="3"/>
        <v>63</v>
      </c>
      <c r="E182" s="69">
        <f t="shared" si="4"/>
        <v>44</v>
      </c>
      <c r="F182" s="85">
        <f t="shared" si="5"/>
        <v>0.7336683417</v>
      </c>
      <c r="G182" s="86">
        <f t="shared" si="6"/>
        <v>0.5887850467</v>
      </c>
      <c r="H182" s="87">
        <f t="shared" si="7"/>
        <v>0.6830065359</v>
      </c>
      <c r="I182" s="88">
        <f t="shared" si="8"/>
        <v>0.6209150327</v>
      </c>
      <c r="J182" s="74">
        <f t="shared" si="9"/>
        <v>0.5376884422</v>
      </c>
      <c r="K182" s="96"/>
      <c r="L182" s="96"/>
      <c r="M182" s="96"/>
      <c r="N182" s="90">
        <f t="shared" si="10"/>
        <v>0.7336683417</v>
      </c>
      <c r="O182" s="90">
        <f t="shared" si="11"/>
        <v>0.5887850467</v>
      </c>
      <c r="P182" s="91">
        <f t="shared" si="12"/>
        <v>0.6830065359</v>
      </c>
      <c r="Q182" s="92">
        <v>0.5431034482758621</v>
      </c>
      <c r="R182" s="92">
        <v>0.7684210526315789</v>
      </c>
      <c r="S182" s="92"/>
      <c r="T182" s="93"/>
      <c r="U182" s="94"/>
      <c r="V182" s="93"/>
      <c r="W182" s="93"/>
      <c r="X182" s="81"/>
      <c r="Y182" s="95"/>
      <c r="Z182" s="31">
        <v>146.0</v>
      </c>
      <c r="AA182" s="32">
        <v>53.0</v>
      </c>
      <c r="AB182" s="5">
        <v>63.0</v>
      </c>
      <c r="AC182" s="6">
        <v>44.0</v>
      </c>
      <c r="AD182" s="83"/>
      <c r="AE182" s="49"/>
      <c r="AF182" s="84"/>
      <c r="AG182" s="30" t="s">
        <v>199</v>
      </c>
      <c r="AH182" s="31">
        <v>146.0</v>
      </c>
      <c r="AI182" s="32">
        <v>53.0</v>
      </c>
      <c r="AJ182" s="5">
        <v>63.0</v>
      </c>
      <c r="AK182" s="6">
        <v>44.0</v>
      </c>
      <c r="AL182" s="84">
        <f t="shared" si="13"/>
        <v>0.2315789474</v>
      </c>
      <c r="AM182" s="84">
        <f t="shared" si="14"/>
        <v>0.4568965517</v>
      </c>
      <c r="AN182" s="84">
        <f t="shared" si="15"/>
        <v>0.3169934641</v>
      </c>
      <c r="AO182" s="84">
        <f t="shared" si="16"/>
        <v>0.3139387184</v>
      </c>
      <c r="AP182" s="84">
        <f t="shared" si="17"/>
        <v>0.003054745668</v>
      </c>
      <c r="AQ182" s="84"/>
      <c r="AR182" s="84"/>
      <c r="AS182" s="2" t="s">
        <v>102</v>
      </c>
      <c r="AT182" s="3">
        <v>116.0</v>
      </c>
      <c r="AU182" s="4">
        <v>39.0</v>
      </c>
      <c r="AV182" s="5">
        <v>48.0</v>
      </c>
      <c r="AW182" s="6">
        <v>49.0</v>
      </c>
      <c r="AX182" s="84">
        <v>0.4405594405594406</v>
      </c>
      <c r="AY182" s="84">
        <v>0.44108761329305135</v>
      </c>
      <c r="AZ182" s="84">
        <v>0.4407530454042082</v>
      </c>
      <c r="BA182" s="84">
        <v>0.43958571418333925</v>
      </c>
      <c r="BB182" s="84">
        <v>0.001167331220868928</v>
      </c>
    </row>
    <row r="183" ht="12.75" customHeight="1">
      <c r="A183" s="30" t="s">
        <v>200</v>
      </c>
      <c r="B183" s="68">
        <f t="shared" si="1"/>
        <v>300</v>
      </c>
      <c r="C183" s="69">
        <f t="shared" si="2"/>
        <v>113</v>
      </c>
      <c r="D183" s="68">
        <f t="shared" si="3"/>
        <v>144</v>
      </c>
      <c r="E183" s="69">
        <f t="shared" si="4"/>
        <v>148</v>
      </c>
      <c r="F183" s="85">
        <f t="shared" si="5"/>
        <v>0.7263922518</v>
      </c>
      <c r="G183" s="86">
        <f t="shared" si="6"/>
        <v>0.4931506849</v>
      </c>
      <c r="H183" s="87">
        <f t="shared" si="7"/>
        <v>0.629787234</v>
      </c>
      <c r="I183" s="88">
        <f t="shared" si="8"/>
        <v>0.6354609929</v>
      </c>
      <c r="J183" s="74">
        <f t="shared" si="9"/>
        <v>0.7070217918</v>
      </c>
      <c r="K183" s="96"/>
      <c r="L183" s="96"/>
      <c r="M183" s="96"/>
      <c r="N183" s="90">
        <f t="shared" si="10"/>
        <v>0.7263922518</v>
      </c>
      <c r="O183" s="90">
        <f t="shared" si="11"/>
        <v>0.4931506849</v>
      </c>
      <c r="P183" s="91">
        <f t="shared" si="12"/>
        <v>0.629787234</v>
      </c>
      <c r="Q183" s="92">
        <v>0.5603112840466926</v>
      </c>
      <c r="R183" s="92">
        <v>0.6696428571428571</v>
      </c>
      <c r="S183" s="92"/>
      <c r="T183" s="93"/>
      <c r="U183" s="94"/>
      <c r="V183" s="93"/>
      <c r="W183" s="93"/>
      <c r="X183" s="81"/>
      <c r="Y183" s="95"/>
      <c r="Z183" s="31">
        <v>300.0</v>
      </c>
      <c r="AA183" s="32">
        <v>113.0</v>
      </c>
      <c r="AB183" s="5">
        <v>144.0</v>
      </c>
      <c r="AC183" s="6">
        <v>148.0</v>
      </c>
      <c r="AD183" s="83"/>
      <c r="AE183" s="49"/>
      <c r="AF183" s="84"/>
      <c r="AG183" s="30" t="s">
        <v>200</v>
      </c>
      <c r="AH183" s="31">
        <v>300.0</v>
      </c>
      <c r="AI183" s="32">
        <v>113.0</v>
      </c>
      <c r="AJ183" s="5">
        <v>144.0</v>
      </c>
      <c r="AK183" s="6">
        <v>148.0</v>
      </c>
      <c r="AL183" s="84">
        <f t="shared" si="13"/>
        <v>0.3303571429</v>
      </c>
      <c r="AM183" s="84">
        <f t="shared" si="14"/>
        <v>0.439688716</v>
      </c>
      <c r="AN183" s="84">
        <f t="shared" si="15"/>
        <v>0.370212766</v>
      </c>
      <c r="AO183" s="84">
        <f t="shared" si="16"/>
        <v>0.3697185373</v>
      </c>
      <c r="AP183" s="84">
        <f t="shared" si="17"/>
        <v>0.0004942286756</v>
      </c>
      <c r="AQ183" s="84"/>
      <c r="AR183" s="84"/>
      <c r="AS183" s="30" t="s">
        <v>190</v>
      </c>
      <c r="AT183" s="31">
        <v>306.0</v>
      </c>
      <c r="AU183" s="32">
        <v>107.0</v>
      </c>
      <c r="AV183" s="5">
        <v>95.0</v>
      </c>
      <c r="AW183" s="6">
        <v>143.0</v>
      </c>
      <c r="AX183" s="84">
        <v>0.5295315682281059</v>
      </c>
      <c r="AY183" s="84">
        <v>0.5287769784172662</v>
      </c>
      <c r="AZ183" s="84">
        <v>0.52925877763329</v>
      </c>
      <c r="BA183" s="84">
        <v>0.5280848442441647</v>
      </c>
      <c r="BB183" s="84">
        <v>0.0011739333891253034</v>
      </c>
    </row>
    <row r="184" ht="12.75" customHeight="1">
      <c r="A184" s="30" t="s">
        <v>201</v>
      </c>
      <c r="B184" s="68">
        <f t="shared" si="1"/>
        <v>383</v>
      </c>
      <c r="C184" s="69">
        <f t="shared" si="2"/>
        <v>152</v>
      </c>
      <c r="D184" s="68">
        <f t="shared" si="3"/>
        <v>167</v>
      </c>
      <c r="E184" s="69">
        <f t="shared" si="4"/>
        <v>176</v>
      </c>
      <c r="F184" s="85">
        <f t="shared" si="5"/>
        <v>0.7158878505</v>
      </c>
      <c r="G184" s="86">
        <f t="shared" si="6"/>
        <v>0.4868804665</v>
      </c>
      <c r="H184" s="87">
        <f t="shared" si="7"/>
        <v>0.6264236902</v>
      </c>
      <c r="I184" s="88">
        <f t="shared" si="8"/>
        <v>0.6366742597</v>
      </c>
      <c r="J184" s="74">
        <f t="shared" si="9"/>
        <v>0.6411214953</v>
      </c>
      <c r="K184" s="96"/>
      <c r="L184" s="96"/>
      <c r="M184" s="96"/>
      <c r="N184" s="90">
        <f t="shared" si="10"/>
        <v>0.7158878505</v>
      </c>
      <c r="O184" s="90">
        <f t="shared" si="11"/>
        <v>0.4868804665</v>
      </c>
      <c r="P184" s="91">
        <f t="shared" si="12"/>
        <v>0.6264236902</v>
      </c>
      <c r="Q184" s="92">
        <v>0.5235109717868338</v>
      </c>
      <c r="R184" s="92">
        <v>0.6851520572450805</v>
      </c>
      <c r="S184" s="92"/>
      <c r="T184" s="93"/>
      <c r="U184" s="94"/>
      <c r="V184" s="93"/>
      <c r="W184" s="93"/>
      <c r="X184" s="81"/>
      <c r="Y184" s="95"/>
      <c r="Z184" s="31">
        <v>383.0</v>
      </c>
      <c r="AA184" s="32">
        <v>152.0</v>
      </c>
      <c r="AB184" s="5">
        <v>167.0</v>
      </c>
      <c r="AC184" s="6">
        <v>176.0</v>
      </c>
      <c r="AD184" s="83"/>
      <c r="AE184" s="49"/>
      <c r="AF184" s="84"/>
      <c r="AG184" s="30" t="s">
        <v>201</v>
      </c>
      <c r="AH184" s="31">
        <v>383.0</v>
      </c>
      <c r="AI184" s="32">
        <v>152.0</v>
      </c>
      <c r="AJ184" s="5">
        <v>167.0</v>
      </c>
      <c r="AK184" s="6">
        <v>176.0</v>
      </c>
      <c r="AL184" s="84">
        <f t="shared" si="13"/>
        <v>0.3148479428</v>
      </c>
      <c r="AM184" s="84">
        <f t="shared" si="14"/>
        <v>0.4764890282</v>
      </c>
      <c r="AN184" s="84">
        <f t="shared" si="15"/>
        <v>0.3735763098</v>
      </c>
      <c r="AO184" s="84">
        <f t="shared" si="16"/>
        <v>0.3736023776</v>
      </c>
      <c r="AP184" s="84">
        <f t="shared" si="17"/>
        <v>-0.00002606777849</v>
      </c>
      <c r="AQ184" s="84"/>
      <c r="AR184" s="84"/>
      <c r="AS184" s="30" t="s">
        <v>133</v>
      </c>
      <c r="AT184" s="31">
        <v>206.0</v>
      </c>
      <c r="AU184" s="32">
        <v>107.0</v>
      </c>
      <c r="AV184" s="5">
        <v>65.0</v>
      </c>
      <c r="AW184" s="6">
        <v>123.0</v>
      </c>
      <c r="AX184" s="84">
        <v>0.6347826086956522</v>
      </c>
      <c r="AY184" s="84">
        <v>0.6287878787878788</v>
      </c>
      <c r="AZ184" s="84">
        <v>0.6325966850828729</v>
      </c>
      <c r="BA184" s="84">
        <v>0.6313961812516469</v>
      </c>
      <c r="BB184" s="84">
        <v>0.0012005038312260519</v>
      </c>
    </row>
    <row r="185" ht="12.75" customHeight="1">
      <c r="A185" s="30" t="s">
        <v>202</v>
      </c>
      <c r="B185" s="68">
        <f t="shared" si="1"/>
        <v>115</v>
      </c>
      <c r="C185" s="69">
        <f t="shared" si="2"/>
        <v>41</v>
      </c>
      <c r="D185" s="68">
        <f t="shared" si="3"/>
        <v>46</v>
      </c>
      <c r="E185" s="69">
        <f t="shared" si="4"/>
        <v>74</v>
      </c>
      <c r="F185" s="85">
        <f t="shared" si="5"/>
        <v>0.7371794872</v>
      </c>
      <c r="G185" s="86">
        <f t="shared" si="6"/>
        <v>0.3833333333</v>
      </c>
      <c r="H185" s="87">
        <f t="shared" si="7"/>
        <v>0.5833333333</v>
      </c>
      <c r="I185" s="88">
        <f t="shared" si="8"/>
        <v>0.6847826087</v>
      </c>
      <c r="J185" s="74">
        <f t="shared" si="9"/>
        <v>0.7692307692</v>
      </c>
      <c r="K185" s="96"/>
      <c r="L185" s="96"/>
      <c r="M185" s="96"/>
      <c r="N185" s="90">
        <f t="shared" si="10"/>
        <v>0.7371794872</v>
      </c>
      <c r="O185" s="90">
        <f t="shared" si="11"/>
        <v>0.3833333333</v>
      </c>
      <c r="P185" s="91">
        <f t="shared" si="12"/>
        <v>0.5833333333</v>
      </c>
      <c r="Q185" s="92">
        <v>0.5287356321839081</v>
      </c>
      <c r="R185" s="92">
        <v>0.6084656084656085</v>
      </c>
      <c r="S185" s="92"/>
      <c r="T185" s="93"/>
      <c r="U185" s="94"/>
      <c r="V185" s="93"/>
      <c r="W185" s="93"/>
      <c r="X185" s="81"/>
      <c r="Y185" s="95"/>
      <c r="Z185" s="31">
        <v>115.0</v>
      </c>
      <c r="AA185" s="32">
        <v>41.0</v>
      </c>
      <c r="AB185" s="5">
        <v>46.0</v>
      </c>
      <c r="AC185" s="6">
        <v>74.0</v>
      </c>
      <c r="AD185" s="83"/>
      <c r="AE185" s="49"/>
      <c r="AF185" s="84"/>
      <c r="AG185" s="30" t="s">
        <v>202</v>
      </c>
      <c r="AH185" s="31">
        <v>115.0</v>
      </c>
      <c r="AI185" s="32">
        <v>41.0</v>
      </c>
      <c r="AJ185" s="5">
        <v>46.0</v>
      </c>
      <c r="AK185" s="6">
        <v>74.0</v>
      </c>
      <c r="AL185" s="84">
        <f t="shared" si="13"/>
        <v>0.3915343915</v>
      </c>
      <c r="AM185" s="84">
        <f t="shared" si="14"/>
        <v>0.4712643678</v>
      </c>
      <c r="AN185" s="84">
        <f t="shared" si="15"/>
        <v>0.4166666667</v>
      </c>
      <c r="AO185" s="84">
        <f t="shared" si="16"/>
        <v>0.4199229161</v>
      </c>
      <c r="AP185" s="84">
        <f t="shared" si="17"/>
        <v>-0.003256249422</v>
      </c>
      <c r="AQ185" s="84"/>
      <c r="AR185" s="84"/>
      <c r="AS185" s="30" t="s">
        <v>243</v>
      </c>
      <c r="AT185" s="31">
        <v>36.0</v>
      </c>
      <c r="AU185" s="32">
        <v>28.0</v>
      </c>
      <c r="AV185" s="5">
        <v>17.0</v>
      </c>
      <c r="AW185" s="6">
        <v>30.0</v>
      </c>
      <c r="AX185" s="84">
        <v>0.34992458521870284</v>
      </c>
      <c r="AY185" s="84">
        <v>0.5294117647058824</v>
      </c>
      <c r="AZ185" s="84">
        <v>0.41650853889943074</v>
      </c>
      <c r="BA185" s="84">
        <v>0.41529638739064856</v>
      </c>
      <c r="BB185" s="84">
        <v>0.0012121515087821777</v>
      </c>
    </row>
    <row r="186" ht="12.75" customHeight="1">
      <c r="A186" s="30" t="s">
        <v>203</v>
      </c>
      <c r="B186" s="68">
        <f t="shared" si="1"/>
        <v>245</v>
      </c>
      <c r="C186" s="69">
        <f t="shared" si="2"/>
        <v>75</v>
      </c>
      <c r="D186" s="68">
        <f t="shared" si="3"/>
        <v>79</v>
      </c>
      <c r="E186" s="69">
        <f t="shared" si="4"/>
        <v>96</v>
      </c>
      <c r="F186" s="85">
        <f t="shared" si="5"/>
        <v>0.765625</v>
      </c>
      <c r="G186" s="86">
        <f t="shared" si="6"/>
        <v>0.4514285714</v>
      </c>
      <c r="H186" s="87">
        <f t="shared" si="7"/>
        <v>0.6545454545</v>
      </c>
      <c r="I186" s="88">
        <f t="shared" si="8"/>
        <v>0.6888888889</v>
      </c>
      <c r="J186" s="74">
        <f t="shared" si="9"/>
        <v>0.546875</v>
      </c>
      <c r="K186" s="96"/>
      <c r="L186" s="96"/>
      <c r="M186" s="96"/>
      <c r="N186" s="90">
        <f t="shared" si="10"/>
        <v>0.765625</v>
      </c>
      <c r="O186" s="90">
        <f t="shared" si="11"/>
        <v>0.4514285714</v>
      </c>
      <c r="P186" s="91">
        <f t="shared" si="12"/>
        <v>0.6545454545</v>
      </c>
      <c r="Q186" s="92">
        <v>0.512987012987013</v>
      </c>
      <c r="R186" s="92">
        <v>0.718475073313783</v>
      </c>
      <c r="S186" s="92"/>
      <c r="T186" s="93"/>
      <c r="U186" s="94"/>
      <c r="V186" s="93"/>
      <c r="W186" s="93"/>
      <c r="X186" s="81"/>
      <c r="Y186" s="95"/>
      <c r="Z186" s="31">
        <v>245.0</v>
      </c>
      <c r="AA186" s="32">
        <v>75.0</v>
      </c>
      <c r="AB186" s="5">
        <v>79.0</v>
      </c>
      <c r="AC186" s="6">
        <v>96.0</v>
      </c>
      <c r="AD186" s="83"/>
      <c r="AE186" s="49"/>
      <c r="AF186" s="84"/>
      <c r="AG186" s="30" t="s">
        <v>203</v>
      </c>
      <c r="AH186" s="31">
        <v>245.0</v>
      </c>
      <c r="AI186" s="32">
        <v>75.0</v>
      </c>
      <c r="AJ186" s="5">
        <v>79.0</v>
      </c>
      <c r="AK186" s="6">
        <v>96.0</v>
      </c>
      <c r="AL186" s="84">
        <f t="shared" si="13"/>
        <v>0.2815249267</v>
      </c>
      <c r="AM186" s="84">
        <f t="shared" si="14"/>
        <v>0.487012987</v>
      </c>
      <c r="AN186" s="84">
        <f t="shared" si="15"/>
        <v>0.3454545455</v>
      </c>
      <c r="AO186" s="84">
        <f t="shared" si="16"/>
        <v>0.3565344418</v>
      </c>
      <c r="AP186" s="84">
        <f t="shared" si="17"/>
        <v>-0.01107989638</v>
      </c>
      <c r="AQ186" s="84"/>
      <c r="AR186" s="84"/>
      <c r="AS186" s="30" t="s">
        <v>283</v>
      </c>
      <c r="AT186" s="31">
        <v>137.0</v>
      </c>
      <c r="AU186" s="32">
        <v>81.0</v>
      </c>
      <c r="AV186" s="5">
        <v>45.0</v>
      </c>
      <c r="AW186" s="6">
        <v>134.0</v>
      </c>
      <c r="AX186" s="84">
        <v>0.532</v>
      </c>
      <c r="AY186" s="84">
        <v>0.5351681957186545</v>
      </c>
      <c r="AZ186" s="84">
        <v>0.5332527206771464</v>
      </c>
      <c r="BA186" s="84">
        <v>0.5320077007217126</v>
      </c>
      <c r="BB186" s="84">
        <v>0.0012450199554338015</v>
      </c>
    </row>
    <row r="187" ht="12.75" customHeight="1">
      <c r="A187" s="30" t="s">
        <v>204</v>
      </c>
      <c r="B187" s="68">
        <f t="shared" si="1"/>
        <v>205</v>
      </c>
      <c r="C187" s="69">
        <f t="shared" si="2"/>
        <v>114</v>
      </c>
      <c r="D187" s="68">
        <f t="shared" si="3"/>
        <v>74</v>
      </c>
      <c r="E187" s="69">
        <f t="shared" si="4"/>
        <v>133</v>
      </c>
      <c r="F187" s="85">
        <f t="shared" si="5"/>
        <v>0.6426332288</v>
      </c>
      <c r="G187" s="86">
        <f t="shared" si="6"/>
        <v>0.3574879227</v>
      </c>
      <c r="H187" s="87">
        <f t="shared" si="7"/>
        <v>0.530418251</v>
      </c>
      <c r="I187" s="88">
        <f t="shared" si="8"/>
        <v>0.6425855513</v>
      </c>
      <c r="J187" s="74">
        <f t="shared" si="9"/>
        <v>0.6489028213</v>
      </c>
      <c r="K187" s="96"/>
      <c r="L187" s="96"/>
      <c r="M187" s="96"/>
      <c r="N187" s="90">
        <f t="shared" si="10"/>
        <v>0.6426332288</v>
      </c>
      <c r="O187" s="90">
        <f t="shared" si="11"/>
        <v>0.3574879227</v>
      </c>
      <c r="P187" s="91">
        <f t="shared" si="12"/>
        <v>0.530418251</v>
      </c>
      <c r="Q187" s="92">
        <v>0.39361702127659576</v>
      </c>
      <c r="R187" s="92">
        <v>0.606508875739645</v>
      </c>
      <c r="S187" s="92"/>
      <c r="T187" s="93"/>
      <c r="U187" s="94"/>
      <c r="V187" s="93"/>
      <c r="W187" s="93"/>
      <c r="X187" s="81"/>
      <c r="Y187" s="95"/>
      <c r="Z187" s="31">
        <v>205.0</v>
      </c>
      <c r="AA187" s="32">
        <v>114.0</v>
      </c>
      <c r="AB187" s="5">
        <v>74.0</v>
      </c>
      <c r="AC187" s="6">
        <v>133.0</v>
      </c>
      <c r="AD187" s="83"/>
      <c r="AE187" s="49"/>
      <c r="AF187" s="84"/>
      <c r="AG187" s="30" t="s">
        <v>204</v>
      </c>
      <c r="AH187" s="31">
        <v>205.0</v>
      </c>
      <c r="AI187" s="32">
        <v>114.0</v>
      </c>
      <c r="AJ187" s="5">
        <v>74.0</v>
      </c>
      <c r="AK187" s="6">
        <v>133.0</v>
      </c>
      <c r="AL187" s="84">
        <f t="shared" si="13"/>
        <v>0.3934911243</v>
      </c>
      <c r="AM187" s="84">
        <f t="shared" si="14"/>
        <v>0.6063829787</v>
      </c>
      <c r="AN187" s="84">
        <f t="shared" si="15"/>
        <v>0.469581749</v>
      </c>
      <c r="AO187" s="84">
        <f t="shared" si="16"/>
        <v>0.4712488061</v>
      </c>
      <c r="AP187" s="84">
        <f t="shared" si="17"/>
        <v>-0.001667057036</v>
      </c>
      <c r="AQ187" s="84"/>
      <c r="AR187" s="84"/>
      <c r="AS187" s="30" t="s">
        <v>350</v>
      </c>
      <c r="AT187" s="31">
        <v>138.0</v>
      </c>
      <c r="AU187" s="32">
        <v>79.0</v>
      </c>
      <c r="AV187" s="5">
        <v>57.0</v>
      </c>
      <c r="AW187" s="6">
        <v>161.0</v>
      </c>
      <c r="AX187" s="84">
        <v>0.4034229828850856</v>
      </c>
      <c r="AY187" s="84">
        <v>0.4834710743801653</v>
      </c>
      <c r="AZ187" s="84">
        <v>0.43317972350230416</v>
      </c>
      <c r="BA187" s="84">
        <v>0.43192979183293256</v>
      </c>
      <c r="BB187" s="84">
        <v>0.0012499316693715956</v>
      </c>
    </row>
    <row r="188" ht="12.75" customHeight="1">
      <c r="A188" s="30" t="s">
        <v>205</v>
      </c>
      <c r="B188" s="68">
        <f t="shared" si="1"/>
        <v>248</v>
      </c>
      <c r="C188" s="69">
        <f t="shared" si="2"/>
        <v>97</v>
      </c>
      <c r="D188" s="68">
        <f t="shared" si="3"/>
        <v>108</v>
      </c>
      <c r="E188" s="69">
        <f t="shared" si="4"/>
        <v>155</v>
      </c>
      <c r="F188" s="85">
        <f t="shared" si="5"/>
        <v>0.7188405797</v>
      </c>
      <c r="G188" s="86">
        <f t="shared" si="6"/>
        <v>0.4106463878</v>
      </c>
      <c r="H188" s="87">
        <f t="shared" si="7"/>
        <v>0.5855263158</v>
      </c>
      <c r="I188" s="88">
        <f t="shared" si="8"/>
        <v>0.6628289474</v>
      </c>
      <c r="J188" s="74">
        <f t="shared" si="9"/>
        <v>0.7623188406</v>
      </c>
      <c r="K188" s="96"/>
      <c r="L188" s="96"/>
      <c r="M188" s="96"/>
      <c r="N188" s="90">
        <f t="shared" si="10"/>
        <v>0.7188405797</v>
      </c>
      <c r="O188" s="90">
        <f t="shared" si="11"/>
        <v>0.4106463878</v>
      </c>
      <c r="P188" s="91">
        <f t="shared" si="12"/>
        <v>0.5855263158</v>
      </c>
      <c r="Q188" s="92">
        <v>0.526829268292683</v>
      </c>
      <c r="R188" s="92">
        <v>0.6153846153846154</v>
      </c>
      <c r="S188" s="92"/>
      <c r="T188" s="93"/>
      <c r="U188" s="94"/>
      <c r="V188" s="93"/>
      <c r="W188" s="93"/>
      <c r="X188" s="81"/>
      <c r="Y188" s="95"/>
      <c r="Z188" s="31">
        <v>248.0</v>
      </c>
      <c r="AA188" s="32">
        <v>97.0</v>
      </c>
      <c r="AB188" s="5">
        <v>108.0</v>
      </c>
      <c r="AC188" s="6">
        <v>155.0</v>
      </c>
      <c r="AD188" s="83"/>
      <c r="AE188" s="49"/>
      <c r="AF188" s="84"/>
      <c r="AG188" s="30" t="s">
        <v>205</v>
      </c>
      <c r="AH188" s="31">
        <v>248.0</v>
      </c>
      <c r="AI188" s="32">
        <v>97.0</v>
      </c>
      <c r="AJ188" s="5">
        <v>108.0</v>
      </c>
      <c r="AK188" s="6">
        <v>155.0</v>
      </c>
      <c r="AL188" s="84">
        <f t="shared" si="13"/>
        <v>0.3846153846</v>
      </c>
      <c r="AM188" s="84">
        <f t="shared" si="14"/>
        <v>0.4731707317</v>
      </c>
      <c r="AN188" s="84">
        <f t="shared" si="15"/>
        <v>0.4144736842</v>
      </c>
      <c r="AO188" s="84">
        <f t="shared" si="16"/>
        <v>0.4162756706</v>
      </c>
      <c r="AP188" s="84">
        <f t="shared" si="17"/>
        <v>-0.001801986409</v>
      </c>
      <c r="AQ188" s="84"/>
      <c r="AR188" s="84"/>
      <c r="AS188" s="30" t="s">
        <v>155</v>
      </c>
      <c r="AT188" s="31">
        <v>160.0</v>
      </c>
      <c r="AU188" s="32">
        <v>51.0</v>
      </c>
      <c r="AV188" s="5">
        <v>113.0</v>
      </c>
      <c r="AW188" s="6">
        <v>84.0</v>
      </c>
      <c r="AX188" s="84">
        <v>0.2546816479400749</v>
      </c>
      <c r="AY188" s="84">
        <v>0.379746835443038</v>
      </c>
      <c r="AZ188" s="84">
        <v>0.30117647058823527</v>
      </c>
      <c r="BA188" s="84">
        <v>0.29987400664865127</v>
      </c>
      <c r="BB188" s="84">
        <v>0.0013024639395839976</v>
      </c>
    </row>
    <row r="189" ht="12.75" customHeight="1">
      <c r="A189" s="30" t="s">
        <v>206</v>
      </c>
      <c r="B189" s="68">
        <f t="shared" si="1"/>
        <v>277</v>
      </c>
      <c r="C189" s="69">
        <f t="shared" si="2"/>
        <v>129</v>
      </c>
      <c r="D189" s="68">
        <f t="shared" si="3"/>
        <v>90</v>
      </c>
      <c r="E189" s="69">
        <f t="shared" si="4"/>
        <v>202</v>
      </c>
      <c r="F189" s="85">
        <f t="shared" si="5"/>
        <v>0.6822660099</v>
      </c>
      <c r="G189" s="86">
        <f t="shared" si="6"/>
        <v>0.3082191781</v>
      </c>
      <c r="H189" s="87">
        <f t="shared" si="7"/>
        <v>0.5257879656</v>
      </c>
      <c r="I189" s="88">
        <f t="shared" si="8"/>
        <v>0.6862464183</v>
      </c>
      <c r="J189" s="74">
        <f t="shared" si="9"/>
        <v>0.7192118227</v>
      </c>
      <c r="K189" s="96"/>
      <c r="L189" s="96"/>
      <c r="M189" s="96"/>
      <c r="N189" s="90">
        <f t="shared" si="10"/>
        <v>0.6822660099</v>
      </c>
      <c r="O189" s="90">
        <f t="shared" si="11"/>
        <v>0.3082191781</v>
      </c>
      <c r="P189" s="91">
        <f t="shared" si="12"/>
        <v>0.5257879656</v>
      </c>
      <c r="Q189" s="92">
        <v>0.410958904109589</v>
      </c>
      <c r="R189" s="92">
        <v>0.5782881002087683</v>
      </c>
      <c r="S189" s="92"/>
      <c r="T189" s="93"/>
      <c r="U189" s="94"/>
      <c r="V189" s="93"/>
      <c r="W189" s="93"/>
      <c r="X189" s="81"/>
      <c r="Y189" s="95"/>
      <c r="Z189" s="31">
        <v>277.0</v>
      </c>
      <c r="AA189" s="32">
        <v>129.0</v>
      </c>
      <c r="AB189" s="5">
        <v>90.0</v>
      </c>
      <c r="AC189" s="6">
        <v>202.0</v>
      </c>
      <c r="AD189" s="83"/>
      <c r="AE189" s="49"/>
      <c r="AF189" s="84"/>
      <c r="AG189" s="30" t="s">
        <v>206</v>
      </c>
      <c r="AH189" s="31">
        <v>277.0</v>
      </c>
      <c r="AI189" s="32">
        <v>129.0</v>
      </c>
      <c r="AJ189" s="5">
        <v>90.0</v>
      </c>
      <c r="AK189" s="6">
        <v>202.0</v>
      </c>
      <c r="AL189" s="84">
        <f t="shared" si="13"/>
        <v>0.4217118998</v>
      </c>
      <c r="AM189" s="84">
        <f t="shared" si="14"/>
        <v>0.5890410959</v>
      </c>
      <c r="AN189" s="84">
        <f t="shared" si="15"/>
        <v>0.4742120344</v>
      </c>
      <c r="AO189" s="84">
        <f t="shared" si="16"/>
        <v>0.4825782722</v>
      </c>
      <c r="AP189" s="84">
        <f t="shared" si="17"/>
        <v>-0.00836623786</v>
      </c>
      <c r="AQ189" s="84"/>
      <c r="AR189" s="84"/>
      <c r="AS189" s="30" t="s">
        <v>309</v>
      </c>
      <c r="AT189" s="31">
        <v>263.0</v>
      </c>
      <c r="AU189" s="32">
        <v>158.0</v>
      </c>
      <c r="AV189" s="5">
        <v>150.0</v>
      </c>
      <c r="AW189" s="6">
        <v>189.0</v>
      </c>
      <c r="AX189" s="84">
        <v>0.5083612040133779</v>
      </c>
      <c r="AY189" s="84">
        <v>0.5151515151515151</v>
      </c>
      <c r="AZ189" s="84">
        <v>0.5110663983903421</v>
      </c>
      <c r="BA189" s="84">
        <v>0.5097111003912029</v>
      </c>
      <c r="BB189" s="84">
        <v>0.0013552979991391378</v>
      </c>
    </row>
    <row r="190" ht="12.75" customHeight="1">
      <c r="A190" s="30" t="s">
        <v>207</v>
      </c>
      <c r="B190" s="68">
        <f t="shared" si="1"/>
        <v>138</v>
      </c>
      <c r="C190" s="69">
        <f t="shared" si="2"/>
        <v>122</v>
      </c>
      <c r="D190" s="68">
        <f t="shared" si="3"/>
        <v>64</v>
      </c>
      <c r="E190" s="69">
        <f t="shared" si="4"/>
        <v>118</v>
      </c>
      <c r="F190" s="85">
        <f t="shared" si="5"/>
        <v>0.5307692308</v>
      </c>
      <c r="G190" s="86">
        <f t="shared" si="6"/>
        <v>0.3516483516</v>
      </c>
      <c r="H190" s="87">
        <f t="shared" si="7"/>
        <v>0.4570135747</v>
      </c>
      <c r="I190" s="88">
        <f t="shared" si="8"/>
        <v>0.5791855204</v>
      </c>
      <c r="J190" s="74">
        <f t="shared" si="9"/>
        <v>0.7</v>
      </c>
      <c r="K190" s="96"/>
      <c r="L190" s="96"/>
      <c r="M190" s="96"/>
      <c r="N190" s="90">
        <f t="shared" si="10"/>
        <v>0.5307692308</v>
      </c>
      <c r="O190" s="90">
        <f t="shared" si="11"/>
        <v>0.3516483516</v>
      </c>
      <c r="P190" s="91">
        <f t="shared" si="12"/>
        <v>0.4570135747</v>
      </c>
      <c r="Q190" s="92">
        <v>0.34408602150537637</v>
      </c>
      <c r="R190" s="92">
        <v>0.5390625</v>
      </c>
      <c r="S190" s="92"/>
      <c r="T190" s="93"/>
      <c r="U190" s="94"/>
      <c r="V190" s="93"/>
      <c r="W190" s="93"/>
      <c r="X190" s="81"/>
      <c r="Y190" s="95"/>
      <c r="Z190" s="31">
        <v>138.0</v>
      </c>
      <c r="AA190" s="32">
        <v>122.0</v>
      </c>
      <c r="AB190" s="5">
        <v>64.0</v>
      </c>
      <c r="AC190" s="6">
        <v>118.0</v>
      </c>
      <c r="AD190" s="83"/>
      <c r="AE190" s="49"/>
      <c r="AF190" s="84"/>
      <c r="AG190" s="30" t="s">
        <v>207</v>
      </c>
      <c r="AH190" s="31">
        <v>138.0</v>
      </c>
      <c r="AI190" s="32">
        <v>122.0</v>
      </c>
      <c r="AJ190" s="5">
        <v>64.0</v>
      </c>
      <c r="AK190" s="6">
        <v>118.0</v>
      </c>
      <c r="AL190" s="84">
        <f t="shared" si="13"/>
        <v>0.4609375</v>
      </c>
      <c r="AM190" s="84">
        <f t="shared" si="14"/>
        <v>0.6559139785</v>
      </c>
      <c r="AN190" s="84">
        <f t="shared" si="15"/>
        <v>0.5429864253</v>
      </c>
      <c r="AO190" s="84">
        <f t="shared" si="16"/>
        <v>0.5320551017</v>
      </c>
      <c r="AP190" s="84">
        <f t="shared" si="17"/>
        <v>0.01093132363</v>
      </c>
      <c r="AQ190" s="84"/>
      <c r="AR190" s="84"/>
      <c r="AS190" s="30" t="s">
        <v>278</v>
      </c>
      <c r="AT190" s="31">
        <v>213.0</v>
      </c>
      <c r="AU190" s="32">
        <v>138.0</v>
      </c>
      <c r="AV190" s="5">
        <v>89.0</v>
      </c>
      <c r="AW190" s="6">
        <v>274.0</v>
      </c>
      <c r="AX190" s="84">
        <v>0.47633136094674555</v>
      </c>
      <c r="AY190" s="84">
        <v>0.45789473684210524</v>
      </c>
      <c r="AZ190" s="84">
        <v>0.4696969696969697</v>
      </c>
      <c r="BA190" s="84">
        <v>0.4683275683525381</v>
      </c>
      <c r="BB190" s="84">
        <v>0.0013694013444316422</v>
      </c>
    </row>
    <row r="191" ht="12.75" customHeight="1">
      <c r="A191" s="30" t="s">
        <v>208</v>
      </c>
      <c r="B191" s="68">
        <f t="shared" si="1"/>
        <v>255</v>
      </c>
      <c r="C191" s="69">
        <f t="shared" si="2"/>
        <v>110</v>
      </c>
      <c r="D191" s="68">
        <f t="shared" si="3"/>
        <v>114</v>
      </c>
      <c r="E191" s="69">
        <f t="shared" si="4"/>
        <v>115</v>
      </c>
      <c r="F191" s="85">
        <f t="shared" si="5"/>
        <v>0.698630137</v>
      </c>
      <c r="G191" s="86">
        <f t="shared" si="6"/>
        <v>0.4978165939</v>
      </c>
      <c r="H191" s="87">
        <f t="shared" si="7"/>
        <v>0.6212121212</v>
      </c>
      <c r="I191" s="88">
        <f t="shared" si="8"/>
        <v>0.6228956229</v>
      </c>
      <c r="J191" s="74">
        <f t="shared" si="9"/>
        <v>0.6273972603</v>
      </c>
      <c r="K191" s="96"/>
      <c r="L191" s="96"/>
      <c r="M191" s="96"/>
      <c r="N191" s="90">
        <f t="shared" si="10"/>
        <v>0.698630137</v>
      </c>
      <c r="O191" s="90">
        <f t="shared" si="11"/>
        <v>0.4978165939</v>
      </c>
      <c r="P191" s="91">
        <f t="shared" si="12"/>
        <v>0.6212121212</v>
      </c>
      <c r="Q191" s="92">
        <v>0.5089285714285714</v>
      </c>
      <c r="R191" s="92">
        <v>0.6891891891891891</v>
      </c>
      <c r="S191" s="92"/>
      <c r="T191" s="93"/>
      <c r="U191" s="94"/>
      <c r="V191" s="93"/>
      <c r="W191" s="93"/>
      <c r="X191" s="81"/>
      <c r="Y191" s="95"/>
      <c r="Z191" s="31">
        <v>255.0</v>
      </c>
      <c r="AA191" s="32">
        <v>110.0</v>
      </c>
      <c r="AB191" s="5">
        <v>114.0</v>
      </c>
      <c r="AC191" s="6">
        <v>115.0</v>
      </c>
      <c r="AD191" s="83"/>
      <c r="AE191" s="49"/>
      <c r="AF191" s="84"/>
      <c r="AG191" s="30" t="s">
        <v>208</v>
      </c>
      <c r="AH191" s="31">
        <v>255.0</v>
      </c>
      <c r="AI191" s="32">
        <v>110.0</v>
      </c>
      <c r="AJ191" s="5">
        <v>114.0</v>
      </c>
      <c r="AK191" s="6">
        <v>115.0</v>
      </c>
      <c r="AL191" s="84">
        <f t="shared" si="13"/>
        <v>0.3108108108</v>
      </c>
      <c r="AM191" s="84">
        <f t="shared" si="14"/>
        <v>0.4910714286</v>
      </c>
      <c r="AN191" s="84">
        <f t="shared" si="15"/>
        <v>0.3787878788</v>
      </c>
      <c r="AO191" s="84">
        <f t="shared" si="16"/>
        <v>0.3764682271</v>
      </c>
      <c r="AP191" s="84">
        <f t="shared" si="17"/>
        <v>0.002319651732</v>
      </c>
      <c r="AQ191" s="84"/>
      <c r="AR191" s="84"/>
      <c r="AS191" s="30" t="s">
        <v>126</v>
      </c>
      <c r="AT191" s="31">
        <v>249.0</v>
      </c>
      <c r="AU191" s="32">
        <v>68.0</v>
      </c>
      <c r="AV191" s="5">
        <v>147.0</v>
      </c>
      <c r="AW191" s="6">
        <v>93.0</v>
      </c>
      <c r="AX191" s="84">
        <v>0.29692832764505117</v>
      </c>
      <c r="AY191" s="84">
        <v>0.3409090909090909</v>
      </c>
      <c r="AZ191" s="84">
        <v>0.31343283582089554</v>
      </c>
      <c r="BA191" s="84">
        <v>0.3120602666428793</v>
      </c>
      <c r="BB191" s="84">
        <v>0.0013725691780162586</v>
      </c>
    </row>
    <row r="192" ht="12.75" customHeight="1">
      <c r="A192" s="30" t="s">
        <v>209</v>
      </c>
      <c r="B192" s="68">
        <f t="shared" si="1"/>
        <v>320</v>
      </c>
      <c r="C192" s="69">
        <f t="shared" si="2"/>
        <v>160</v>
      </c>
      <c r="D192" s="68">
        <f t="shared" si="3"/>
        <v>159</v>
      </c>
      <c r="E192" s="69">
        <f t="shared" si="4"/>
        <v>160</v>
      </c>
      <c r="F192" s="85">
        <f t="shared" si="5"/>
        <v>0.6666666667</v>
      </c>
      <c r="G192" s="86">
        <f t="shared" si="6"/>
        <v>0.4984326019</v>
      </c>
      <c r="H192" s="87">
        <f t="shared" si="7"/>
        <v>0.5994993742</v>
      </c>
      <c r="I192" s="88">
        <f t="shared" si="8"/>
        <v>0.6007509387</v>
      </c>
      <c r="J192" s="74">
        <f t="shared" si="9"/>
        <v>0.6645833333</v>
      </c>
      <c r="K192" s="96"/>
      <c r="L192" s="96"/>
      <c r="M192" s="96"/>
      <c r="N192" s="90">
        <f t="shared" si="10"/>
        <v>0.6666666667</v>
      </c>
      <c r="O192" s="90">
        <f t="shared" si="11"/>
        <v>0.4984326019</v>
      </c>
      <c r="P192" s="91">
        <f t="shared" si="12"/>
        <v>0.5994993742</v>
      </c>
      <c r="Q192" s="92">
        <v>0.49843260188087773</v>
      </c>
      <c r="R192" s="92">
        <v>0.6666666666666666</v>
      </c>
      <c r="S192" s="92"/>
      <c r="T192" s="93"/>
      <c r="U192" s="94"/>
      <c r="V192" s="93"/>
      <c r="W192" s="93"/>
      <c r="X192" s="81"/>
      <c r="Y192" s="95"/>
      <c r="Z192" s="31">
        <v>320.0</v>
      </c>
      <c r="AA192" s="32">
        <v>160.0</v>
      </c>
      <c r="AB192" s="5">
        <v>159.0</v>
      </c>
      <c r="AC192" s="6">
        <v>160.0</v>
      </c>
      <c r="AD192" s="83"/>
      <c r="AE192" s="49"/>
      <c r="AF192" s="84"/>
      <c r="AG192" s="30" t="s">
        <v>209</v>
      </c>
      <c r="AH192" s="31">
        <v>320.0</v>
      </c>
      <c r="AI192" s="32">
        <v>160.0</v>
      </c>
      <c r="AJ192" s="5">
        <v>159.0</v>
      </c>
      <c r="AK192" s="6">
        <v>160.0</v>
      </c>
      <c r="AL192" s="84">
        <f t="shared" si="13"/>
        <v>0.3333333333</v>
      </c>
      <c r="AM192" s="84">
        <f t="shared" si="14"/>
        <v>0.5015673981</v>
      </c>
      <c r="AN192" s="84">
        <f t="shared" si="15"/>
        <v>0.4005006258</v>
      </c>
      <c r="AO192" s="84">
        <f t="shared" si="16"/>
        <v>0.3945326183</v>
      </c>
      <c r="AP192" s="84">
        <f t="shared" si="17"/>
        <v>0.005968007433</v>
      </c>
      <c r="AQ192" s="84"/>
      <c r="AR192" s="84"/>
      <c r="AS192" s="30" t="s">
        <v>121</v>
      </c>
      <c r="AT192" s="31">
        <v>173.0</v>
      </c>
      <c r="AU192" s="32">
        <v>31.0</v>
      </c>
      <c r="AV192" s="5">
        <v>92.0</v>
      </c>
      <c r="AW192" s="6">
        <v>30.0</v>
      </c>
      <c r="AX192" s="84">
        <v>0.26071428571428573</v>
      </c>
      <c r="AY192" s="84">
        <v>0.39759036144578314</v>
      </c>
      <c r="AZ192" s="84">
        <v>0.3116591928251121</v>
      </c>
      <c r="BA192" s="84">
        <v>0.31028564712564544</v>
      </c>
      <c r="BB192" s="84">
        <v>0.0013735456994666828</v>
      </c>
    </row>
    <row r="193" ht="12.75" customHeight="1">
      <c r="A193" s="30" t="s">
        <v>210</v>
      </c>
      <c r="B193" s="68">
        <f t="shared" si="1"/>
        <v>465</v>
      </c>
      <c r="C193" s="69">
        <f t="shared" si="2"/>
        <v>196</v>
      </c>
      <c r="D193" s="68">
        <f t="shared" si="3"/>
        <v>166</v>
      </c>
      <c r="E193" s="69">
        <f t="shared" si="4"/>
        <v>230</v>
      </c>
      <c r="F193" s="85">
        <f t="shared" si="5"/>
        <v>0.7034795764</v>
      </c>
      <c r="G193" s="86">
        <f t="shared" si="6"/>
        <v>0.4191919192</v>
      </c>
      <c r="H193" s="87">
        <f t="shared" si="7"/>
        <v>0.5969725639</v>
      </c>
      <c r="I193" s="88">
        <f t="shared" si="8"/>
        <v>0.6575212867</v>
      </c>
      <c r="J193" s="74">
        <f t="shared" si="9"/>
        <v>0.5990922844</v>
      </c>
      <c r="K193" s="96"/>
      <c r="L193" s="96"/>
      <c r="M193" s="96"/>
      <c r="N193" s="90">
        <f t="shared" si="10"/>
        <v>0.7034795764</v>
      </c>
      <c r="O193" s="90">
        <f t="shared" si="11"/>
        <v>0.4191919192</v>
      </c>
      <c r="P193" s="91">
        <f t="shared" si="12"/>
        <v>0.5969725639</v>
      </c>
      <c r="Q193" s="92">
        <v>0.4585635359116022</v>
      </c>
      <c r="R193" s="92">
        <v>0.6690647482014388</v>
      </c>
      <c r="S193" s="92"/>
      <c r="T193" s="93"/>
      <c r="U193" s="94"/>
      <c r="V193" s="93"/>
      <c r="W193" s="93"/>
      <c r="X193" s="81"/>
      <c r="Y193" s="95"/>
      <c r="Z193" s="31">
        <v>465.0</v>
      </c>
      <c r="AA193" s="32">
        <v>196.0</v>
      </c>
      <c r="AB193" s="5">
        <v>166.0</v>
      </c>
      <c r="AC193" s="6">
        <v>230.0</v>
      </c>
      <c r="AD193" s="83"/>
      <c r="AE193" s="49"/>
      <c r="AF193" s="84"/>
      <c r="AG193" s="30" t="s">
        <v>210</v>
      </c>
      <c r="AH193" s="31">
        <v>465.0</v>
      </c>
      <c r="AI193" s="32">
        <v>196.0</v>
      </c>
      <c r="AJ193" s="5">
        <v>166.0</v>
      </c>
      <c r="AK193" s="6">
        <v>230.0</v>
      </c>
      <c r="AL193" s="84">
        <f t="shared" si="13"/>
        <v>0.3309352518</v>
      </c>
      <c r="AM193" s="84">
        <f t="shared" si="14"/>
        <v>0.5414364641</v>
      </c>
      <c r="AN193" s="84">
        <f t="shared" si="15"/>
        <v>0.4030274361</v>
      </c>
      <c r="AO193" s="84">
        <f t="shared" si="16"/>
        <v>0.4078048009</v>
      </c>
      <c r="AP193" s="84">
        <f t="shared" si="17"/>
        <v>-0.004777364731</v>
      </c>
      <c r="AQ193" s="84"/>
      <c r="AR193" s="84"/>
      <c r="AS193" s="30" t="s">
        <v>216</v>
      </c>
      <c r="AT193" s="31">
        <v>68.0</v>
      </c>
      <c r="AU193" s="32">
        <v>28.0</v>
      </c>
      <c r="AV193" s="5">
        <v>28.0</v>
      </c>
      <c r="AW193" s="6">
        <v>44.0</v>
      </c>
      <c r="AX193" s="84">
        <v>0.42011834319526625</v>
      </c>
      <c r="AY193" s="84">
        <v>0.4260869565217391</v>
      </c>
      <c r="AZ193" s="84">
        <v>0.4225352112676056</v>
      </c>
      <c r="BA193" s="84">
        <v>0.42116104017494205</v>
      </c>
      <c r="BB193" s="84">
        <v>0.0013741710926635786</v>
      </c>
    </row>
    <row r="194" ht="12.75" customHeight="1">
      <c r="A194" s="30" t="s">
        <v>211</v>
      </c>
      <c r="B194" s="68">
        <f t="shared" si="1"/>
        <v>395</v>
      </c>
      <c r="C194" s="69">
        <f t="shared" si="2"/>
        <v>288</v>
      </c>
      <c r="D194" s="68">
        <f t="shared" si="3"/>
        <v>80</v>
      </c>
      <c r="E194" s="69">
        <f t="shared" si="4"/>
        <v>211</v>
      </c>
      <c r="F194" s="85">
        <f t="shared" si="5"/>
        <v>0.5783308931</v>
      </c>
      <c r="G194" s="86">
        <f t="shared" si="6"/>
        <v>0.2749140893</v>
      </c>
      <c r="H194" s="87">
        <f t="shared" si="7"/>
        <v>0.4876796715</v>
      </c>
      <c r="I194" s="88">
        <f t="shared" si="8"/>
        <v>0.6221765914</v>
      </c>
      <c r="J194" s="74">
        <f t="shared" si="9"/>
        <v>0.4260614934</v>
      </c>
      <c r="K194" s="96"/>
      <c r="L194" s="96"/>
      <c r="M194" s="96"/>
      <c r="N194" s="90">
        <f t="shared" si="10"/>
        <v>0.5783308931</v>
      </c>
      <c r="O194" s="90">
        <f t="shared" si="11"/>
        <v>0.2749140893</v>
      </c>
      <c r="P194" s="91">
        <f t="shared" si="12"/>
        <v>0.4876796715</v>
      </c>
      <c r="Q194" s="92">
        <v>0.21739130434782608</v>
      </c>
      <c r="R194" s="92">
        <v>0.6518151815181518</v>
      </c>
      <c r="S194" s="92"/>
      <c r="T194" s="93"/>
      <c r="U194" s="94"/>
      <c r="V194" s="93"/>
      <c r="W194" s="93"/>
      <c r="X194" s="81"/>
      <c r="Y194" s="95"/>
      <c r="Z194" s="31">
        <v>395.0</v>
      </c>
      <c r="AA194" s="32">
        <v>288.0</v>
      </c>
      <c r="AB194" s="5">
        <v>80.0</v>
      </c>
      <c r="AC194" s="6">
        <v>211.0</v>
      </c>
      <c r="AD194" s="83"/>
      <c r="AE194" s="49"/>
      <c r="AF194" s="84"/>
      <c r="AG194" s="30" t="s">
        <v>211</v>
      </c>
      <c r="AH194" s="31">
        <v>395.0</v>
      </c>
      <c r="AI194" s="32">
        <v>288.0</v>
      </c>
      <c r="AJ194" s="5">
        <v>80.0</v>
      </c>
      <c r="AK194" s="6">
        <v>211.0</v>
      </c>
      <c r="AL194" s="84">
        <f t="shared" si="13"/>
        <v>0.3481848185</v>
      </c>
      <c r="AM194" s="84">
        <f t="shared" si="14"/>
        <v>0.7826086957</v>
      </c>
      <c r="AN194" s="84">
        <f t="shared" si="15"/>
        <v>0.5123203285</v>
      </c>
      <c r="AO194" s="84">
        <f t="shared" si="16"/>
        <v>0.5080730762</v>
      </c>
      <c r="AP194" s="84">
        <f t="shared" si="17"/>
        <v>0.004247252359</v>
      </c>
      <c r="AQ194" s="84"/>
      <c r="AR194" s="84"/>
      <c r="AS194" s="2" t="s">
        <v>59</v>
      </c>
      <c r="AT194" s="3">
        <v>122.0</v>
      </c>
      <c r="AU194" s="4">
        <v>79.0</v>
      </c>
      <c r="AV194" s="5">
        <v>47.0</v>
      </c>
      <c r="AW194" s="6">
        <v>85.0</v>
      </c>
      <c r="AX194" s="84">
        <v>0.49387755102040815</v>
      </c>
      <c r="AY194" s="84">
        <v>0.43661971830985913</v>
      </c>
      <c r="AZ194" s="84">
        <v>0.4728682170542636</v>
      </c>
      <c r="BA194" s="84">
        <v>0.4714814982811152</v>
      </c>
      <c r="BB194" s="84">
        <v>0.0013867187731483877</v>
      </c>
    </row>
    <row r="195" ht="12.75" customHeight="1">
      <c r="A195" s="30" t="s">
        <v>212</v>
      </c>
      <c r="B195" s="68">
        <f t="shared" si="1"/>
        <v>231</v>
      </c>
      <c r="C195" s="69">
        <f t="shared" si="2"/>
        <v>125</v>
      </c>
      <c r="D195" s="68">
        <f t="shared" si="3"/>
        <v>90</v>
      </c>
      <c r="E195" s="69">
        <f t="shared" si="4"/>
        <v>155</v>
      </c>
      <c r="F195" s="85">
        <f t="shared" si="5"/>
        <v>0.6488764045</v>
      </c>
      <c r="G195" s="86">
        <f t="shared" si="6"/>
        <v>0.3673469388</v>
      </c>
      <c r="H195" s="87">
        <f t="shared" si="7"/>
        <v>0.534109817</v>
      </c>
      <c r="I195" s="88">
        <f t="shared" si="8"/>
        <v>0.6422628952</v>
      </c>
      <c r="J195" s="74">
        <f t="shared" si="9"/>
        <v>0.6882022472</v>
      </c>
      <c r="K195" s="96"/>
      <c r="L195" s="96"/>
      <c r="M195" s="96"/>
      <c r="N195" s="90">
        <f t="shared" si="10"/>
        <v>0.6488764045</v>
      </c>
      <c r="O195" s="90">
        <f t="shared" si="11"/>
        <v>0.3673469388</v>
      </c>
      <c r="P195" s="91">
        <f t="shared" si="12"/>
        <v>0.534109817</v>
      </c>
      <c r="Q195" s="92">
        <v>0.4186046511627907</v>
      </c>
      <c r="R195" s="92">
        <v>0.5984455958549223</v>
      </c>
      <c r="S195" s="92"/>
      <c r="T195" s="93"/>
      <c r="U195" s="94"/>
      <c r="V195" s="93"/>
      <c r="W195" s="93"/>
      <c r="X195" s="81"/>
      <c r="Y195" s="95"/>
      <c r="Z195" s="31">
        <v>231.0</v>
      </c>
      <c r="AA195" s="32">
        <v>125.0</v>
      </c>
      <c r="AB195" s="5">
        <v>90.0</v>
      </c>
      <c r="AC195" s="6">
        <v>155.0</v>
      </c>
      <c r="AD195" s="83"/>
      <c r="AE195" s="49"/>
      <c r="AF195" s="84"/>
      <c r="AG195" s="30" t="s">
        <v>212</v>
      </c>
      <c r="AH195" s="31">
        <v>231.0</v>
      </c>
      <c r="AI195" s="32">
        <v>125.0</v>
      </c>
      <c r="AJ195" s="5">
        <v>90.0</v>
      </c>
      <c r="AK195" s="6">
        <v>155.0</v>
      </c>
      <c r="AL195" s="84">
        <f t="shared" si="13"/>
        <v>0.4015544041</v>
      </c>
      <c r="AM195" s="84">
        <f t="shared" si="14"/>
        <v>0.5813953488</v>
      </c>
      <c r="AN195" s="84">
        <f t="shared" si="15"/>
        <v>0.465890183</v>
      </c>
      <c r="AO195" s="84">
        <f t="shared" si="16"/>
        <v>0.4670588603</v>
      </c>
      <c r="AP195" s="84">
        <f t="shared" si="17"/>
        <v>-0.001168677234</v>
      </c>
      <c r="AQ195" s="84"/>
      <c r="AR195" s="84"/>
      <c r="AS195" s="30" t="s">
        <v>221</v>
      </c>
      <c r="AT195" s="31">
        <v>242.0</v>
      </c>
      <c r="AU195" s="32">
        <v>162.0</v>
      </c>
      <c r="AV195" s="5">
        <v>82.0</v>
      </c>
      <c r="AW195" s="6">
        <v>240.0</v>
      </c>
      <c r="AX195" s="84">
        <v>0.4449244060475162</v>
      </c>
      <c r="AY195" s="84">
        <v>0.45110410094637227</v>
      </c>
      <c r="AZ195" s="84">
        <v>0.44743589743589746</v>
      </c>
      <c r="BA195" s="84">
        <v>0.44604607984056793</v>
      </c>
      <c r="BB195" s="84">
        <v>0.0013898175953295233</v>
      </c>
    </row>
    <row r="196" ht="12.75" customHeight="1">
      <c r="A196" s="30" t="s">
        <v>213</v>
      </c>
      <c r="B196" s="68">
        <f t="shared" si="1"/>
        <v>257</v>
      </c>
      <c r="C196" s="69">
        <f t="shared" si="2"/>
        <v>127</v>
      </c>
      <c r="D196" s="68">
        <f t="shared" si="3"/>
        <v>115</v>
      </c>
      <c r="E196" s="69">
        <f t="shared" si="4"/>
        <v>146</v>
      </c>
      <c r="F196" s="85">
        <f t="shared" si="5"/>
        <v>0.6692708333</v>
      </c>
      <c r="G196" s="86">
        <f t="shared" si="6"/>
        <v>0.4406130268</v>
      </c>
      <c r="H196" s="87">
        <f t="shared" si="7"/>
        <v>0.576744186</v>
      </c>
      <c r="I196" s="88">
        <f t="shared" si="8"/>
        <v>0.6248062016</v>
      </c>
      <c r="J196" s="74">
        <f t="shared" si="9"/>
        <v>0.6796875</v>
      </c>
      <c r="K196" s="96"/>
      <c r="L196" s="96"/>
      <c r="M196" s="96"/>
      <c r="N196" s="90">
        <f t="shared" si="10"/>
        <v>0.6692708333</v>
      </c>
      <c r="O196" s="90">
        <f t="shared" si="11"/>
        <v>0.4406130268</v>
      </c>
      <c r="P196" s="91">
        <f t="shared" si="12"/>
        <v>0.576744186</v>
      </c>
      <c r="Q196" s="92">
        <v>0.47520661157024796</v>
      </c>
      <c r="R196" s="92">
        <v>0.6377171215880894</v>
      </c>
      <c r="S196" s="92"/>
      <c r="T196" s="93"/>
      <c r="U196" s="94"/>
      <c r="V196" s="93"/>
      <c r="W196" s="93"/>
      <c r="X196" s="81"/>
      <c r="Y196" s="95"/>
      <c r="Z196" s="31">
        <v>257.0</v>
      </c>
      <c r="AA196" s="32">
        <v>127.0</v>
      </c>
      <c r="AB196" s="5">
        <v>115.0</v>
      </c>
      <c r="AC196" s="6">
        <v>146.0</v>
      </c>
      <c r="AD196" s="83"/>
      <c r="AE196" s="49"/>
      <c r="AF196" s="84"/>
      <c r="AG196" s="30" t="s">
        <v>213</v>
      </c>
      <c r="AH196" s="31">
        <v>257.0</v>
      </c>
      <c r="AI196" s="32">
        <v>127.0</v>
      </c>
      <c r="AJ196" s="5">
        <v>115.0</v>
      </c>
      <c r="AK196" s="6">
        <v>146.0</v>
      </c>
      <c r="AL196" s="84">
        <f t="shared" si="13"/>
        <v>0.3622828784</v>
      </c>
      <c r="AM196" s="84">
        <f t="shared" si="14"/>
        <v>0.5247933884</v>
      </c>
      <c r="AN196" s="84">
        <f t="shared" si="15"/>
        <v>0.423255814</v>
      </c>
      <c r="AO196" s="84">
        <f t="shared" si="16"/>
        <v>0.4213610237</v>
      </c>
      <c r="AP196" s="84">
        <f t="shared" si="17"/>
        <v>0.001894790302</v>
      </c>
      <c r="AQ196" s="84"/>
      <c r="AR196" s="84"/>
      <c r="AS196" s="30" t="s">
        <v>267</v>
      </c>
      <c r="AT196" s="31">
        <v>89.0</v>
      </c>
      <c r="AU196" s="32">
        <v>38.0</v>
      </c>
      <c r="AV196" s="5">
        <v>60.0</v>
      </c>
      <c r="AW196" s="6">
        <v>72.0</v>
      </c>
      <c r="AX196" s="84">
        <v>0.37631184407796103</v>
      </c>
      <c r="AY196" s="84">
        <v>0.4143920595533499</v>
      </c>
      <c r="AZ196" s="84">
        <v>0.39065420560747666</v>
      </c>
      <c r="BA196" s="84">
        <v>0.38925848660786233</v>
      </c>
      <c r="BB196" s="84">
        <v>0.001395718999614326</v>
      </c>
    </row>
    <row r="197" ht="12.75" customHeight="1">
      <c r="A197" s="30" t="s">
        <v>214</v>
      </c>
      <c r="B197" s="68">
        <f t="shared" si="1"/>
        <v>337</v>
      </c>
      <c r="C197" s="69">
        <f t="shared" si="2"/>
        <v>217</v>
      </c>
      <c r="D197" s="68">
        <f t="shared" si="3"/>
        <v>160</v>
      </c>
      <c r="E197" s="69">
        <f t="shared" si="4"/>
        <v>254</v>
      </c>
      <c r="F197" s="85">
        <f t="shared" si="5"/>
        <v>0.6083032491</v>
      </c>
      <c r="G197" s="86">
        <f t="shared" si="6"/>
        <v>0.38647343</v>
      </c>
      <c r="H197" s="87">
        <f t="shared" si="7"/>
        <v>0.5134297521</v>
      </c>
      <c r="I197" s="88">
        <f t="shared" si="8"/>
        <v>0.6105371901</v>
      </c>
      <c r="J197" s="74">
        <f t="shared" si="9"/>
        <v>0.7472924188</v>
      </c>
      <c r="K197" s="96"/>
      <c r="L197" s="96"/>
      <c r="M197" s="96"/>
      <c r="N197" s="90">
        <f t="shared" si="10"/>
        <v>0.6083032491</v>
      </c>
      <c r="O197" s="90">
        <f t="shared" si="11"/>
        <v>0.38647343</v>
      </c>
      <c r="P197" s="91">
        <f t="shared" si="12"/>
        <v>0.5134297521</v>
      </c>
      <c r="Q197" s="92">
        <v>0.4244031830238727</v>
      </c>
      <c r="R197" s="92">
        <v>0.5702199661590525</v>
      </c>
      <c r="S197" s="92"/>
      <c r="T197" s="93"/>
      <c r="U197" s="94"/>
      <c r="V197" s="93"/>
      <c r="W197" s="93"/>
      <c r="X197" s="81"/>
      <c r="Y197" s="95"/>
      <c r="Z197" s="31">
        <v>337.0</v>
      </c>
      <c r="AA197" s="32">
        <v>217.0</v>
      </c>
      <c r="AB197" s="5">
        <v>160.0</v>
      </c>
      <c r="AC197" s="6">
        <v>254.0</v>
      </c>
      <c r="AD197" s="83"/>
      <c r="AE197" s="49"/>
      <c r="AF197" s="84"/>
      <c r="AG197" s="30" t="s">
        <v>214</v>
      </c>
      <c r="AH197" s="31">
        <v>337.0</v>
      </c>
      <c r="AI197" s="32">
        <v>217.0</v>
      </c>
      <c r="AJ197" s="5">
        <v>160.0</v>
      </c>
      <c r="AK197" s="6">
        <v>254.0</v>
      </c>
      <c r="AL197" s="84">
        <f t="shared" si="13"/>
        <v>0.4297800338</v>
      </c>
      <c r="AM197" s="84">
        <f t="shared" si="14"/>
        <v>0.575596817</v>
      </c>
      <c r="AN197" s="84">
        <f t="shared" si="15"/>
        <v>0.4865702479</v>
      </c>
      <c r="AO197" s="84">
        <f t="shared" si="16"/>
        <v>0.4826710207</v>
      </c>
      <c r="AP197" s="84">
        <f t="shared" si="17"/>
        <v>0.003899227209</v>
      </c>
      <c r="AQ197" s="84"/>
      <c r="AR197" s="84"/>
      <c r="AS197" s="30" t="s">
        <v>179</v>
      </c>
      <c r="AT197" s="31">
        <v>416.0</v>
      </c>
      <c r="AU197" s="32">
        <v>167.0</v>
      </c>
      <c r="AV197" s="5">
        <v>236.0</v>
      </c>
      <c r="AW197" s="6">
        <v>251.0</v>
      </c>
      <c r="AX197" s="84">
        <v>0.4330543933054393</v>
      </c>
      <c r="AY197" s="84">
        <v>0.5157894736842106</v>
      </c>
      <c r="AZ197" s="84">
        <v>0.4639580602883355</v>
      </c>
      <c r="BA197" s="84">
        <v>0.4625582492578727</v>
      </c>
      <c r="BB197" s="84">
        <v>0.0013998110304628275</v>
      </c>
    </row>
    <row r="198" ht="12.75" customHeight="1">
      <c r="A198" s="30" t="s">
        <v>215</v>
      </c>
      <c r="B198" s="68">
        <f t="shared" si="1"/>
        <v>202</v>
      </c>
      <c r="C198" s="69">
        <f t="shared" si="2"/>
        <v>101</v>
      </c>
      <c r="D198" s="68">
        <f t="shared" si="3"/>
        <v>55</v>
      </c>
      <c r="E198" s="69">
        <f t="shared" si="4"/>
        <v>145</v>
      </c>
      <c r="F198" s="85">
        <f t="shared" si="5"/>
        <v>0.6666666667</v>
      </c>
      <c r="G198" s="86">
        <f t="shared" si="6"/>
        <v>0.275</v>
      </c>
      <c r="H198" s="87">
        <f t="shared" si="7"/>
        <v>0.5109343936</v>
      </c>
      <c r="I198" s="88">
        <f t="shared" si="8"/>
        <v>0.689860835</v>
      </c>
      <c r="J198" s="74">
        <f t="shared" si="9"/>
        <v>0.6600660066</v>
      </c>
      <c r="K198" s="96"/>
      <c r="L198" s="96"/>
      <c r="M198" s="96"/>
      <c r="N198" s="90">
        <f t="shared" si="10"/>
        <v>0.6666666667</v>
      </c>
      <c r="O198" s="90">
        <f t="shared" si="11"/>
        <v>0.275</v>
      </c>
      <c r="P198" s="91">
        <f t="shared" si="12"/>
        <v>0.5109343936</v>
      </c>
      <c r="Q198" s="92">
        <v>0.3525641025641026</v>
      </c>
      <c r="R198" s="92">
        <v>0.5821325648414986</v>
      </c>
      <c r="S198" s="92"/>
      <c r="T198" s="93"/>
      <c r="U198" s="94"/>
      <c r="V198" s="93"/>
      <c r="W198" s="93"/>
      <c r="X198" s="81"/>
      <c r="Y198" s="95"/>
      <c r="Z198" s="31">
        <v>202.0</v>
      </c>
      <c r="AA198" s="32">
        <v>101.0</v>
      </c>
      <c r="AB198" s="5">
        <v>55.0</v>
      </c>
      <c r="AC198" s="6">
        <v>145.0</v>
      </c>
      <c r="AD198" s="83"/>
      <c r="AE198" s="49"/>
      <c r="AF198" s="84"/>
      <c r="AG198" s="30" t="s">
        <v>215</v>
      </c>
      <c r="AH198" s="31">
        <v>202.0</v>
      </c>
      <c r="AI198" s="32">
        <v>101.0</v>
      </c>
      <c r="AJ198" s="5">
        <v>55.0</v>
      </c>
      <c r="AK198" s="6">
        <v>145.0</v>
      </c>
      <c r="AL198" s="84">
        <f t="shared" si="13"/>
        <v>0.4178674352</v>
      </c>
      <c r="AM198" s="84">
        <f t="shared" si="14"/>
        <v>0.6474358974</v>
      </c>
      <c r="AN198" s="84">
        <f t="shared" si="15"/>
        <v>0.4890656064</v>
      </c>
      <c r="AO198" s="84">
        <f t="shared" si="16"/>
        <v>0.5018085929</v>
      </c>
      <c r="AP198" s="84">
        <f t="shared" si="17"/>
        <v>-0.0127429865</v>
      </c>
      <c r="AQ198" s="84"/>
      <c r="AR198" s="84"/>
      <c r="AS198" s="2" t="s">
        <v>62</v>
      </c>
      <c r="AT198" s="3">
        <v>386.0</v>
      </c>
      <c r="AU198" s="4">
        <v>192.0</v>
      </c>
      <c r="AV198" s="5">
        <v>222.0</v>
      </c>
      <c r="AW198" s="6">
        <v>244.0</v>
      </c>
      <c r="AX198" s="84">
        <v>0.45482866043613707</v>
      </c>
      <c r="AY198" s="84">
        <v>0.4196185286103542</v>
      </c>
      <c r="AZ198" s="84">
        <v>0.44202180376610506</v>
      </c>
      <c r="BA198" s="84">
        <v>0.4406055501435398</v>
      </c>
      <c r="BB198" s="84">
        <v>0.0014162536225652556</v>
      </c>
    </row>
    <row r="199" ht="12.75" customHeight="1">
      <c r="A199" s="30" t="s">
        <v>216</v>
      </c>
      <c r="B199" s="68">
        <f t="shared" si="1"/>
        <v>68</v>
      </c>
      <c r="C199" s="69">
        <f t="shared" si="2"/>
        <v>28</v>
      </c>
      <c r="D199" s="68">
        <f t="shared" si="3"/>
        <v>28</v>
      </c>
      <c r="E199" s="69">
        <f t="shared" si="4"/>
        <v>44</v>
      </c>
      <c r="F199" s="85">
        <f t="shared" si="5"/>
        <v>0.7083333333</v>
      </c>
      <c r="G199" s="86">
        <f t="shared" si="6"/>
        <v>0.3888888889</v>
      </c>
      <c r="H199" s="87">
        <f t="shared" si="7"/>
        <v>0.5714285714</v>
      </c>
      <c r="I199" s="88">
        <f t="shared" si="8"/>
        <v>0.6666666667</v>
      </c>
      <c r="J199" s="74">
        <f t="shared" si="9"/>
        <v>0.75</v>
      </c>
      <c r="K199" s="96"/>
      <c r="L199" s="96"/>
      <c r="M199" s="96"/>
      <c r="N199" s="90">
        <f t="shared" si="10"/>
        <v>0.7083333333</v>
      </c>
      <c r="O199" s="90">
        <f t="shared" si="11"/>
        <v>0.3888888889</v>
      </c>
      <c r="P199" s="91">
        <f t="shared" si="12"/>
        <v>0.5714285714</v>
      </c>
      <c r="Q199" s="92">
        <v>0.5</v>
      </c>
      <c r="R199" s="92">
        <v>0.6071428571428571</v>
      </c>
      <c r="S199" s="92"/>
      <c r="T199" s="93"/>
      <c r="U199" s="94"/>
      <c r="V199" s="93"/>
      <c r="W199" s="93"/>
      <c r="X199" s="81"/>
      <c r="Y199" s="95"/>
      <c r="Z199" s="31">
        <v>68.0</v>
      </c>
      <c r="AA199" s="32">
        <v>28.0</v>
      </c>
      <c r="AB199" s="5">
        <v>28.0</v>
      </c>
      <c r="AC199" s="6">
        <v>44.0</v>
      </c>
      <c r="AD199" s="83"/>
      <c r="AE199" s="49"/>
      <c r="AF199" s="84"/>
      <c r="AG199" s="30" t="s">
        <v>216</v>
      </c>
      <c r="AH199" s="31">
        <v>68.0</v>
      </c>
      <c r="AI199" s="32">
        <v>28.0</v>
      </c>
      <c r="AJ199" s="5">
        <v>28.0</v>
      </c>
      <c r="AK199" s="6">
        <v>44.0</v>
      </c>
      <c r="AL199" s="84">
        <f t="shared" si="13"/>
        <v>0.3928571429</v>
      </c>
      <c r="AM199" s="84">
        <f t="shared" si="14"/>
        <v>0.5</v>
      </c>
      <c r="AN199" s="84">
        <f t="shared" si="15"/>
        <v>0.4285714286</v>
      </c>
      <c r="AO199" s="84">
        <f t="shared" si="16"/>
        <v>0.4314088943</v>
      </c>
      <c r="AP199" s="84">
        <f t="shared" si="17"/>
        <v>-0.002837465714</v>
      </c>
      <c r="AQ199" s="84"/>
      <c r="AR199" s="84"/>
      <c r="AS199" s="30" t="s">
        <v>226</v>
      </c>
      <c r="AT199" s="31">
        <v>396.0</v>
      </c>
      <c r="AU199" s="32">
        <v>337.0</v>
      </c>
      <c r="AV199" s="5">
        <v>155.0</v>
      </c>
      <c r="AW199" s="6">
        <v>410.0</v>
      </c>
      <c r="AX199" s="84">
        <v>0.25868725868725867</v>
      </c>
      <c r="AY199" s="84">
        <v>0.31309904153354634</v>
      </c>
      <c r="AZ199" s="84">
        <v>0.27918170878459686</v>
      </c>
      <c r="BA199" s="84">
        <v>0.27768533704910753</v>
      </c>
      <c r="BB199" s="84">
        <v>0.0014963717354893324</v>
      </c>
    </row>
    <row r="200" ht="12.75" customHeight="1">
      <c r="A200" s="30" t="s">
        <v>217</v>
      </c>
      <c r="B200" s="68">
        <f t="shared" si="1"/>
        <v>306</v>
      </c>
      <c r="C200" s="69">
        <f t="shared" si="2"/>
        <v>189</v>
      </c>
      <c r="D200" s="68">
        <f t="shared" si="3"/>
        <v>125</v>
      </c>
      <c r="E200" s="69">
        <f t="shared" si="4"/>
        <v>267</v>
      </c>
      <c r="F200" s="85">
        <f t="shared" si="5"/>
        <v>0.6181818182</v>
      </c>
      <c r="G200" s="86">
        <f t="shared" si="6"/>
        <v>0.318877551</v>
      </c>
      <c r="H200" s="87">
        <f t="shared" si="7"/>
        <v>0.4859075536</v>
      </c>
      <c r="I200" s="88">
        <f t="shared" si="8"/>
        <v>0.6459977452</v>
      </c>
      <c r="J200" s="74">
        <f t="shared" si="9"/>
        <v>0.7919191919</v>
      </c>
      <c r="K200" s="96"/>
      <c r="L200" s="96"/>
      <c r="M200" s="96"/>
      <c r="N200" s="90">
        <f t="shared" si="10"/>
        <v>0.6181818182</v>
      </c>
      <c r="O200" s="90">
        <f t="shared" si="11"/>
        <v>0.318877551</v>
      </c>
      <c r="P200" s="91">
        <f t="shared" si="12"/>
        <v>0.4859075536</v>
      </c>
      <c r="Q200" s="92">
        <v>0.3980891719745223</v>
      </c>
      <c r="R200" s="92">
        <v>0.5340314136125655</v>
      </c>
      <c r="S200" s="92"/>
      <c r="T200" s="93"/>
      <c r="U200" s="94"/>
      <c r="V200" s="93"/>
      <c r="W200" s="93"/>
      <c r="X200" s="81"/>
      <c r="Y200" s="95"/>
      <c r="Z200" s="31">
        <v>306.0</v>
      </c>
      <c r="AA200" s="32">
        <v>189.0</v>
      </c>
      <c r="AB200" s="5">
        <v>125.0</v>
      </c>
      <c r="AC200" s="6">
        <v>267.0</v>
      </c>
      <c r="AD200" s="83"/>
      <c r="AE200" s="49"/>
      <c r="AF200" s="84"/>
      <c r="AG200" s="30" t="s">
        <v>217</v>
      </c>
      <c r="AH200" s="31">
        <v>306.0</v>
      </c>
      <c r="AI200" s="32">
        <v>189.0</v>
      </c>
      <c r="AJ200" s="5">
        <v>125.0</v>
      </c>
      <c r="AK200" s="6">
        <v>267.0</v>
      </c>
      <c r="AL200" s="84">
        <f t="shared" si="13"/>
        <v>0.4659685864</v>
      </c>
      <c r="AM200" s="84">
        <f t="shared" si="14"/>
        <v>0.601910828</v>
      </c>
      <c r="AN200" s="84">
        <f t="shared" si="15"/>
        <v>0.5140924464</v>
      </c>
      <c r="AO200" s="84">
        <f t="shared" si="16"/>
        <v>0.5151996859</v>
      </c>
      <c r="AP200" s="84">
        <f t="shared" si="17"/>
        <v>-0.001107239404</v>
      </c>
      <c r="AQ200" s="84"/>
      <c r="AR200" s="84"/>
      <c r="AS200" s="2" t="s">
        <v>97</v>
      </c>
      <c r="AT200" s="3">
        <v>102.0</v>
      </c>
      <c r="AU200" s="4">
        <v>46.0</v>
      </c>
      <c r="AV200" s="5">
        <v>39.0</v>
      </c>
      <c r="AW200" s="6">
        <v>53.0</v>
      </c>
      <c r="AX200" s="84">
        <v>0.48140495867768596</v>
      </c>
      <c r="AY200" s="84">
        <v>0.5916955017301038</v>
      </c>
      <c r="AZ200" s="84">
        <v>0.5226390685640362</v>
      </c>
      <c r="BA200" s="84">
        <v>0.5211262668054563</v>
      </c>
      <c r="BB200" s="84">
        <v>0.0015128017585799292</v>
      </c>
    </row>
    <row r="201" ht="12.75" customHeight="1">
      <c r="A201" s="30" t="s">
        <v>218</v>
      </c>
      <c r="B201" s="68">
        <f t="shared" si="1"/>
        <v>333</v>
      </c>
      <c r="C201" s="69">
        <f t="shared" si="2"/>
        <v>230</v>
      </c>
      <c r="D201" s="68">
        <f t="shared" si="3"/>
        <v>134</v>
      </c>
      <c r="E201" s="69">
        <f t="shared" si="4"/>
        <v>237</v>
      </c>
      <c r="F201" s="85">
        <f t="shared" si="5"/>
        <v>0.5914742451</v>
      </c>
      <c r="G201" s="86">
        <f t="shared" si="6"/>
        <v>0.3611859838</v>
      </c>
      <c r="H201" s="87">
        <f t="shared" si="7"/>
        <v>0.5</v>
      </c>
      <c r="I201" s="88">
        <f t="shared" si="8"/>
        <v>0.6102783726</v>
      </c>
      <c r="J201" s="74">
        <f t="shared" si="9"/>
        <v>0.6589698046</v>
      </c>
      <c r="K201" s="96"/>
      <c r="L201" s="96"/>
      <c r="M201" s="96"/>
      <c r="N201" s="90">
        <f t="shared" si="10"/>
        <v>0.5914742451</v>
      </c>
      <c r="O201" s="90">
        <f t="shared" si="11"/>
        <v>0.3611859838</v>
      </c>
      <c r="P201" s="91">
        <f t="shared" si="12"/>
        <v>0.5</v>
      </c>
      <c r="Q201" s="92">
        <v>0.36813186813186816</v>
      </c>
      <c r="R201" s="92">
        <v>0.5842105263157895</v>
      </c>
      <c r="S201" s="92"/>
      <c r="T201" s="93"/>
      <c r="U201" s="94"/>
      <c r="V201" s="93"/>
      <c r="W201" s="93"/>
      <c r="X201" s="81"/>
      <c r="Y201" s="95"/>
      <c r="Z201" s="31">
        <v>333.0</v>
      </c>
      <c r="AA201" s="32">
        <v>230.0</v>
      </c>
      <c r="AB201" s="5">
        <v>134.0</v>
      </c>
      <c r="AC201" s="6">
        <v>237.0</v>
      </c>
      <c r="AD201" s="83"/>
      <c r="AE201" s="49"/>
      <c r="AF201" s="84"/>
      <c r="AG201" s="30" t="s">
        <v>218</v>
      </c>
      <c r="AH201" s="31">
        <v>333.0</v>
      </c>
      <c r="AI201" s="32">
        <v>230.0</v>
      </c>
      <c r="AJ201" s="5">
        <v>134.0</v>
      </c>
      <c r="AK201" s="6">
        <v>237.0</v>
      </c>
      <c r="AL201" s="84">
        <f t="shared" si="13"/>
        <v>0.4157894737</v>
      </c>
      <c r="AM201" s="84">
        <f t="shared" si="14"/>
        <v>0.6318681319</v>
      </c>
      <c r="AN201" s="84">
        <f t="shared" si="15"/>
        <v>0.5</v>
      </c>
      <c r="AO201" s="84">
        <f t="shared" si="16"/>
        <v>0.4947292937</v>
      </c>
      <c r="AP201" s="84">
        <f t="shared" si="17"/>
        <v>0.005270706293</v>
      </c>
      <c r="AQ201" s="84"/>
      <c r="AR201" s="84"/>
      <c r="AS201" s="30" t="s">
        <v>287</v>
      </c>
      <c r="AT201" s="31">
        <v>29.0</v>
      </c>
      <c r="AU201" s="32">
        <v>13.0</v>
      </c>
      <c r="AV201" s="5">
        <v>20.0</v>
      </c>
      <c r="AW201" s="6">
        <v>23.0</v>
      </c>
      <c r="AX201" s="84">
        <v>0.27071823204419887</v>
      </c>
      <c r="AY201" s="84">
        <v>0.4720930232558139</v>
      </c>
      <c r="AZ201" s="84">
        <v>0.34575389948006935</v>
      </c>
      <c r="BA201" s="84">
        <v>0.3442024598406783</v>
      </c>
      <c r="BB201" s="84">
        <v>0.001551439639391028</v>
      </c>
    </row>
    <row r="202" ht="12.75" customHeight="1">
      <c r="A202" s="30" t="s">
        <v>219</v>
      </c>
      <c r="B202" s="68">
        <f t="shared" si="1"/>
        <v>230</v>
      </c>
      <c r="C202" s="69">
        <f t="shared" si="2"/>
        <v>160</v>
      </c>
      <c r="D202" s="68">
        <f t="shared" si="3"/>
        <v>96</v>
      </c>
      <c r="E202" s="69">
        <f t="shared" si="4"/>
        <v>187</v>
      </c>
      <c r="F202" s="85">
        <f t="shared" si="5"/>
        <v>0.5897435897</v>
      </c>
      <c r="G202" s="86">
        <f t="shared" si="6"/>
        <v>0.3392226148</v>
      </c>
      <c r="H202" s="87">
        <f t="shared" si="7"/>
        <v>0.4843982169</v>
      </c>
      <c r="I202" s="88">
        <f t="shared" si="8"/>
        <v>0.6196136701</v>
      </c>
      <c r="J202" s="74">
        <f t="shared" si="9"/>
        <v>0.7256410256</v>
      </c>
      <c r="K202" s="96"/>
      <c r="L202" s="96"/>
      <c r="M202" s="96"/>
      <c r="N202" s="90">
        <f t="shared" si="10"/>
        <v>0.5897435897</v>
      </c>
      <c r="O202" s="90">
        <f t="shared" si="11"/>
        <v>0.3392226148</v>
      </c>
      <c r="P202" s="91">
        <f t="shared" si="12"/>
        <v>0.4843982169</v>
      </c>
      <c r="Q202" s="92">
        <v>0.375</v>
      </c>
      <c r="R202" s="92">
        <v>0.5515587529976019</v>
      </c>
      <c r="S202" s="92"/>
      <c r="T202" s="93"/>
      <c r="U202" s="94"/>
      <c r="V202" s="93"/>
      <c r="W202" s="93"/>
      <c r="X202" s="81"/>
      <c r="Y202" s="95"/>
      <c r="Z202" s="31">
        <v>230.0</v>
      </c>
      <c r="AA202" s="32">
        <v>160.0</v>
      </c>
      <c r="AB202" s="5">
        <v>96.0</v>
      </c>
      <c r="AC202" s="6">
        <v>187.0</v>
      </c>
      <c r="AD202" s="83"/>
      <c r="AE202" s="49"/>
      <c r="AF202" s="84"/>
      <c r="AG202" s="30" t="s">
        <v>219</v>
      </c>
      <c r="AH202" s="31">
        <v>230.0</v>
      </c>
      <c r="AI202" s="32">
        <v>160.0</v>
      </c>
      <c r="AJ202" s="5">
        <v>96.0</v>
      </c>
      <c r="AK202" s="6">
        <v>187.0</v>
      </c>
      <c r="AL202" s="84">
        <f t="shared" si="13"/>
        <v>0.448441247</v>
      </c>
      <c r="AM202" s="84">
        <f t="shared" si="14"/>
        <v>0.625</v>
      </c>
      <c r="AN202" s="84">
        <f t="shared" si="15"/>
        <v>0.5156017831</v>
      </c>
      <c r="AO202" s="84">
        <f t="shared" si="16"/>
        <v>0.5127302067</v>
      </c>
      <c r="AP202" s="84">
        <f t="shared" si="17"/>
        <v>0.002871576382</v>
      </c>
      <c r="AQ202" s="84"/>
      <c r="AR202" s="84"/>
      <c r="AS202" s="2" t="s">
        <v>38</v>
      </c>
      <c r="AT202" s="3">
        <v>225.0</v>
      </c>
      <c r="AU202" s="4">
        <v>99.0</v>
      </c>
      <c r="AV202" s="5">
        <v>121.0</v>
      </c>
      <c r="AW202" s="6">
        <v>153.0</v>
      </c>
      <c r="AX202" s="84">
        <v>0.36156351791530944</v>
      </c>
      <c r="AY202" s="84">
        <v>0.42473118279569894</v>
      </c>
      <c r="AZ202" s="84">
        <v>0.385395537525355</v>
      </c>
      <c r="BA202" s="84">
        <v>0.383810779173409</v>
      </c>
      <c r="BB202" s="84">
        <v>0.0015847583519459918</v>
      </c>
    </row>
    <row r="203" ht="12.75" customHeight="1">
      <c r="A203" s="30" t="s">
        <v>220</v>
      </c>
      <c r="B203" s="68">
        <f t="shared" si="1"/>
        <v>431</v>
      </c>
      <c r="C203" s="69">
        <f t="shared" si="2"/>
        <v>263</v>
      </c>
      <c r="D203" s="68">
        <f t="shared" si="3"/>
        <v>177</v>
      </c>
      <c r="E203" s="69">
        <f t="shared" si="4"/>
        <v>323</v>
      </c>
      <c r="F203" s="85">
        <f t="shared" si="5"/>
        <v>0.621037464</v>
      </c>
      <c r="G203" s="86">
        <f t="shared" si="6"/>
        <v>0.354</v>
      </c>
      <c r="H203" s="87">
        <f t="shared" si="7"/>
        <v>0.5092127303</v>
      </c>
      <c r="I203" s="88">
        <f t="shared" si="8"/>
        <v>0.6314907873</v>
      </c>
      <c r="J203" s="74">
        <f t="shared" si="9"/>
        <v>0.7204610951</v>
      </c>
      <c r="K203" s="96"/>
      <c r="L203" s="96"/>
      <c r="M203" s="96"/>
      <c r="N203" s="90">
        <f t="shared" si="10"/>
        <v>0.621037464</v>
      </c>
      <c r="O203" s="90">
        <f t="shared" si="11"/>
        <v>0.354</v>
      </c>
      <c r="P203" s="91">
        <f t="shared" si="12"/>
        <v>0.5092127303</v>
      </c>
      <c r="Q203" s="92">
        <v>0.4022727272727273</v>
      </c>
      <c r="R203" s="92">
        <v>0.5716180371352785</v>
      </c>
      <c r="S203" s="92"/>
      <c r="T203" s="93"/>
      <c r="U203" s="94"/>
      <c r="V203" s="93"/>
      <c r="W203" s="93"/>
      <c r="X203" s="81"/>
      <c r="Y203" s="95"/>
      <c r="Z203" s="31">
        <v>431.0</v>
      </c>
      <c r="AA203" s="32">
        <v>263.0</v>
      </c>
      <c r="AB203" s="5">
        <v>177.0</v>
      </c>
      <c r="AC203" s="6">
        <v>323.0</v>
      </c>
      <c r="AD203" s="83"/>
      <c r="AE203" s="49"/>
      <c r="AF203" s="84"/>
      <c r="AG203" s="30" t="s">
        <v>220</v>
      </c>
      <c r="AH203" s="31">
        <v>431.0</v>
      </c>
      <c r="AI203" s="32">
        <v>263.0</v>
      </c>
      <c r="AJ203" s="5">
        <v>177.0</v>
      </c>
      <c r="AK203" s="6">
        <v>323.0</v>
      </c>
      <c r="AL203" s="84">
        <f t="shared" si="13"/>
        <v>0.4283819629</v>
      </c>
      <c r="AM203" s="84">
        <f t="shared" si="14"/>
        <v>0.5977272727</v>
      </c>
      <c r="AN203" s="84">
        <f t="shared" si="15"/>
        <v>0.4907872697</v>
      </c>
      <c r="AO203" s="84">
        <f t="shared" si="16"/>
        <v>0.4899959928</v>
      </c>
      <c r="AP203" s="84">
        <f t="shared" si="17"/>
        <v>0.0007912768351</v>
      </c>
      <c r="AQ203" s="84"/>
      <c r="AR203" s="84"/>
      <c r="AS203" s="30" t="s">
        <v>319</v>
      </c>
      <c r="AT203" s="31">
        <v>287.0</v>
      </c>
      <c r="AU203" s="32">
        <v>215.0</v>
      </c>
      <c r="AV203" s="5">
        <v>138.0</v>
      </c>
      <c r="AW203" s="6">
        <v>318.0</v>
      </c>
      <c r="AX203" s="84">
        <v>0.3568181818181818</v>
      </c>
      <c r="AY203" s="84">
        <v>0.4398496240601504</v>
      </c>
      <c r="AZ203" s="84">
        <v>0.3881019830028329</v>
      </c>
      <c r="BA203" s="84">
        <v>0.38642970159945317</v>
      </c>
      <c r="BB203" s="84">
        <v>0.0016722814033797162</v>
      </c>
    </row>
    <row r="204" ht="12.75" customHeight="1">
      <c r="A204" s="30" t="s">
        <v>221</v>
      </c>
      <c r="B204" s="68">
        <f t="shared" si="1"/>
        <v>242</v>
      </c>
      <c r="C204" s="69">
        <f t="shared" si="2"/>
        <v>162</v>
      </c>
      <c r="D204" s="68">
        <f t="shared" si="3"/>
        <v>82</v>
      </c>
      <c r="E204" s="69">
        <f t="shared" si="4"/>
        <v>240</v>
      </c>
      <c r="F204" s="85">
        <f t="shared" si="5"/>
        <v>0.599009901</v>
      </c>
      <c r="G204" s="86">
        <f t="shared" si="6"/>
        <v>0.2546583851</v>
      </c>
      <c r="H204" s="87">
        <f t="shared" si="7"/>
        <v>0.4462809917</v>
      </c>
      <c r="I204" s="88">
        <f t="shared" si="8"/>
        <v>0.6639118457</v>
      </c>
      <c r="J204" s="74">
        <f t="shared" si="9"/>
        <v>0.797029703</v>
      </c>
      <c r="K204" s="96"/>
      <c r="L204" s="96"/>
      <c r="M204" s="96"/>
      <c r="N204" s="90">
        <f t="shared" si="10"/>
        <v>0.599009901</v>
      </c>
      <c r="O204" s="90">
        <f t="shared" si="11"/>
        <v>0.2546583851</v>
      </c>
      <c r="P204" s="91">
        <f t="shared" si="12"/>
        <v>0.4462809917</v>
      </c>
      <c r="Q204" s="92">
        <v>0.3360655737704918</v>
      </c>
      <c r="R204" s="92">
        <v>0.5020746887966805</v>
      </c>
      <c r="S204" s="92"/>
      <c r="T204" s="93"/>
      <c r="U204" s="94"/>
      <c r="V204" s="93"/>
      <c r="W204" s="93"/>
      <c r="X204" s="81"/>
      <c r="Y204" s="95"/>
      <c r="Z204" s="31">
        <v>242.0</v>
      </c>
      <c r="AA204" s="32">
        <v>162.0</v>
      </c>
      <c r="AB204" s="5">
        <v>82.0</v>
      </c>
      <c r="AC204" s="6">
        <v>240.0</v>
      </c>
      <c r="AD204" s="83"/>
      <c r="AE204" s="49"/>
      <c r="AF204" s="84"/>
      <c r="AG204" s="30" t="s">
        <v>221</v>
      </c>
      <c r="AH204" s="31">
        <v>242.0</v>
      </c>
      <c r="AI204" s="32">
        <v>162.0</v>
      </c>
      <c r="AJ204" s="5">
        <v>82.0</v>
      </c>
      <c r="AK204" s="6">
        <v>240.0</v>
      </c>
      <c r="AL204" s="84">
        <f t="shared" si="13"/>
        <v>0.4979253112</v>
      </c>
      <c r="AM204" s="84">
        <f t="shared" si="14"/>
        <v>0.6639344262</v>
      </c>
      <c r="AN204" s="84">
        <f t="shared" si="15"/>
        <v>0.5537190083</v>
      </c>
      <c r="AO204" s="84">
        <f t="shared" si="16"/>
        <v>0.5583044804</v>
      </c>
      <c r="AP204" s="84">
        <f t="shared" si="17"/>
        <v>-0.004585472123</v>
      </c>
      <c r="AQ204" s="84"/>
      <c r="AR204" s="84"/>
      <c r="AS204" s="30" t="s">
        <v>118</v>
      </c>
      <c r="AT204" s="31">
        <v>237.0</v>
      </c>
      <c r="AU204" s="32">
        <v>118.0</v>
      </c>
      <c r="AV204" s="5">
        <v>102.0</v>
      </c>
      <c r="AW204" s="6">
        <v>145.0</v>
      </c>
      <c r="AX204" s="84">
        <v>0.3785529715762274</v>
      </c>
      <c r="AY204" s="84">
        <v>0.44798301486199577</v>
      </c>
      <c r="AZ204" s="84">
        <v>0.40481927710843374</v>
      </c>
      <c r="BA204" s="84">
        <v>0.4031224710103853</v>
      </c>
      <c r="BB204" s="84">
        <v>0.0016968060980484534</v>
      </c>
    </row>
    <row r="205" ht="12.75" customHeight="1">
      <c r="A205" s="30" t="s">
        <v>222</v>
      </c>
      <c r="B205" s="68">
        <f t="shared" si="1"/>
        <v>344</v>
      </c>
      <c r="C205" s="69">
        <f t="shared" si="2"/>
        <v>250</v>
      </c>
      <c r="D205" s="68">
        <f t="shared" si="3"/>
        <v>114</v>
      </c>
      <c r="E205" s="69">
        <f t="shared" si="4"/>
        <v>318</v>
      </c>
      <c r="F205" s="85">
        <f t="shared" si="5"/>
        <v>0.5791245791</v>
      </c>
      <c r="G205" s="86">
        <f t="shared" si="6"/>
        <v>0.2638888889</v>
      </c>
      <c r="H205" s="87">
        <f t="shared" si="7"/>
        <v>0.4463937622</v>
      </c>
      <c r="I205" s="88">
        <f t="shared" si="8"/>
        <v>0.6452241715</v>
      </c>
      <c r="J205" s="74">
        <f t="shared" si="9"/>
        <v>0.7272727273</v>
      </c>
      <c r="K205" s="96"/>
      <c r="L205" s="96"/>
      <c r="M205" s="96"/>
      <c r="N205" s="90">
        <f t="shared" si="10"/>
        <v>0.5791245791</v>
      </c>
      <c r="O205" s="90">
        <f t="shared" si="11"/>
        <v>0.2638888889</v>
      </c>
      <c r="P205" s="91">
        <f t="shared" si="12"/>
        <v>0.4463937622</v>
      </c>
      <c r="Q205" s="92">
        <v>0.3131868131868132</v>
      </c>
      <c r="R205" s="92">
        <v>0.5196374622356495</v>
      </c>
      <c r="S205" s="92"/>
      <c r="T205" s="93"/>
      <c r="U205" s="94"/>
      <c r="V205" s="93"/>
      <c r="W205" s="93"/>
      <c r="X205" s="81"/>
      <c r="Y205" s="95"/>
      <c r="Z205" s="31">
        <v>344.0</v>
      </c>
      <c r="AA205" s="32">
        <v>250.0</v>
      </c>
      <c r="AB205" s="5">
        <v>114.0</v>
      </c>
      <c r="AC205" s="6">
        <v>318.0</v>
      </c>
      <c r="AD205" s="83"/>
      <c r="AE205" s="49"/>
      <c r="AF205" s="84"/>
      <c r="AG205" s="30" t="s">
        <v>222</v>
      </c>
      <c r="AH205" s="31">
        <v>344.0</v>
      </c>
      <c r="AI205" s="32">
        <v>250.0</v>
      </c>
      <c r="AJ205" s="5">
        <v>114.0</v>
      </c>
      <c r="AK205" s="6">
        <v>318.0</v>
      </c>
      <c r="AL205" s="84">
        <f t="shared" si="13"/>
        <v>0.4803625378</v>
      </c>
      <c r="AM205" s="84">
        <f t="shared" si="14"/>
        <v>0.6868131868</v>
      </c>
      <c r="AN205" s="84">
        <f t="shared" si="15"/>
        <v>0.5536062378</v>
      </c>
      <c r="AO205" s="84">
        <f t="shared" si="16"/>
        <v>0.5557346942</v>
      </c>
      <c r="AP205" s="84">
        <f t="shared" si="17"/>
        <v>-0.002128456343</v>
      </c>
      <c r="AQ205" s="84"/>
      <c r="AR205" s="84"/>
      <c r="AS205" s="30" t="s">
        <v>310</v>
      </c>
      <c r="AT205" s="31">
        <v>279.0</v>
      </c>
      <c r="AU205" s="32">
        <v>238.0</v>
      </c>
      <c r="AV205" s="5">
        <v>200.0</v>
      </c>
      <c r="AW205" s="6">
        <v>261.0</v>
      </c>
      <c r="AX205" s="84">
        <v>0.18543046357615894</v>
      </c>
      <c r="AY205" s="84">
        <v>0.4</v>
      </c>
      <c r="AZ205" s="84">
        <v>0.26556016597510373</v>
      </c>
      <c r="BA205" s="84">
        <v>0.2638041038410596</v>
      </c>
      <c r="BB205" s="84">
        <v>0.0017560621340441118</v>
      </c>
    </row>
    <row r="206" ht="12.75" customHeight="1">
      <c r="A206" s="30" t="s">
        <v>223</v>
      </c>
      <c r="B206" s="68">
        <f t="shared" si="1"/>
        <v>357</v>
      </c>
      <c r="C206" s="69">
        <f t="shared" si="2"/>
        <v>283</v>
      </c>
      <c r="D206" s="68">
        <f t="shared" si="3"/>
        <v>147</v>
      </c>
      <c r="E206" s="69">
        <f t="shared" si="4"/>
        <v>423</v>
      </c>
      <c r="F206" s="85">
        <f t="shared" si="5"/>
        <v>0.5578125</v>
      </c>
      <c r="G206" s="86">
        <f t="shared" si="6"/>
        <v>0.2578947368</v>
      </c>
      <c r="H206" s="87">
        <f t="shared" si="7"/>
        <v>0.4165289256</v>
      </c>
      <c r="I206" s="88">
        <f t="shared" si="8"/>
        <v>0.6446280992</v>
      </c>
      <c r="J206" s="74">
        <f t="shared" si="9"/>
        <v>0.890625</v>
      </c>
      <c r="K206" s="96"/>
      <c r="L206" s="96"/>
      <c r="M206" s="96"/>
      <c r="N206" s="90">
        <f t="shared" si="10"/>
        <v>0.5578125</v>
      </c>
      <c r="O206" s="90">
        <f t="shared" si="11"/>
        <v>0.2578947368</v>
      </c>
      <c r="P206" s="91">
        <f t="shared" si="12"/>
        <v>0.4165289256</v>
      </c>
      <c r="Q206" s="92">
        <v>0.34186046511627904</v>
      </c>
      <c r="R206" s="92">
        <v>0.4576923076923077</v>
      </c>
      <c r="S206" s="92"/>
      <c r="T206" s="93"/>
      <c r="U206" s="94"/>
      <c r="V206" s="93"/>
      <c r="W206" s="93"/>
      <c r="X206" s="81"/>
      <c r="Y206" s="95"/>
      <c r="Z206" s="31">
        <v>357.0</v>
      </c>
      <c r="AA206" s="32">
        <v>283.0</v>
      </c>
      <c r="AB206" s="5">
        <v>147.0</v>
      </c>
      <c r="AC206" s="6">
        <v>423.0</v>
      </c>
      <c r="AD206" s="83"/>
      <c r="AE206" s="49"/>
      <c r="AF206" s="84"/>
      <c r="AG206" s="30" t="s">
        <v>223</v>
      </c>
      <c r="AH206" s="31">
        <v>357.0</v>
      </c>
      <c r="AI206" s="32">
        <v>283.0</v>
      </c>
      <c r="AJ206" s="5">
        <v>147.0</v>
      </c>
      <c r="AK206" s="6">
        <v>423.0</v>
      </c>
      <c r="AL206" s="84">
        <f t="shared" si="13"/>
        <v>0.5423076923</v>
      </c>
      <c r="AM206" s="84">
        <f t="shared" si="14"/>
        <v>0.6581395349</v>
      </c>
      <c r="AN206" s="84">
        <f t="shared" si="15"/>
        <v>0.5834710744</v>
      </c>
      <c r="AO206" s="84">
        <f t="shared" si="16"/>
        <v>0.5840851757</v>
      </c>
      <c r="AP206" s="84">
        <f t="shared" si="17"/>
        <v>-0.0006141013265</v>
      </c>
      <c r="AQ206" s="84"/>
      <c r="AR206" s="84"/>
      <c r="AS206" s="2" t="s">
        <v>75</v>
      </c>
      <c r="AT206" s="3">
        <v>304.0</v>
      </c>
      <c r="AU206" s="4">
        <v>120.0</v>
      </c>
      <c r="AV206" s="5">
        <v>153.0</v>
      </c>
      <c r="AW206" s="6">
        <v>162.0</v>
      </c>
      <c r="AX206" s="84">
        <v>0.4147727272727273</v>
      </c>
      <c r="AY206" s="84">
        <v>0.5117370892018779</v>
      </c>
      <c r="AZ206" s="84">
        <v>0.45132743362831856</v>
      </c>
      <c r="BA206" s="84">
        <v>0.44955148804524114</v>
      </c>
      <c r="BB206" s="84">
        <v>0.0017759455830774207</v>
      </c>
    </row>
    <row r="207" ht="12.75" customHeight="1">
      <c r="A207" s="30" t="s">
        <v>224</v>
      </c>
      <c r="B207" s="68">
        <f t="shared" si="1"/>
        <v>246</v>
      </c>
      <c r="C207" s="69">
        <f t="shared" si="2"/>
        <v>277</v>
      </c>
      <c r="D207" s="68">
        <f t="shared" si="3"/>
        <v>71</v>
      </c>
      <c r="E207" s="69">
        <f t="shared" si="4"/>
        <v>293</v>
      </c>
      <c r="F207" s="85">
        <f t="shared" si="5"/>
        <v>0.4703632887</v>
      </c>
      <c r="G207" s="86">
        <f t="shared" si="6"/>
        <v>0.1950549451</v>
      </c>
      <c r="H207" s="87">
        <f t="shared" si="7"/>
        <v>0.3573844419</v>
      </c>
      <c r="I207" s="88">
        <f t="shared" si="8"/>
        <v>0.6076662909</v>
      </c>
      <c r="J207" s="74">
        <f t="shared" si="9"/>
        <v>0.6959847036</v>
      </c>
      <c r="K207" s="96"/>
      <c r="L207" s="96"/>
      <c r="M207" s="96"/>
      <c r="N207" s="90">
        <f t="shared" si="10"/>
        <v>0.4703632887</v>
      </c>
      <c r="O207" s="90">
        <f t="shared" si="11"/>
        <v>0.1950549451</v>
      </c>
      <c r="P207" s="91">
        <f t="shared" si="12"/>
        <v>0.3573844419</v>
      </c>
      <c r="Q207" s="92">
        <v>0.20402298850574713</v>
      </c>
      <c r="R207" s="92">
        <v>0.45640074211502785</v>
      </c>
      <c r="S207" s="92"/>
      <c r="T207" s="93"/>
      <c r="U207" s="94"/>
      <c r="V207" s="93"/>
      <c r="W207" s="93"/>
      <c r="X207" s="81"/>
      <c r="Y207" s="95"/>
      <c r="Z207" s="31">
        <v>246.0</v>
      </c>
      <c r="AA207" s="32">
        <v>277.0</v>
      </c>
      <c r="AB207" s="5">
        <v>71.0</v>
      </c>
      <c r="AC207" s="6">
        <v>293.0</v>
      </c>
      <c r="AD207" s="83"/>
      <c r="AE207" s="49"/>
      <c r="AF207" s="84"/>
      <c r="AG207" s="30" t="s">
        <v>224</v>
      </c>
      <c r="AH207" s="31">
        <v>246.0</v>
      </c>
      <c r="AI207" s="32">
        <v>277.0</v>
      </c>
      <c r="AJ207" s="5">
        <v>71.0</v>
      </c>
      <c r="AK207" s="6">
        <v>293.0</v>
      </c>
      <c r="AL207" s="84">
        <f t="shared" si="13"/>
        <v>0.5435992579</v>
      </c>
      <c r="AM207" s="84">
        <f t="shared" si="14"/>
        <v>0.7959770115</v>
      </c>
      <c r="AN207" s="84">
        <f t="shared" si="15"/>
        <v>0.6426155581</v>
      </c>
      <c r="AO207" s="84">
        <f t="shared" si="16"/>
        <v>0.6360004925</v>
      </c>
      <c r="AP207" s="84">
        <f t="shared" si="17"/>
        <v>0.006615065536</v>
      </c>
      <c r="AQ207" s="84"/>
      <c r="AR207" s="84"/>
      <c r="AS207" s="30" t="s">
        <v>312</v>
      </c>
      <c r="AT207" s="31">
        <v>326.0</v>
      </c>
      <c r="AU207" s="32">
        <v>171.0</v>
      </c>
      <c r="AV207" s="5">
        <v>192.0</v>
      </c>
      <c r="AW207" s="6">
        <v>186.0</v>
      </c>
      <c r="AX207" s="84">
        <v>0.3443526170798898</v>
      </c>
      <c r="AY207" s="84">
        <v>0.4308390022675737</v>
      </c>
      <c r="AZ207" s="84">
        <v>0.37703513281919454</v>
      </c>
      <c r="BA207" s="84">
        <v>0.375244678182193</v>
      </c>
      <c r="BB207" s="84">
        <v>0.0017904546370015595</v>
      </c>
    </row>
    <row r="208" ht="12.75" customHeight="1">
      <c r="A208" s="30" t="s">
        <v>225</v>
      </c>
      <c r="B208" s="68">
        <f t="shared" si="1"/>
        <v>466</v>
      </c>
      <c r="C208" s="69">
        <f t="shared" si="2"/>
        <v>343</v>
      </c>
      <c r="D208" s="68">
        <f t="shared" si="3"/>
        <v>120</v>
      </c>
      <c r="E208" s="69">
        <f t="shared" si="4"/>
        <v>333</v>
      </c>
      <c r="F208" s="85">
        <f t="shared" si="5"/>
        <v>0.5760197775</v>
      </c>
      <c r="G208" s="86">
        <f t="shared" si="6"/>
        <v>0.2649006623</v>
      </c>
      <c r="H208" s="87">
        <f t="shared" si="7"/>
        <v>0.4643423138</v>
      </c>
      <c r="I208" s="88">
        <f t="shared" si="8"/>
        <v>0.6331220285</v>
      </c>
      <c r="J208" s="74">
        <f t="shared" si="9"/>
        <v>0.5599505562</v>
      </c>
      <c r="K208" s="96"/>
      <c r="L208" s="96"/>
      <c r="M208" s="96"/>
      <c r="N208" s="90">
        <f t="shared" si="10"/>
        <v>0.5760197775</v>
      </c>
      <c r="O208" s="90">
        <f t="shared" si="11"/>
        <v>0.2649006623</v>
      </c>
      <c r="P208" s="91">
        <f t="shared" si="12"/>
        <v>0.4643423138</v>
      </c>
      <c r="Q208" s="92">
        <v>0.2591792656587473</v>
      </c>
      <c r="R208" s="92">
        <v>0.5832290362953693</v>
      </c>
      <c r="S208" s="92"/>
      <c r="T208" s="93"/>
      <c r="U208" s="94"/>
      <c r="V208" s="93"/>
      <c r="W208" s="93"/>
      <c r="X208" s="81"/>
      <c r="Y208" s="95"/>
      <c r="Z208" s="31">
        <v>466.0</v>
      </c>
      <c r="AA208" s="32">
        <v>343.0</v>
      </c>
      <c r="AB208" s="5">
        <v>120.0</v>
      </c>
      <c r="AC208" s="6">
        <v>333.0</v>
      </c>
      <c r="AD208" s="83"/>
      <c r="AE208" s="49"/>
      <c r="AF208" s="84"/>
      <c r="AG208" s="30" t="s">
        <v>225</v>
      </c>
      <c r="AH208" s="31">
        <v>466.0</v>
      </c>
      <c r="AI208" s="32">
        <v>343.0</v>
      </c>
      <c r="AJ208" s="5">
        <v>120.0</v>
      </c>
      <c r="AK208" s="6">
        <v>333.0</v>
      </c>
      <c r="AL208" s="84">
        <f t="shared" si="13"/>
        <v>0.4167709637</v>
      </c>
      <c r="AM208" s="84">
        <f t="shared" si="14"/>
        <v>0.7408207343</v>
      </c>
      <c r="AN208" s="84">
        <f t="shared" si="15"/>
        <v>0.5356576862</v>
      </c>
      <c r="AO208" s="84">
        <f t="shared" si="16"/>
        <v>0.5357405623</v>
      </c>
      <c r="AP208" s="84">
        <f t="shared" si="17"/>
        <v>-0.00008287606489</v>
      </c>
      <c r="AQ208" s="84"/>
      <c r="AR208" s="84"/>
      <c r="AS208" s="30" t="s">
        <v>191</v>
      </c>
      <c r="AT208" s="31">
        <v>294.0</v>
      </c>
      <c r="AU208" s="32">
        <v>120.0</v>
      </c>
      <c r="AV208" s="5">
        <v>74.0</v>
      </c>
      <c r="AW208" s="6">
        <v>122.0</v>
      </c>
      <c r="AX208" s="84">
        <v>0.6070381231671554</v>
      </c>
      <c r="AY208" s="84">
        <v>0.5842696629213483</v>
      </c>
      <c r="AZ208" s="84">
        <v>0.5992292870905588</v>
      </c>
      <c r="BA208" s="84">
        <v>0.5974321144788954</v>
      </c>
      <c r="BB208" s="84">
        <v>0.0017971726116633446</v>
      </c>
    </row>
    <row r="209" ht="12.75" customHeight="1">
      <c r="A209" s="30" t="s">
        <v>226</v>
      </c>
      <c r="B209" s="68">
        <f t="shared" si="1"/>
        <v>396</v>
      </c>
      <c r="C209" s="69">
        <f t="shared" si="2"/>
        <v>337</v>
      </c>
      <c r="D209" s="68">
        <f t="shared" si="3"/>
        <v>155</v>
      </c>
      <c r="E209" s="69">
        <f t="shared" si="4"/>
        <v>410</v>
      </c>
      <c r="F209" s="85">
        <f t="shared" si="5"/>
        <v>0.5402455662</v>
      </c>
      <c r="G209" s="86">
        <f t="shared" si="6"/>
        <v>0.2743362832</v>
      </c>
      <c r="H209" s="87">
        <f t="shared" si="7"/>
        <v>0.4244992296</v>
      </c>
      <c r="I209" s="88">
        <f t="shared" si="8"/>
        <v>0.6209553159</v>
      </c>
      <c r="J209" s="74">
        <f t="shared" si="9"/>
        <v>0.7708049113</v>
      </c>
      <c r="K209" s="96"/>
      <c r="L209" s="96"/>
      <c r="M209" s="96"/>
      <c r="N209" s="90">
        <f t="shared" si="10"/>
        <v>0.5402455662</v>
      </c>
      <c r="O209" s="90">
        <f t="shared" si="11"/>
        <v>0.2743362832</v>
      </c>
      <c r="P209" s="91">
        <f t="shared" si="12"/>
        <v>0.4244992296</v>
      </c>
      <c r="Q209" s="92">
        <v>0.3150406504065041</v>
      </c>
      <c r="R209" s="92">
        <v>0.4913151364764268</v>
      </c>
      <c r="S209" s="92"/>
      <c r="T209" s="93"/>
      <c r="U209" s="94"/>
      <c r="V209" s="93"/>
      <c r="W209" s="93"/>
      <c r="X209" s="81"/>
      <c r="Y209" s="95"/>
      <c r="Z209" s="31">
        <v>396.0</v>
      </c>
      <c r="AA209" s="32">
        <v>337.0</v>
      </c>
      <c r="AB209" s="5">
        <v>155.0</v>
      </c>
      <c r="AC209" s="6">
        <v>410.0</v>
      </c>
      <c r="AD209" s="83"/>
      <c r="AE209" s="49"/>
      <c r="AF209" s="84"/>
      <c r="AG209" s="30" t="s">
        <v>226</v>
      </c>
      <c r="AH209" s="31">
        <v>396.0</v>
      </c>
      <c r="AI209" s="32">
        <v>337.0</v>
      </c>
      <c r="AJ209" s="5">
        <v>155.0</v>
      </c>
      <c r="AK209" s="6">
        <v>410.0</v>
      </c>
      <c r="AL209" s="84">
        <f t="shared" si="13"/>
        <v>0.5086848635</v>
      </c>
      <c r="AM209" s="84">
        <f t="shared" si="14"/>
        <v>0.6849593496</v>
      </c>
      <c r="AN209" s="84">
        <f t="shared" si="15"/>
        <v>0.5755007704</v>
      </c>
      <c r="AO209" s="84">
        <f t="shared" si="16"/>
        <v>0.5728701797</v>
      </c>
      <c r="AP209" s="84">
        <f t="shared" si="17"/>
        <v>0.002630590693</v>
      </c>
      <c r="AQ209" s="84"/>
      <c r="AR209" s="84"/>
      <c r="AS209" s="30" t="s">
        <v>207</v>
      </c>
      <c r="AT209" s="31">
        <v>138.0</v>
      </c>
      <c r="AU209" s="32">
        <v>122.0</v>
      </c>
      <c r="AV209" s="5">
        <v>64.0</v>
      </c>
      <c r="AW209" s="6">
        <v>118.0</v>
      </c>
      <c r="AX209" s="84">
        <v>0.3910171730515192</v>
      </c>
      <c r="AY209" s="84">
        <v>0.4826086956521739</v>
      </c>
      <c r="AZ209" s="84">
        <v>0.4256368118323747</v>
      </c>
      <c r="BA209" s="84">
        <v>0.4238032915961174</v>
      </c>
      <c r="BB209" s="84">
        <v>0.001833520236257269</v>
      </c>
    </row>
    <row r="210" ht="12.75" customHeight="1">
      <c r="A210" s="30" t="s">
        <v>227</v>
      </c>
      <c r="B210" s="68">
        <f t="shared" si="1"/>
        <v>418</v>
      </c>
      <c r="C210" s="69">
        <f t="shared" si="2"/>
        <v>328</v>
      </c>
      <c r="D210" s="68">
        <f t="shared" si="3"/>
        <v>123</v>
      </c>
      <c r="E210" s="69">
        <f t="shared" si="4"/>
        <v>354</v>
      </c>
      <c r="F210" s="85">
        <f t="shared" si="5"/>
        <v>0.5603217158</v>
      </c>
      <c r="G210" s="86">
        <f t="shared" si="6"/>
        <v>0.2578616352</v>
      </c>
      <c r="H210" s="87">
        <f t="shared" si="7"/>
        <v>0.4423548651</v>
      </c>
      <c r="I210" s="88">
        <f t="shared" si="8"/>
        <v>0.6312346688</v>
      </c>
      <c r="J210" s="74">
        <f t="shared" si="9"/>
        <v>0.6394101877</v>
      </c>
      <c r="K210" s="96"/>
      <c r="L210" s="96"/>
      <c r="M210" s="96"/>
      <c r="N210" s="90">
        <f t="shared" si="10"/>
        <v>0.5603217158</v>
      </c>
      <c r="O210" s="90">
        <f t="shared" si="11"/>
        <v>0.2578616352</v>
      </c>
      <c r="P210" s="91">
        <f t="shared" si="12"/>
        <v>0.4423548651</v>
      </c>
      <c r="Q210" s="92">
        <v>0.2727272727272727</v>
      </c>
      <c r="R210" s="92">
        <v>0.5414507772020726</v>
      </c>
      <c r="S210" s="92"/>
      <c r="T210" s="93"/>
      <c r="U210" s="94"/>
      <c r="V210" s="93"/>
      <c r="W210" s="93"/>
      <c r="X210" s="81"/>
      <c r="Y210" s="95"/>
      <c r="Z210" s="31">
        <v>418.0</v>
      </c>
      <c r="AA210" s="32">
        <v>328.0</v>
      </c>
      <c r="AB210" s="5">
        <v>123.0</v>
      </c>
      <c r="AC210" s="6">
        <v>354.0</v>
      </c>
      <c r="AD210" s="83"/>
      <c r="AE210" s="49"/>
      <c r="AF210" s="84"/>
      <c r="AG210" s="30" t="s">
        <v>227</v>
      </c>
      <c r="AH210" s="31">
        <v>418.0</v>
      </c>
      <c r="AI210" s="32">
        <v>328.0</v>
      </c>
      <c r="AJ210" s="5">
        <v>123.0</v>
      </c>
      <c r="AK210" s="6">
        <v>354.0</v>
      </c>
      <c r="AL210" s="84">
        <f t="shared" si="13"/>
        <v>0.4585492228</v>
      </c>
      <c r="AM210" s="84">
        <f t="shared" si="14"/>
        <v>0.7272727273</v>
      </c>
      <c r="AN210" s="84">
        <f t="shared" si="15"/>
        <v>0.5576451349</v>
      </c>
      <c r="AO210" s="84">
        <f t="shared" si="16"/>
        <v>0.5570080964</v>
      </c>
      <c r="AP210" s="84">
        <f t="shared" si="17"/>
        <v>0.0006370385222</v>
      </c>
      <c r="AQ210" s="84"/>
      <c r="AR210" s="84"/>
      <c r="AS210" s="30" t="s">
        <v>277</v>
      </c>
      <c r="AT210" s="31">
        <v>121.0</v>
      </c>
      <c r="AU210" s="32">
        <v>158.0</v>
      </c>
      <c r="AV210" s="5">
        <v>43.0</v>
      </c>
      <c r="AW210" s="6">
        <v>265.0</v>
      </c>
      <c r="AX210" s="84">
        <v>0.4641638225255973</v>
      </c>
      <c r="AY210" s="84">
        <v>0.4407894736842105</v>
      </c>
      <c r="AZ210" s="84">
        <v>0.45617977528089887</v>
      </c>
      <c r="BA210" s="84">
        <v>0.45432904031525057</v>
      </c>
      <c r="BB210" s="84">
        <v>0.001850734965648304</v>
      </c>
    </row>
    <row r="211" ht="12.75" customHeight="1">
      <c r="A211" s="30" t="s">
        <v>228</v>
      </c>
      <c r="B211" s="68">
        <f t="shared" si="1"/>
        <v>347</v>
      </c>
      <c r="C211" s="69">
        <f t="shared" si="2"/>
        <v>292</v>
      </c>
      <c r="D211" s="68">
        <f t="shared" si="3"/>
        <v>109</v>
      </c>
      <c r="E211" s="69">
        <f t="shared" si="4"/>
        <v>346</v>
      </c>
      <c r="F211" s="85">
        <f t="shared" si="5"/>
        <v>0.5430359937</v>
      </c>
      <c r="G211" s="86">
        <f t="shared" si="6"/>
        <v>0.2395604396</v>
      </c>
      <c r="H211" s="87">
        <f t="shared" si="7"/>
        <v>0.4168190128</v>
      </c>
      <c r="I211" s="88">
        <f t="shared" si="8"/>
        <v>0.6334552102</v>
      </c>
      <c r="J211" s="74">
        <f t="shared" si="9"/>
        <v>0.7120500782</v>
      </c>
      <c r="K211" s="96"/>
      <c r="L211" s="96"/>
      <c r="M211" s="96"/>
      <c r="N211" s="90">
        <f t="shared" si="10"/>
        <v>0.5430359937</v>
      </c>
      <c r="O211" s="90">
        <f t="shared" si="11"/>
        <v>0.2395604396</v>
      </c>
      <c r="P211" s="91">
        <f t="shared" si="12"/>
        <v>0.4168190128</v>
      </c>
      <c r="Q211" s="92">
        <v>0.2718204488778055</v>
      </c>
      <c r="R211" s="92">
        <v>0.5007215007215007</v>
      </c>
      <c r="S211" s="92"/>
      <c r="T211" s="93"/>
      <c r="U211" s="94"/>
      <c r="V211" s="93"/>
      <c r="W211" s="93"/>
      <c r="X211" s="81"/>
      <c r="Y211" s="95"/>
      <c r="Z211" s="31">
        <v>347.0</v>
      </c>
      <c r="AA211" s="32">
        <v>292.0</v>
      </c>
      <c r="AB211" s="5">
        <v>109.0</v>
      </c>
      <c r="AC211" s="6">
        <v>346.0</v>
      </c>
      <c r="AD211" s="83"/>
      <c r="AE211" s="49"/>
      <c r="AF211" s="84"/>
      <c r="AG211" s="30" t="s">
        <v>228</v>
      </c>
      <c r="AH211" s="31">
        <v>347.0</v>
      </c>
      <c r="AI211" s="32">
        <v>292.0</v>
      </c>
      <c r="AJ211" s="5">
        <v>109.0</v>
      </c>
      <c r="AK211" s="6">
        <v>346.0</v>
      </c>
      <c r="AL211" s="84">
        <f t="shared" si="13"/>
        <v>0.4992784993</v>
      </c>
      <c r="AM211" s="84">
        <f t="shared" si="14"/>
        <v>0.7281795511</v>
      </c>
      <c r="AN211" s="84">
        <f t="shared" si="15"/>
        <v>0.5831809872</v>
      </c>
      <c r="AO211" s="84">
        <f t="shared" si="16"/>
        <v>0.5829745788</v>
      </c>
      <c r="AP211" s="84">
        <f t="shared" si="17"/>
        <v>0.0002064083822</v>
      </c>
      <c r="AQ211" s="84"/>
      <c r="AR211" s="84"/>
      <c r="AS211" s="30" t="s">
        <v>329</v>
      </c>
      <c r="AT211" s="31">
        <v>70.0</v>
      </c>
      <c r="AU211" s="32">
        <v>97.0</v>
      </c>
      <c r="AV211" s="5">
        <v>27.0</v>
      </c>
      <c r="AW211" s="6">
        <v>134.0</v>
      </c>
      <c r="AX211" s="84">
        <v>0.2719298245614035</v>
      </c>
      <c r="AY211" s="84">
        <v>0.31627906976744186</v>
      </c>
      <c r="AZ211" s="84">
        <v>0.289048473967684</v>
      </c>
      <c r="BA211" s="84">
        <v>0.28719765144022846</v>
      </c>
      <c r="BB211" s="84">
        <v>0.0018508225274555534</v>
      </c>
    </row>
    <row r="212" ht="12.75" customHeight="1">
      <c r="A212" s="30" t="s">
        <v>229</v>
      </c>
      <c r="B212" s="68">
        <f t="shared" si="1"/>
        <v>545</v>
      </c>
      <c r="C212" s="69">
        <f t="shared" si="2"/>
        <v>439</v>
      </c>
      <c r="D212" s="68">
        <f t="shared" si="3"/>
        <v>211</v>
      </c>
      <c r="E212" s="69">
        <f t="shared" si="4"/>
        <v>507</v>
      </c>
      <c r="F212" s="85">
        <f t="shared" si="5"/>
        <v>0.5538617886</v>
      </c>
      <c r="G212" s="86">
        <f t="shared" si="6"/>
        <v>0.2938718663</v>
      </c>
      <c r="H212" s="87">
        <f t="shared" si="7"/>
        <v>0.4441833137</v>
      </c>
      <c r="I212" s="88">
        <f t="shared" si="8"/>
        <v>0.6180963572</v>
      </c>
      <c r="J212" s="74">
        <f t="shared" si="9"/>
        <v>0.7296747967</v>
      </c>
      <c r="K212" s="96"/>
      <c r="L212" s="96"/>
      <c r="M212" s="96"/>
      <c r="N212" s="90">
        <f t="shared" si="10"/>
        <v>0.5538617886</v>
      </c>
      <c r="O212" s="90">
        <f t="shared" si="11"/>
        <v>0.2938718663</v>
      </c>
      <c r="P212" s="91">
        <f t="shared" si="12"/>
        <v>0.4441833137</v>
      </c>
      <c r="Q212" s="92">
        <v>0.32461538461538464</v>
      </c>
      <c r="R212" s="92">
        <v>0.5180608365019012</v>
      </c>
      <c r="S212" s="92"/>
      <c r="T212" s="93"/>
      <c r="U212" s="94"/>
      <c r="V212" s="93"/>
      <c r="W212" s="93"/>
      <c r="X212" s="81"/>
      <c r="Y212" s="95"/>
      <c r="Z212" s="31">
        <v>545.0</v>
      </c>
      <c r="AA212" s="32">
        <v>439.0</v>
      </c>
      <c r="AB212" s="5">
        <v>211.0</v>
      </c>
      <c r="AC212" s="6">
        <v>507.0</v>
      </c>
      <c r="AD212" s="83"/>
      <c r="AE212" s="49"/>
      <c r="AF212" s="84"/>
      <c r="AG212" s="30" t="s">
        <v>229</v>
      </c>
      <c r="AH212" s="31">
        <v>545.0</v>
      </c>
      <c r="AI212" s="32">
        <v>439.0</v>
      </c>
      <c r="AJ212" s="5">
        <v>211.0</v>
      </c>
      <c r="AK212" s="6">
        <v>507.0</v>
      </c>
      <c r="AL212" s="84">
        <f t="shared" si="13"/>
        <v>0.4819391635</v>
      </c>
      <c r="AM212" s="84">
        <f t="shared" si="14"/>
        <v>0.6753846154</v>
      </c>
      <c r="AN212" s="84">
        <f t="shared" si="15"/>
        <v>0.5558166863</v>
      </c>
      <c r="AO212" s="84">
        <f t="shared" si="16"/>
        <v>0.5524897538</v>
      </c>
      <c r="AP212" s="84">
        <f t="shared" si="17"/>
        <v>0.003326932458</v>
      </c>
      <c r="AQ212" s="84"/>
      <c r="AR212" s="84"/>
      <c r="AS212" s="30" t="s">
        <v>171</v>
      </c>
      <c r="AT212" s="31">
        <v>481.0</v>
      </c>
      <c r="AU212" s="32">
        <v>211.0</v>
      </c>
      <c r="AV212" s="5">
        <v>260.0</v>
      </c>
      <c r="AW212" s="6">
        <v>293.0</v>
      </c>
      <c r="AX212" s="84">
        <v>0.1477832512315271</v>
      </c>
      <c r="AY212" s="84">
        <v>0.25203252032520324</v>
      </c>
      <c r="AZ212" s="84">
        <v>0.18711656441717792</v>
      </c>
      <c r="BA212" s="84">
        <v>0.18525511221594776</v>
      </c>
      <c r="BB212" s="84">
        <v>0.001861452201230157</v>
      </c>
    </row>
    <row r="213" ht="12.75" customHeight="1">
      <c r="A213" s="30" t="s">
        <v>230</v>
      </c>
      <c r="B213" s="68">
        <f t="shared" si="1"/>
        <v>500</v>
      </c>
      <c r="C213" s="69">
        <f t="shared" si="2"/>
        <v>314</v>
      </c>
      <c r="D213" s="68">
        <f t="shared" si="3"/>
        <v>199</v>
      </c>
      <c r="E213" s="69">
        <f t="shared" si="4"/>
        <v>423</v>
      </c>
      <c r="F213" s="85">
        <f t="shared" si="5"/>
        <v>0.6142506143</v>
      </c>
      <c r="G213" s="86">
        <f t="shared" si="6"/>
        <v>0.3199356913</v>
      </c>
      <c r="H213" s="87">
        <f t="shared" si="7"/>
        <v>0.4867688022</v>
      </c>
      <c r="I213" s="88">
        <f t="shared" si="8"/>
        <v>0.6427576602</v>
      </c>
      <c r="J213" s="74">
        <f t="shared" si="9"/>
        <v>0.7641277641</v>
      </c>
      <c r="K213" s="96"/>
      <c r="L213" s="96"/>
      <c r="M213" s="96"/>
      <c r="N213" s="90">
        <f t="shared" si="10"/>
        <v>0.6142506143</v>
      </c>
      <c r="O213" s="90">
        <f t="shared" si="11"/>
        <v>0.3199356913</v>
      </c>
      <c r="P213" s="91">
        <f t="shared" si="12"/>
        <v>0.4867688022</v>
      </c>
      <c r="Q213" s="92">
        <v>0.38791423001949316</v>
      </c>
      <c r="R213" s="92">
        <v>0.5417118093174431</v>
      </c>
      <c r="S213" s="92"/>
      <c r="T213" s="93"/>
      <c r="U213" s="94"/>
      <c r="V213" s="93"/>
      <c r="W213" s="93"/>
      <c r="X213" s="81"/>
      <c r="Y213" s="95"/>
      <c r="Z213" s="31">
        <v>500.0</v>
      </c>
      <c r="AA213" s="32">
        <v>314.0</v>
      </c>
      <c r="AB213" s="5">
        <v>199.0</v>
      </c>
      <c r="AC213" s="6">
        <v>423.0</v>
      </c>
      <c r="AD213" s="83"/>
      <c r="AE213" s="49"/>
      <c r="AF213" s="84"/>
      <c r="AG213" s="30" t="s">
        <v>230</v>
      </c>
      <c r="AH213" s="31">
        <v>500.0</v>
      </c>
      <c r="AI213" s="32">
        <v>314.0</v>
      </c>
      <c r="AJ213" s="5">
        <v>199.0</v>
      </c>
      <c r="AK213" s="6">
        <v>423.0</v>
      </c>
      <c r="AL213" s="84">
        <f t="shared" si="13"/>
        <v>0.4582881907</v>
      </c>
      <c r="AM213" s="84">
        <f t="shared" si="14"/>
        <v>0.61208577</v>
      </c>
      <c r="AN213" s="84">
        <f t="shared" si="15"/>
        <v>0.5132311978</v>
      </c>
      <c r="AO213" s="84">
        <f t="shared" si="16"/>
        <v>0.5141388446</v>
      </c>
      <c r="AP213" s="84">
        <f t="shared" si="17"/>
        <v>-0.0009076468053</v>
      </c>
      <c r="AQ213" s="84"/>
      <c r="AR213" s="84"/>
      <c r="AS213" s="30" t="s">
        <v>153</v>
      </c>
      <c r="AT213" s="31">
        <v>256.0</v>
      </c>
      <c r="AU213" s="32">
        <v>44.0</v>
      </c>
      <c r="AV213" s="5">
        <v>174.0</v>
      </c>
      <c r="AW213" s="6">
        <v>72.0</v>
      </c>
      <c r="AX213" s="84">
        <v>0.23978685612788633</v>
      </c>
      <c r="AY213" s="84">
        <v>0.2625994694960212</v>
      </c>
      <c r="AZ213" s="84">
        <v>0.24893617021276596</v>
      </c>
      <c r="BA213" s="84">
        <v>0.2470691522898832</v>
      </c>
      <c r="BB213" s="84">
        <v>0.0018670179228827688</v>
      </c>
    </row>
    <row r="214" ht="12.75" customHeight="1">
      <c r="A214" s="30" t="s">
        <v>231</v>
      </c>
      <c r="B214" s="68">
        <f t="shared" si="1"/>
        <v>496</v>
      </c>
      <c r="C214" s="69">
        <f t="shared" si="2"/>
        <v>208</v>
      </c>
      <c r="D214" s="68">
        <f t="shared" si="3"/>
        <v>158</v>
      </c>
      <c r="E214" s="69">
        <f t="shared" si="4"/>
        <v>324</v>
      </c>
      <c r="F214" s="85">
        <f t="shared" si="5"/>
        <v>0.7045454545</v>
      </c>
      <c r="G214" s="86">
        <f t="shared" si="6"/>
        <v>0.3278008299</v>
      </c>
      <c r="H214" s="87">
        <f t="shared" si="7"/>
        <v>0.5514333895</v>
      </c>
      <c r="I214" s="88">
        <f t="shared" si="8"/>
        <v>0.6913996627</v>
      </c>
      <c r="J214" s="74">
        <f t="shared" si="9"/>
        <v>0.6846590909</v>
      </c>
      <c r="K214" s="96"/>
      <c r="L214" s="96"/>
      <c r="M214" s="96"/>
      <c r="N214" s="90">
        <f t="shared" si="10"/>
        <v>0.7045454545</v>
      </c>
      <c r="O214" s="90">
        <f t="shared" si="11"/>
        <v>0.3278008299</v>
      </c>
      <c r="P214" s="91">
        <f t="shared" si="12"/>
        <v>0.5514333895</v>
      </c>
      <c r="Q214" s="92">
        <v>0.43169398907103823</v>
      </c>
      <c r="R214" s="92">
        <v>0.6048780487804878</v>
      </c>
      <c r="S214" s="92"/>
      <c r="T214" s="93"/>
      <c r="U214" s="94"/>
      <c r="V214" s="93"/>
      <c r="W214" s="93"/>
      <c r="X214" s="81"/>
      <c r="Y214" s="95"/>
      <c r="Z214" s="31">
        <v>496.0</v>
      </c>
      <c r="AA214" s="32">
        <v>208.0</v>
      </c>
      <c r="AB214" s="5">
        <v>158.0</v>
      </c>
      <c r="AC214" s="6">
        <v>324.0</v>
      </c>
      <c r="AD214" s="83"/>
      <c r="AE214" s="49"/>
      <c r="AF214" s="84"/>
      <c r="AG214" s="30" t="s">
        <v>231</v>
      </c>
      <c r="AH214" s="31">
        <v>496.0</v>
      </c>
      <c r="AI214" s="32">
        <v>208.0</v>
      </c>
      <c r="AJ214" s="5">
        <v>158.0</v>
      </c>
      <c r="AK214" s="6">
        <v>324.0</v>
      </c>
      <c r="AL214" s="84">
        <f t="shared" si="13"/>
        <v>0.3951219512</v>
      </c>
      <c r="AM214" s="84">
        <f t="shared" si="14"/>
        <v>0.5683060109</v>
      </c>
      <c r="AN214" s="84">
        <f t="shared" si="15"/>
        <v>0.4485666105</v>
      </c>
      <c r="AO214" s="84">
        <f t="shared" si="16"/>
        <v>0.458158214</v>
      </c>
      <c r="AP214" s="84">
        <f t="shared" si="17"/>
        <v>-0.009591603518</v>
      </c>
      <c r="AQ214" s="84"/>
      <c r="AR214" s="84"/>
      <c r="AS214" s="30" t="s">
        <v>263</v>
      </c>
      <c r="AT214" s="31">
        <v>244.0</v>
      </c>
      <c r="AU214" s="32">
        <v>281.0</v>
      </c>
      <c r="AV214" s="5">
        <v>111.0</v>
      </c>
      <c r="AW214" s="6">
        <v>472.0</v>
      </c>
      <c r="AX214" s="84">
        <v>0.36228287841191065</v>
      </c>
      <c r="AY214" s="84">
        <v>0.5247933884297521</v>
      </c>
      <c r="AZ214" s="84">
        <v>0.4232558139534884</v>
      </c>
      <c r="BA214" s="84">
        <v>0.42136102365194916</v>
      </c>
      <c r="BB214" s="84">
        <v>0.0018947903015392176</v>
      </c>
    </row>
    <row r="215" ht="12.75" customHeight="1">
      <c r="A215" s="30" t="s">
        <v>232</v>
      </c>
      <c r="B215" s="68">
        <f t="shared" si="1"/>
        <v>214</v>
      </c>
      <c r="C215" s="69">
        <f t="shared" si="2"/>
        <v>110</v>
      </c>
      <c r="D215" s="68">
        <f t="shared" si="3"/>
        <v>76</v>
      </c>
      <c r="E215" s="69">
        <f t="shared" si="4"/>
        <v>159</v>
      </c>
      <c r="F215" s="85">
        <f t="shared" si="5"/>
        <v>0.6604938272</v>
      </c>
      <c r="G215" s="86">
        <f t="shared" si="6"/>
        <v>0.3234042553</v>
      </c>
      <c r="H215" s="87">
        <f t="shared" si="7"/>
        <v>0.518783542</v>
      </c>
      <c r="I215" s="88">
        <f t="shared" si="8"/>
        <v>0.6672629696</v>
      </c>
      <c r="J215" s="74">
        <f t="shared" si="9"/>
        <v>0.725308642</v>
      </c>
      <c r="K215" s="96"/>
      <c r="L215" s="96"/>
      <c r="M215" s="96"/>
      <c r="N215" s="90">
        <f t="shared" si="10"/>
        <v>0.6604938272</v>
      </c>
      <c r="O215" s="90">
        <f t="shared" si="11"/>
        <v>0.3234042553</v>
      </c>
      <c r="P215" s="91">
        <f t="shared" si="12"/>
        <v>0.518783542</v>
      </c>
      <c r="Q215" s="92">
        <v>0.40860215053763443</v>
      </c>
      <c r="R215" s="92">
        <v>0.5737265415549598</v>
      </c>
      <c r="S215" s="92"/>
      <c r="T215" s="93"/>
      <c r="U215" s="94"/>
      <c r="V215" s="93"/>
      <c r="W215" s="93"/>
      <c r="X215" s="81"/>
      <c r="Y215" s="95"/>
      <c r="Z215" s="31">
        <v>214.0</v>
      </c>
      <c r="AA215" s="32">
        <v>110.0</v>
      </c>
      <c r="AB215" s="5">
        <v>76.0</v>
      </c>
      <c r="AC215" s="6">
        <v>159.0</v>
      </c>
      <c r="AD215" s="83"/>
      <c r="AE215" s="49"/>
      <c r="AF215" s="84"/>
      <c r="AG215" s="30" t="s">
        <v>232</v>
      </c>
      <c r="AH215" s="31">
        <v>214.0</v>
      </c>
      <c r="AI215" s="32">
        <v>110.0</v>
      </c>
      <c r="AJ215" s="5">
        <v>76.0</v>
      </c>
      <c r="AK215" s="6">
        <v>159.0</v>
      </c>
      <c r="AL215" s="84">
        <f t="shared" si="13"/>
        <v>0.4262734584</v>
      </c>
      <c r="AM215" s="84">
        <f t="shared" si="14"/>
        <v>0.5913978495</v>
      </c>
      <c r="AN215" s="84">
        <f t="shared" si="15"/>
        <v>0.481216458</v>
      </c>
      <c r="AO215" s="84">
        <f t="shared" si="16"/>
        <v>0.4863225427</v>
      </c>
      <c r="AP215" s="84">
        <f t="shared" si="17"/>
        <v>-0.005106084762</v>
      </c>
      <c r="AQ215" s="84"/>
      <c r="AR215" s="84"/>
      <c r="AS215" s="30" t="s">
        <v>292</v>
      </c>
      <c r="AT215" s="31">
        <v>153.0</v>
      </c>
      <c r="AU215" s="32">
        <v>126.0</v>
      </c>
      <c r="AV215" s="5">
        <v>52.0</v>
      </c>
      <c r="AW215" s="6">
        <v>166.0</v>
      </c>
      <c r="AX215" s="84">
        <v>0.4583333333333333</v>
      </c>
      <c r="AY215" s="84">
        <v>0.5555555555555556</v>
      </c>
      <c r="AZ215" s="84">
        <v>0.49514563106796117</v>
      </c>
      <c r="BA215" s="84">
        <v>0.49320895777777773</v>
      </c>
      <c r="BB215" s="84">
        <v>0.0019366732901834327</v>
      </c>
    </row>
    <row r="216" ht="12.75" customHeight="1">
      <c r="A216" s="30" t="s">
        <v>233</v>
      </c>
      <c r="B216" s="68">
        <f t="shared" si="1"/>
        <v>243</v>
      </c>
      <c r="C216" s="69">
        <f t="shared" si="2"/>
        <v>107</v>
      </c>
      <c r="D216" s="68">
        <f t="shared" si="3"/>
        <v>119</v>
      </c>
      <c r="E216" s="69">
        <f t="shared" si="4"/>
        <v>123</v>
      </c>
      <c r="F216" s="85">
        <f t="shared" si="5"/>
        <v>0.6942857143</v>
      </c>
      <c r="G216" s="86">
        <f t="shared" si="6"/>
        <v>0.4917355372</v>
      </c>
      <c r="H216" s="87">
        <f t="shared" si="7"/>
        <v>0.6114864865</v>
      </c>
      <c r="I216" s="88">
        <f t="shared" si="8"/>
        <v>0.6182432432</v>
      </c>
      <c r="J216" s="74">
        <f t="shared" si="9"/>
        <v>0.6914285714</v>
      </c>
      <c r="K216" s="96"/>
      <c r="L216" s="96"/>
      <c r="M216" s="96"/>
      <c r="N216" s="90">
        <f t="shared" si="10"/>
        <v>0.6942857143</v>
      </c>
      <c r="O216" s="90">
        <f t="shared" si="11"/>
        <v>0.4917355372</v>
      </c>
      <c r="P216" s="91">
        <f t="shared" si="12"/>
        <v>0.6114864865</v>
      </c>
      <c r="Q216" s="92">
        <v>0.5265486725663717</v>
      </c>
      <c r="R216" s="92">
        <v>0.6639344262295082</v>
      </c>
      <c r="S216" s="92"/>
      <c r="T216" s="93"/>
      <c r="U216" s="94"/>
      <c r="V216" s="93"/>
      <c r="W216" s="93"/>
      <c r="X216" s="81"/>
      <c r="Y216" s="95"/>
      <c r="Z216" s="31">
        <v>243.0</v>
      </c>
      <c r="AA216" s="32">
        <v>107.0</v>
      </c>
      <c r="AB216" s="5">
        <v>119.0</v>
      </c>
      <c r="AC216" s="6">
        <v>123.0</v>
      </c>
      <c r="AD216" s="83"/>
      <c r="AE216" s="49"/>
      <c r="AF216" s="84"/>
      <c r="AG216" s="30" t="s">
        <v>233</v>
      </c>
      <c r="AH216" s="31">
        <v>243.0</v>
      </c>
      <c r="AI216" s="32">
        <v>107.0</v>
      </c>
      <c r="AJ216" s="5">
        <v>119.0</v>
      </c>
      <c r="AK216" s="6">
        <v>123.0</v>
      </c>
      <c r="AL216" s="84">
        <f t="shared" si="13"/>
        <v>0.3360655738</v>
      </c>
      <c r="AM216" s="84">
        <f t="shared" si="14"/>
        <v>0.4734513274</v>
      </c>
      <c r="AN216" s="84">
        <f t="shared" si="15"/>
        <v>0.3885135135</v>
      </c>
      <c r="AO216" s="84">
        <f t="shared" si="16"/>
        <v>0.3858280809</v>
      </c>
      <c r="AP216" s="84">
        <f t="shared" si="17"/>
        <v>0.0026854326</v>
      </c>
      <c r="AQ216" s="84"/>
      <c r="AR216" s="84"/>
      <c r="AS216" s="2" t="s">
        <v>45</v>
      </c>
      <c r="AT216" s="3">
        <v>318.0</v>
      </c>
      <c r="AU216" s="4">
        <v>124.0</v>
      </c>
      <c r="AV216" s="5">
        <v>132.0</v>
      </c>
      <c r="AW216" s="6">
        <v>122.0</v>
      </c>
      <c r="AX216" s="84">
        <v>0.40162271805273836</v>
      </c>
      <c r="AY216" s="84">
        <v>0.45016077170418006</v>
      </c>
      <c r="AZ216" s="84">
        <v>0.42039800995024873</v>
      </c>
      <c r="BA216" s="84">
        <v>0.41844728581256563</v>
      </c>
      <c r="BB216" s="84">
        <v>0.001950724137683102</v>
      </c>
    </row>
    <row r="217" ht="12.75" customHeight="1">
      <c r="A217" s="30" t="s">
        <v>234</v>
      </c>
      <c r="B217" s="68">
        <f t="shared" si="1"/>
        <v>249</v>
      </c>
      <c r="C217" s="69">
        <f t="shared" si="2"/>
        <v>101</v>
      </c>
      <c r="D217" s="68">
        <f t="shared" si="3"/>
        <v>105</v>
      </c>
      <c r="E217" s="69">
        <f t="shared" si="4"/>
        <v>141</v>
      </c>
      <c r="F217" s="85">
        <f t="shared" si="5"/>
        <v>0.7114285714</v>
      </c>
      <c r="G217" s="86">
        <f t="shared" si="6"/>
        <v>0.4268292683</v>
      </c>
      <c r="H217" s="87">
        <f t="shared" si="7"/>
        <v>0.5939597315</v>
      </c>
      <c r="I217" s="88">
        <f t="shared" si="8"/>
        <v>0.6543624161</v>
      </c>
      <c r="J217" s="74">
        <f t="shared" si="9"/>
        <v>0.7028571429</v>
      </c>
      <c r="K217" s="96"/>
      <c r="L217" s="96"/>
      <c r="M217" s="96"/>
      <c r="N217" s="90">
        <f t="shared" si="10"/>
        <v>0.7114285714</v>
      </c>
      <c r="O217" s="90">
        <f t="shared" si="11"/>
        <v>0.4268292683</v>
      </c>
      <c r="P217" s="91">
        <f t="shared" si="12"/>
        <v>0.5939597315</v>
      </c>
      <c r="Q217" s="92">
        <v>0.5097087378640777</v>
      </c>
      <c r="R217" s="92">
        <v>0.6384615384615384</v>
      </c>
      <c r="S217" s="92"/>
      <c r="T217" s="93"/>
      <c r="U217" s="94"/>
      <c r="V217" s="93"/>
      <c r="W217" s="93"/>
      <c r="X217" s="81"/>
      <c r="Y217" s="95"/>
      <c r="Z217" s="31">
        <v>249.0</v>
      </c>
      <c r="AA217" s="32">
        <v>101.0</v>
      </c>
      <c r="AB217" s="5">
        <v>105.0</v>
      </c>
      <c r="AC217" s="6">
        <v>141.0</v>
      </c>
      <c r="AD217" s="83"/>
      <c r="AE217" s="49"/>
      <c r="AF217" s="84"/>
      <c r="AG217" s="30" t="s">
        <v>234</v>
      </c>
      <c r="AH217" s="31">
        <v>249.0</v>
      </c>
      <c r="AI217" s="32">
        <v>101.0</v>
      </c>
      <c r="AJ217" s="5">
        <v>105.0</v>
      </c>
      <c r="AK217" s="6">
        <v>141.0</v>
      </c>
      <c r="AL217" s="84">
        <f t="shared" si="13"/>
        <v>0.3615384615</v>
      </c>
      <c r="AM217" s="84">
        <f t="shared" si="14"/>
        <v>0.4902912621</v>
      </c>
      <c r="AN217" s="84">
        <f t="shared" si="15"/>
        <v>0.4060402685</v>
      </c>
      <c r="AO217" s="84">
        <f t="shared" si="16"/>
        <v>0.4081010832</v>
      </c>
      <c r="AP217" s="84">
        <f t="shared" si="17"/>
        <v>-0.002060814755</v>
      </c>
      <c r="AQ217" s="84"/>
      <c r="AR217" s="84"/>
      <c r="AS217" s="30" t="s">
        <v>318</v>
      </c>
      <c r="AT217" s="31">
        <v>24.0</v>
      </c>
      <c r="AU217" s="32">
        <v>21.0</v>
      </c>
      <c r="AV217" s="5">
        <v>14.0</v>
      </c>
      <c r="AW217" s="6">
        <v>56.0</v>
      </c>
      <c r="AX217" s="84">
        <v>0.47674418604651164</v>
      </c>
      <c r="AY217" s="84">
        <v>0.5714285714285714</v>
      </c>
      <c r="AZ217" s="84">
        <v>0.5126353790613718</v>
      </c>
      <c r="BA217" s="84">
        <v>0.5106794540863787</v>
      </c>
      <c r="BB217" s="84">
        <v>0.001955924974993084</v>
      </c>
    </row>
    <row r="218" ht="12.75" customHeight="1">
      <c r="A218" s="30" t="s">
        <v>235</v>
      </c>
      <c r="B218" s="68">
        <f t="shared" si="1"/>
        <v>344</v>
      </c>
      <c r="C218" s="69">
        <f t="shared" si="2"/>
        <v>128</v>
      </c>
      <c r="D218" s="68">
        <f t="shared" si="3"/>
        <v>158</v>
      </c>
      <c r="E218" s="69">
        <f t="shared" si="4"/>
        <v>198</v>
      </c>
      <c r="F218" s="85">
        <f t="shared" si="5"/>
        <v>0.7288135593</v>
      </c>
      <c r="G218" s="86">
        <f t="shared" si="6"/>
        <v>0.4438202247</v>
      </c>
      <c r="H218" s="87">
        <f t="shared" si="7"/>
        <v>0.6062801932</v>
      </c>
      <c r="I218" s="88">
        <f t="shared" si="8"/>
        <v>0.654589372</v>
      </c>
      <c r="J218" s="74">
        <f t="shared" si="9"/>
        <v>0.7542372881</v>
      </c>
      <c r="K218" s="96"/>
      <c r="L218" s="96"/>
      <c r="M218" s="96"/>
      <c r="N218" s="90">
        <f t="shared" si="10"/>
        <v>0.7288135593</v>
      </c>
      <c r="O218" s="90">
        <f t="shared" si="11"/>
        <v>0.4438202247</v>
      </c>
      <c r="P218" s="91">
        <f t="shared" si="12"/>
        <v>0.6062801932</v>
      </c>
      <c r="Q218" s="92">
        <v>0.5524475524475524</v>
      </c>
      <c r="R218" s="92">
        <v>0.6346863468634686</v>
      </c>
      <c r="S218" s="92"/>
      <c r="T218" s="93"/>
      <c r="U218" s="94"/>
      <c r="V218" s="93"/>
      <c r="W218" s="93"/>
      <c r="X218" s="81"/>
      <c r="Y218" s="95"/>
      <c r="Z218" s="31">
        <v>344.0</v>
      </c>
      <c r="AA218" s="32">
        <v>128.0</v>
      </c>
      <c r="AB218" s="5">
        <v>158.0</v>
      </c>
      <c r="AC218" s="6">
        <v>198.0</v>
      </c>
      <c r="AD218" s="83"/>
      <c r="AE218" s="49"/>
      <c r="AF218" s="84"/>
      <c r="AG218" s="30" t="s">
        <v>235</v>
      </c>
      <c r="AH218" s="31">
        <v>344.0</v>
      </c>
      <c r="AI218" s="32">
        <v>128.0</v>
      </c>
      <c r="AJ218" s="5">
        <v>158.0</v>
      </c>
      <c r="AK218" s="6">
        <v>198.0</v>
      </c>
      <c r="AL218" s="84">
        <f t="shared" si="13"/>
        <v>0.3653136531</v>
      </c>
      <c r="AM218" s="84">
        <f t="shared" si="14"/>
        <v>0.4475524476</v>
      </c>
      <c r="AN218" s="84">
        <f t="shared" si="15"/>
        <v>0.3937198068</v>
      </c>
      <c r="AO218" s="84">
        <f t="shared" si="16"/>
        <v>0.3946315491</v>
      </c>
      <c r="AP218" s="84">
        <f t="shared" si="17"/>
        <v>-0.0009117423049</v>
      </c>
      <c r="AQ218" s="84"/>
      <c r="AR218" s="84"/>
      <c r="AS218" s="30" t="s">
        <v>266</v>
      </c>
      <c r="AT218" s="31">
        <v>57.0</v>
      </c>
      <c r="AU218" s="32">
        <v>55.0</v>
      </c>
      <c r="AV218" s="5">
        <v>8.0</v>
      </c>
      <c r="AW218" s="6">
        <v>47.0</v>
      </c>
      <c r="AX218" s="84">
        <v>0.3339449541284404</v>
      </c>
      <c r="AY218" s="84">
        <v>0.46060606060606063</v>
      </c>
      <c r="AZ218" s="84">
        <v>0.38171428571428573</v>
      </c>
      <c r="BA218" s="84">
        <v>0.37973129045315546</v>
      </c>
      <c r="BB218" s="84">
        <v>0.0019829952611302715</v>
      </c>
    </row>
    <row r="219" ht="12.75" customHeight="1">
      <c r="A219" s="30" t="s">
        <v>236</v>
      </c>
      <c r="B219" s="68">
        <f t="shared" si="1"/>
        <v>501</v>
      </c>
      <c r="C219" s="69">
        <f t="shared" si="2"/>
        <v>293</v>
      </c>
      <c r="D219" s="68">
        <f t="shared" si="3"/>
        <v>194</v>
      </c>
      <c r="E219" s="69">
        <f t="shared" si="4"/>
        <v>372</v>
      </c>
      <c r="F219" s="85">
        <f t="shared" si="5"/>
        <v>0.6309823678</v>
      </c>
      <c r="G219" s="86">
        <f t="shared" si="6"/>
        <v>0.3427561837</v>
      </c>
      <c r="H219" s="87">
        <f t="shared" si="7"/>
        <v>0.5110294118</v>
      </c>
      <c r="I219" s="88">
        <f t="shared" si="8"/>
        <v>0.6419117647</v>
      </c>
      <c r="J219" s="74">
        <f t="shared" si="9"/>
        <v>0.7128463476</v>
      </c>
      <c r="K219" s="96"/>
      <c r="L219" s="96"/>
      <c r="M219" s="96"/>
      <c r="N219" s="90">
        <f t="shared" si="10"/>
        <v>0.6309823678</v>
      </c>
      <c r="O219" s="90">
        <f t="shared" si="11"/>
        <v>0.3427561837</v>
      </c>
      <c r="P219" s="91">
        <f t="shared" si="12"/>
        <v>0.5110294118</v>
      </c>
      <c r="Q219" s="92">
        <v>0.39835728952772076</v>
      </c>
      <c r="R219" s="92">
        <v>0.5738831615120275</v>
      </c>
      <c r="S219" s="92"/>
      <c r="T219" s="93"/>
      <c r="U219" s="94"/>
      <c r="V219" s="93"/>
      <c r="W219" s="93"/>
      <c r="X219" s="81"/>
      <c r="Y219" s="95"/>
      <c r="Z219" s="31">
        <v>501.0</v>
      </c>
      <c r="AA219" s="32">
        <v>293.0</v>
      </c>
      <c r="AB219" s="5">
        <v>194.0</v>
      </c>
      <c r="AC219" s="6">
        <v>372.0</v>
      </c>
      <c r="AD219" s="83"/>
      <c r="AE219" s="49"/>
      <c r="AF219" s="84"/>
      <c r="AG219" s="30" t="s">
        <v>236</v>
      </c>
      <c r="AH219" s="31">
        <v>501.0</v>
      </c>
      <c r="AI219" s="32">
        <v>293.0</v>
      </c>
      <c r="AJ219" s="5">
        <v>194.0</v>
      </c>
      <c r="AK219" s="6">
        <v>372.0</v>
      </c>
      <c r="AL219" s="84">
        <f t="shared" si="13"/>
        <v>0.4261168385</v>
      </c>
      <c r="AM219" s="84">
        <f t="shared" si="14"/>
        <v>0.6016427105</v>
      </c>
      <c r="AN219" s="84">
        <f t="shared" si="15"/>
        <v>0.4889705882</v>
      </c>
      <c r="AO219" s="84">
        <f t="shared" si="16"/>
        <v>0.4900222153</v>
      </c>
      <c r="AP219" s="84">
        <f t="shared" si="17"/>
        <v>-0.00105162705</v>
      </c>
      <c r="AQ219" s="84"/>
      <c r="AR219" s="84"/>
      <c r="AS219" s="2" t="s">
        <v>65</v>
      </c>
      <c r="AT219" s="3">
        <v>147.0</v>
      </c>
      <c r="AU219" s="4">
        <v>102.0</v>
      </c>
      <c r="AV219" s="5">
        <v>96.0</v>
      </c>
      <c r="AW219" s="6">
        <v>152.0</v>
      </c>
      <c r="AX219" s="84">
        <v>0.3983050847457627</v>
      </c>
      <c r="AY219" s="84">
        <v>0.5774647887323944</v>
      </c>
      <c r="AZ219" s="84">
        <v>0.4656084656084656</v>
      </c>
      <c r="BA219" s="84">
        <v>0.4635568800477441</v>
      </c>
      <c r="BB219" s="84">
        <v>0.0020515855607214917</v>
      </c>
    </row>
    <row r="220" ht="12.75" customHeight="1">
      <c r="A220" s="30" t="s">
        <v>237</v>
      </c>
      <c r="B220" s="68">
        <f t="shared" si="1"/>
        <v>398</v>
      </c>
      <c r="C220" s="69">
        <f t="shared" si="2"/>
        <v>214</v>
      </c>
      <c r="D220" s="68">
        <f t="shared" si="3"/>
        <v>173</v>
      </c>
      <c r="E220" s="69">
        <f t="shared" si="4"/>
        <v>339</v>
      </c>
      <c r="F220" s="85">
        <f t="shared" si="5"/>
        <v>0.6503267974</v>
      </c>
      <c r="G220" s="86">
        <f t="shared" si="6"/>
        <v>0.337890625</v>
      </c>
      <c r="H220" s="87">
        <f t="shared" si="7"/>
        <v>0.5080071174</v>
      </c>
      <c r="I220" s="88">
        <f t="shared" si="8"/>
        <v>0.6556939502</v>
      </c>
      <c r="J220" s="74">
        <f t="shared" si="9"/>
        <v>0.8366013072</v>
      </c>
      <c r="K220" s="96"/>
      <c r="L220" s="96"/>
      <c r="M220" s="96"/>
      <c r="N220" s="90">
        <f t="shared" si="10"/>
        <v>0.6503267974</v>
      </c>
      <c r="O220" s="90">
        <f t="shared" si="11"/>
        <v>0.337890625</v>
      </c>
      <c r="P220" s="91">
        <f t="shared" si="12"/>
        <v>0.5080071174</v>
      </c>
      <c r="Q220" s="92">
        <v>0.4470284237726098</v>
      </c>
      <c r="R220" s="92">
        <v>0.5400271370420624</v>
      </c>
      <c r="S220" s="92"/>
      <c r="T220" s="93"/>
      <c r="U220" s="94"/>
      <c r="V220" s="93"/>
      <c r="W220" s="93"/>
      <c r="X220" s="81"/>
      <c r="Y220" s="95"/>
      <c r="Z220" s="31">
        <v>398.0</v>
      </c>
      <c r="AA220" s="32">
        <v>214.0</v>
      </c>
      <c r="AB220" s="5">
        <v>173.0</v>
      </c>
      <c r="AC220" s="6">
        <v>339.0</v>
      </c>
      <c r="AD220" s="83"/>
      <c r="AE220" s="49"/>
      <c r="AF220" s="84"/>
      <c r="AG220" s="30" t="s">
        <v>237</v>
      </c>
      <c r="AH220" s="31">
        <v>398.0</v>
      </c>
      <c r="AI220" s="32">
        <v>214.0</v>
      </c>
      <c r="AJ220" s="5">
        <v>173.0</v>
      </c>
      <c r="AK220" s="6">
        <v>339.0</v>
      </c>
      <c r="AL220" s="84">
        <f t="shared" si="13"/>
        <v>0.459972863</v>
      </c>
      <c r="AM220" s="84">
        <f t="shared" si="14"/>
        <v>0.5529715762</v>
      </c>
      <c r="AN220" s="84">
        <f t="shared" si="15"/>
        <v>0.4919928826</v>
      </c>
      <c r="AO220" s="84">
        <f t="shared" si="16"/>
        <v>0.4932826901</v>
      </c>
      <c r="AP220" s="84">
        <f t="shared" si="17"/>
        <v>-0.00128980756</v>
      </c>
      <c r="AQ220" s="84"/>
      <c r="AR220" s="84"/>
      <c r="AS220" s="30" t="s">
        <v>141</v>
      </c>
      <c r="AT220" s="31">
        <v>236.0</v>
      </c>
      <c r="AU220" s="32">
        <v>97.0</v>
      </c>
      <c r="AV220" s="5">
        <v>49.0</v>
      </c>
      <c r="AW220" s="6">
        <v>95.0</v>
      </c>
      <c r="AX220" s="84">
        <v>0.6547619047619048</v>
      </c>
      <c r="AY220" s="84">
        <v>0.7843137254901961</v>
      </c>
      <c r="AZ220" s="84">
        <v>0.7037037037037037</v>
      </c>
      <c r="BA220" s="84">
        <v>0.7016292626330531</v>
      </c>
      <c r="BB220" s="84">
        <v>0.002074441070650579</v>
      </c>
    </row>
    <row r="221" ht="12.75" customHeight="1">
      <c r="A221" s="30" t="s">
        <v>238</v>
      </c>
      <c r="B221" s="68">
        <f t="shared" si="1"/>
        <v>164</v>
      </c>
      <c r="C221" s="69">
        <f t="shared" si="2"/>
        <v>73</v>
      </c>
      <c r="D221" s="68">
        <f t="shared" si="3"/>
        <v>69</v>
      </c>
      <c r="E221" s="69">
        <f t="shared" si="4"/>
        <v>105</v>
      </c>
      <c r="F221" s="85">
        <f t="shared" si="5"/>
        <v>0.6919831224</v>
      </c>
      <c r="G221" s="86">
        <f t="shared" si="6"/>
        <v>0.3965517241</v>
      </c>
      <c r="H221" s="87">
        <f t="shared" si="7"/>
        <v>0.5669099757</v>
      </c>
      <c r="I221" s="88">
        <f t="shared" si="8"/>
        <v>0.6545012165</v>
      </c>
      <c r="J221" s="74">
        <f t="shared" si="9"/>
        <v>0.7341772152</v>
      </c>
      <c r="K221" s="96"/>
      <c r="L221" s="96"/>
      <c r="M221" s="96"/>
      <c r="N221" s="90">
        <f t="shared" si="10"/>
        <v>0.6919831224</v>
      </c>
      <c r="O221" s="90">
        <f t="shared" si="11"/>
        <v>0.3965517241</v>
      </c>
      <c r="P221" s="91">
        <f t="shared" si="12"/>
        <v>0.5669099757</v>
      </c>
      <c r="Q221" s="92">
        <v>0.4859154929577465</v>
      </c>
      <c r="R221" s="92">
        <v>0.6096654275092936</v>
      </c>
      <c r="S221" s="92"/>
      <c r="T221" s="93"/>
      <c r="U221" s="94"/>
      <c r="V221" s="93"/>
      <c r="W221" s="93"/>
      <c r="X221" s="81"/>
      <c r="Y221" s="95"/>
      <c r="Z221" s="31">
        <v>164.0</v>
      </c>
      <c r="AA221" s="32">
        <v>73.0</v>
      </c>
      <c r="AB221" s="5">
        <v>69.0</v>
      </c>
      <c r="AC221" s="6">
        <v>105.0</v>
      </c>
      <c r="AD221" s="83"/>
      <c r="AE221" s="49"/>
      <c r="AF221" s="84"/>
      <c r="AG221" s="30" t="s">
        <v>238</v>
      </c>
      <c r="AH221" s="31">
        <v>164.0</v>
      </c>
      <c r="AI221" s="32">
        <v>73.0</v>
      </c>
      <c r="AJ221" s="5">
        <v>69.0</v>
      </c>
      <c r="AK221" s="6">
        <v>105.0</v>
      </c>
      <c r="AL221" s="84">
        <f t="shared" si="13"/>
        <v>0.3903345725</v>
      </c>
      <c r="AM221" s="84">
        <f t="shared" si="14"/>
        <v>0.514084507</v>
      </c>
      <c r="AN221" s="84">
        <f t="shared" si="15"/>
        <v>0.4330900243</v>
      </c>
      <c r="AO221" s="84">
        <f t="shared" si="16"/>
        <v>0.4350432417</v>
      </c>
      <c r="AP221" s="84">
        <f t="shared" si="17"/>
        <v>-0.001953217348</v>
      </c>
      <c r="AQ221" s="84"/>
      <c r="AR221" s="84"/>
      <c r="AS221" s="2" t="s">
        <v>36</v>
      </c>
      <c r="AT221" s="3">
        <v>174.0</v>
      </c>
      <c r="AU221" s="4">
        <v>54.0</v>
      </c>
      <c r="AV221" s="5">
        <v>57.0</v>
      </c>
      <c r="AW221" s="6">
        <v>79.0</v>
      </c>
      <c r="AX221" s="84">
        <v>0.6030534351145038</v>
      </c>
      <c r="AY221" s="84">
        <v>0.5846774193548387</v>
      </c>
      <c r="AZ221" s="84">
        <v>0.5971502590673575</v>
      </c>
      <c r="BA221" s="84">
        <v>0.5950757877013051</v>
      </c>
      <c r="BB221" s="84">
        <v>0.0020744713660524328</v>
      </c>
    </row>
    <row r="222" ht="12.75" customHeight="1">
      <c r="A222" s="30" t="s">
        <v>239</v>
      </c>
      <c r="B222" s="68">
        <f t="shared" si="1"/>
        <v>104</v>
      </c>
      <c r="C222" s="69">
        <f t="shared" si="2"/>
        <v>65</v>
      </c>
      <c r="D222" s="68">
        <f t="shared" si="3"/>
        <v>52</v>
      </c>
      <c r="E222" s="69">
        <f t="shared" si="4"/>
        <v>88</v>
      </c>
      <c r="F222" s="85">
        <f t="shared" si="5"/>
        <v>0.6153846154</v>
      </c>
      <c r="G222" s="86">
        <f t="shared" si="6"/>
        <v>0.3714285714</v>
      </c>
      <c r="H222" s="87">
        <f t="shared" si="7"/>
        <v>0.5048543689</v>
      </c>
      <c r="I222" s="88">
        <f t="shared" si="8"/>
        <v>0.6213592233</v>
      </c>
      <c r="J222" s="74">
        <f t="shared" si="9"/>
        <v>0.8284023669</v>
      </c>
      <c r="K222" s="96"/>
      <c r="L222" s="96"/>
      <c r="M222" s="96"/>
      <c r="N222" s="90">
        <f t="shared" si="10"/>
        <v>0.6153846154</v>
      </c>
      <c r="O222" s="90">
        <f t="shared" si="11"/>
        <v>0.3714285714</v>
      </c>
      <c r="P222" s="91">
        <f t="shared" si="12"/>
        <v>0.5048543689</v>
      </c>
      <c r="Q222" s="92">
        <v>0.4444444444444444</v>
      </c>
      <c r="R222" s="92">
        <v>0.5416666666666666</v>
      </c>
      <c r="S222" s="92"/>
      <c r="T222" s="93"/>
      <c r="U222" s="94"/>
      <c r="V222" s="93"/>
      <c r="W222" s="93"/>
      <c r="X222" s="81"/>
      <c r="Y222" s="95"/>
      <c r="Z222" s="31">
        <v>104.0</v>
      </c>
      <c r="AA222" s="32">
        <v>65.0</v>
      </c>
      <c r="AB222" s="5">
        <v>52.0</v>
      </c>
      <c r="AC222" s="6">
        <v>88.0</v>
      </c>
      <c r="AD222" s="83"/>
      <c r="AE222" s="49"/>
      <c r="AF222" s="84"/>
      <c r="AG222" s="30" t="s">
        <v>239</v>
      </c>
      <c r="AH222" s="31">
        <v>104.0</v>
      </c>
      <c r="AI222" s="32">
        <v>65.0</v>
      </c>
      <c r="AJ222" s="5">
        <v>52.0</v>
      </c>
      <c r="AK222" s="6">
        <v>88.0</v>
      </c>
      <c r="AL222" s="84">
        <f t="shared" si="13"/>
        <v>0.4583333333</v>
      </c>
      <c r="AM222" s="84">
        <f t="shared" si="14"/>
        <v>0.5555555556</v>
      </c>
      <c r="AN222" s="84">
        <f t="shared" si="15"/>
        <v>0.4951456311</v>
      </c>
      <c r="AO222" s="84">
        <f t="shared" si="16"/>
        <v>0.4932089578</v>
      </c>
      <c r="AP222" s="84">
        <f t="shared" si="17"/>
        <v>0.00193667329</v>
      </c>
      <c r="AQ222" s="84"/>
      <c r="AR222" s="84"/>
      <c r="AS222" s="30" t="s">
        <v>272</v>
      </c>
      <c r="AT222" s="31">
        <v>70.0</v>
      </c>
      <c r="AU222" s="32">
        <v>41.0</v>
      </c>
      <c r="AV222" s="5">
        <v>22.0</v>
      </c>
      <c r="AW222" s="6">
        <v>76.0</v>
      </c>
      <c r="AX222" s="84">
        <v>0.6568627450980392</v>
      </c>
      <c r="AY222" s="84">
        <v>0.782258064516129</v>
      </c>
      <c r="AZ222" s="84">
        <v>0.7042682926829268</v>
      </c>
      <c r="BA222" s="84">
        <v>0.7021891618153067</v>
      </c>
      <c r="BB222" s="84">
        <v>0.002079130867620127</v>
      </c>
    </row>
    <row r="223" ht="12.75" customHeight="1">
      <c r="A223" s="30" t="s">
        <v>240</v>
      </c>
      <c r="B223" s="68">
        <f t="shared" si="1"/>
        <v>176</v>
      </c>
      <c r="C223" s="69">
        <f t="shared" si="2"/>
        <v>109</v>
      </c>
      <c r="D223" s="68">
        <f t="shared" si="3"/>
        <v>51</v>
      </c>
      <c r="E223" s="69">
        <f t="shared" si="4"/>
        <v>175</v>
      </c>
      <c r="F223" s="85">
        <f t="shared" si="5"/>
        <v>0.6175438596</v>
      </c>
      <c r="G223" s="86">
        <f t="shared" si="6"/>
        <v>0.2256637168</v>
      </c>
      <c r="H223" s="87">
        <f t="shared" si="7"/>
        <v>0.4442270059</v>
      </c>
      <c r="I223" s="88">
        <f t="shared" si="8"/>
        <v>0.686888454</v>
      </c>
      <c r="J223" s="74">
        <f t="shared" si="9"/>
        <v>0.7929824561</v>
      </c>
      <c r="K223" s="96"/>
      <c r="L223" s="96"/>
      <c r="M223" s="96"/>
      <c r="N223" s="90">
        <f t="shared" si="10"/>
        <v>0.6175438596</v>
      </c>
      <c r="O223" s="90">
        <f t="shared" si="11"/>
        <v>0.2256637168</v>
      </c>
      <c r="P223" s="91">
        <f t="shared" si="12"/>
        <v>0.4442270059</v>
      </c>
      <c r="Q223" s="92">
        <v>0.31875</v>
      </c>
      <c r="R223" s="92">
        <v>0.5014245014245015</v>
      </c>
      <c r="S223" s="92"/>
      <c r="T223" s="93"/>
      <c r="U223" s="94"/>
      <c r="V223" s="93"/>
      <c r="W223" s="93"/>
      <c r="X223" s="81"/>
      <c r="Y223" s="95"/>
      <c r="Z223" s="31">
        <v>176.0</v>
      </c>
      <c r="AA223" s="32">
        <v>109.0</v>
      </c>
      <c r="AB223" s="5">
        <v>51.0</v>
      </c>
      <c r="AC223" s="6">
        <v>175.0</v>
      </c>
      <c r="AD223" s="83"/>
      <c r="AE223" s="49"/>
      <c r="AF223" s="84"/>
      <c r="AG223" s="30" t="s">
        <v>240</v>
      </c>
      <c r="AH223" s="31">
        <v>176.0</v>
      </c>
      <c r="AI223" s="32">
        <v>109.0</v>
      </c>
      <c r="AJ223" s="5">
        <v>51.0</v>
      </c>
      <c r="AK223" s="6">
        <v>175.0</v>
      </c>
      <c r="AL223" s="84">
        <f t="shared" si="13"/>
        <v>0.4985754986</v>
      </c>
      <c r="AM223" s="84">
        <f t="shared" si="14"/>
        <v>0.68125</v>
      </c>
      <c r="AN223" s="84">
        <f t="shared" si="15"/>
        <v>0.5557729941</v>
      </c>
      <c r="AO223" s="84">
        <f t="shared" si="16"/>
        <v>0.5651332953</v>
      </c>
      <c r="AP223" s="84">
        <f t="shared" si="17"/>
        <v>-0.009360301166</v>
      </c>
      <c r="AQ223" s="84"/>
      <c r="AR223" s="84"/>
      <c r="AS223" s="30" t="s">
        <v>261</v>
      </c>
      <c r="AT223" s="31">
        <v>206.0</v>
      </c>
      <c r="AU223" s="32">
        <v>241.0</v>
      </c>
      <c r="AV223" s="5">
        <v>74.0</v>
      </c>
      <c r="AW223" s="6">
        <v>427.0</v>
      </c>
      <c r="AX223" s="84">
        <v>0.42344045368620037</v>
      </c>
      <c r="AY223" s="84">
        <v>0.7278481012658228</v>
      </c>
      <c r="AZ223" s="84">
        <v>0.5372781065088758</v>
      </c>
      <c r="BA223" s="84">
        <v>0.5351280267612644</v>
      </c>
      <c r="BB223" s="84">
        <v>0.0021500797476113886</v>
      </c>
    </row>
    <row r="224" ht="12.75" customHeight="1">
      <c r="A224" s="30" t="s">
        <v>241</v>
      </c>
      <c r="B224" s="68">
        <f t="shared" si="1"/>
        <v>65</v>
      </c>
      <c r="C224" s="69">
        <f t="shared" si="2"/>
        <v>52</v>
      </c>
      <c r="D224" s="68">
        <f t="shared" si="3"/>
        <v>39</v>
      </c>
      <c r="E224" s="69">
        <f t="shared" si="4"/>
        <v>61</v>
      </c>
      <c r="F224" s="85">
        <f t="shared" si="5"/>
        <v>0.5555555556</v>
      </c>
      <c r="G224" s="86">
        <f t="shared" si="6"/>
        <v>0.39</v>
      </c>
      <c r="H224" s="87">
        <f t="shared" si="7"/>
        <v>0.4792626728</v>
      </c>
      <c r="I224" s="88">
        <f t="shared" si="8"/>
        <v>0.5806451613</v>
      </c>
      <c r="J224" s="74">
        <f t="shared" si="9"/>
        <v>0.8547008547</v>
      </c>
      <c r="K224" s="96"/>
      <c r="L224" s="96"/>
      <c r="M224" s="96"/>
      <c r="N224" s="90">
        <f t="shared" si="10"/>
        <v>0.5555555556</v>
      </c>
      <c r="O224" s="90">
        <f t="shared" si="11"/>
        <v>0.39</v>
      </c>
      <c r="P224" s="91">
        <f t="shared" si="12"/>
        <v>0.4792626728</v>
      </c>
      <c r="Q224" s="92">
        <v>0.42857142857142855</v>
      </c>
      <c r="R224" s="92">
        <v>0.5158730158730159</v>
      </c>
      <c r="S224" s="92"/>
      <c r="T224" s="93"/>
      <c r="U224" s="94"/>
      <c r="V224" s="93"/>
      <c r="W224" s="93"/>
      <c r="X224" s="81"/>
      <c r="Y224" s="95"/>
      <c r="Z224" s="31">
        <v>65.0</v>
      </c>
      <c r="AA224" s="32">
        <v>52.0</v>
      </c>
      <c r="AB224" s="5">
        <v>39.0</v>
      </c>
      <c r="AC224" s="6">
        <v>61.0</v>
      </c>
      <c r="AD224" s="83"/>
      <c r="AE224" s="49"/>
      <c r="AF224" s="84"/>
      <c r="AG224" s="30" t="s">
        <v>241</v>
      </c>
      <c r="AH224" s="31">
        <v>65.0</v>
      </c>
      <c r="AI224" s="32">
        <v>52.0</v>
      </c>
      <c r="AJ224" s="5">
        <v>39.0</v>
      </c>
      <c r="AK224" s="6">
        <v>61.0</v>
      </c>
      <c r="AL224" s="84">
        <f t="shared" si="13"/>
        <v>0.4841269841</v>
      </c>
      <c r="AM224" s="84">
        <f t="shared" si="14"/>
        <v>0.5714285714</v>
      </c>
      <c r="AN224" s="84">
        <f t="shared" si="15"/>
        <v>0.5207373272</v>
      </c>
      <c r="AO224" s="84">
        <f t="shared" si="16"/>
        <v>0.5153253308</v>
      </c>
      <c r="AP224" s="84">
        <f t="shared" si="17"/>
        <v>0.005411996395</v>
      </c>
      <c r="AQ224" s="84"/>
      <c r="AR224" s="84"/>
      <c r="AS224" s="30" t="s">
        <v>339</v>
      </c>
      <c r="AT224" s="31">
        <v>208.0</v>
      </c>
      <c r="AU224" s="32">
        <v>145.0</v>
      </c>
      <c r="AV224" s="5">
        <v>103.0</v>
      </c>
      <c r="AW224" s="6">
        <v>316.0</v>
      </c>
      <c r="AX224" s="84">
        <v>0.305019305019305</v>
      </c>
      <c r="AY224" s="84">
        <v>0.4585987261146497</v>
      </c>
      <c r="AZ224" s="84">
        <v>0.3629807692307692</v>
      </c>
      <c r="BA224" s="84">
        <v>0.3607846330531441</v>
      </c>
      <c r="BB224" s="84">
        <v>0.0021961361776250965</v>
      </c>
    </row>
    <row r="225" ht="12.75" customHeight="1">
      <c r="A225" s="30" t="s">
        <v>242</v>
      </c>
      <c r="B225" s="68">
        <f t="shared" si="1"/>
        <v>612</v>
      </c>
      <c r="C225" s="69">
        <f t="shared" si="2"/>
        <v>372</v>
      </c>
      <c r="D225" s="68">
        <f t="shared" si="3"/>
        <v>225</v>
      </c>
      <c r="E225" s="69">
        <f t="shared" si="4"/>
        <v>461</v>
      </c>
      <c r="F225" s="85">
        <f t="shared" si="5"/>
        <v>0.6219512195</v>
      </c>
      <c r="G225" s="86">
        <f t="shared" si="6"/>
        <v>0.3279883382</v>
      </c>
      <c r="H225" s="87">
        <f t="shared" si="7"/>
        <v>0.5011976048</v>
      </c>
      <c r="I225" s="88">
        <f t="shared" si="8"/>
        <v>0.6425149701</v>
      </c>
      <c r="J225" s="74">
        <f t="shared" si="9"/>
        <v>0.6971544715</v>
      </c>
      <c r="K225" s="96"/>
      <c r="L225" s="96"/>
      <c r="M225" s="96"/>
      <c r="N225" s="90">
        <f t="shared" si="10"/>
        <v>0.6219512195</v>
      </c>
      <c r="O225" s="90">
        <f t="shared" si="11"/>
        <v>0.3279883382</v>
      </c>
      <c r="P225" s="91">
        <f t="shared" si="12"/>
        <v>0.5011976048</v>
      </c>
      <c r="Q225" s="92">
        <v>0.3768844221105528</v>
      </c>
      <c r="R225" s="92">
        <v>0.570363466915191</v>
      </c>
      <c r="S225" s="92"/>
      <c r="T225" s="93"/>
      <c r="U225" s="94"/>
      <c r="V225" s="93"/>
      <c r="W225" s="93"/>
      <c r="X225" s="81"/>
      <c r="Y225" s="95"/>
      <c r="Z225" s="31">
        <v>612.0</v>
      </c>
      <c r="AA225" s="32">
        <v>372.0</v>
      </c>
      <c r="AB225" s="5">
        <v>225.0</v>
      </c>
      <c r="AC225" s="6">
        <v>461.0</v>
      </c>
      <c r="AD225" s="83"/>
      <c r="AE225" s="49"/>
      <c r="AF225" s="84"/>
      <c r="AG225" s="30" t="s">
        <v>242</v>
      </c>
      <c r="AH225" s="31">
        <v>612.0</v>
      </c>
      <c r="AI225" s="32">
        <v>372.0</v>
      </c>
      <c r="AJ225" s="5">
        <v>225.0</v>
      </c>
      <c r="AK225" s="6">
        <v>461.0</v>
      </c>
      <c r="AL225" s="84">
        <f t="shared" si="13"/>
        <v>0.4296365331</v>
      </c>
      <c r="AM225" s="84">
        <f t="shared" si="14"/>
        <v>0.6231155779</v>
      </c>
      <c r="AN225" s="84">
        <f t="shared" si="15"/>
        <v>0.4988023952</v>
      </c>
      <c r="AO225" s="84">
        <f t="shared" si="16"/>
        <v>0.500198061</v>
      </c>
      <c r="AP225" s="84">
        <f t="shared" si="17"/>
        <v>-0.001395665801</v>
      </c>
      <c r="AQ225" s="84"/>
      <c r="AR225" s="84"/>
      <c r="AS225" s="2" t="s">
        <v>27</v>
      </c>
      <c r="AT225" s="3">
        <v>163.0</v>
      </c>
      <c r="AU225" s="4">
        <v>88.0</v>
      </c>
      <c r="AV225" s="5">
        <v>68.0</v>
      </c>
      <c r="AW225" s="6">
        <v>62.0</v>
      </c>
      <c r="AX225" s="84">
        <v>0.2054794520547945</v>
      </c>
      <c r="AY225" s="84">
        <v>0.25914634146341464</v>
      </c>
      <c r="AZ225" s="84">
        <v>0.22646007151370678</v>
      </c>
      <c r="BA225" s="84">
        <v>0.224199821872703</v>
      </c>
      <c r="BB225" s="84">
        <v>0.0022602496410037975</v>
      </c>
    </row>
    <row r="226" ht="12.75" customHeight="1">
      <c r="A226" s="30" t="s">
        <v>243</v>
      </c>
      <c r="B226" s="68">
        <f t="shared" si="1"/>
        <v>36</v>
      </c>
      <c r="C226" s="69">
        <f t="shared" si="2"/>
        <v>28</v>
      </c>
      <c r="D226" s="68">
        <f t="shared" si="3"/>
        <v>17</v>
      </c>
      <c r="E226" s="69">
        <f t="shared" si="4"/>
        <v>30</v>
      </c>
      <c r="F226" s="85">
        <f t="shared" si="5"/>
        <v>0.5625</v>
      </c>
      <c r="G226" s="86">
        <f t="shared" si="6"/>
        <v>0.3617021277</v>
      </c>
      <c r="H226" s="87">
        <f t="shared" si="7"/>
        <v>0.4774774775</v>
      </c>
      <c r="I226" s="88">
        <f t="shared" si="8"/>
        <v>0.5945945946</v>
      </c>
      <c r="J226" s="74">
        <f t="shared" si="9"/>
        <v>0.734375</v>
      </c>
      <c r="K226" s="96"/>
      <c r="L226" s="96"/>
      <c r="M226" s="96"/>
      <c r="N226" s="90">
        <f t="shared" si="10"/>
        <v>0.5625</v>
      </c>
      <c r="O226" s="90">
        <f t="shared" si="11"/>
        <v>0.3617021277</v>
      </c>
      <c r="P226" s="91">
        <f t="shared" si="12"/>
        <v>0.4774774775</v>
      </c>
      <c r="Q226" s="92">
        <v>0.37777777777777777</v>
      </c>
      <c r="R226" s="92">
        <v>0.5454545454545454</v>
      </c>
      <c r="S226" s="92"/>
      <c r="T226" s="93"/>
      <c r="U226" s="94"/>
      <c r="V226" s="93"/>
      <c r="W226" s="93"/>
      <c r="X226" s="81"/>
      <c r="Y226" s="95"/>
      <c r="Z226" s="31">
        <v>36.0</v>
      </c>
      <c r="AA226" s="32">
        <v>28.0</v>
      </c>
      <c r="AB226" s="5">
        <v>17.0</v>
      </c>
      <c r="AC226" s="6">
        <v>30.0</v>
      </c>
      <c r="AD226" s="83"/>
      <c r="AE226" s="49"/>
      <c r="AF226" s="84"/>
      <c r="AG226" s="30" t="s">
        <v>243</v>
      </c>
      <c r="AH226" s="31">
        <v>36.0</v>
      </c>
      <c r="AI226" s="32">
        <v>28.0</v>
      </c>
      <c r="AJ226" s="5">
        <v>17.0</v>
      </c>
      <c r="AK226" s="6">
        <v>30.0</v>
      </c>
      <c r="AL226" s="84">
        <f t="shared" si="13"/>
        <v>0.4545454545</v>
      </c>
      <c r="AM226" s="84">
        <f t="shared" si="14"/>
        <v>0.6222222222</v>
      </c>
      <c r="AN226" s="84">
        <f t="shared" si="15"/>
        <v>0.5225225225</v>
      </c>
      <c r="AO226" s="84">
        <f t="shared" si="16"/>
        <v>0.5155416396</v>
      </c>
      <c r="AP226" s="84">
        <f t="shared" si="17"/>
        <v>0.006980882927</v>
      </c>
      <c r="AQ226" s="84"/>
      <c r="AR226" s="84"/>
      <c r="AS226" s="30" t="s">
        <v>293</v>
      </c>
      <c r="AT226" s="31">
        <v>43.0</v>
      </c>
      <c r="AU226" s="32">
        <v>51.0</v>
      </c>
      <c r="AV226" s="5">
        <v>14.0</v>
      </c>
      <c r="AW226" s="6">
        <v>94.0</v>
      </c>
      <c r="AX226" s="84">
        <v>0.3814713896457766</v>
      </c>
      <c r="AY226" s="84">
        <v>0.6018099547511312</v>
      </c>
      <c r="AZ226" s="84">
        <v>0.4642857142857143</v>
      </c>
      <c r="BA226" s="84">
        <v>0.461989553636061</v>
      </c>
      <c r="BB226" s="84">
        <v>0.0022961606496533227</v>
      </c>
    </row>
    <row r="227" ht="12.75" customHeight="1">
      <c r="A227" s="30" t="s">
        <v>244</v>
      </c>
      <c r="B227" s="68">
        <f t="shared" si="1"/>
        <v>175</v>
      </c>
      <c r="C227" s="69">
        <f t="shared" si="2"/>
        <v>74</v>
      </c>
      <c r="D227" s="68">
        <f t="shared" si="3"/>
        <v>69</v>
      </c>
      <c r="E227" s="69">
        <f t="shared" si="4"/>
        <v>104</v>
      </c>
      <c r="F227" s="85">
        <f t="shared" si="5"/>
        <v>0.702811245</v>
      </c>
      <c r="G227" s="86">
        <f t="shared" si="6"/>
        <v>0.3988439306</v>
      </c>
      <c r="H227" s="87">
        <f t="shared" si="7"/>
        <v>0.5781990521</v>
      </c>
      <c r="I227" s="88">
        <f t="shared" si="8"/>
        <v>0.6611374408</v>
      </c>
      <c r="J227" s="74">
        <f t="shared" si="9"/>
        <v>0.6947791165</v>
      </c>
      <c r="K227" s="96"/>
      <c r="L227" s="96"/>
      <c r="M227" s="96"/>
      <c r="N227" s="90">
        <f t="shared" si="10"/>
        <v>0.702811245</v>
      </c>
      <c r="O227" s="90">
        <f t="shared" si="11"/>
        <v>0.3988439306</v>
      </c>
      <c r="P227" s="91">
        <f t="shared" si="12"/>
        <v>0.5781990521</v>
      </c>
      <c r="Q227" s="92">
        <v>0.4825174825174825</v>
      </c>
      <c r="R227" s="92">
        <v>0.6272401433691757</v>
      </c>
      <c r="S227" s="92"/>
      <c r="T227" s="93"/>
      <c r="U227" s="94"/>
      <c r="V227" s="93"/>
      <c r="W227" s="93"/>
      <c r="X227" s="81"/>
      <c r="Y227" s="95"/>
      <c r="Z227" s="31">
        <v>175.0</v>
      </c>
      <c r="AA227" s="32">
        <v>74.0</v>
      </c>
      <c r="AB227" s="5">
        <v>69.0</v>
      </c>
      <c r="AC227" s="6">
        <v>104.0</v>
      </c>
      <c r="AD227" s="83"/>
      <c r="AE227" s="49"/>
      <c r="AF227" s="84"/>
      <c r="AG227" s="30" t="s">
        <v>244</v>
      </c>
      <c r="AH227" s="31">
        <v>175.0</v>
      </c>
      <c r="AI227" s="32">
        <v>74.0</v>
      </c>
      <c r="AJ227" s="5">
        <v>69.0</v>
      </c>
      <c r="AK227" s="6">
        <v>104.0</v>
      </c>
      <c r="AL227" s="84">
        <f t="shared" si="13"/>
        <v>0.3727598566</v>
      </c>
      <c r="AM227" s="84">
        <f t="shared" si="14"/>
        <v>0.5174825175</v>
      </c>
      <c r="AN227" s="84">
        <f t="shared" si="15"/>
        <v>0.4218009479</v>
      </c>
      <c r="AO227" s="84">
        <f t="shared" si="16"/>
        <v>0.4252435496</v>
      </c>
      <c r="AP227" s="84">
        <f t="shared" si="17"/>
        <v>-0.003442601697</v>
      </c>
      <c r="AQ227" s="84"/>
      <c r="AR227" s="84"/>
      <c r="AS227" s="30" t="s">
        <v>271</v>
      </c>
      <c r="AT227" s="31">
        <v>87.0</v>
      </c>
      <c r="AU227" s="32">
        <v>114.0</v>
      </c>
      <c r="AV227" s="5">
        <v>40.0</v>
      </c>
      <c r="AW227" s="6">
        <v>191.0</v>
      </c>
      <c r="AX227" s="84">
        <v>0.3108108108108108</v>
      </c>
      <c r="AY227" s="84">
        <v>0.49107142857142855</v>
      </c>
      <c r="AZ227" s="84">
        <v>0.3787878787878788</v>
      </c>
      <c r="BA227" s="84">
        <v>0.37646822705598454</v>
      </c>
      <c r="BB227" s="84">
        <v>0.0023196517318942456</v>
      </c>
    </row>
    <row r="228" ht="12.75" customHeight="1">
      <c r="A228" s="30" t="s">
        <v>245</v>
      </c>
      <c r="B228" s="68">
        <f t="shared" si="1"/>
        <v>67</v>
      </c>
      <c r="C228" s="69">
        <f t="shared" si="2"/>
        <v>3</v>
      </c>
      <c r="D228" s="68">
        <f t="shared" si="3"/>
        <v>64</v>
      </c>
      <c r="E228" s="69">
        <f t="shared" si="4"/>
        <v>6</v>
      </c>
      <c r="F228" s="85">
        <f t="shared" si="5"/>
        <v>0.9571428571</v>
      </c>
      <c r="G228" s="86">
        <f t="shared" si="6"/>
        <v>0.9142857143</v>
      </c>
      <c r="H228" s="87">
        <f t="shared" si="7"/>
        <v>0.9357142857</v>
      </c>
      <c r="I228" s="88">
        <f t="shared" si="8"/>
        <v>0.5214285714</v>
      </c>
      <c r="J228" s="74">
        <f t="shared" si="9"/>
        <v>1</v>
      </c>
      <c r="K228" s="96"/>
      <c r="L228" s="96"/>
      <c r="M228" s="96"/>
      <c r="N228" s="90">
        <f t="shared" si="10"/>
        <v>0.9571428571</v>
      </c>
      <c r="O228" s="90">
        <f t="shared" si="11"/>
        <v>0.9142857143</v>
      </c>
      <c r="P228" s="91">
        <f t="shared" si="12"/>
        <v>0.9357142857</v>
      </c>
      <c r="Q228" s="92">
        <v>0.9552238805970149</v>
      </c>
      <c r="R228" s="92">
        <v>0.9178082191780822</v>
      </c>
      <c r="S228" s="92"/>
      <c r="T228" s="93"/>
      <c r="U228" s="94"/>
      <c r="V228" s="93"/>
      <c r="W228" s="93"/>
      <c r="X228" s="81"/>
      <c r="Y228" s="95"/>
      <c r="Z228" s="31">
        <v>67.0</v>
      </c>
      <c r="AA228" s="32">
        <v>3.0</v>
      </c>
      <c r="AB228" s="5">
        <v>64.0</v>
      </c>
      <c r="AC228" s="6">
        <v>6.0</v>
      </c>
      <c r="AD228" s="83"/>
      <c r="AE228" s="49"/>
      <c r="AF228" s="84"/>
      <c r="AG228" s="30" t="s">
        <v>245</v>
      </c>
      <c r="AH228" s="31">
        <v>67.0</v>
      </c>
      <c r="AI228" s="32">
        <v>3.0</v>
      </c>
      <c r="AJ228" s="5">
        <v>64.0</v>
      </c>
      <c r="AK228" s="6">
        <v>6.0</v>
      </c>
      <c r="AL228" s="84">
        <f t="shared" si="13"/>
        <v>0.08219178082</v>
      </c>
      <c r="AM228" s="84">
        <f t="shared" si="14"/>
        <v>0.0447761194</v>
      </c>
      <c r="AN228" s="84">
        <f t="shared" si="15"/>
        <v>0.06428571429</v>
      </c>
      <c r="AO228" s="84">
        <f t="shared" si="16"/>
        <v>0.06714017499</v>
      </c>
      <c r="AP228" s="84">
        <f t="shared" si="17"/>
        <v>-0.002854460705</v>
      </c>
      <c r="AQ228" s="84"/>
      <c r="AR228" s="84"/>
      <c r="AS228" s="2" t="s">
        <v>21</v>
      </c>
      <c r="AT228" s="3">
        <v>576.0</v>
      </c>
      <c r="AU228" s="4">
        <v>149.0</v>
      </c>
      <c r="AV228" s="5">
        <v>249.0</v>
      </c>
      <c r="AW228" s="6">
        <v>172.0</v>
      </c>
      <c r="AX228" s="84">
        <v>0.4148936170212766</v>
      </c>
      <c r="AY228" s="84">
        <v>0.3829787234042553</v>
      </c>
      <c r="AZ228" s="84">
        <v>0.40425531914893614</v>
      </c>
      <c r="BA228" s="84">
        <v>0.40189104170212764</v>
      </c>
      <c r="BB228" s="84">
        <v>0.002364277446808505</v>
      </c>
    </row>
    <row r="229" ht="12.75" customHeight="1">
      <c r="A229" s="30" t="s">
        <v>246</v>
      </c>
      <c r="B229" s="68">
        <f t="shared" si="1"/>
        <v>132</v>
      </c>
      <c r="C229" s="69">
        <f t="shared" si="2"/>
        <v>54</v>
      </c>
      <c r="D229" s="68">
        <f t="shared" si="3"/>
        <v>62</v>
      </c>
      <c r="E229" s="69">
        <f t="shared" si="4"/>
        <v>79</v>
      </c>
      <c r="F229" s="85">
        <f t="shared" si="5"/>
        <v>0.7096774194</v>
      </c>
      <c r="G229" s="86">
        <f t="shared" si="6"/>
        <v>0.4397163121</v>
      </c>
      <c r="H229" s="87">
        <f t="shared" si="7"/>
        <v>0.5932721713</v>
      </c>
      <c r="I229" s="88">
        <f t="shared" si="8"/>
        <v>0.6452599388</v>
      </c>
      <c r="J229" s="74">
        <f t="shared" si="9"/>
        <v>0.7580645161</v>
      </c>
      <c r="K229" s="96"/>
      <c r="L229" s="96"/>
      <c r="M229" s="96"/>
      <c r="N229" s="90">
        <f t="shared" si="10"/>
        <v>0.7096774194</v>
      </c>
      <c r="O229" s="90">
        <f t="shared" si="11"/>
        <v>0.4397163121</v>
      </c>
      <c r="P229" s="91">
        <f t="shared" si="12"/>
        <v>0.5932721713</v>
      </c>
      <c r="Q229" s="92">
        <v>0.5344827586206896</v>
      </c>
      <c r="R229" s="92">
        <v>0.6255924170616114</v>
      </c>
      <c r="S229" s="92"/>
      <c r="T229" s="93"/>
      <c r="U229" s="94"/>
      <c r="V229" s="93"/>
      <c r="W229" s="93"/>
      <c r="X229" s="81"/>
      <c r="Y229" s="95"/>
      <c r="Z229" s="31">
        <v>132.0</v>
      </c>
      <c r="AA229" s="32">
        <v>54.0</v>
      </c>
      <c r="AB229" s="5">
        <v>62.0</v>
      </c>
      <c r="AC229" s="6">
        <v>79.0</v>
      </c>
      <c r="AD229" s="83"/>
      <c r="AE229" s="49"/>
      <c r="AF229" s="84"/>
      <c r="AG229" s="30" t="s">
        <v>246</v>
      </c>
      <c r="AH229" s="31">
        <v>132.0</v>
      </c>
      <c r="AI229" s="32">
        <v>54.0</v>
      </c>
      <c r="AJ229" s="5">
        <v>62.0</v>
      </c>
      <c r="AK229" s="6">
        <v>79.0</v>
      </c>
      <c r="AL229" s="84">
        <f t="shared" si="13"/>
        <v>0.3744075829</v>
      </c>
      <c r="AM229" s="84">
        <f t="shared" si="14"/>
        <v>0.4655172414</v>
      </c>
      <c r="AN229" s="84">
        <f t="shared" si="15"/>
        <v>0.4067278287</v>
      </c>
      <c r="AO229" s="84">
        <f t="shared" si="16"/>
        <v>0.4070145711</v>
      </c>
      <c r="AP229" s="84">
        <f t="shared" si="17"/>
        <v>-0.0002867423308</v>
      </c>
      <c r="AQ229" s="84"/>
      <c r="AR229" s="84"/>
      <c r="AS229" s="30" t="s">
        <v>259</v>
      </c>
      <c r="AT229" s="31">
        <v>338.0</v>
      </c>
      <c r="AU229" s="32">
        <v>325.0</v>
      </c>
      <c r="AV229" s="5">
        <v>108.0</v>
      </c>
      <c r="AW229" s="6">
        <v>506.0</v>
      </c>
      <c r="AX229" s="84">
        <v>0.06818181818181818</v>
      </c>
      <c r="AY229" s="84">
        <v>0.08955223880597014</v>
      </c>
      <c r="AZ229" s="84">
        <v>0.07741935483870968</v>
      </c>
      <c r="BA229" s="84">
        <v>0.07492445204884667</v>
      </c>
      <c r="BB229" s="84">
        <v>0.0024949027898630155</v>
      </c>
    </row>
    <row r="230" ht="12.75" customHeight="1">
      <c r="A230" s="30" t="s">
        <v>247</v>
      </c>
      <c r="B230" s="68">
        <f t="shared" si="1"/>
        <v>27</v>
      </c>
      <c r="C230" s="69">
        <f t="shared" si="2"/>
        <v>11</v>
      </c>
      <c r="D230" s="68">
        <f t="shared" si="3"/>
        <v>19</v>
      </c>
      <c r="E230" s="69">
        <f t="shared" si="4"/>
        <v>11</v>
      </c>
      <c r="F230" s="85">
        <f t="shared" si="5"/>
        <v>0.7105263158</v>
      </c>
      <c r="G230" s="86">
        <f t="shared" si="6"/>
        <v>0.6333333333</v>
      </c>
      <c r="H230" s="87">
        <f t="shared" si="7"/>
        <v>0.6764705882</v>
      </c>
      <c r="I230" s="88">
        <f t="shared" si="8"/>
        <v>0.5588235294</v>
      </c>
      <c r="J230" s="74">
        <f t="shared" si="9"/>
        <v>0.7894736842</v>
      </c>
      <c r="K230" s="96"/>
      <c r="L230" s="96"/>
      <c r="M230" s="96"/>
      <c r="N230" s="90">
        <f t="shared" si="10"/>
        <v>0.7105263158</v>
      </c>
      <c r="O230" s="90">
        <f t="shared" si="11"/>
        <v>0.6333333333</v>
      </c>
      <c r="P230" s="91">
        <f t="shared" si="12"/>
        <v>0.6764705882</v>
      </c>
      <c r="Q230" s="92">
        <v>0.6333333333333333</v>
      </c>
      <c r="R230" s="92">
        <v>0.7105263157894737</v>
      </c>
      <c r="S230" s="92"/>
      <c r="T230" s="93"/>
      <c r="U230" s="94"/>
      <c r="V230" s="93"/>
      <c r="W230" s="93"/>
      <c r="X230" s="81"/>
      <c r="Y230" s="95"/>
      <c r="Z230" s="31">
        <v>27.0</v>
      </c>
      <c r="AA230" s="32">
        <v>11.0</v>
      </c>
      <c r="AB230" s="5">
        <v>19.0</v>
      </c>
      <c r="AC230" s="6">
        <v>11.0</v>
      </c>
      <c r="AD230" s="83"/>
      <c r="AE230" s="49"/>
      <c r="AF230" s="84"/>
      <c r="AG230" s="30" t="s">
        <v>247</v>
      </c>
      <c r="AH230" s="31">
        <v>27.0</v>
      </c>
      <c r="AI230" s="32">
        <v>11.0</v>
      </c>
      <c r="AJ230" s="5">
        <v>19.0</v>
      </c>
      <c r="AK230" s="6">
        <v>11.0</v>
      </c>
      <c r="AL230" s="84">
        <f t="shared" si="13"/>
        <v>0.2894736842</v>
      </c>
      <c r="AM230" s="84">
        <f t="shared" si="14"/>
        <v>0.3666666667</v>
      </c>
      <c r="AN230" s="84">
        <f t="shared" si="15"/>
        <v>0.3235294118</v>
      </c>
      <c r="AO230" s="84">
        <f t="shared" si="16"/>
        <v>0.3169186712</v>
      </c>
      <c r="AP230" s="84">
        <f t="shared" si="17"/>
        <v>0.006610740537</v>
      </c>
      <c r="AQ230" s="84"/>
      <c r="AR230" s="84"/>
      <c r="AS230" s="30" t="s">
        <v>307</v>
      </c>
      <c r="AT230" s="31">
        <v>257.0</v>
      </c>
      <c r="AU230" s="32">
        <v>143.0</v>
      </c>
      <c r="AV230" s="5">
        <v>174.0</v>
      </c>
      <c r="AW230" s="6">
        <v>206.0</v>
      </c>
      <c r="AX230" s="84">
        <v>0.4019607843137255</v>
      </c>
      <c r="AY230" s="84">
        <v>0.5398230088495575</v>
      </c>
      <c r="AZ230" s="84">
        <v>0.454484153742414</v>
      </c>
      <c r="BA230" s="84">
        <v>0.4519018516120076</v>
      </c>
      <c r="BB230" s="84">
        <v>0.002582302130406444</v>
      </c>
    </row>
    <row r="231" ht="12.75" customHeight="1">
      <c r="A231" s="30" t="s">
        <v>248</v>
      </c>
      <c r="B231" s="68">
        <f t="shared" si="1"/>
        <v>198</v>
      </c>
      <c r="C231" s="69">
        <f t="shared" si="2"/>
        <v>92</v>
      </c>
      <c r="D231" s="68">
        <f t="shared" si="3"/>
        <v>90</v>
      </c>
      <c r="E231" s="69">
        <f t="shared" si="4"/>
        <v>133</v>
      </c>
      <c r="F231" s="85">
        <f t="shared" si="5"/>
        <v>0.6827586207</v>
      </c>
      <c r="G231" s="86">
        <f t="shared" si="6"/>
        <v>0.4035874439</v>
      </c>
      <c r="H231" s="87">
        <f t="shared" si="7"/>
        <v>0.5614035088</v>
      </c>
      <c r="I231" s="88">
        <f t="shared" si="8"/>
        <v>0.6452241715</v>
      </c>
      <c r="J231" s="74">
        <f t="shared" si="9"/>
        <v>0.7689655172</v>
      </c>
      <c r="K231" s="96"/>
      <c r="L231" s="96"/>
      <c r="M231" s="96"/>
      <c r="N231" s="90">
        <f t="shared" si="10"/>
        <v>0.6827586207</v>
      </c>
      <c r="O231" s="90">
        <f t="shared" si="11"/>
        <v>0.4035874439</v>
      </c>
      <c r="P231" s="91">
        <f t="shared" si="12"/>
        <v>0.5614035088</v>
      </c>
      <c r="Q231" s="92">
        <v>0.4945054945054945</v>
      </c>
      <c r="R231" s="92">
        <v>0.5981873111782477</v>
      </c>
      <c r="S231" s="92"/>
      <c r="T231" s="93"/>
      <c r="U231" s="94"/>
      <c r="V231" s="93"/>
      <c r="W231" s="93"/>
      <c r="X231" s="81"/>
      <c r="Y231" s="95"/>
      <c r="Z231" s="31">
        <v>198.0</v>
      </c>
      <c r="AA231" s="32">
        <v>92.0</v>
      </c>
      <c r="AB231" s="5">
        <v>90.0</v>
      </c>
      <c r="AC231" s="6">
        <v>133.0</v>
      </c>
      <c r="AD231" s="83"/>
      <c r="AE231" s="49"/>
      <c r="AF231" s="84"/>
      <c r="AG231" s="30" t="s">
        <v>248</v>
      </c>
      <c r="AH231" s="31">
        <v>198.0</v>
      </c>
      <c r="AI231" s="32">
        <v>92.0</v>
      </c>
      <c r="AJ231" s="5">
        <v>90.0</v>
      </c>
      <c r="AK231" s="6">
        <v>133.0</v>
      </c>
      <c r="AL231" s="84">
        <f t="shared" si="13"/>
        <v>0.4018126888</v>
      </c>
      <c r="AM231" s="84">
        <f t="shared" si="14"/>
        <v>0.5054945055</v>
      </c>
      <c r="AN231" s="84">
        <f t="shared" si="15"/>
        <v>0.4385964912</v>
      </c>
      <c r="AO231" s="84">
        <f t="shared" si="16"/>
        <v>0.4390815365</v>
      </c>
      <c r="AP231" s="84">
        <f t="shared" si="17"/>
        <v>-0.000485045284</v>
      </c>
      <c r="AQ231" s="84"/>
      <c r="AR231" s="84"/>
      <c r="AS231" s="30" t="s">
        <v>326</v>
      </c>
      <c r="AT231" s="31">
        <v>29.0</v>
      </c>
      <c r="AU231" s="32">
        <v>48.0</v>
      </c>
      <c r="AV231" s="5">
        <v>12.0</v>
      </c>
      <c r="AW231" s="6">
        <v>47.0</v>
      </c>
      <c r="AX231" s="84">
        <v>0.29116465863453816</v>
      </c>
      <c r="AY231" s="84">
        <v>0.434640522875817</v>
      </c>
      <c r="AZ231" s="84">
        <v>0.34577114427860695</v>
      </c>
      <c r="BA231" s="84">
        <v>0.34318374169777144</v>
      </c>
      <c r="BB231" s="84">
        <v>0.0025874025808355072</v>
      </c>
    </row>
    <row r="232" ht="12.75" customHeight="1">
      <c r="A232" s="30" t="s">
        <v>249</v>
      </c>
      <c r="B232" s="68">
        <f t="shared" si="1"/>
        <v>55</v>
      </c>
      <c r="C232" s="69">
        <f t="shared" si="2"/>
        <v>18</v>
      </c>
      <c r="D232" s="68">
        <f t="shared" si="3"/>
        <v>29</v>
      </c>
      <c r="E232" s="69">
        <f t="shared" si="4"/>
        <v>39</v>
      </c>
      <c r="F232" s="85">
        <f t="shared" si="5"/>
        <v>0.7534246575</v>
      </c>
      <c r="G232" s="86">
        <f t="shared" si="6"/>
        <v>0.4264705882</v>
      </c>
      <c r="H232" s="87">
        <f t="shared" si="7"/>
        <v>0.5957446809</v>
      </c>
      <c r="I232" s="88">
        <f t="shared" si="8"/>
        <v>0.6666666667</v>
      </c>
      <c r="J232" s="74">
        <f t="shared" si="9"/>
        <v>0.9315068493</v>
      </c>
      <c r="K232" s="96"/>
      <c r="L232" s="96"/>
      <c r="M232" s="96"/>
      <c r="N232" s="90">
        <f t="shared" si="10"/>
        <v>0.7534246575</v>
      </c>
      <c r="O232" s="90">
        <f t="shared" si="11"/>
        <v>0.4264705882</v>
      </c>
      <c r="P232" s="91">
        <f t="shared" si="12"/>
        <v>0.5957446809</v>
      </c>
      <c r="Q232" s="92">
        <v>0.6170212765957447</v>
      </c>
      <c r="R232" s="92">
        <v>0.5851063829787234</v>
      </c>
      <c r="S232" s="92"/>
      <c r="T232" s="93"/>
      <c r="U232" s="94"/>
      <c r="V232" s="93"/>
      <c r="W232" s="93"/>
      <c r="X232" s="81"/>
      <c r="Y232" s="95"/>
      <c r="Z232" s="31">
        <v>55.0</v>
      </c>
      <c r="AA232" s="32">
        <v>18.0</v>
      </c>
      <c r="AB232" s="5">
        <v>29.0</v>
      </c>
      <c r="AC232" s="6">
        <v>39.0</v>
      </c>
      <c r="AD232" s="83"/>
      <c r="AE232" s="49"/>
      <c r="AF232" s="84"/>
      <c r="AG232" s="30" t="s">
        <v>249</v>
      </c>
      <c r="AH232" s="31">
        <v>55.0</v>
      </c>
      <c r="AI232" s="32">
        <v>18.0</v>
      </c>
      <c r="AJ232" s="5">
        <v>29.0</v>
      </c>
      <c r="AK232" s="6">
        <v>39.0</v>
      </c>
      <c r="AL232" s="84">
        <f t="shared" si="13"/>
        <v>0.414893617</v>
      </c>
      <c r="AM232" s="84">
        <f t="shared" si="14"/>
        <v>0.3829787234</v>
      </c>
      <c r="AN232" s="84">
        <f t="shared" si="15"/>
        <v>0.4042553191</v>
      </c>
      <c r="AO232" s="84">
        <f t="shared" si="16"/>
        <v>0.4018910417</v>
      </c>
      <c r="AP232" s="84">
        <f t="shared" si="17"/>
        <v>0.002364277447</v>
      </c>
      <c r="AQ232" s="84"/>
      <c r="AR232" s="84"/>
      <c r="AS232" s="30" t="s">
        <v>276</v>
      </c>
      <c r="AT232" s="31">
        <v>98.0</v>
      </c>
      <c r="AU232" s="32">
        <v>49.0</v>
      </c>
      <c r="AV232" s="5">
        <v>66.0</v>
      </c>
      <c r="AW232" s="6">
        <v>71.0</v>
      </c>
      <c r="AX232" s="84">
        <v>0.5111386138613861</v>
      </c>
      <c r="AY232" s="84">
        <v>0.6307385229540918</v>
      </c>
      <c r="AZ232" s="84">
        <v>0.5569136745607334</v>
      </c>
      <c r="BA232" s="84">
        <v>0.5543121851777633</v>
      </c>
      <c r="BB232" s="84">
        <v>0.0026014893829701125</v>
      </c>
    </row>
    <row r="233" ht="12.75" customHeight="1">
      <c r="A233" s="30" t="s">
        <v>250</v>
      </c>
      <c r="B233" s="68">
        <f t="shared" si="1"/>
        <v>177</v>
      </c>
      <c r="C233" s="69">
        <f t="shared" si="2"/>
        <v>87</v>
      </c>
      <c r="D233" s="68">
        <f t="shared" si="3"/>
        <v>103</v>
      </c>
      <c r="E233" s="69">
        <f t="shared" si="4"/>
        <v>161</v>
      </c>
      <c r="F233" s="85">
        <f t="shared" si="5"/>
        <v>0.6704545455</v>
      </c>
      <c r="G233" s="86">
        <f t="shared" si="6"/>
        <v>0.3901515152</v>
      </c>
      <c r="H233" s="87">
        <f t="shared" si="7"/>
        <v>0.5303030303</v>
      </c>
      <c r="I233" s="88">
        <f t="shared" si="8"/>
        <v>0.6401515152</v>
      </c>
      <c r="J233" s="74">
        <f t="shared" si="9"/>
        <v>1</v>
      </c>
      <c r="K233" s="96"/>
      <c r="L233" s="96"/>
      <c r="M233" s="96"/>
      <c r="N233" s="90">
        <f t="shared" si="10"/>
        <v>0.6704545455</v>
      </c>
      <c r="O233" s="90">
        <f t="shared" si="11"/>
        <v>0.3901515152</v>
      </c>
      <c r="P233" s="91">
        <f t="shared" si="12"/>
        <v>0.5303030303</v>
      </c>
      <c r="Q233" s="92">
        <v>0.5421052631578948</v>
      </c>
      <c r="R233" s="92">
        <v>0.5236686390532544</v>
      </c>
      <c r="S233" s="92"/>
      <c r="T233" s="93"/>
      <c r="U233" s="94"/>
      <c r="V233" s="93"/>
      <c r="W233" s="93"/>
      <c r="X233" s="81"/>
      <c r="Y233" s="95"/>
      <c r="Z233" s="31">
        <v>177.0</v>
      </c>
      <c r="AA233" s="32">
        <v>87.0</v>
      </c>
      <c r="AB233" s="5">
        <v>103.0</v>
      </c>
      <c r="AC233" s="6">
        <v>161.0</v>
      </c>
      <c r="AD233" s="83"/>
      <c r="AE233" s="49"/>
      <c r="AF233" s="84"/>
      <c r="AG233" s="30" t="s">
        <v>250</v>
      </c>
      <c r="AH233" s="31">
        <v>177.0</v>
      </c>
      <c r="AI233" s="32">
        <v>87.0</v>
      </c>
      <c r="AJ233" s="5">
        <v>103.0</v>
      </c>
      <c r="AK233" s="6">
        <v>161.0</v>
      </c>
      <c r="AL233" s="84">
        <f t="shared" si="13"/>
        <v>0.4763313609</v>
      </c>
      <c r="AM233" s="84">
        <f t="shared" si="14"/>
        <v>0.4578947368</v>
      </c>
      <c r="AN233" s="84">
        <f t="shared" si="15"/>
        <v>0.4696969697</v>
      </c>
      <c r="AO233" s="84">
        <f t="shared" si="16"/>
        <v>0.4683275684</v>
      </c>
      <c r="AP233" s="84">
        <f t="shared" si="17"/>
        <v>0.001369401344</v>
      </c>
      <c r="AQ233" s="84"/>
      <c r="AR233" s="84"/>
      <c r="AS233" s="30" t="s">
        <v>236</v>
      </c>
      <c r="AT233" s="31">
        <v>501.0</v>
      </c>
      <c r="AU233" s="32">
        <v>293.0</v>
      </c>
      <c r="AV233" s="5">
        <v>194.0</v>
      </c>
      <c r="AW233" s="6">
        <v>372.0</v>
      </c>
      <c r="AX233" s="84">
        <v>0.5086848635235732</v>
      </c>
      <c r="AY233" s="84">
        <v>0.6849593495934959</v>
      </c>
      <c r="AZ233" s="84">
        <v>0.5755007704160247</v>
      </c>
      <c r="BA233" s="84">
        <v>0.5728701797226088</v>
      </c>
      <c r="BB233" s="84">
        <v>0.0026305906934158685</v>
      </c>
    </row>
    <row r="234" ht="12.75" customHeight="1">
      <c r="A234" s="30" t="s">
        <v>251</v>
      </c>
      <c r="B234" s="68">
        <f t="shared" si="1"/>
        <v>244</v>
      </c>
      <c r="C234" s="69">
        <f t="shared" si="2"/>
        <v>117</v>
      </c>
      <c r="D234" s="68">
        <f t="shared" si="3"/>
        <v>125</v>
      </c>
      <c r="E234" s="69">
        <f t="shared" si="4"/>
        <v>165</v>
      </c>
      <c r="F234" s="85">
        <f t="shared" si="5"/>
        <v>0.675900277</v>
      </c>
      <c r="G234" s="86">
        <f t="shared" si="6"/>
        <v>0.4310344828</v>
      </c>
      <c r="H234" s="87">
        <f t="shared" si="7"/>
        <v>0.5668202765</v>
      </c>
      <c r="I234" s="88">
        <f t="shared" si="8"/>
        <v>0.6282642089</v>
      </c>
      <c r="J234" s="74">
        <f t="shared" si="9"/>
        <v>0.8033240997</v>
      </c>
      <c r="K234" s="96"/>
      <c r="L234" s="96"/>
      <c r="M234" s="96"/>
      <c r="N234" s="90">
        <f t="shared" si="10"/>
        <v>0.675900277</v>
      </c>
      <c r="O234" s="90">
        <f t="shared" si="11"/>
        <v>0.4310344828</v>
      </c>
      <c r="P234" s="91">
        <f t="shared" si="12"/>
        <v>0.5668202765</v>
      </c>
      <c r="Q234" s="92">
        <v>0.5165289256198347</v>
      </c>
      <c r="R234" s="92">
        <v>0.5965770171149144</v>
      </c>
      <c r="S234" s="92"/>
      <c r="T234" s="93"/>
      <c r="U234" s="94"/>
      <c r="V234" s="93"/>
      <c r="W234" s="93"/>
      <c r="X234" s="81"/>
      <c r="Y234" s="95"/>
      <c r="Z234" s="31">
        <v>244.0</v>
      </c>
      <c r="AA234" s="32">
        <v>117.0</v>
      </c>
      <c r="AB234" s="5">
        <v>125.0</v>
      </c>
      <c r="AC234" s="6">
        <v>165.0</v>
      </c>
      <c r="AD234" s="83"/>
      <c r="AE234" s="49"/>
      <c r="AF234" s="84"/>
      <c r="AG234" s="30" t="s">
        <v>251</v>
      </c>
      <c r="AH234" s="31">
        <v>244.0</v>
      </c>
      <c r="AI234" s="32">
        <v>117.0</v>
      </c>
      <c r="AJ234" s="5">
        <v>125.0</v>
      </c>
      <c r="AK234" s="6">
        <v>165.0</v>
      </c>
      <c r="AL234" s="84">
        <f t="shared" si="13"/>
        <v>0.4034229829</v>
      </c>
      <c r="AM234" s="84">
        <f t="shared" si="14"/>
        <v>0.4834710744</v>
      </c>
      <c r="AN234" s="84">
        <f t="shared" si="15"/>
        <v>0.4331797235</v>
      </c>
      <c r="AO234" s="84">
        <f t="shared" si="16"/>
        <v>0.4319297918</v>
      </c>
      <c r="AP234" s="84">
        <f t="shared" si="17"/>
        <v>0.001249931669</v>
      </c>
      <c r="AQ234" s="84"/>
      <c r="AR234" s="84"/>
      <c r="AS234" s="30" t="s">
        <v>188</v>
      </c>
      <c r="AT234" s="31">
        <v>454.0</v>
      </c>
      <c r="AU234" s="32">
        <v>155.0</v>
      </c>
      <c r="AV234" s="5">
        <v>195.0</v>
      </c>
      <c r="AW234" s="6">
        <v>191.0</v>
      </c>
      <c r="AX234" s="84">
        <v>0.3360655737704918</v>
      </c>
      <c r="AY234" s="84">
        <v>0.47345132743362833</v>
      </c>
      <c r="AZ234" s="84">
        <v>0.3885135135135135</v>
      </c>
      <c r="BA234" s="84">
        <v>0.3858280809139707</v>
      </c>
      <c r="BB234" s="84">
        <v>0.002685432599542792</v>
      </c>
    </row>
    <row r="235" ht="12.75" customHeight="1">
      <c r="A235" s="30" t="s">
        <v>252</v>
      </c>
      <c r="B235" s="68">
        <f t="shared" si="1"/>
        <v>42</v>
      </c>
      <c r="C235" s="69">
        <f t="shared" si="2"/>
        <v>23</v>
      </c>
      <c r="D235" s="68">
        <f t="shared" si="3"/>
        <v>9</v>
      </c>
      <c r="E235" s="69">
        <f t="shared" si="4"/>
        <v>11</v>
      </c>
      <c r="F235" s="85">
        <f t="shared" si="5"/>
        <v>0.6461538462</v>
      </c>
      <c r="G235" s="86">
        <f t="shared" si="6"/>
        <v>0.45</v>
      </c>
      <c r="H235" s="87">
        <f t="shared" si="7"/>
        <v>0.6</v>
      </c>
      <c r="I235" s="88">
        <f t="shared" si="8"/>
        <v>0.6235294118</v>
      </c>
      <c r="J235" s="74">
        <f t="shared" si="9"/>
        <v>0.3076923077</v>
      </c>
      <c r="K235" s="96"/>
      <c r="L235" s="96"/>
      <c r="M235" s="96"/>
      <c r="N235" s="90">
        <f t="shared" si="10"/>
        <v>0.6461538462</v>
      </c>
      <c r="O235" s="90">
        <f t="shared" si="11"/>
        <v>0.45</v>
      </c>
      <c r="P235" s="91">
        <f t="shared" si="12"/>
        <v>0.6</v>
      </c>
      <c r="Q235" s="92">
        <v>0.28125</v>
      </c>
      <c r="R235" s="92">
        <v>0.7924528301886793</v>
      </c>
      <c r="S235" s="92"/>
      <c r="T235" s="93"/>
      <c r="U235" s="94"/>
      <c r="V235" s="93"/>
      <c r="W235" s="93"/>
      <c r="X235" s="81"/>
      <c r="Y235" s="95"/>
      <c r="Z235" s="31">
        <v>42.0</v>
      </c>
      <c r="AA235" s="32">
        <v>23.0</v>
      </c>
      <c r="AB235" s="5">
        <v>9.0</v>
      </c>
      <c r="AC235" s="6">
        <v>11.0</v>
      </c>
      <c r="AD235" s="83"/>
      <c r="AE235" s="49"/>
      <c r="AF235" s="84"/>
      <c r="AG235" s="30" t="s">
        <v>252</v>
      </c>
      <c r="AH235" s="31">
        <v>42.0</v>
      </c>
      <c r="AI235" s="32">
        <v>23.0</v>
      </c>
      <c r="AJ235" s="5">
        <v>9.0</v>
      </c>
      <c r="AK235" s="6">
        <v>11.0</v>
      </c>
      <c r="AL235" s="84">
        <f t="shared" si="13"/>
        <v>0.2075471698</v>
      </c>
      <c r="AM235" s="84">
        <f t="shared" si="14"/>
        <v>0.71875</v>
      </c>
      <c r="AN235" s="84">
        <f t="shared" si="15"/>
        <v>0.4</v>
      </c>
      <c r="AO235" s="84">
        <f t="shared" si="16"/>
        <v>0.395896762</v>
      </c>
      <c r="AP235" s="84">
        <f t="shared" si="17"/>
        <v>0.004103238042</v>
      </c>
      <c r="AQ235" s="84"/>
      <c r="AR235" s="84"/>
      <c r="AS235" s="2" t="s">
        <v>114</v>
      </c>
      <c r="AT235" s="3">
        <v>116.0</v>
      </c>
      <c r="AU235" s="4">
        <v>26.0</v>
      </c>
      <c r="AV235" s="5">
        <v>60.0</v>
      </c>
      <c r="AW235" s="6">
        <v>35.0</v>
      </c>
      <c r="AX235" s="84">
        <v>0.35389133627019087</v>
      </c>
      <c r="AY235" s="84">
        <v>0.42596810933940776</v>
      </c>
      <c r="AZ235" s="84">
        <v>0.3821428571428571</v>
      </c>
      <c r="BA235" s="84">
        <v>0.3794413823504895</v>
      </c>
      <c r="BB235" s="84">
        <v>0.0027014747923675975</v>
      </c>
    </row>
    <row r="236" ht="12.75" customHeight="1">
      <c r="A236" s="30" t="s">
        <v>253</v>
      </c>
      <c r="B236" s="68">
        <f t="shared" si="1"/>
        <v>251</v>
      </c>
      <c r="C236" s="69">
        <f t="shared" si="2"/>
        <v>171</v>
      </c>
      <c r="D236" s="68">
        <f t="shared" si="3"/>
        <v>118</v>
      </c>
      <c r="E236" s="69">
        <f t="shared" si="4"/>
        <v>233</v>
      </c>
      <c r="F236" s="85">
        <f t="shared" si="5"/>
        <v>0.5947867299</v>
      </c>
      <c r="G236" s="86">
        <f t="shared" si="6"/>
        <v>0.3361823362</v>
      </c>
      <c r="H236" s="87">
        <f t="shared" si="7"/>
        <v>0.4773609314</v>
      </c>
      <c r="I236" s="88">
        <f t="shared" si="8"/>
        <v>0.6261319534</v>
      </c>
      <c r="J236" s="74">
        <f t="shared" si="9"/>
        <v>0.8317535545</v>
      </c>
      <c r="K236" s="96"/>
      <c r="L236" s="96"/>
      <c r="M236" s="96"/>
      <c r="N236" s="90">
        <f t="shared" si="10"/>
        <v>0.5947867299</v>
      </c>
      <c r="O236" s="90">
        <f t="shared" si="11"/>
        <v>0.3361823362</v>
      </c>
      <c r="P236" s="91">
        <f t="shared" si="12"/>
        <v>0.4773609314</v>
      </c>
      <c r="Q236" s="92">
        <v>0.4083044982698962</v>
      </c>
      <c r="R236" s="92">
        <v>0.518595041322314</v>
      </c>
      <c r="S236" s="92"/>
      <c r="T236" s="93"/>
      <c r="U236" s="94"/>
      <c r="V236" s="93"/>
      <c r="W236" s="93"/>
      <c r="X236" s="81"/>
      <c r="Y236" s="95"/>
      <c r="Z236" s="31">
        <v>251.0</v>
      </c>
      <c r="AA236" s="32">
        <v>171.0</v>
      </c>
      <c r="AB236" s="5">
        <v>118.0</v>
      </c>
      <c r="AC236" s="6">
        <v>233.0</v>
      </c>
      <c r="AD236" s="83"/>
      <c r="AE236" s="49"/>
      <c r="AF236" s="84"/>
      <c r="AG236" s="30" t="s">
        <v>253</v>
      </c>
      <c r="AH236" s="31">
        <v>251.0</v>
      </c>
      <c r="AI236" s="32">
        <v>171.0</v>
      </c>
      <c r="AJ236" s="5">
        <v>118.0</v>
      </c>
      <c r="AK236" s="6">
        <v>233.0</v>
      </c>
      <c r="AL236" s="84">
        <f t="shared" si="13"/>
        <v>0.4814049587</v>
      </c>
      <c r="AM236" s="84">
        <f t="shared" si="14"/>
        <v>0.5916955017</v>
      </c>
      <c r="AN236" s="84">
        <f t="shared" si="15"/>
        <v>0.5226390686</v>
      </c>
      <c r="AO236" s="84">
        <f t="shared" si="16"/>
        <v>0.5211262668</v>
      </c>
      <c r="AP236" s="84">
        <f t="shared" si="17"/>
        <v>0.001512801759</v>
      </c>
      <c r="AQ236" s="84"/>
      <c r="AR236" s="84"/>
      <c r="AS236" s="30" t="s">
        <v>158</v>
      </c>
      <c r="AT236" s="31">
        <v>452.0</v>
      </c>
      <c r="AU236" s="32">
        <v>153.0</v>
      </c>
      <c r="AV236" s="5">
        <v>175.0</v>
      </c>
      <c r="AW236" s="6">
        <v>174.0</v>
      </c>
      <c r="AX236" s="84">
        <v>0.5363636363636364</v>
      </c>
      <c r="AY236" s="84">
        <v>0.7137546468401487</v>
      </c>
      <c r="AZ236" s="84">
        <v>0.6036671368124118</v>
      </c>
      <c r="BA236" s="84">
        <v>0.6009637010882054</v>
      </c>
      <c r="BB236" s="84">
        <v>0.0027034357242063933</v>
      </c>
    </row>
    <row r="237" ht="12.75" customHeight="1">
      <c r="A237" s="30" t="s">
        <v>254</v>
      </c>
      <c r="B237" s="68">
        <f t="shared" si="1"/>
        <v>192</v>
      </c>
      <c r="C237" s="69">
        <f t="shared" si="2"/>
        <v>220</v>
      </c>
      <c r="D237" s="68">
        <f t="shared" si="3"/>
        <v>80</v>
      </c>
      <c r="E237" s="69">
        <f t="shared" si="4"/>
        <v>476</v>
      </c>
      <c r="F237" s="85">
        <f t="shared" si="5"/>
        <v>0.4660194175</v>
      </c>
      <c r="G237" s="86">
        <f t="shared" si="6"/>
        <v>0.1438848921</v>
      </c>
      <c r="H237" s="87">
        <f t="shared" si="7"/>
        <v>0.2809917355</v>
      </c>
      <c r="I237" s="88">
        <f t="shared" si="8"/>
        <v>0.6900826446</v>
      </c>
      <c r="J237" s="74">
        <f t="shared" si="9"/>
        <v>1.349514563</v>
      </c>
      <c r="K237" s="96"/>
      <c r="L237" s="96"/>
      <c r="M237" s="96"/>
      <c r="N237" s="90">
        <f t="shared" si="10"/>
        <v>0.4660194175</v>
      </c>
      <c r="O237" s="90">
        <f t="shared" si="11"/>
        <v>0.1438848921</v>
      </c>
      <c r="P237" s="91">
        <f t="shared" si="12"/>
        <v>0.2809917355</v>
      </c>
      <c r="Q237" s="92">
        <v>0.26666666666666666</v>
      </c>
      <c r="R237" s="92">
        <v>0.2874251497005988</v>
      </c>
      <c r="S237" s="92"/>
      <c r="T237" s="93"/>
      <c r="U237" s="94"/>
      <c r="V237" s="93"/>
      <c r="W237" s="93"/>
      <c r="X237" s="81"/>
      <c r="Y237" s="95"/>
      <c r="Z237" s="31">
        <v>192.0</v>
      </c>
      <c r="AA237" s="32">
        <v>220.0</v>
      </c>
      <c r="AB237" s="5">
        <v>80.0</v>
      </c>
      <c r="AC237" s="6">
        <v>476.0</v>
      </c>
      <c r="AD237" s="83"/>
      <c r="AE237" s="49"/>
      <c r="AF237" s="84"/>
      <c r="AG237" s="30" t="s">
        <v>254</v>
      </c>
      <c r="AH237" s="31">
        <v>192.0</v>
      </c>
      <c r="AI237" s="32">
        <v>220.0</v>
      </c>
      <c r="AJ237" s="5">
        <v>80.0</v>
      </c>
      <c r="AK237" s="6">
        <v>476.0</v>
      </c>
      <c r="AL237" s="84">
        <f t="shared" si="13"/>
        <v>0.7125748503</v>
      </c>
      <c r="AM237" s="84">
        <f t="shared" si="14"/>
        <v>0.7333333333</v>
      </c>
      <c r="AN237" s="84">
        <f t="shared" si="15"/>
        <v>0.7190082645</v>
      </c>
      <c r="AO237" s="84">
        <f t="shared" si="16"/>
        <v>0.7191092988</v>
      </c>
      <c r="AP237" s="84">
        <f t="shared" si="17"/>
        <v>-0.0001010342997</v>
      </c>
      <c r="AQ237" s="84"/>
      <c r="AR237" s="84"/>
      <c r="AS237" s="2" t="s">
        <v>57</v>
      </c>
      <c r="AT237" s="3">
        <v>123.0</v>
      </c>
      <c r="AU237" s="4">
        <v>36.0</v>
      </c>
      <c r="AV237" s="5">
        <v>54.0</v>
      </c>
      <c r="AW237" s="6">
        <v>28.0</v>
      </c>
      <c r="AX237" s="84">
        <v>0.22950819672131148</v>
      </c>
      <c r="AY237" s="84">
        <v>0.36423841059602646</v>
      </c>
      <c r="AZ237" s="84">
        <v>0.2810126582278481</v>
      </c>
      <c r="BA237" s="84">
        <v>0.2782830856019976</v>
      </c>
      <c r="BB237" s="84">
        <v>0.002729572625850496</v>
      </c>
    </row>
    <row r="238" ht="12.75" customHeight="1">
      <c r="A238" s="30" t="s">
        <v>255</v>
      </c>
      <c r="B238" s="68">
        <f t="shared" si="1"/>
        <v>130</v>
      </c>
      <c r="C238" s="69">
        <f t="shared" si="2"/>
        <v>197</v>
      </c>
      <c r="D238" s="68">
        <f t="shared" si="3"/>
        <v>37</v>
      </c>
      <c r="E238" s="69">
        <f t="shared" si="4"/>
        <v>293</v>
      </c>
      <c r="F238" s="85">
        <f t="shared" si="5"/>
        <v>0.3975535168</v>
      </c>
      <c r="G238" s="86">
        <f t="shared" si="6"/>
        <v>0.1121212121</v>
      </c>
      <c r="H238" s="87">
        <f t="shared" si="7"/>
        <v>0.2541856925</v>
      </c>
      <c r="I238" s="88">
        <f t="shared" si="8"/>
        <v>0.6438356164</v>
      </c>
      <c r="J238" s="74">
        <f t="shared" si="9"/>
        <v>1.009174312</v>
      </c>
      <c r="K238" s="96"/>
      <c r="L238" s="96"/>
      <c r="M238" s="96"/>
      <c r="N238" s="90">
        <f t="shared" si="10"/>
        <v>0.3975535168</v>
      </c>
      <c r="O238" s="90">
        <f t="shared" si="11"/>
        <v>0.1121212121</v>
      </c>
      <c r="P238" s="91">
        <f t="shared" si="12"/>
        <v>0.2541856925</v>
      </c>
      <c r="Q238" s="92">
        <v>0.1581196581196581</v>
      </c>
      <c r="R238" s="92">
        <v>0.3073286052009456</v>
      </c>
      <c r="S238" s="92"/>
      <c r="T238" s="93"/>
      <c r="U238" s="94"/>
      <c r="V238" s="93"/>
      <c r="W238" s="93"/>
      <c r="X238" s="81"/>
      <c r="Y238" s="95"/>
      <c r="Z238" s="31">
        <v>130.0</v>
      </c>
      <c r="AA238" s="32">
        <v>197.0</v>
      </c>
      <c r="AB238" s="5">
        <v>37.0</v>
      </c>
      <c r="AC238" s="6">
        <v>293.0</v>
      </c>
      <c r="AD238" s="83"/>
      <c r="AE238" s="49"/>
      <c r="AF238" s="84"/>
      <c r="AG238" s="30" t="s">
        <v>255</v>
      </c>
      <c r="AH238" s="31">
        <v>130.0</v>
      </c>
      <c r="AI238" s="32">
        <v>197.0</v>
      </c>
      <c r="AJ238" s="5">
        <v>37.0</v>
      </c>
      <c r="AK238" s="6">
        <v>293.0</v>
      </c>
      <c r="AL238" s="84">
        <f t="shared" si="13"/>
        <v>0.6926713948</v>
      </c>
      <c r="AM238" s="84">
        <f t="shared" si="14"/>
        <v>0.8418803419</v>
      </c>
      <c r="AN238" s="84">
        <f t="shared" si="15"/>
        <v>0.7458143075</v>
      </c>
      <c r="AO238" s="84">
        <f t="shared" si="16"/>
        <v>0.7468276334</v>
      </c>
      <c r="AP238" s="84">
        <f t="shared" si="17"/>
        <v>-0.001013325897</v>
      </c>
      <c r="AQ238" s="84"/>
      <c r="AR238" s="84"/>
      <c r="AS238" s="2" t="s">
        <v>50</v>
      </c>
      <c r="AT238" s="3">
        <v>179.0</v>
      </c>
      <c r="AU238" s="4">
        <v>66.0</v>
      </c>
      <c r="AV238" s="5">
        <v>57.0</v>
      </c>
      <c r="AW238" s="6">
        <v>100.0</v>
      </c>
      <c r="AX238" s="84">
        <v>0.5287958115183246</v>
      </c>
      <c r="AY238" s="84">
        <v>0.6333333333333333</v>
      </c>
      <c r="AZ238" s="84">
        <v>0.5691318327974276</v>
      </c>
      <c r="BA238" s="84">
        <v>0.5663855901221639</v>
      </c>
      <c r="BB238" s="84">
        <v>0.002746242675263688</v>
      </c>
    </row>
    <row r="239" ht="12.75" customHeight="1">
      <c r="A239" s="30" t="s">
        <v>256</v>
      </c>
      <c r="B239" s="68">
        <f t="shared" si="1"/>
        <v>234</v>
      </c>
      <c r="C239" s="69">
        <f t="shared" si="2"/>
        <v>176</v>
      </c>
      <c r="D239" s="68">
        <f t="shared" si="3"/>
        <v>99</v>
      </c>
      <c r="E239" s="69">
        <f t="shared" si="4"/>
        <v>360</v>
      </c>
      <c r="F239" s="85">
        <f t="shared" si="5"/>
        <v>0.5707317073</v>
      </c>
      <c r="G239" s="86">
        <f t="shared" si="6"/>
        <v>0.2156862745</v>
      </c>
      <c r="H239" s="87">
        <f t="shared" si="7"/>
        <v>0.3831990794</v>
      </c>
      <c r="I239" s="88">
        <f t="shared" si="8"/>
        <v>0.6835443038</v>
      </c>
      <c r="J239" s="74">
        <f t="shared" si="9"/>
        <v>1.119512195</v>
      </c>
      <c r="K239" s="96"/>
      <c r="L239" s="96"/>
      <c r="M239" s="96"/>
      <c r="N239" s="90">
        <f t="shared" si="10"/>
        <v>0.5707317073</v>
      </c>
      <c r="O239" s="90">
        <f t="shared" si="11"/>
        <v>0.2156862745</v>
      </c>
      <c r="P239" s="91">
        <f t="shared" si="12"/>
        <v>0.3831990794</v>
      </c>
      <c r="Q239" s="92">
        <v>0.36</v>
      </c>
      <c r="R239" s="92">
        <v>0.3939393939393939</v>
      </c>
      <c r="S239" s="92"/>
      <c r="T239" s="93"/>
      <c r="U239" s="94"/>
      <c r="V239" s="93"/>
      <c r="W239" s="93"/>
      <c r="X239" s="81"/>
      <c r="Y239" s="95"/>
      <c r="Z239" s="31">
        <v>234.0</v>
      </c>
      <c r="AA239" s="32">
        <v>176.0</v>
      </c>
      <c r="AB239" s="5">
        <v>99.0</v>
      </c>
      <c r="AC239" s="6">
        <v>360.0</v>
      </c>
      <c r="AD239" s="83"/>
      <c r="AE239" s="49"/>
      <c r="AF239" s="84"/>
      <c r="AG239" s="30" t="s">
        <v>256</v>
      </c>
      <c r="AH239" s="31">
        <v>234.0</v>
      </c>
      <c r="AI239" s="32">
        <v>176.0</v>
      </c>
      <c r="AJ239" s="5">
        <v>99.0</v>
      </c>
      <c r="AK239" s="6">
        <v>360.0</v>
      </c>
      <c r="AL239" s="84">
        <f t="shared" si="13"/>
        <v>0.6060606061</v>
      </c>
      <c r="AM239" s="84">
        <f t="shared" si="14"/>
        <v>0.64</v>
      </c>
      <c r="AN239" s="84">
        <f t="shared" si="15"/>
        <v>0.6168009206</v>
      </c>
      <c r="AO239" s="84">
        <f t="shared" si="16"/>
        <v>0.6174787224</v>
      </c>
      <c r="AP239" s="84">
        <f t="shared" si="17"/>
        <v>-0.0006778018259</v>
      </c>
      <c r="AQ239" s="84"/>
      <c r="AR239" s="84"/>
      <c r="AS239" s="2" t="s">
        <v>78</v>
      </c>
      <c r="AT239" s="3">
        <v>236.0</v>
      </c>
      <c r="AU239" s="4">
        <v>186.0</v>
      </c>
      <c r="AV239" s="5">
        <v>87.0</v>
      </c>
      <c r="AW239" s="6">
        <v>234.0</v>
      </c>
      <c r="AX239" s="84">
        <v>0.40294117647058825</v>
      </c>
      <c r="AY239" s="84">
        <v>0.49767441860465117</v>
      </c>
      <c r="AZ239" s="84">
        <v>0.43963963963963965</v>
      </c>
      <c r="BA239" s="84">
        <v>0.436892417619699</v>
      </c>
      <c r="BB239" s="84">
        <v>0.002747222019940654</v>
      </c>
    </row>
    <row r="240" ht="12.75" customHeight="1">
      <c r="A240" s="30" t="s">
        <v>257</v>
      </c>
      <c r="B240" s="68">
        <f t="shared" si="1"/>
        <v>127</v>
      </c>
      <c r="C240" s="69">
        <f t="shared" si="2"/>
        <v>59</v>
      </c>
      <c r="D240" s="68">
        <f t="shared" si="3"/>
        <v>115</v>
      </c>
      <c r="E240" s="69">
        <f t="shared" si="4"/>
        <v>55</v>
      </c>
      <c r="F240" s="85">
        <f t="shared" si="5"/>
        <v>0.6827956989</v>
      </c>
      <c r="G240" s="86">
        <f t="shared" si="6"/>
        <v>0.6764705882</v>
      </c>
      <c r="H240" s="87">
        <f t="shared" si="7"/>
        <v>0.6797752809</v>
      </c>
      <c r="I240" s="88">
        <f t="shared" si="8"/>
        <v>0.5112359551</v>
      </c>
      <c r="J240" s="74">
        <f t="shared" si="9"/>
        <v>0.9139784946</v>
      </c>
      <c r="K240" s="96"/>
      <c r="L240" s="96"/>
      <c r="M240" s="96"/>
      <c r="N240" s="90">
        <f t="shared" si="10"/>
        <v>0.6827956989</v>
      </c>
      <c r="O240" s="90">
        <f t="shared" si="11"/>
        <v>0.6764705882</v>
      </c>
      <c r="P240" s="91">
        <f t="shared" si="12"/>
        <v>0.6797752809</v>
      </c>
      <c r="Q240" s="92">
        <v>0.6609195402298851</v>
      </c>
      <c r="R240" s="92">
        <v>0.6978021978021978</v>
      </c>
      <c r="S240" s="92"/>
      <c r="T240" s="93"/>
      <c r="U240" s="94"/>
      <c r="V240" s="93"/>
      <c r="W240" s="93"/>
      <c r="X240" s="81"/>
      <c r="Y240" s="95"/>
      <c r="Z240" s="31">
        <v>127.0</v>
      </c>
      <c r="AA240" s="32">
        <v>59.0</v>
      </c>
      <c r="AB240" s="5">
        <v>115.0</v>
      </c>
      <c r="AC240" s="6">
        <v>55.0</v>
      </c>
      <c r="AD240" s="83"/>
      <c r="AE240" s="49"/>
      <c r="AF240" s="84"/>
      <c r="AG240" s="30" t="s">
        <v>257</v>
      </c>
      <c r="AH240" s="31">
        <v>127.0</v>
      </c>
      <c r="AI240" s="32">
        <v>59.0</v>
      </c>
      <c r="AJ240" s="5">
        <v>115.0</v>
      </c>
      <c r="AK240" s="6">
        <v>55.0</v>
      </c>
      <c r="AL240" s="84">
        <f t="shared" si="13"/>
        <v>0.3021978022</v>
      </c>
      <c r="AM240" s="84">
        <f t="shared" si="14"/>
        <v>0.3390804598</v>
      </c>
      <c r="AN240" s="84">
        <f t="shared" si="15"/>
        <v>0.3202247191</v>
      </c>
      <c r="AO240" s="84">
        <f t="shared" si="16"/>
        <v>0.3146983068</v>
      </c>
      <c r="AP240" s="84">
        <f t="shared" si="17"/>
        <v>0.005526412285</v>
      </c>
      <c r="AQ240" s="84"/>
      <c r="AR240" s="84"/>
      <c r="AS240" s="30" t="s">
        <v>144</v>
      </c>
      <c r="AT240" s="31">
        <v>196.0</v>
      </c>
      <c r="AU240" s="32">
        <v>79.0</v>
      </c>
      <c r="AV240" s="5">
        <v>107.0</v>
      </c>
      <c r="AW240" s="6">
        <v>111.0</v>
      </c>
      <c r="AX240" s="84">
        <v>0.22349570200573066</v>
      </c>
      <c r="AY240" s="84">
        <v>0.36574074074074076</v>
      </c>
      <c r="AZ240" s="84">
        <v>0.2778761061946903</v>
      </c>
      <c r="BA240" s="84">
        <v>0.27505650026690015</v>
      </c>
      <c r="BB240" s="84">
        <v>0.0028196059277901253</v>
      </c>
    </row>
    <row r="241" ht="12.75" customHeight="1">
      <c r="A241" s="30" t="s">
        <v>258</v>
      </c>
      <c r="B241" s="68">
        <f t="shared" si="1"/>
        <v>319</v>
      </c>
      <c r="C241" s="69">
        <f t="shared" si="2"/>
        <v>316</v>
      </c>
      <c r="D241" s="68">
        <f t="shared" si="3"/>
        <v>128</v>
      </c>
      <c r="E241" s="69">
        <f t="shared" si="4"/>
        <v>476</v>
      </c>
      <c r="F241" s="85">
        <f t="shared" si="5"/>
        <v>0.5023622047</v>
      </c>
      <c r="G241" s="86">
        <f t="shared" si="6"/>
        <v>0.2119205298</v>
      </c>
      <c r="H241" s="87">
        <f t="shared" si="7"/>
        <v>0.3607748184</v>
      </c>
      <c r="I241" s="88">
        <f t="shared" si="8"/>
        <v>0.6416464891</v>
      </c>
      <c r="J241" s="74">
        <f t="shared" si="9"/>
        <v>0.9511811024</v>
      </c>
      <c r="K241" s="96"/>
      <c r="L241" s="96"/>
      <c r="M241" s="96"/>
      <c r="N241" s="90">
        <f t="shared" si="10"/>
        <v>0.5023622047</v>
      </c>
      <c r="O241" s="90">
        <f t="shared" si="11"/>
        <v>0.2119205298</v>
      </c>
      <c r="P241" s="91">
        <f t="shared" si="12"/>
        <v>0.3607748184</v>
      </c>
      <c r="Q241" s="92">
        <v>0.2882882882882883</v>
      </c>
      <c r="R241" s="92">
        <v>0.40125786163522015</v>
      </c>
      <c r="S241" s="92"/>
      <c r="T241" s="93"/>
      <c r="U241" s="102"/>
      <c r="V241" s="103"/>
      <c r="W241" s="103"/>
      <c r="X241" s="103"/>
      <c r="Y241" s="49"/>
      <c r="Z241" s="31">
        <v>319.0</v>
      </c>
      <c r="AA241" s="32">
        <v>316.0</v>
      </c>
      <c r="AB241" s="5">
        <v>128.0</v>
      </c>
      <c r="AC241" s="6">
        <v>476.0</v>
      </c>
      <c r="AD241" s="83"/>
      <c r="AE241" s="49"/>
      <c r="AF241" s="84"/>
      <c r="AG241" s="30" t="s">
        <v>258</v>
      </c>
      <c r="AH241" s="31">
        <v>319.0</v>
      </c>
      <c r="AI241" s="32">
        <v>316.0</v>
      </c>
      <c r="AJ241" s="5">
        <v>128.0</v>
      </c>
      <c r="AK241" s="6">
        <v>476.0</v>
      </c>
      <c r="AL241" s="84">
        <f t="shared" si="13"/>
        <v>0.5987421384</v>
      </c>
      <c r="AM241" s="84">
        <f t="shared" si="14"/>
        <v>0.7117117117</v>
      </c>
      <c r="AN241" s="84">
        <f t="shared" si="15"/>
        <v>0.6392251816</v>
      </c>
      <c r="AO241" s="84">
        <f t="shared" si="16"/>
        <v>0.6394600864</v>
      </c>
      <c r="AP241" s="84">
        <f t="shared" si="17"/>
        <v>-0.0002349047592</v>
      </c>
      <c r="AQ241" s="84"/>
      <c r="AR241" s="84"/>
      <c r="AS241" s="2" t="s">
        <v>105</v>
      </c>
      <c r="AT241" s="3">
        <v>392.0</v>
      </c>
      <c r="AU241" s="4">
        <v>150.0</v>
      </c>
      <c r="AV241" s="5">
        <v>260.0</v>
      </c>
      <c r="AW241" s="6">
        <v>163.0</v>
      </c>
      <c r="AX241" s="84">
        <v>0.4106280193236715</v>
      </c>
      <c r="AY241" s="84">
        <v>0.626984126984127</v>
      </c>
      <c r="AZ241" s="84">
        <v>0.4924924924924925</v>
      </c>
      <c r="BA241" s="84">
        <v>0.4896705526708074</v>
      </c>
      <c r="BB241" s="84">
        <v>0.0028219398216851044</v>
      </c>
    </row>
    <row r="242" ht="12.75" customHeight="1">
      <c r="A242" s="30" t="s">
        <v>259</v>
      </c>
      <c r="B242" s="68">
        <f t="shared" si="1"/>
        <v>338</v>
      </c>
      <c r="C242" s="69">
        <f t="shared" si="2"/>
        <v>325</v>
      </c>
      <c r="D242" s="68">
        <f t="shared" si="3"/>
        <v>108</v>
      </c>
      <c r="E242" s="69">
        <f t="shared" si="4"/>
        <v>506</v>
      </c>
      <c r="F242" s="85">
        <f t="shared" si="5"/>
        <v>0.5098039216</v>
      </c>
      <c r="G242" s="86">
        <f t="shared" si="6"/>
        <v>0.1758957655</v>
      </c>
      <c r="H242" s="87">
        <f t="shared" si="7"/>
        <v>0.3492560689</v>
      </c>
      <c r="I242" s="88">
        <f t="shared" si="8"/>
        <v>0.6609240407</v>
      </c>
      <c r="J242" s="74">
        <f t="shared" si="9"/>
        <v>0.9260935143</v>
      </c>
      <c r="K242" s="96"/>
      <c r="L242" s="96"/>
      <c r="M242" s="96"/>
      <c r="N242" s="90">
        <f t="shared" si="10"/>
        <v>0.5098039216</v>
      </c>
      <c r="O242" s="90">
        <f t="shared" si="11"/>
        <v>0.1758957655</v>
      </c>
      <c r="P242" s="91">
        <f t="shared" si="12"/>
        <v>0.3492560689</v>
      </c>
      <c r="Q242" s="92">
        <v>0.24942263279445728</v>
      </c>
      <c r="R242" s="92">
        <v>0.4004739336492891</v>
      </c>
      <c r="S242" s="92"/>
      <c r="T242" s="93"/>
      <c r="U242" s="102"/>
      <c r="V242" s="103"/>
      <c r="W242" s="103"/>
      <c r="X242" s="103"/>
      <c r="Y242" s="49"/>
      <c r="Z242" s="31">
        <v>338.0</v>
      </c>
      <c r="AA242" s="32">
        <v>325.0</v>
      </c>
      <c r="AB242" s="5">
        <v>108.0</v>
      </c>
      <c r="AC242" s="6">
        <v>506.0</v>
      </c>
      <c r="AD242" s="83"/>
      <c r="AE242" s="49"/>
      <c r="AF242" s="84"/>
      <c r="AG242" s="30" t="s">
        <v>259</v>
      </c>
      <c r="AH242" s="31">
        <v>338.0</v>
      </c>
      <c r="AI242" s="32">
        <v>325.0</v>
      </c>
      <c r="AJ242" s="5">
        <v>108.0</v>
      </c>
      <c r="AK242" s="6">
        <v>506.0</v>
      </c>
      <c r="AL242" s="84">
        <f t="shared" si="13"/>
        <v>0.5995260664</v>
      </c>
      <c r="AM242" s="84">
        <f t="shared" si="14"/>
        <v>0.7505773672</v>
      </c>
      <c r="AN242" s="84">
        <f t="shared" si="15"/>
        <v>0.6507439311</v>
      </c>
      <c r="AO242" s="84">
        <f t="shared" si="16"/>
        <v>0.6543626471</v>
      </c>
      <c r="AP242" s="84">
        <f t="shared" si="17"/>
        <v>-0.003618716054</v>
      </c>
      <c r="AQ242" s="84"/>
      <c r="AR242" s="84"/>
      <c r="AS242" s="2" t="s">
        <v>26</v>
      </c>
      <c r="AT242" s="3">
        <v>347.0</v>
      </c>
      <c r="AU242" s="4">
        <v>118.0</v>
      </c>
      <c r="AV242" s="5">
        <v>141.0</v>
      </c>
      <c r="AW242" s="6">
        <v>116.0</v>
      </c>
      <c r="AX242" s="84">
        <v>0.44844124700239807</v>
      </c>
      <c r="AY242" s="84">
        <v>0.625</v>
      </c>
      <c r="AZ242" s="84">
        <v>0.5156017830609212</v>
      </c>
      <c r="BA242" s="84">
        <v>0.512730206678657</v>
      </c>
      <c r="BB242" s="84">
        <v>0.002871576382264207</v>
      </c>
    </row>
    <row r="243" ht="12.75" customHeight="1">
      <c r="A243" s="30" t="s">
        <v>260</v>
      </c>
      <c r="B243" s="68">
        <f t="shared" si="1"/>
        <v>214</v>
      </c>
      <c r="C243" s="69">
        <f t="shared" si="2"/>
        <v>168</v>
      </c>
      <c r="D243" s="68">
        <f t="shared" si="3"/>
        <v>72</v>
      </c>
      <c r="E243" s="69">
        <f t="shared" si="4"/>
        <v>417</v>
      </c>
      <c r="F243" s="85">
        <f t="shared" si="5"/>
        <v>0.5602094241</v>
      </c>
      <c r="G243" s="86">
        <f t="shared" si="6"/>
        <v>0.1472392638</v>
      </c>
      <c r="H243" s="87">
        <f t="shared" si="7"/>
        <v>0.328358209</v>
      </c>
      <c r="I243" s="88">
        <f t="shared" si="8"/>
        <v>0.7244546498</v>
      </c>
      <c r="J243" s="74">
        <f t="shared" si="9"/>
        <v>1.280104712</v>
      </c>
      <c r="K243" s="96"/>
      <c r="L243" s="96"/>
      <c r="M243" s="96"/>
      <c r="N243" s="90">
        <f t="shared" si="10"/>
        <v>0.5602094241</v>
      </c>
      <c r="O243" s="90">
        <f t="shared" si="11"/>
        <v>0.1472392638</v>
      </c>
      <c r="P243" s="91">
        <f t="shared" si="12"/>
        <v>0.328358209</v>
      </c>
      <c r="Q243" s="92">
        <v>0.3</v>
      </c>
      <c r="R243" s="92">
        <v>0.33914421553090335</v>
      </c>
      <c r="S243" s="92"/>
      <c r="T243" s="93"/>
      <c r="U243" s="102"/>
      <c r="V243" s="103"/>
      <c r="W243" s="103"/>
      <c r="X243" s="103"/>
      <c r="Y243" s="49"/>
      <c r="Z243" s="31">
        <v>214.0</v>
      </c>
      <c r="AA243" s="32">
        <v>168.0</v>
      </c>
      <c r="AB243" s="5">
        <v>72.0</v>
      </c>
      <c r="AC243" s="6">
        <v>417.0</v>
      </c>
      <c r="AD243" s="83"/>
      <c r="AE243" s="49"/>
      <c r="AF243" s="84"/>
      <c r="AG243" s="30" t="s">
        <v>260</v>
      </c>
      <c r="AH243" s="31">
        <v>214.0</v>
      </c>
      <c r="AI243" s="32">
        <v>168.0</v>
      </c>
      <c r="AJ243" s="5">
        <v>72.0</v>
      </c>
      <c r="AK243" s="6">
        <v>417.0</v>
      </c>
      <c r="AL243" s="84">
        <f t="shared" si="13"/>
        <v>0.6608557845</v>
      </c>
      <c r="AM243" s="84">
        <f t="shared" si="14"/>
        <v>0.7</v>
      </c>
      <c r="AN243" s="84">
        <f t="shared" si="15"/>
        <v>0.671641791</v>
      </c>
      <c r="AO243" s="84">
        <f t="shared" si="16"/>
        <v>0.6742051515</v>
      </c>
      <c r="AP243" s="84">
        <f t="shared" si="17"/>
        <v>-0.002563360429</v>
      </c>
      <c r="AQ243" s="84"/>
      <c r="AR243" s="84"/>
      <c r="AS243" s="30" t="s">
        <v>143</v>
      </c>
      <c r="AT243" s="31">
        <v>337.0</v>
      </c>
      <c r="AU243" s="32">
        <v>175.0</v>
      </c>
      <c r="AV243" s="5">
        <v>152.0</v>
      </c>
      <c r="AW243" s="6">
        <v>230.0</v>
      </c>
      <c r="AX243" s="84">
        <v>0.3459715639810427</v>
      </c>
      <c r="AY243" s="84">
        <v>0.4419753086419753</v>
      </c>
      <c r="AZ243" s="84">
        <v>0.3834296724470135</v>
      </c>
      <c r="BA243" s="84">
        <v>0.3803921854707156</v>
      </c>
      <c r="BB243" s="84">
        <v>0.003037486976297854</v>
      </c>
    </row>
    <row r="244" ht="12.75" customHeight="1">
      <c r="A244" s="30" t="s">
        <v>261</v>
      </c>
      <c r="B244" s="68">
        <f t="shared" si="1"/>
        <v>206</v>
      </c>
      <c r="C244" s="69">
        <f t="shared" si="2"/>
        <v>241</v>
      </c>
      <c r="D244" s="68">
        <f t="shared" si="3"/>
        <v>74</v>
      </c>
      <c r="E244" s="69">
        <f t="shared" si="4"/>
        <v>427</v>
      </c>
      <c r="F244" s="85">
        <f t="shared" si="5"/>
        <v>0.4608501119</v>
      </c>
      <c r="G244" s="86">
        <f t="shared" si="6"/>
        <v>0.1477045908</v>
      </c>
      <c r="H244" s="87">
        <f t="shared" si="7"/>
        <v>0.2953586498</v>
      </c>
      <c r="I244" s="88">
        <f t="shared" si="8"/>
        <v>0.667721519</v>
      </c>
      <c r="J244" s="74">
        <f t="shared" si="9"/>
        <v>1.120805369</v>
      </c>
      <c r="K244" s="96"/>
      <c r="L244" s="96"/>
      <c r="M244" s="96"/>
      <c r="N244" s="90">
        <f t="shared" si="10"/>
        <v>0.4608501119</v>
      </c>
      <c r="O244" s="90">
        <f t="shared" si="11"/>
        <v>0.1477045908</v>
      </c>
      <c r="P244" s="91">
        <f t="shared" si="12"/>
        <v>0.2953586498</v>
      </c>
      <c r="Q244" s="92">
        <v>0.23492063492063492</v>
      </c>
      <c r="R244" s="92">
        <v>0.325434439178515</v>
      </c>
      <c r="S244" s="92"/>
      <c r="T244" s="93"/>
      <c r="U244" s="102"/>
      <c r="V244" s="103"/>
      <c r="W244" s="103"/>
      <c r="X244" s="103"/>
      <c r="Y244" s="49"/>
      <c r="Z244" s="31">
        <v>206.0</v>
      </c>
      <c r="AA244" s="32">
        <v>241.0</v>
      </c>
      <c r="AB244" s="5">
        <v>74.0</v>
      </c>
      <c r="AC244" s="6">
        <v>427.0</v>
      </c>
      <c r="AD244" s="83"/>
      <c r="AE244" s="49"/>
      <c r="AF244" s="84"/>
      <c r="AG244" s="30" t="s">
        <v>261</v>
      </c>
      <c r="AH244" s="31">
        <v>206.0</v>
      </c>
      <c r="AI244" s="32">
        <v>241.0</v>
      </c>
      <c r="AJ244" s="5">
        <v>74.0</v>
      </c>
      <c r="AK244" s="6">
        <v>427.0</v>
      </c>
      <c r="AL244" s="84">
        <f t="shared" si="13"/>
        <v>0.6745655608</v>
      </c>
      <c r="AM244" s="84">
        <f t="shared" si="14"/>
        <v>0.7650793651</v>
      </c>
      <c r="AN244" s="84">
        <f t="shared" si="15"/>
        <v>0.7046413502</v>
      </c>
      <c r="AO244" s="84">
        <f t="shared" si="16"/>
        <v>0.7069603436</v>
      </c>
      <c r="AP244" s="84">
        <f t="shared" si="17"/>
        <v>-0.002318993371</v>
      </c>
      <c r="AQ244" s="84"/>
      <c r="AR244" s="84"/>
      <c r="AS244" s="2" t="s">
        <v>107</v>
      </c>
      <c r="AT244" s="3">
        <v>363.0</v>
      </c>
      <c r="AU244" s="4">
        <v>66.0</v>
      </c>
      <c r="AV244" s="5">
        <v>174.0</v>
      </c>
      <c r="AW244" s="6">
        <v>86.0</v>
      </c>
      <c r="AX244" s="84">
        <v>0.23157894736842105</v>
      </c>
      <c r="AY244" s="84">
        <v>0.45689655172413796</v>
      </c>
      <c r="AZ244" s="84">
        <v>0.31699346405228757</v>
      </c>
      <c r="BA244" s="84">
        <v>0.31393871838475496</v>
      </c>
      <c r="BB244" s="84">
        <v>0.00305474566753261</v>
      </c>
    </row>
    <row r="245" ht="12.75" customHeight="1">
      <c r="A245" s="30" t="s">
        <v>262</v>
      </c>
      <c r="B245" s="68">
        <f t="shared" si="1"/>
        <v>291</v>
      </c>
      <c r="C245" s="69">
        <f t="shared" si="2"/>
        <v>290</v>
      </c>
      <c r="D245" s="68">
        <f t="shared" si="3"/>
        <v>97</v>
      </c>
      <c r="E245" s="69">
        <f t="shared" si="4"/>
        <v>570</v>
      </c>
      <c r="F245" s="85">
        <f t="shared" si="5"/>
        <v>0.5008605852</v>
      </c>
      <c r="G245" s="86">
        <f t="shared" si="6"/>
        <v>0.1454272864</v>
      </c>
      <c r="H245" s="87">
        <f t="shared" si="7"/>
        <v>0.3108974359</v>
      </c>
      <c r="I245" s="88">
        <f t="shared" si="8"/>
        <v>0.6899038462</v>
      </c>
      <c r="J245" s="74">
        <f t="shared" si="9"/>
        <v>1.148020654</v>
      </c>
      <c r="K245" s="96"/>
      <c r="L245" s="96"/>
      <c r="M245" s="96"/>
      <c r="N245" s="90">
        <f t="shared" si="10"/>
        <v>0.5008605852</v>
      </c>
      <c r="O245" s="90">
        <f t="shared" si="11"/>
        <v>0.1454272864</v>
      </c>
      <c r="P245" s="91">
        <f t="shared" si="12"/>
        <v>0.3108974359</v>
      </c>
      <c r="Q245" s="92">
        <v>0.25064599483204136</v>
      </c>
      <c r="R245" s="92">
        <v>0.33797909407665505</v>
      </c>
      <c r="S245" s="92"/>
      <c r="T245" s="93"/>
      <c r="U245" s="102"/>
      <c r="V245" s="103"/>
      <c r="W245" s="103"/>
      <c r="X245" s="103"/>
      <c r="Y245" s="49"/>
      <c r="Z245" s="31">
        <v>291.0</v>
      </c>
      <c r="AA245" s="32">
        <v>290.0</v>
      </c>
      <c r="AB245" s="5">
        <v>97.0</v>
      </c>
      <c r="AC245" s="6">
        <v>570.0</v>
      </c>
      <c r="AD245" s="83"/>
      <c r="AE245" s="49"/>
      <c r="AF245" s="84"/>
      <c r="AG245" s="30" t="s">
        <v>262</v>
      </c>
      <c r="AH245" s="31">
        <v>291.0</v>
      </c>
      <c r="AI245" s="32">
        <v>290.0</v>
      </c>
      <c r="AJ245" s="5">
        <v>97.0</v>
      </c>
      <c r="AK245" s="6">
        <v>570.0</v>
      </c>
      <c r="AL245" s="84">
        <f t="shared" si="13"/>
        <v>0.6620209059</v>
      </c>
      <c r="AM245" s="84">
        <f t="shared" si="14"/>
        <v>0.7493540052</v>
      </c>
      <c r="AN245" s="84">
        <f t="shared" si="15"/>
        <v>0.6891025641</v>
      </c>
      <c r="AO245" s="84">
        <f t="shared" si="16"/>
        <v>0.6932360944</v>
      </c>
      <c r="AP245" s="84">
        <f t="shared" si="17"/>
        <v>-0.004133530306</v>
      </c>
      <c r="AQ245" s="84"/>
      <c r="AR245" s="84"/>
      <c r="AS245" s="30" t="s">
        <v>338</v>
      </c>
      <c r="AT245" s="31">
        <v>292.0</v>
      </c>
      <c r="AU245" s="32">
        <v>329.0</v>
      </c>
      <c r="AV245" s="5">
        <v>103.0</v>
      </c>
      <c r="AW245" s="6">
        <v>338.0</v>
      </c>
      <c r="AX245" s="84">
        <v>0.29337539432176657</v>
      </c>
      <c r="AY245" s="84">
        <v>0.5103092783505154</v>
      </c>
      <c r="AZ245" s="84">
        <v>0.37573385518590996</v>
      </c>
      <c r="BA245" s="84">
        <v>0.37262873504244043</v>
      </c>
      <c r="BB245" s="84">
        <v>0.003105120143469531</v>
      </c>
    </row>
    <row r="246" ht="12.75" customHeight="1">
      <c r="A246" s="30" t="s">
        <v>263</v>
      </c>
      <c r="B246" s="68">
        <f t="shared" si="1"/>
        <v>244</v>
      </c>
      <c r="C246" s="69">
        <f t="shared" si="2"/>
        <v>281</v>
      </c>
      <c r="D246" s="68">
        <f t="shared" si="3"/>
        <v>111</v>
      </c>
      <c r="E246" s="69">
        <f t="shared" si="4"/>
        <v>472</v>
      </c>
      <c r="F246" s="85">
        <f t="shared" si="5"/>
        <v>0.4647619048</v>
      </c>
      <c r="G246" s="86">
        <f t="shared" si="6"/>
        <v>0.1903945111</v>
      </c>
      <c r="H246" s="87">
        <f t="shared" si="7"/>
        <v>0.3203971119</v>
      </c>
      <c r="I246" s="88">
        <f t="shared" si="8"/>
        <v>0.6462093863</v>
      </c>
      <c r="J246" s="74">
        <f t="shared" si="9"/>
        <v>1.11047619</v>
      </c>
      <c r="K246" s="96"/>
      <c r="L246" s="96"/>
      <c r="M246" s="96"/>
      <c r="N246" s="90">
        <f t="shared" si="10"/>
        <v>0.4647619048</v>
      </c>
      <c r="O246" s="90">
        <f t="shared" si="11"/>
        <v>0.1903945111</v>
      </c>
      <c r="P246" s="91">
        <f t="shared" si="12"/>
        <v>0.3203971119</v>
      </c>
      <c r="Q246" s="92">
        <v>0.28316326530612246</v>
      </c>
      <c r="R246" s="92">
        <v>0.3407821229050279</v>
      </c>
      <c r="S246" s="92"/>
      <c r="T246" s="93"/>
      <c r="U246" s="102"/>
      <c r="V246" s="103"/>
      <c r="W246" s="103"/>
      <c r="X246" s="103"/>
      <c r="Y246" s="49"/>
      <c r="Z246" s="31">
        <v>244.0</v>
      </c>
      <c r="AA246" s="32">
        <v>281.0</v>
      </c>
      <c r="AB246" s="5">
        <v>111.0</v>
      </c>
      <c r="AC246" s="6">
        <v>472.0</v>
      </c>
      <c r="AD246" s="83"/>
      <c r="AE246" s="49"/>
      <c r="AF246" s="84"/>
      <c r="AG246" s="30" t="s">
        <v>263</v>
      </c>
      <c r="AH246" s="31">
        <v>244.0</v>
      </c>
      <c r="AI246" s="32">
        <v>281.0</v>
      </c>
      <c r="AJ246" s="5">
        <v>111.0</v>
      </c>
      <c r="AK246" s="6">
        <v>472.0</v>
      </c>
      <c r="AL246" s="84">
        <f t="shared" si="13"/>
        <v>0.6592178771</v>
      </c>
      <c r="AM246" s="84">
        <f t="shared" si="14"/>
        <v>0.7168367347</v>
      </c>
      <c r="AN246" s="84">
        <f t="shared" si="15"/>
        <v>0.6796028881</v>
      </c>
      <c r="AO246" s="84">
        <f t="shared" si="16"/>
        <v>0.6794165778</v>
      </c>
      <c r="AP246" s="84">
        <f t="shared" si="17"/>
        <v>0.0001863103127</v>
      </c>
      <c r="AQ246" s="84"/>
      <c r="AR246" s="84"/>
      <c r="AS246" s="30" t="s">
        <v>148</v>
      </c>
      <c r="AT246" s="31">
        <v>253.0</v>
      </c>
      <c r="AU246" s="32">
        <v>132.0</v>
      </c>
      <c r="AV246" s="5">
        <v>92.0</v>
      </c>
      <c r="AW246" s="6">
        <v>109.0</v>
      </c>
      <c r="AX246" s="84">
        <v>0.3873015873015873</v>
      </c>
      <c r="AY246" s="84">
        <v>0.463768115942029</v>
      </c>
      <c r="AZ246" s="84">
        <v>0.41762452107279696</v>
      </c>
      <c r="BA246" s="84">
        <v>0.4144800822084196</v>
      </c>
      <c r="BB246" s="84">
        <v>0.0031444388643773746</v>
      </c>
    </row>
    <row r="247" ht="12.75" customHeight="1">
      <c r="A247" s="30" t="s">
        <v>264</v>
      </c>
      <c r="B247" s="68">
        <f t="shared" si="1"/>
        <v>213</v>
      </c>
      <c r="C247" s="69">
        <f t="shared" si="2"/>
        <v>196</v>
      </c>
      <c r="D247" s="68">
        <f t="shared" si="3"/>
        <v>78</v>
      </c>
      <c r="E247" s="69">
        <f t="shared" si="4"/>
        <v>449</v>
      </c>
      <c r="F247" s="85">
        <f t="shared" si="5"/>
        <v>0.5207823961</v>
      </c>
      <c r="G247" s="86">
        <f t="shared" si="6"/>
        <v>0.1480075901</v>
      </c>
      <c r="H247" s="87">
        <f t="shared" si="7"/>
        <v>0.3108974359</v>
      </c>
      <c r="I247" s="88">
        <f t="shared" si="8"/>
        <v>0.7072649573</v>
      </c>
      <c r="J247" s="74">
        <f t="shared" si="9"/>
        <v>1.288508557</v>
      </c>
      <c r="K247" s="96"/>
      <c r="L247" s="96"/>
      <c r="M247" s="96"/>
      <c r="N247" s="90">
        <f t="shared" si="10"/>
        <v>0.5207823961</v>
      </c>
      <c r="O247" s="90">
        <f t="shared" si="11"/>
        <v>0.1480075901</v>
      </c>
      <c r="P247" s="91">
        <f t="shared" si="12"/>
        <v>0.3108974359</v>
      </c>
      <c r="Q247" s="92">
        <v>0.2846715328467153</v>
      </c>
      <c r="R247" s="92">
        <v>0.3217522658610272</v>
      </c>
      <c r="S247" s="92"/>
      <c r="T247" s="93"/>
      <c r="U247" s="102"/>
      <c r="V247" s="103"/>
      <c r="W247" s="103"/>
      <c r="X247" s="103"/>
      <c r="Y247" s="49"/>
      <c r="Z247" s="31">
        <v>213.0</v>
      </c>
      <c r="AA247" s="32">
        <v>196.0</v>
      </c>
      <c r="AB247" s="5">
        <v>78.0</v>
      </c>
      <c r="AC247" s="6">
        <v>449.0</v>
      </c>
      <c r="AD247" s="83"/>
      <c r="AE247" s="49"/>
      <c r="AF247" s="84"/>
      <c r="AG247" s="30" t="s">
        <v>264</v>
      </c>
      <c r="AH247" s="31">
        <v>213.0</v>
      </c>
      <c r="AI247" s="32">
        <v>196.0</v>
      </c>
      <c r="AJ247" s="5">
        <v>78.0</v>
      </c>
      <c r="AK247" s="6">
        <v>449.0</v>
      </c>
      <c r="AL247" s="84">
        <f t="shared" si="13"/>
        <v>0.6782477341</v>
      </c>
      <c r="AM247" s="84">
        <f t="shared" si="14"/>
        <v>0.7153284672</v>
      </c>
      <c r="AN247" s="84">
        <f t="shared" si="15"/>
        <v>0.6891025641</v>
      </c>
      <c r="AO247" s="84">
        <f t="shared" si="16"/>
        <v>0.6908325797</v>
      </c>
      <c r="AP247" s="84">
        <f t="shared" si="17"/>
        <v>-0.001730015582</v>
      </c>
      <c r="AQ247" s="84"/>
      <c r="AR247" s="84"/>
      <c r="AS247" s="30" t="s">
        <v>200</v>
      </c>
      <c r="AT247" s="31">
        <v>300.0</v>
      </c>
      <c r="AU247" s="32">
        <v>113.0</v>
      </c>
      <c r="AV247" s="5">
        <v>144.0</v>
      </c>
      <c r="AW247" s="6">
        <v>148.0</v>
      </c>
      <c r="AX247" s="84">
        <v>0.4711191335740072</v>
      </c>
      <c r="AY247" s="84">
        <v>0.6686217008797654</v>
      </c>
      <c r="AZ247" s="84">
        <v>0.5463687150837989</v>
      </c>
      <c r="BA247" s="84">
        <v>0.5431735653446541</v>
      </c>
      <c r="BB247" s="84">
        <v>0.003195149739144809</v>
      </c>
    </row>
    <row r="248" ht="12.75" customHeight="1">
      <c r="A248" s="30" t="s">
        <v>265</v>
      </c>
      <c r="B248" s="68">
        <f t="shared" si="1"/>
        <v>28</v>
      </c>
      <c r="C248" s="69">
        <f t="shared" si="2"/>
        <v>52</v>
      </c>
      <c r="D248" s="68">
        <f t="shared" si="3"/>
        <v>6</v>
      </c>
      <c r="E248" s="69">
        <f t="shared" si="4"/>
        <v>33</v>
      </c>
      <c r="F248" s="85">
        <f t="shared" si="5"/>
        <v>0.35</v>
      </c>
      <c r="G248" s="86">
        <f t="shared" si="6"/>
        <v>0.1538461538</v>
      </c>
      <c r="H248" s="87">
        <f t="shared" si="7"/>
        <v>0.2857142857</v>
      </c>
      <c r="I248" s="88">
        <f t="shared" si="8"/>
        <v>0.512605042</v>
      </c>
      <c r="J248" s="74">
        <f t="shared" si="9"/>
        <v>0.4875</v>
      </c>
      <c r="K248" s="96"/>
      <c r="L248" s="96"/>
      <c r="M248" s="96"/>
      <c r="N248" s="90">
        <f t="shared" si="10"/>
        <v>0.35</v>
      </c>
      <c r="O248" s="90">
        <f t="shared" si="11"/>
        <v>0.1538461538</v>
      </c>
      <c r="P248" s="91">
        <f t="shared" si="12"/>
        <v>0.2857142857</v>
      </c>
      <c r="Q248" s="92">
        <v>0.10344827586206896</v>
      </c>
      <c r="R248" s="92">
        <v>0.45901639344262296</v>
      </c>
      <c r="S248" s="92"/>
      <c r="T248" s="93"/>
      <c r="U248" s="102"/>
      <c r="V248" s="103"/>
      <c r="W248" s="103"/>
      <c r="X248" s="103"/>
      <c r="Y248" s="49"/>
      <c r="Z248" s="31">
        <v>28.0</v>
      </c>
      <c r="AA248" s="32">
        <v>52.0</v>
      </c>
      <c r="AB248" s="5">
        <v>6.0</v>
      </c>
      <c r="AC248" s="6">
        <v>33.0</v>
      </c>
      <c r="AD248" s="83"/>
      <c r="AE248" s="49"/>
      <c r="AF248" s="84"/>
      <c r="AG248" s="30" t="s">
        <v>265</v>
      </c>
      <c r="AH248" s="31">
        <v>28.0</v>
      </c>
      <c r="AI248" s="32">
        <v>52.0</v>
      </c>
      <c r="AJ248" s="5">
        <v>6.0</v>
      </c>
      <c r="AK248" s="6">
        <v>33.0</v>
      </c>
      <c r="AL248" s="84">
        <f t="shared" si="13"/>
        <v>0.5409836066</v>
      </c>
      <c r="AM248" s="84">
        <f t="shared" si="14"/>
        <v>0.8965517241</v>
      </c>
      <c r="AN248" s="84">
        <f t="shared" si="15"/>
        <v>0.7142857143</v>
      </c>
      <c r="AO248" s="84">
        <f t="shared" si="16"/>
        <v>0.6716420768</v>
      </c>
      <c r="AP248" s="84">
        <f t="shared" si="17"/>
        <v>0.04264363745</v>
      </c>
      <c r="AQ248" s="84"/>
      <c r="AR248" s="84"/>
      <c r="AS248" s="30" t="s">
        <v>212</v>
      </c>
      <c r="AT248" s="31">
        <v>231.0</v>
      </c>
      <c r="AU248" s="32">
        <v>125.0</v>
      </c>
      <c r="AV248" s="5">
        <v>90.0</v>
      </c>
      <c r="AW248" s="6">
        <v>155.0</v>
      </c>
      <c r="AX248" s="84">
        <v>0.48193916349809884</v>
      </c>
      <c r="AY248" s="84">
        <v>0.6753846153846154</v>
      </c>
      <c r="AZ248" s="84">
        <v>0.5558166862514688</v>
      </c>
      <c r="BA248" s="84">
        <v>0.5524897537935067</v>
      </c>
      <c r="BB248" s="84">
        <v>0.0033269324579621173</v>
      </c>
    </row>
    <row r="249" ht="12.75" customHeight="1">
      <c r="A249" s="30" t="s">
        <v>266</v>
      </c>
      <c r="B249" s="68">
        <f t="shared" si="1"/>
        <v>57</v>
      </c>
      <c r="C249" s="69">
        <f t="shared" si="2"/>
        <v>55</v>
      </c>
      <c r="D249" s="68">
        <f t="shared" si="3"/>
        <v>8</v>
      </c>
      <c r="E249" s="69">
        <f t="shared" si="4"/>
        <v>47</v>
      </c>
      <c r="F249" s="85">
        <f t="shared" si="5"/>
        <v>0.5089285714</v>
      </c>
      <c r="G249" s="86">
        <f t="shared" si="6"/>
        <v>0.1454545455</v>
      </c>
      <c r="H249" s="87">
        <f t="shared" si="7"/>
        <v>0.3892215569</v>
      </c>
      <c r="I249" s="88">
        <f t="shared" si="8"/>
        <v>0.622754491</v>
      </c>
      <c r="J249" s="74">
        <f t="shared" si="9"/>
        <v>0.4910714286</v>
      </c>
      <c r="K249" s="96"/>
      <c r="L249" s="96"/>
      <c r="M249" s="96"/>
      <c r="N249" s="90">
        <f t="shared" si="10"/>
        <v>0.5089285714</v>
      </c>
      <c r="O249" s="90">
        <f t="shared" si="11"/>
        <v>0.1454545455</v>
      </c>
      <c r="P249" s="91">
        <f t="shared" si="12"/>
        <v>0.3892215569</v>
      </c>
      <c r="Q249" s="92">
        <v>0.12698412698412698</v>
      </c>
      <c r="R249" s="92">
        <v>0.5480769230769231</v>
      </c>
      <c r="S249" s="92"/>
      <c r="T249" s="93"/>
      <c r="U249" s="102"/>
      <c r="V249" s="103"/>
      <c r="W249" s="103"/>
      <c r="X249" s="103"/>
      <c r="Y249" s="49"/>
      <c r="Z249" s="31">
        <v>57.0</v>
      </c>
      <c r="AA249" s="32">
        <v>55.0</v>
      </c>
      <c r="AB249" s="5">
        <v>8.0</v>
      </c>
      <c r="AC249" s="6">
        <v>47.0</v>
      </c>
      <c r="AD249" s="83"/>
      <c r="AE249" s="49"/>
      <c r="AF249" s="84"/>
      <c r="AG249" s="30" t="s">
        <v>266</v>
      </c>
      <c r="AH249" s="31">
        <v>57.0</v>
      </c>
      <c r="AI249" s="32">
        <v>55.0</v>
      </c>
      <c r="AJ249" s="5">
        <v>8.0</v>
      </c>
      <c r="AK249" s="6">
        <v>47.0</v>
      </c>
      <c r="AL249" s="84">
        <f t="shared" si="13"/>
        <v>0.4519230769</v>
      </c>
      <c r="AM249" s="84">
        <f t="shared" si="14"/>
        <v>0.873015873</v>
      </c>
      <c r="AN249" s="84">
        <f t="shared" si="15"/>
        <v>0.6107784431</v>
      </c>
      <c r="AO249" s="84">
        <f t="shared" si="16"/>
        <v>0.6068719114</v>
      </c>
      <c r="AP249" s="84">
        <f t="shared" si="17"/>
        <v>0.003906531734</v>
      </c>
      <c r="AQ249" s="84"/>
      <c r="AR249" s="84"/>
      <c r="AS249" s="30" t="s">
        <v>124</v>
      </c>
      <c r="AT249" s="31">
        <v>197.0</v>
      </c>
      <c r="AU249" s="32">
        <v>70.0</v>
      </c>
      <c r="AV249" s="5">
        <v>93.0</v>
      </c>
      <c r="AW249" s="6">
        <v>96.0</v>
      </c>
      <c r="AX249" s="84">
        <v>0.27606177606177607</v>
      </c>
      <c r="AY249" s="84">
        <v>0.5362776025236593</v>
      </c>
      <c r="AZ249" s="84">
        <v>0.37485029940119763</v>
      </c>
      <c r="BA249" s="84">
        <v>0.37136117843489275</v>
      </c>
      <c r="BB249" s="84">
        <v>0.0034891209663048817</v>
      </c>
    </row>
    <row r="250" ht="12.75" customHeight="1">
      <c r="A250" s="30" t="s">
        <v>267</v>
      </c>
      <c r="B250" s="68">
        <f t="shared" si="1"/>
        <v>89</v>
      </c>
      <c r="C250" s="69">
        <f t="shared" si="2"/>
        <v>38</v>
      </c>
      <c r="D250" s="68">
        <f t="shared" si="3"/>
        <v>60</v>
      </c>
      <c r="E250" s="69">
        <f t="shared" si="4"/>
        <v>72</v>
      </c>
      <c r="F250" s="85">
        <f t="shared" si="5"/>
        <v>0.7007874016</v>
      </c>
      <c r="G250" s="86">
        <f t="shared" si="6"/>
        <v>0.4545454545</v>
      </c>
      <c r="H250" s="87">
        <f t="shared" si="7"/>
        <v>0.5752895753</v>
      </c>
      <c r="I250" s="88">
        <f t="shared" si="8"/>
        <v>0.6216216216</v>
      </c>
      <c r="J250" s="74">
        <f t="shared" si="9"/>
        <v>1.039370079</v>
      </c>
      <c r="K250" s="96"/>
      <c r="L250" s="96"/>
      <c r="M250" s="96"/>
      <c r="N250" s="90">
        <f t="shared" si="10"/>
        <v>0.7007874016</v>
      </c>
      <c r="O250" s="90">
        <f t="shared" si="11"/>
        <v>0.4545454545</v>
      </c>
      <c r="P250" s="91">
        <f t="shared" si="12"/>
        <v>0.5752895753</v>
      </c>
      <c r="Q250" s="92">
        <v>0.6122448979591837</v>
      </c>
      <c r="R250" s="92">
        <v>0.5527950310559007</v>
      </c>
      <c r="S250" s="92"/>
      <c r="T250" s="93"/>
      <c r="U250" s="102"/>
      <c r="V250" s="103"/>
      <c r="W250" s="103"/>
      <c r="X250" s="103"/>
      <c r="Y250" s="49"/>
      <c r="Z250" s="31">
        <v>89.0</v>
      </c>
      <c r="AA250" s="32">
        <v>38.0</v>
      </c>
      <c r="AB250" s="5">
        <v>60.0</v>
      </c>
      <c r="AC250" s="6">
        <v>72.0</v>
      </c>
      <c r="AD250" s="83"/>
      <c r="AE250" s="49"/>
      <c r="AF250" s="84"/>
      <c r="AG250" s="30" t="s">
        <v>267</v>
      </c>
      <c r="AH250" s="31">
        <v>89.0</v>
      </c>
      <c r="AI250" s="32">
        <v>38.0</v>
      </c>
      <c r="AJ250" s="5">
        <v>60.0</v>
      </c>
      <c r="AK250" s="6">
        <v>72.0</v>
      </c>
      <c r="AL250" s="84">
        <f t="shared" si="13"/>
        <v>0.4472049689</v>
      </c>
      <c r="AM250" s="84">
        <f t="shared" si="14"/>
        <v>0.387755102</v>
      </c>
      <c r="AN250" s="84">
        <f t="shared" si="15"/>
        <v>0.4247104247</v>
      </c>
      <c r="AO250" s="84">
        <f t="shared" si="16"/>
        <v>0.423994877</v>
      </c>
      <c r="AP250" s="84">
        <f t="shared" si="17"/>
        <v>0.0007155477273</v>
      </c>
      <c r="AQ250" s="84"/>
      <c r="AR250" s="84"/>
      <c r="AS250" s="2" t="s">
        <v>39</v>
      </c>
      <c r="AT250" s="3">
        <v>224.0</v>
      </c>
      <c r="AU250" s="4">
        <v>99.0</v>
      </c>
      <c r="AV250" s="5">
        <v>95.0</v>
      </c>
      <c r="AW250" s="6">
        <v>93.0</v>
      </c>
      <c r="AX250" s="84">
        <v>0.46179401993355484</v>
      </c>
      <c r="AY250" s="84">
        <v>0.7868852459016393</v>
      </c>
      <c r="AZ250" s="84">
        <v>0.5847107438016529</v>
      </c>
      <c r="BA250" s="84">
        <v>0.5811510385316704</v>
      </c>
      <c r="BB250" s="84">
        <v>0.003559705269982505</v>
      </c>
    </row>
    <row r="251" ht="12.75" customHeight="1">
      <c r="A251" s="30" t="s">
        <v>268</v>
      </c>
      <c r="B251" s="68">
        <f t="shared" si="1"/>
        <v>320</v>
      </c>
      <c r="C251" s="69">
        <f t="shared" si="2"/>
        <v>146</v>
      </c>
      <c r="D251" s="68">
        <f t="shared" si="3"/>
        <v>185</v>
      </c>
      <c r="E251" s="69">
        <f t="shared" si="4"/>
        <v>252</v>
      </c>
      <c r="F251" s="85">
        <f t="shared" si="5"/>
        <v>0.686695279</v>
      </c>
      <c r="G251" s="86">
        <f t="shared" si="6"/>
        <v>0.4233409611</v>
      </c>
      <c r="H251" s="87">
        <f t="shared" si="7"/>
        <v>0.5592469546</v>
      </c>
      <c r="I251" s="88">
        <f t="shared" si="8"/>
        <v>0.6334440753</v>
      </c>
      <c r="J251" s="74">
        <f t="shared" si="9"/>
        <v>0.9377682403</v>
      </c>
      <c r="K251" s="96"/>
      <c r="L251" s="96"/>
      <c r="M251" s="96"/>
      <c r="N251" s="90">
        <f t="shared" si="10"/>
        <v>0.686695279</v>
      </c>
      <c r="O251" s="90">
        <f t="shared" si="11"/>
        <v>0.4233409611</v>
      </c>
      <c r="P251" s="91">
        <f t="shared" si="12"/>
        <v>0.5592469546</v>
      </c>
      <c r="Q251" s="92">
        <v>0.5589123867069486</v>
      </c>
      <c r="R251" s="92">
        <v>0.5594405594405595</v>
      </c>
      <c r="S251" s="92"/>
      <c r="T251" s="93"/>
      <c r="U251" s="102"/>
      <c r="V251" s="103"/>
      <c r="W251" s="103"/>
      <c r="X251" s="103"/>
      <c r="Y251" s="49"/>
      <c r="Z251" s="31">
        <v>320.0</v>
      </c>
      <c r="AA251" s="32">
        <v>146.0</v>
      </c>
      <c r="AB251" s="5">
        <v>185.0</v>
      </c>
      <c r="AC251" s="6">
        <v>252.0</v>
      </c>
      <c r="AD251" s="83"/>
      <c r="AE251" s="49"/>
      <c r="AF251" s="84"/>
      <c r="AG251" s="30" t="s">
        <v>268</v>
      </c>
      <c r="AH251" s="31">
        <v>320.0</v>
      </c>
      <c r="AI251" s="32">
        <v>146.0</v>
      </c>
      <c r="AJ251" s="5">
        <v>185.0</v>
      </c>
      <c r="AK251" s="6">
        <v>252.0</v>
      </c>
      <c r="AL251" s="84">
        <f t="shared" si="13"/>
        <v>0.4405594406</v>
      </c>
      <c r="AM251" s="84">
        <f t="shared" si="14"/>
        <v>0.4410876133</v>
      </c>
      <c r="AN251" s="84">
        <f t="shared" si="15"/>
        <v>0.4407530454</v>
      </c>
      <c r="AO251" s="84">
        <f t="shared" si="16"/>
        <v>0.4395857142</v>
      </c>
      <c r="AP251" s="84">
        <f t="shared" si="17"/>
        <v>0.001167331221</v>
      </c>
      <c r="AQ251" s="84"/>
      <c r="AR251" s="84"/>
      <c r="AS251" s="2" t="s">
        <v>63</v>
      </c>
      <c r="AT251" s="3">
        <v>480.0</v>
      </c>
      <c r="AU251" s="4">
        <v>332.0</v>
      </c>
      <c r="AV251" s="5">
        <v>245.0</v>
      </c>
      <c r="AW251" s="6">
        <v>611.0</v>
      </c>
      <c r="AX251" s="84">
        <v>0.22482435597189696</v>
      </c>
      <c r="AY251" s="84">
        <v>0.5057471264367817</v>
      </c>
      <c r="AZ251" s="84">
        <v>0.3313953488372093</v>
      </c>
      <c r="BA251" s="84">
        <v>0.3277992684142238</v>
      </c>
      <c r="BB251" s="84">
        <v>0.0035960804229854815</v>
      </c>
    </row>
    <row r="252" ht="12.75" customHeight="1">
      <c r="A252" s="30" t="s">
        <v>269</v>
      </c>
      <c r="B252" s="68">
        <f t="shared" si="1"/>
        <v>314</v>
      </c>
      <c r="C252" s="69">
        <f t="shared" si="2"/>
        <v>134</v>
      </c>
      <c r="D252" s="68">
        <f t="shared" si="3"/>
        <v>170</v>
      </c>
      <c r="E252" s="69">
        <f t="shared" si="4"/>
        <v>272</v>
      </c>
      <c r="F252" s="85">
        <f t="shared" si="5"/>
        <v>0.7008928571</v>
      </c>
      <c r="G252" s="86">
        <f t="shared" si="6"/>
        <v>0.3846153846</v>
      </c>
      <c r="H252" s="87">
        <f t="shared" si="7"/>
        <v>0.5438202247</v>
      </c>
      <c r="I252" s="88">
        <f t="shared" si="8"/>
        <v>0.6584269663</v>
      </c>
      <c r="J252" s="74">
        <f t="shared" si="9"/>
        <v>0.9866071429</v>
      </c>
      <c r="K252" s="96"/>
      <c r="L252" s="96"/>
      <c r="M252" s="96"/>
      <c r="N252" s="90">
        <f t="shared" si="10"/>
        <v>0.7008928571</v>
      </c>
      <c r="O252" s="90">
        <f t="shared" si="11"/>
        <v>0.3846153846</v>
      </c>
      <c r="P252" s="91">
        <f t="shared" si="12"/>
        <v>0.5438202247</v>
      </c>
      <c r="Q252" s="92">
        <v>0.5592105263157895</v>
      </c>
      <c r="R252" s="92">
        <v>0.5358361774744027</v>
      </c>
      <c r="S252" s="92"/>
      <c r="T252" s="93"/>
      <c r="U252" s="102"/>
      <c r="V252" s="103"/>
      <c r="W252" s="103"/>
      <c r="X252" s="103"/>
      <c r="Y252" s="49"/>
      <c r="Z252" s="31">
        <v>314.0</v>
      </c>
      <c r="AA252" s="32">
        <v>134.0</v>
      </c>
      <c r="AB252" s="5">
        <v>170.0</v>
      </c>
      <c r="AC252" s="6">
        <v>272.0</v>
      </c>
      <c r="AD252" s="83"/>
      <c r="AE252" s="49"/>
      <c r="AF252" s="84"/>
      <c r="AG252" s="30" t="s">
        <v>269</v>
      </c>
      <c r="AH252" s="31">
        <v>314.0</v>
      </c>
      <c r="AI252" s="32">
        <v>134.0</v>
      </c>
      <c r="AJ252" s="5">
        <v>170.0</v>
      </c>
      <c r="AK252" s="6">
        <v>272.0</v>
      </c>
      <c r="AL252" s="84">
        <f t="shared" si="13"/>
        <v>0.4641638225</v>
      </c>
      <c r="AM252" s="84">
        <f t="shared" si="14"/>
        <v>0.4407894737</v>
      </c>
      <c r="AN252" s="84">
        <f t="shared" si="15"/>
        <v>0.4561797753</v>
      </c>
      <c r="AO252" s="84">
        <f t="shared" si="16"/>
        <v>0.4543290403</v>
      </c>
      <c r="AP252" s="84">
        <f t="shared" si="17"/>
        <v>0.001850734966</v>
      </c>
      <c r="AQ252" s="84"/>
      <c r="AR252" s="84"/>
      <c r="AS252" s="2" t="s">
        <v>23</v>
      </c>
      <c r="AT252" s="3">
        <v>516.0</v>
      </c>
      <c r="AU252" s="4">
        <v>230.0</v>
      </c>
      <c r="AV252" s="5">
        <v>154.0</v>
      </c>
      <c r="AW252" s="6">
        <v>251.0</v>
      </c>
      <c r="AX252" s="84">
        <v>0.46540880503144655</v>
      </c>
      <c r="AY252" s="84">
        <v>0.6751269035532995</v>
      </c>
      <c r="AZ252" s="84">
        <v>0.545631067961165</v>
      </c>
      <c r="BA252" s="84">
        <v>0.5419919183232769</v>
      </c>
      <c r="BB252" s="84">
        <v>0.0036391496378881394</v>
      </c>
    </row>
    <row r="253" ht="12.75" customHeight="1">
      <c r="A253" s="30" t="s">
        <v>270</v>
      </c>
      <c r="B253" s="68">
        <f t="shared" si="1"/>
        <v>116</v>
      </c>
      <c r="C253" s="69">
        <f t="shared" si="2"/>
        <v>50</v>
      </c>
      <c r="D253" s="68">
        <f t="shared" si="3"/>
        <v>38</v>
      </c>
      <c r="E253" s="69">
        <f t="shared" si="4"/>
        <v>55</v>
      </c>
      <c r="F253" s="85">
        <f t="shared" si="5"/>
        <v>0.6987951807</v>
      </c>
      <c r="G253" s="86">
        <f t="shared" si="6"/>
        <v>0.4086021505</v>
      </c>
      <c r="H253" s="87">
        <f t="shared" si="7"/>
        <v>0.5945945946</v>
      </c>
      <c r="I253" s="88">
        <f t="shared" si="8"/>
        <v>0.6602316602</v>
      </c>
      <c r="J253" s="74">
        <f t="shared" si="9"/>
        <v>0.5602409639</v>
      </c>
      <c r="K253" s="96"/>
      <c r="L253" s="96"/>
      <c r="M253" s="96"/>
      <c r="N253" s="90">
        <f t="shared" si="10"/>
        <v>0.6987951807</v>
      </c>
      <c r="O253" s="90">
        <f t="shared" si="11"/>
        <v>0.4086021505</v>
      </c>
      <c r="P253" s="91">
        <f t="shared" si="12"/>
        <v>0.5945945946</v>
      </c>
      <c r="Q253" s="92">
        <v>0.4318181818181818</v>
      </c>
      <c r="R253" s="92">
        <v>0.6783625730994152</v>
      </c>
      <c r="S253" s="92"/>
      <c r="T253" s="93"/>
      <c r="U253" s="102"/>
      <c r="V253" s="103"/>
      <c r="W253" s="103"/>
      <c r="X253" s="103"/>
      <c r="Y253" s="49"/>
      <c r="Z253" s="31">
        <v>116.0</v>
      </c>
      <c r="AA253" s="32">
        <v>50.0</v>
      </c>
      <c r="AB253" s="5">
        <v>38.0</v>
      </c>
      <c r="AC253" s="6">
        <v>55.0</v>
      </c>
      <c r="AD253" s="83"/>
      <c r="AE253" s="49"/>
      <c r="AF253" s="84"/>
      <c r="AG253" s="30" t="s">
        <v>270</v>
      </c>
      <c r="AH253" s="31">
        <v>116.0</v>
      </c>
      <c r="AI253" s="32">
        <v>50.0</v>
      </c>
      <c r="AJ253" s="5">
        <v>38.0</v>
      </c>
      <c r="AK253" s="6">
        <v>55.0</v>
      </c>
      <c r="AL253" s="84">
        <f t="shared" si="13"/>
        <v>0.3216374269</v>
      </c>
      <c r="AM253" s="84">
        <f t="shared" si="14"/>
        <v>0.5681818182</v>
      </c>
      <c r="AN253" s="84">
        <f t="shared" si="15"/>
        <v>0.4054054054</v>
      </c>
      <c r="AO253" s="84">
        <f t="shared" si="16"/>
        <v>0.4118695347</v>
      </c>
      <c r="AP253" s="84">
        <f t="shared" si="17"/>
        <v>-0.006464129326</v>
      </c>
      <c r="AQ253" s="84"/>
      <c r="AR253" s="84"/>
      <c r="AS253" s="30" t="s">
        <v>166</v>
      </c>
      <c r="AT253" s="31">
        <v>293.0</v>
      </c>
      <c r="AU253" s="32">
        <v>228.0</v>
      </c>
      <c r="AV253" s="5">
        <v>113.0</v>
      </c>
      <c r="AW253" s="6">
        <v>261.0</v>
      </c>
      <c r="AX253" s="84">
        <v>0.3469387755102041</v>
      </c>
      <c r="AY253" s="84">
        <v>0.48717948717948717</v>
      </c>
      <c r="AZ253" s="84">
        <v>0.4014962593516209</v>
      </c>
      <c r="BA253" s="84">
        <v>0.39776005938252224</v>
      </c>
      <c r="BB253" s="84">
        <v>0.003736199969098686</v>
      </c>
    </row>
    <row r="254" ht="12.75" customHeight="1">
      <c r="A254" s="30" t="s">
        <v>271</v>
      </c>
      <c r="B254" s="68">
        <f t="shared" si="1"/>
        <v>87</v>
      </c>
      <c r="C254" s="69">
        <f t="shared" si="2"/>
        <v>114</v>
      </c>
      <c r="D254" s="68">
        <f t="shared" si="3"/>
        <v>40</v>
      </c>
      <c r="E254" s="69">
        <f t="shared" si="4"/>
        <v>191</v>
      </c>
      <c r="F254" s="85">
        <f t="shared" si="5"/>
        <v>0.4328358209</v>
      </c>
      <c r="G254" s="86">
        <f t="shared" si="6"/>
        <v>0.1731601732</v>
      </c>
      <c r="H254" s="87">
        <f t="shared" si="7"/>
        <v>0.2939814815</v>
      </c>
      <c r="I254" s="88">
        <f t="shared" si="8"/>
        <v>0.6435185185</v>
      </c>
      <c r="J254" s="74">
        <f t="shared" si="9"/>
        <v>1.149253731</v>
      </c>
      <c r="K254" s="96"/>
      <c r="L254" s="96"/>
      <c r="M254" s="96"/>
      <c r="N254" s="90">
        <f t="shared" si="10"/>
        <v>0.4328358209</v>
      </c>
      <c r="O254" s="90">
        <f t="shared" si="11"/>
        <v>0.1731601732</v>
      </c>
      <c r="P254" s="91">
        <f t="shared" si="12"/>
        <v>0.2939814815</v>
      </c>
      <c r="Q254" s="92">
        <v>0.2597402597402597</v>
      </c>
      <c r="R254" s="92">
        <v>0.3129496402877698</v>
      </c>
      <c r="S254" s="92"/>
      <c r="T254" s="93"/>
      <c r="U254" s="102"/>
      <c r="V254" s="103"/>
      <c r="W254" s="103"/>
      <c r="X254" s="103"/>
      <c r="Y254" s="49"/>
      <c r="Z254" s="31">
        <v>87.0</v>
      </c>
      <c r="AA254" s="32">
        <v>114.0</v>
      </c>
      <c r="AB254" s="5">
        <v>40.0</v>
      </c>
      <c r="AC254" s="6">
        <v>191.0</v>
      </c>
      <c r="AD254" s="83"/>
      <c r="AE254" s="49"/>
      <c r="AF254" s="84"/>
      <c r="AG254" s="30" t="s">
        <v>271</v>
      </c>
      <c r="AH254" s="31">
        <v>87.0</v>
      </c>
      <c r="AI254" s="32">
        <v>114.0</v>
      </c>
      <c r="AJ254" s="5">
        <v>40.0</v>
      </c>
      <c r="AK254" s="6">
        <v>191.0</v>
      </c>
      <c r="AL254" s="84">
        <f t="shared" si="13"/>
        <v>0.6870503597</v>
      </c>
      <c r="AM254" s="84">
        <f t="shared" si="14"/>
        <v>0.7402597403</v>
      </c>
      <c r="AN254" s="84">
        <f t="shared" si="15"/>
        <v>0.7060185185</v>
      </c>
      <c r="AO254" s="84">
        <f t="shared" si="16"/>
        <v>0.705615076</v>
      </c>
      <c r="AP254" s="84">
        <f t="shared" si="17"/>
        <v>0.0004034425548</v>
      </c>
      <c r="AQ254" s="84"/>
      <c r="AR254" s="84"/>
      <c r="AS254" s="30" t="s">
        <v>325</v>
      </c>
      <c r="AT254" s="31">
        <v>57.0</v>
      </c>
      <c r="AU254" s="32">
        <v>48.0</v>
      </c>
      <c r="AV254" s="5">
        <v>20.0</v>
      </c>
      <c r="AW254" s="6">
        <v>84.0</v>
      </c>
      <c r="AX254" s="84">
        <v>0.42516268980477223</v>
      </c>
      <c r="AY254" s="84">
        <v>0.5366666666666666</v>
      </c>
      <c r="AZ254" s="84">
        <v>0.469119579500657</v>
      </c>
      <c r="BA254" s="84">
        <v>0.4653322414244395</v>
      </c>
      <c r="BB254" s="84">
        <v>0.0037873380762175057</v>
      </c>
    </row>
    <row r="255" ht="12.75" customHeight="1">
      <c r="A255" s="30" t="s">
        <v>272</v>
      </c>
      <c r="B255" s="68">
        <f t="shared" si="1"/>
        <v>70</v>
      </c>
      <c r="C255" s="69">
        <f t="shared" si="2"/>
        <v>41</v>
      </c>
      <c r="D255" s="68">
        <f t="shared" si="3"/>
        <v>22</v>
      </c>
      <c r="E255" s="69">
        <f t="shared" si="4"/>
        <v>76</v>
      </c>
      <c r="F255" s="85">
        <f t="shared" si="5"/>
        <v>0.6306306306</v>
      </c>
      <c r="G255" s="86">
        <f t="shared" si="6"/>
        <v>0.2244897959</v>
      </c>
      <c r="H255" s="87">
        <f t="shared" si="7"/>
        <v>0.4401913876</v>
      </c>
      <c r="I255" s="88">
        <f t="shared" si="8"/>
        <v>0.6985645933</v>
      </c>
      <c r="J255" s="74">
        <f t="shared" si="9"/>
        <v>0.8828828829</v>
      </c>
      <c r="K255" s="96"/>
      <c r="L255" s="96"/>
      <c r="M255" s="96"/>
      <c r="N255" s="90">
        <f t="shared" si="10"/>
        <v>0.6306306306</v>
      </c>
      <c r="O255" s="90">
        <f t="shared" si="11"/>
        <v>0.2244897959</v>
      </c>
      <c r="P255" s="91">
        <f t="shared" si="12"/>
        <v>0.4401913876</v>
      </c>
      <c r="Q255" s="92">
        <v>0.3492063492063492</v>
      </c>
      <c r="R255" s="92">
        <v>0.4794520547945205</v>
      </c>
      <c r="S255" s="92"/>
      <c r="T255" s="93"/>
      <c r="U255" s="102"/>
      <c r="V255" s="103"/>
      <c r="W255" s="103"/>
      <c r="X255" s="103"/>
      <c r="Y255" s="49"/>
      <c r="Z255" s="31">
        <v>70.0</v>
      </c>
      <c r="AA255" s="32">
        <v>41.0</v>
      </c>
      <c r="AB255" s="5">
        <v>22.0</v>
      </c>
      <c r="AC255" s="6">
        <v>76.0</v>
      </c>
      <c r="AD255" s="83"/>
      <c r="AE255" s="49"/>
      <c r="AF255" s="84"/>
      <c r="AG255" s="30" t="s">
        <v>272</v>
      </c>
      <c r="AH255" s="31">
        <v>70.0</v>
      </c>
      <c r="AI255" s="32">
        <v>41.0</v>
      </c>
      <c r="AJ255" s="5">
        <v>22.0</v>
      </c>
      <c r="AK255" s="6">
        <v>76.0</v>
      </c>
      <c r="AL255" s="84">
        <f t="shared" si="13"/>
        <v>0.5205479452</v>
      </c>
      <c r="AM255" s="84">
        <f t="shared" si="14"/>
        <v>0.6507936508</v>
      </c>
      <c r="AN255" s="84">
        <f t="shared" si="15"/>
        <v>0.5598086124</v>
      </c>
      <c r="AO255" s="84">
        <f t="shared" si="16"/>
        <v>0.5676686652</v>
      </c>
      <c r="AP255" s="84">
        <f t="shared" si="17"/>
        <v>-0.007860052774</v>
      </c>
      <c r="AQ255" s="84"/>
      <c r="AR255" s="84"/>
      <c r="AS255" s="30" t="s">
        <v>227</v>
      </c>
      <c r="AT255" s="31">
        <v>418.0</v>
      </c>
      <c r="AU255" s="32">
        <v>328.0</v>
      </c>
      <c r="AV255" s="5">
        <v>123.0</v>
      </c>
      <c r="AW255" s="6">
        <v>354.0</v>
      </c>
      <c r="AX255" s="84">
        <v>0.2974683544303797</v>
      </c>
      <c r="AY255" s="84">
        <v>0.40064102564102566</v>
      </c>
      <c r="AZ255" s="84">
        <v>0.3384223918575064</v>
      </c>
      <c r="BA255" s="84">
        <v>0.3345454130006491</v>
      </c>
      <c r="BB255" s="84">
        <v>0.0038769788568572827</v>
      </c>
    </row>
    <row r="256" ht="12.75" customHeight="1">
      <c r="A256" s="30" t="s">
        <v>273</v>
      </c>
      <c r="B256" s="68">
        <f t="shared" si="1"/>
        <v>32</v>
      </c>
      <c r="C256" s="69">
        <f t="shared" si="2"/>
        <v>8</v>
      </c>
      <c r="D256" s="68">
        <f t="shared" si="3"/>
        <v>7</v>
      </c>
      <c r="E256" s="69">
        <f t="shared" si="4"/>
        <v>5</v>
      </c>
      <c r="F256" s="85">
        <f t="shared" si="5"/>
        <v>0.8</v>
      </c>
      <c r="G256" s="86">
        <f t="shared" si="6"/>
        <v>0.5833333333</v>
      </c>
      <c r="H256" s="87">
        <f t="shared" si="7"/>
        <v>0.75</v>
      </c>
      <c r="I256" s="88">
        <f t="shared" si="8"/>
        <v>0.7115384615</v>
      </c>
      <c r="J256" s="74">
        <f t="shared" si="9"/>
        <v>0.3</v>
      </c>
      <c r="K256" s="96"/>
      <c r="L256" s="96"/>
      <c r="M256" s="96"/>
      <c r="N256" s="90">
        <f t="shared" si="10"/>
        <v>0.8</v>
      </c>
      <c r="O256" s="90">
        <f t="shared" si="11"/>
        <v>0.5833333333</v>
      </c>
      <c r="P256" s="91">
        <f t="shared" si="12"/>
        <v>0.75</v>
      </c>
      <c r="Q256" s="92">
        <v>0.4666666666666667</v>
      </c>
      <c r="R256" s="92">
        <v>0.8648648648648649</v>
      </c>
      <c r="S256" s="92"/>
      <c r="T256" s="93"/>
      <c r="U256" s="102"/>
      <c r="V256" s="103"/>
      <c r="W256" s="103"/>
      <c r="X256" s="103"/>
      <c r="Y256" s="49"/>
      <c r="Z256" s="31">
        <v>32.0</v>
      </c>
      <c r="AA256" s="32">
        <v>8.0</v>
      </c>
      <c r="AB256" s="5">
        <v>7.0</v>
      </c>
      <c r="AC256" s="6">
        <v>5.0</v>
      </c>
      <c r="AD256" s="83"/>
      <c r="AE256" s="49"/>
      <c r="AF256" s="84"/>
      <c r="AG256" s="30" t="s">
        <v>273</v>
      </c>
      <c r="AH256" s="31">
        <v>32.0</v>
      </c>
      <c r="AI256" s="32">
        <v>8.0</v>
      </c>
      <c r="AJ256" s="5">
        <v>7.0</v>
      </c>
      <c r="AK256" s="6">
        <v>5.0</v>
      </c>
      <c r="AL256" s="84">
        <f t="shared" si="13"/>
        <v>0.1351351351</v>
      </c>
      <c r="AM256" s="84">
        <f t="shared" si="14"/>
        <v>0.5333333333</v>
      </c>
      <c r="AN256" s="84">
        <f t="shared" si="15"/>
        <v>0.25</v>
      </c>
      <c r="AO256" s="84">
        <f t="shared" si="16"/>
        <v>0.281586725</v>
      </c>
      <c r="AP256" s="84">
        <f t="shared" si="17"/>
        <v>-0.03158672505</v>
      </c>
      <c r="AQ256" s="84"/>
      <c r="AR256" s="84"/>
      <c r="AS256" s="2" t="s">
        <v>110</v>
      </c>
      <c r="AT256" s="3">
        <v>357.0</v>
      </c>
      <c r="AU256" s="4">
        <v>132.0</v>
      </c>
      <c r="AV256" s="5">
        <v>164.0</v>
      </c>
      <c r="AW256" s="6">
        <v>186.0</v>
      </c>
      <c r="AX256" s="84">
        <v>0.42978003384094754</v>
      </c>
      <c r="AY256" s="84">
        <v>0.5755968169761273</v>
      </c>
      <c r="AZ256" s="84">
        <v>0.4865702479338843</v>
      </c>
      <c r="BA256" s="84">
        <v>0.4826710207253811</v>
      </c>
      <c r="BB256" s="84">
        <v>0.00389922720850322</v>
      </c>
    </row>
    <row r="257" ht="12.75" customHeight="1">
      <c r="A257" s="30" t="s">
        <v>274</v>
      </c>
      <c r="B257" s="68">
        <f t="shared" si="1"/>
        <v>169</v>
      </c>
      <c r="C257" s="69">
        <f t="shared" si="2"/>
        <v>84</v>
      </c>
      <c r="D257" s="68">
        <f t="shared" si="3"/>
        <v>93</v>
      </c>
      <c r="E257" s="69">
        <f t="shared" si="4"/>
        <v>138</v>
      </c>
      <c r="F257" s="85">
        <f t="shared" si="5"/>
        <v>0.6679841897</v>
      </c>
      <c r="G257" s="86">
        <f t="shared" si="6"/>
        <v>0.4025974026</v>
      </c>
      <c r="H257" s="87">
        <f t="shared" si="7"/>
        <v>0.541322314</v>
      </c>
      <c r="I257" s="88">
        <f t="shared" si="8"/>
        <v>0.6342975207</v>
      </c>
      <c r="J257" s="74">
        <f t="shared" si="9"/>
        <v>0.9130434783</v>
      </c>
      <c r="K257" s="96"/>
      <c r="L257" s="96"/>
      <c r="M257" s="96"/>
      <c r="N257" s="90">
        <f t="shared" si="10"/>
        <v>0.6679841897</v>
      </c>
      <c r="O257" s="90">
        <f t="shared" si="11"/>
        <v>0.4025974026</v>
      </c>
      <c r="P257" s="91">
        <f t="shared" si="12"/>
        <v>0.541322314</v>
      </c>
      <c r="Q257" s="92">
        <v>0.5254237288135594</v>
      </c>
      <c r="R257" s="92">
        <v>0.5504885993485342</v>
      </c>
      <c r="S257" s="92"/>
      <c r="T257" s="93"/>
      <c r="U257" s="102"/>
      <c r="V257" s="103"/>
      <c r="W257" s="103"/>
      <c r="X257" s="103"/>
      <c r="Y257" s="49"/>
      <c r="Z257" s="31">
        <v>169.0</v>
      </c>
      <c r="AA257" s="32">
        <v>84.0</v>
      </c>
      <c r="AB257" s="5">
        <v>93.0</v>
      </c>
      <c r="AC257" s="6">
        <v>138.0</v>
      </c>
      <c r="AD257" s="83"/>
      <c r="AE257" s="49"/>
      <c r="AF257" s="84"/>
      <c r="AG257" s="30" t="s">
        <v>274</v>
      </c>
      <c r="AH257" s="31">
        <v>169.0</v>
      </c>
      <c r="AI257" s="32">
        <v>84.0</v>
      </c>
      <c r="AJ257" s="5">
        <v>93.0</v>
      </c>
      <c r="AK257" s="6">
        <v>138.0</v>
      </c>
      <c r="AL257" s="84">
        <f t="shared" si="13"/>
        <v>0.4495114007</v>
      </c>
      <c r="AM257" s="84">
        <f t="shared" si="14"/>
        <v>0.4745762712</v>
      </c>
      <c r="AN257" s="84">
        <f t="shared" si="15"/>
        <v>0.458677686</v>
      </c>
      <c r="AO257" s="84">
        <f t="shared" si="16"/>
        <v>0.4576347919</v>
      </c>
      <c r="AP257" s="84">
        <f t="shared" si="17"/>
        <v>0.001042894042</v>
      </c>
      <c r="AQ257" s="84"/>
      <c r="AR257" s="84"/>
      <c r="AS257" s="30" t="s">
        <v>245</v>
      </c>
      <c r="AT257" s="31">
        <v>67.0</v>
      </c>
      <c r="AU257" s="32">
        <v>3.0</v>
      </c>
      <c r="AV257" s="5">
        <v>64.0</v>
      </c>
      <c r="AW257" s="6">
        <v>6.0</v>
      </c>
      <c r="AX257" s="84">
        <v>0.4519230769230769</v>
      </c>
      <c r="AY257" s="84">
        <v>0.873015873015873</v>
      </c>
      <c r="AZ257" s="84">
        <v>0.6107784431137725</v>
      </c>
      <c r="BA257" s="84">
        <v>0.6068719113797314</v>
      </c>
      <c r="BB257" s="84">
        <v>0.0039065317340410965</v>
      </c>
    </row>
    <row r="258" ht="12.75" customHeight="1">
      <c r="A258" s="30" t="s">
        <v>275</v>
      </c>
      <c r="B258" s="68">
        <f t="shared" si="1"/>
        <v>132</v>
      </c>
      <c r="C258" s="69">
        <f t="shared" si="2"/>
        <v>60</v>
      </c>
      <c r="D258" s="68">
        <f t="shared" si="3"/>
        <v>66</v>
      </c>
      <c r="E258" s="69">
        <f t="shared" si="4"/>
        <v>102</v>
      </c>
      <c r="F258" s="85">
        <f t="shared" si="5"/>
        <v>0.6875</v>
      </c>
      <c r="G258" s="86">
        <f t="shared" si="6"/>
        <v>0.3928571429</v>
      </c>
      <c r="H258" s="87">
        <f t="shared" si="7"/>
        <v>0.55</v>
      </c>
      <c r="I258" s="88">
        <f t="shared" si="8"/>
        <v>0.65</v>
      </c>
      <c r="J258" s="74">
        <f t="shared" si="9"/>
        <v>0.875</v>
      </c>
      <c r="K258" s="96"/>
      <c r="L258" s="96"/>
      <c r="M258" s="96"/>
      <c r="N258" s="90">
        <f t="shared" si="10"/>
        <v>0.6875</v>
      </c>
      <c r="O258" s="90">
        <f t="shared" si="11"/>
        <v>0.3928571429</v>
      </c>
      <c r="P258" s="91">
        <f t="shared" si="12"/>
        <v>0.55</v>
      </c>
      <c r="Q258" s="92">
        <v>0.5238095238095238</v>
      </c>
      <c r="R258" s="92">
        <v>0.5641025641025641</v>
      </c>
      <c r="S258" s="92"/>
      <c r="T258" s="93"/>
      <c r="U258" s="102"/>
      <c r="V258" s="103"/>
      <c r="W258" s="103"/>
      <c r="X258" s="103"/>
      <c r="Y258" s="49"/>
      <c r="Z258" s="31">
        <v>132.0</v>
      </c>
      <c r="AA258" s="32">
        <v>60.0</v>
      </c>
      <c r="AB258" s="5">
        <v>66.0</v>
      </c>
      <c r="AC258" s="6">
        <v>102.0</v>
      </c>
      <c r="AD258" s="83"/>
      <c r="AE258" s="49"/>
      <c r="AF258" s="84"/>
      <c r="AG258" s="30" t="s">
        <v>275</v>
      </c>
      <c r="AH258" s="31">
        <v>132.0</v>
      </c>
      <c r="AI258" s="32">
        <v>60.0</v>
      </c>
      <c r="AJ258" s="5">
        <v>66.0</v>
      </c>
      <c r="AK258" s="6">
        <v>102.0</v>
      </c>
      <c r="AL258" s="84">
        <f t="shared" si="13"/>
        <v>0.4358974359</v>
      </c>
      <c r="AM258" s="84">
        <f t="shared" si="14"/>
        <v>0.4761904762</v>
      </c>
      <c r="AN258" s="84">
        <f t="shared" si="15"/>
        <v>0.45</v>
      </c>
      <c r="AO258" s="84">
        <f t="shared" si="16"/>
        <v>0.4496662001</v>
      </c>
      <c r="AP258" s="84">
        <f t="shared" si="17"/>
        <v>0.0003337998535</v>
      </c>
      <c r="AQ258" s="84"/>
      <c r="AR258" s="84"/>
      <c r="AS258" s="30" t="s">
        <v>205</v>
      </c>
      <c r="AT258" s="31">
        <v>248.0</v>
      </c>
      <c r="AU258" s="32">
        <v>97.0</v>
      </c>
      <c r="AV258" s="5">
        <v>108.0</v>
      </c>
      <c r="AW258" s="6">
        <v>155.0</v>
      </c>
      <c r="AX258" s="84">
        <v>0.20754716981132076</v>
      </c>
      <c r="AY258" s="84">
        <v>0.71875</v>
      </c>
      <c r="AZ258" s="84">
        <v>0.4</v>
      </c>
      <c r="BA258" s="84">
        <v>0.3958967619575472</v>
      </c>
      <c r="BB258" s="84">
        <v>0.004103238042452828</v>
      </c>
    </row>
    <row r="259" ht="12.75" customHeight="1">
      <c r="A259" s="30" t="s">
        <v>276</v>
      </c>
      <c r="B259" s="68">
        <f t="shared" si="1"/>
        <v>98</v>
      </c>
      <c r="C259" s="69">
        <f t="shared" si="2"/>
        <v>49</v>
      </c>
      <c r="D259" s="68">
        <f t="shared" si="3"/>
        <v>66</v>
      </c>
      <c r="E259" s="69">
        <f t="shared" si="4"/>
        <v>71</v>
      </c>
      <c r="F259" s="85">
        <f t="shared" si="5"/>
        <v>0.6666666667</v>
      </c>
      <c r="G259" s="86">
        <f t="shared" si="6"/>
        <v>0.4817518248</v>
      </c>
      <c r="H259" s="87">
        <f t="shared" si="7"/>
        <v>0.5774647887</v>
      </c>
      <c r="I259" s="88">
        <f t="shared" si="8"/>
        <v>0.5950704225</v>
      </c>
      <c r="J259" s="74">
        <f t="shared" si="9"/>
        <v>0.9319727891</v>
      </c>
      <c r="K259" s="96"/>
      <c r="L259" s="96"/>
      <c r="M259" s="96"/>
      <c r="N259" s="90">
        <f t="shared" si="10"/>
        <v>0.6666666667</v>
      </c>
      <c r="O259" s="90">
        <f t="shared" si="11"/>
        <v>0.4817518248</v>
      </c>
      <c r="P259" s="91">
        <f t="shared" si="12"/>
        <v>0.5774647887</v>
      </c>
      <c r="Q259" s="92">
        <v>0.5739130434782609</v>
      </c>
      <c r="R259" s="92">
        <v>0.5798816568047337</v>
      </c>
      <c r="S259" s="92"/>
      <c r="T259" s="93"/>
      <c r="U259" s="102"/>
      <c r="V259" s="103"/>
      <c r="W259" s="103"/>
      <c r="X259" s="103"/>
      <c r="Y259" s="49"/>
      <c r="Z259" s="31">
        <v>98.0</v>
      </c>
      <c r="AA259" s="32">
        <v>49.0</v>
      </c>
      <c r="AB259" s="5">
        <v>66.0</v>
      </c>
      <c r="AC259" s="6">
        <v>71.0</v>
      </c>
      <c r="AD259" s="83"/>
      <c r="AE259" s="49"/>
      <c r="AF259" s="84"/>
      <c r="AG259" s="30" t="s">
        <v>276</v>
      </c>
      <c r="AH259" s="31">
        <v>98.0</v>
      </c>
      <c r="AI259" s="32">
        <v>49.0</v>
      </c>
      <c r="AJ259" s="5">
        <v>66.0</v>
      </c>
      <c r="AK259" s="6">
        <v>71.0</v>
      </c>
      <c r="AL259" s="84">
        <f t="shared" si="13"/>
        <v>0.4201183432</v>
      </c>
      <c r="AM259" s="84">
        <f t="shared" si="14"/>
        <v>0.4260869565</v>
      </c>
      <c r="AN259" s="84">
        <f t="shared" si="15"/>
        <v>0.4225352113</v>
      </c>
      <c r="AO259" s="84">
        <f t="shared" si="16"/>
        <v>0.4211610402</v>
      </c>
      <c r="AP259" s="84">
        <f t="shared" si="17"/>
        <v>0.001374171093</v>
      </c>
      <c r="AQ259" s="84"/>
      <c r="AR259" s="84"/>
      <c r="AS259" s="30" t="s">
        <v>248</v>
      </c>
      <c r="AT259" s="31">
        <v>198.0</v>
      </c>
      <c r="AU259" s="32">
        <v>92.0</v>
      </c>
      <c r="AV259" s="5">
        <v>90.0</v>
      </c>
      <c r="AW259" s="6">
        <v>133.0</v>
      </c>
      <c r="AX259" s="84">
        <v>0.3481848184818482</v>
      </c>
      <c r="AY259" s="84">
        <v>0.782608695652174</v>
      </c>
      <c r="AZ259" s="84">
        <v>0.5123203285420944</v>
      </c>
      <c r="BA259" s="84">
        <v>0.5080730761830966</v>
      </c>
      <c r="BB259" s="84">
        <v>0.004247252358997811</v>
      </c>
    </row>
    <row r="260" ht="12.75" customHeight="1">
      <c r="A260" s="30" t="s">
        <v>277</v>
      </c>
      <c r="B260" s="68">
        <f t="shared" si="1"/>
        <v>121</v>
      </c>
      <c r="C260" s="69">
        <f t="shared" si="2"/>
        <v>158</v>
      </c>
      <c r="D260" s="68">
        <f t="shared" si="3"/>
        <v>43</v>
      </c>
      <c r="E260" s="69">
        <f t="shared" si="4"/>
        <v>265</v>
      </c>
      <c r="F260" s="85">
        <f t="shared" si="5"/>
        <v>0.4336917563</v>
      </c>
      <c r="G260" s="86">
        <f t="shared" si="6"/>
        <v>0.1396103896</v>
      </c>
      <c r="H260" s="87">
        <f t="shared" si="7"/>
        <v>0.2793867121</v>
      </c>
      <c r="I260" s="88">
        <f t="shared" si="8"/>
        <v>0.6575809199</v>
      </c>
      <c r="J260" s="74">
        <f t="shared" si="9"/>
        <v>1.103942652</v>
      </c>
      <c r="K260" s="96"/>
      <c r="L260" s="96"/>
      <c r="M260" s="96"/>
      <c r="N260" s="90">
        <f t="shared" si="10"/>
        <v>0.4336917563</v>
      </c>
      <c r="O260" s="90">
        <f t="shared" si="11"/>
        <v>0.1396103896</v>
      </c>
      <c r="P260" s="91">
        <f t="shared" si="12"/>
        <v>0.2793867121</v>
      </c>
      <c r="Q260" s="92">
        <v>0.21393034825870647</v>
      </c>
      <c r="R260" s="92">
        <v>0.3134715025906736</v>
      </c>
      <c r="S260" s="92"/>
      <c r="T260" s="93"/>
      <c r="U260" s="102"/>
      <c r="V260" s="103"/>
      <c r="W260" s="103"/>
      <c r="X260" s="103"/>
      <c r="Y260" s="49"/>
      <c r="Z260" s="31">
        <v>121.0</v>
      </c>
      <c r="AA260" s="32">
        <v>158.0</v>
      </c>
      <c r="AB260" s="5">
        <v>43.0</v>
      </c>
      <c r="AC260" s="6">
        <v>265.0</v>
      </c>
      <c r="AD260" s="83"/>
      <c r="AE260" s="49"/>
      <c r="AF260" s="84"/>
      <c r="AG260" s="30" t="s">
        <v>277</v>
      </c>
      <c r="AH260" s="31">
        <v>121.0</v>
      </c>
      <c r="AI260" s="32">
        <v>158.0</v>
      </c>
      <c r="AJ260" s="5">
        <v>43.0</v>
      </c>
      <c r="AK260" s="6">
        <v>265.0</v>
      </c>
      <c r="AL260" s="84">
        <f t="shared" si="13"/>
        <v>0.6865284974</v>
      </c>
      <c r="AM260" s="84">
        <f t="shared" si="14"/>
        <v>0.7860696517</v>
      </c>
      <c r="AN260" s="84">
        <f t="shared" si="15"/>
        <v>0.7206132879</v>
      </c>
      <c r="AO260" s="84">
        <f t="shared" si="16"/>
        <v>0.722270472</v>
      </c>
      <c r="AP260" s="84">
        <f t="shared" si="17"/>
        <v>-0.001657184094</v>
      </c>
      <c r="AQ260" s="84"/>
      <c r="AR260" s="84"/>
      <c r="AS260" s="30" t="s">
        <v>262</v>
      </c>
      <c r="AT260" s="31">
        <v>291.0</v>
      </c>
      <c r="AU260" s="32">
        <v>290.0</v>
      </c>
      <c r="AV260" s="5">
        <v>97.0</v>
      </c>
      <c r="AW260" s="6">
        <v>570.0</v>
      </c>
      <c r="AX260" s="84">
        <v>0.41814159292035397</v>
      </c>
      <c r="AY260" s="84">
        <v>0.512987012987013</v>
      </c>
      <c r="AZ260" s="84">
        <v>0.45657894736842103</v>
      </c>
      <c r="BA260" s="84">
        <v>0.4521348642891621</v>
      </c>
      <c r="BB260" s="84">
        <v>0.00444408307925892</v>
      </c>
    </row>
    <row r="261" ht="12.75" customHeight="1">
      <c r="A261" s="30" t="s">
        <v>278</v>
      </c>
      <c r="B261" s="68">
        <f t="shared" si="1"/>
        <v>213</v>
      </c>
      <c r="C261" s="69">
        <f t="shared" si="2"/>
        <v>138</v>
      </c>
      <c r="D261" s="68">
        <f t="shared" si="3"/>
        <v>89</v>
      </c>
      <c r="E261" s="69">
        <f t="shared" si="4"/>
        <v>274</v>
      </c>
      <c r="F261" s="85">
        <f t="shared" si="5"/>
        <v>0.6068376068</v>
      </c>
      <c r="G261" s="86">
        <f t="shared" si="6"/>
        <v>0.2451790634</v>
      </c>
      <c r="H261" s="87">
        <f t="shared" si="7"/>
        <v>0.4229691877</v>
      </c>
      <c r="I261" s="88">
        <f t="shared" si="8"/>
        <v>0.6820728291</v>
      </c>
      <c r="J261" s="74">
        <f t="shared" si="9"/>
        <v>1.034188034</v>
      </c>
      <c r="K261" s="96"/>
      <c r="L261" s="96"/>
      <c r="M261" s="96"/>
      <c r="N261" s="90">
        <f t="shared" si="10"/>
        <v>0.6068376068</v>
      </c>
      <c r="O261" s="90">
        <f t="shared" si="11"/>
        <v>0.2451790634</v>
      </c>
      <c r="P261" s="91">
        <f t="shared" si="12"/>
        <v>0.4229691877</v>
      </c>
      <c r="Q261" s="92">
        <v>0.3920704845814978</v>
      </c>
      <c r="R261" s="92">
        <v>0.43737166324435317</v>
      </c>
      <c r="S261" s="92"/>
      <c r="T261" s="93"/>
      <c r="U261" s="102"/>
      <c r="V261" s="103"/>
      <c r="W261" s="103"/>
      <c r="X261" s="103"/>
      <c r="Y261" s="49"/>
      <c r="Z261" s="31">
        <v>213.0</v>
      </c>
      <c r="AA261" s="32">
        <v>138.0</v>
      </c>
      <c r="AB261" s="5">
        <v>89.0</v>
      </c>
      <c r="AC261" s="6">
        <v>274.0</v>
      </c>
      <c r="AD261" s="83"/>
      <c r="AE261" s="49"/>
      <c r="AF261" s="84"/>
      <c r="AG261" s="30" t="s">
        <v>278</v>
      </c>
      <c r="AH261" s="31">
        <v>213.0</v>
      </c>
      <c r="AI261" s="32">
        <v>138.0</v>
      </c>
      <c r="AJ261" s="5">
        <v>89.0</v>
      </c>
      <c r="AK261" s="6">
        <v>274.0</v>
      </c>
      <c r="AL261" s="84">
        <f t="shared" si="13"/>
        <v>0.5626283368</v>
      </c>
      <c r="AM261" s="84">
        <f t="shared" si="14"/>
        <v>0.6079295154</v>
      </c>
      <c r="AN261" s="84">
        <f t="shared" si="15"/>
        <v>0.5770308123</v>
      </c>
      <c r="AO261" s="84">
        <f t="shared" si="16"/>
        <v>0.5782575185</v>
      </c>
      <c r="AP261" s="84">
        <f t="shared" si="17"/>
        <v>-0.001226706136</v>
      </c>
      <c r="AQ261" s="84"/>
      <c r="AR261" s="84"/>
      <c r="AS261" s="30" t="s">
        <v>203</v>
      </c>
      <c r="AT261" s="31">
        <v>245.0</v>
      </c>
      <c r="AU261" s="32">
        <v>75.0</v>
      </c>
      <c r="AV261" s="5">
        <v>79.0</v>
      </c>
      <c r="AW261" s="6">
        <v>96.0</v>
      </c>
      <c r="AX261" s="84">
        <v>0.5793650793650794</v>
      </c>
      <c r="AY261" s="84">
        <v>0.6744186046511628</v>
      </c>
      <c r="AZ261" s="84">
        <v>0.6179245283018868</v>
      </c>
      <c r="BA261" s="84">
        <v>0.6134401801845699</v>
      </c>
      <c r="BB261" s="84">
        <v>0.004484348117316905</v>
      </c>
    </row>
    <row r="262" ht="12.75" customHeight="1">
      <c r="A262" s="30" t="s">
        <v>279</v>
      </c>
      <c r="B262" s="68">
        <f t="shared" si="1"/>
        <v>410</v>
      </c>
      <c r="C262" s="69">
        <f t="shared" si="2"/>
        <v>387</v>
      </c>
      <c r="D262" s="68">
        <f t="shared" si="3"/>
        <v>150</v>
      </c>
      <c r="E262" s="69">
        <f t="shared" si="4"/>
        <v>539</v>
      </c>
      <c r="F262" s="85">
        <f t="shared" si="5"/>
        <v>0.5144291092</v>
      </c>
      <c r="G262" s="86">
        <f t="shared" si="6"/>
        <v>0.2177068215</v>
      </c>
      <c r="H262" s="87">
        <f t="shared" si="7"/>
        <v>0.3768506057</v>
      </c>
      <c r="I262" s="88">
        <f t="shared" si="8"/>
        <v>0.6386271871</v>
      </c>
      <c r="J262" s="74">
        <f t="shared" si="9"/>
        <v>0.8644918444</v>
      </c>
      <c r="K262" s="96"/>
      <c r="L262" s="96"/>
      <c r="M262" s="96"/>
      <c r="N262" s="90">
        <f t="shared" si="10"/>
        <v>0.5144291092</v>
      </c>
      <c r="O262" s="90">
        <f t="shared" si="11"/>
        <v>0.2177068215</v>
      </c>
      <c r="P262" s="91">
        <f t="shared" si="12"/>
        <v>0.3768506057</v>
      </c>
      <c r="Q262" s="92">
        <v>0.27932960893854747</v>
      </c>
      <c r="R262" s="92">
        <v>0.4320337197049526</v>
      </c>
      <c r="S262" s="92"/>
      <c r="T262" s="93"/>
      <c r="U262" s="102"/>
      <c r="V262" s="103"/>
      <c r="W262" s="103"/>
      <c r="X262" s="103"/>
      <c r="Y262" s="49"/>
      <c r="Z262" s="31">
        <v>410.0</v>
      </c>
      <c r="AA262" s="32">
        <v>387.0</v>
      </c>
      <c r="AB262" s="5">
        <v>150.0</v>
      </c>
      <c r="AC262" s="6">
        <v>539.0</v>
      </c>
      <c r="AD262" s="83"/>
      <c r="AE262" s="49"/>
      <c r="AF262" s="84"/>
      <c r="AG262" s="30" t="s">
        <v>279</v>
      </c>
      <c r="AH262" s="31">
        <v>410.0</v>
      </c>
      <c r="AI262" s="32">
        <v>387.0</v>
      </c>
      <c r="AJ262" s="5">
        <v>150.0</v>
      </c>
      <c r="AK262" s="6">
        <v>539.0</v>
      </c>
      <c r="AL262" s="84">
        <f t="shared" si="13"/>
        <v>0.5679662803</v>
      </c>
      <c r="AM262" s="84">
        <f t="shared" si="14"/>
        <v>0.7206703911</v>
      </c>
      <c r="AN262" s="84">
        <f t="shared" si="15"/>
        <v>0.6231493943</v>
      </c>
      <c r="AO262" s="84">
        <f t="shared" si="16"/>
        <v>0.6234147169</v>
      </c>
      <c r="AP262" s="84">
        <f t="shared" si="17"/>
        <v>-0.000265322516</v>
      </c>
      <c r="AQ262" s="84"/>
      <c r="AR262" s="84"/>
      <c r="AS262" s="30" t="s">
        <v>268</v>
      </c>
      <c r="AT262" s="31">
        <v>320.0</v>
      </c>
      <c r="AU262" s="32">
        <v>146.0</v>
      </c>
      <c r="AV262" s="5">
        <v>185.0</v>
      </c>
      <c r="AW262" s="6">
        <v>252.0</v>
      </c>
      <c r="AX262" s="84">
        <v>0.3011049723756906</v>
      </c>
      <c r="AY262" s="84">
        <v>0.5892857142857143</v>
      </c>
      <c r="AZ262" s="84">
        <v>0.4112627986348123</v>
      </c>
      <c r="BA262" s="84">
        <v>0.40677295357932125</v>
      </c>
      <c r="BB262" s="84">
        <v>0.0044898450554910485</v>
      </c>
    </row>
    <row r="263" ht="12.75" customHeight="1">
      <c r="A263" s="30" t="s">
        <v>280</v>
      </c>
      <c r="B263" s="68">
        <f t="shared" si="1"/>
        <v>152</v>
      </c>
      <c r="C263" s="69">
        <f t="shared" si="2"/>
        <v>151</v>
      </c>
      <c r="D263" s="68">
        <f t="shared" si="3"/>
        <v>60</v>
      </c>
      <c r="E263" s="69">
        <f t="shared" si="4"/>
        <v>243</v>
      </c>
      <c r="F263" s="85">
        <f t="shared" si="5"/>
        <v>0.501650165</v>
      </c>
      <c r="G263" s="86">
        <f t="shared" si="6"/>
        <v>0.198019802</v>
      </c>
      <c r="H263" s="87">
        <f t="shared" si="7"/>
        <v>0.3498349835</v>
      </c>
      <c r="I263" s="88">
        <f t="shared" si="8"/>
        <v>0.6518151815</v>
      </c>
      <c r="J263" s="74">
        <f t="shared" si="9"/>
        <v>1</v>
      </c>
      <c r="K263" s="96"/>
      <c r="L263" s="96"/>
      <c r="M263" s="96"/>
      <c r="N263" s="90">
        <f t="shared" si="10"/>
        <v>0.501650165</v>
      </c>
      <c r="O263" s="90">
        <f t="shared" si="11"/>
        <v>0.198019802</v>
      </c>
      <c r="P263" s="91">
        <f t="shared" si="12"/>
        <v>0.3498349835</v>
      </c>
      <c r="Q263" s="92">
        <v>0.2843601895734597</v>
      </c>
      <c r="R263" s="92">
        <v>0.3848101265822785</v>
      </c>
      <c r="S263" s="92"/>
      <c r="T263" s="93"/>
      <c r="U263" s="102"/>
      <c r="V263" s="103"/>
      <c r="W263" s="103"/>
      <c r="X263" s="103"/>
      <c r="Y263" s="49"/>
      <c r="Z263" s="31">
        <v>152.0</v>
      </c>
      <c r="AA263" s="32">
        <v>151.0</v>
      </c>
      <c r="AB263" s="5">
        <v>60.0</v>
      </c>
      <c r="AC263" s="6">
        <v>243.0</v>
      </c>
      <c r="AD263" s="83"/>
      <c r="AE263" s="49"/>
      <c r="AF263" s="84"/>
      <c r="AG263" s="30" t="s">
        <v>280</v>
      </c>
      <c r="AH263" s="31">
        <v>152.0</v>
      </c>
      <c r="AI263" s="32">
        <v>151.0</v>
      </c>
      <c r="AJ263" s="5">
        <v>60.0</v>
      </c>
      <c r="AK263" s="6">
        <v>243.0</v>
      </c>
      <c r="AL263" s="84">
        <f t="shared" si="13"/>
        <v>0.6151898734</v>
      </c>
      <c r="AM263" s="84">
        <f t="shared" si="14"/>
        <v>0.7156398104</v>
      </c>
      <c r="AN263" s="84">
        <f t="shared" si="15"/>
        <v>0.6501650165</v>
      </c>
      <c r="AO263" s="84">
        <f t="shared" si="16"/>
        <v>0.6512667058</v>
      </c>
      <c r="AP263" s="84">
        <f t="shared" si="17"/>
        <v>-0.001101689319</v>
      </c>
      <c r="AQ263" s="84"/>
      <c r="AR263" s="84"/>
      <c r="AS263" s="30" t="s">
        <v>146</v>
      </c>
      <c r="AT263" s="31">
        <v>428.0</v>
      </c>
      <c r="AU263" s="32">
        <v>99.0</v>
      </c>
      <c r="AV263" s="5">
        <v>278.0</v>
      </c>
      <c r="AW263" s="6">
        <v>135.0</v>
      </c>
      <c r="AX263" s="84">
        <v>0.2936936936936937</v>
      </c>
      <c r="AY263" s="84">
        <v>0.36585365853658536</v>
      </c>
      <c r="AZ263" s="84">
        <v>0.3243523316062176</v>
      </c>
      <c r="BA263" s="84">
        <v>0.31927283697648867</v>
      </c>
      <c r="BB263" s="84">
        <v>0.005079494629728953</v>
      </c>
    </row>
    <row r="264" ht="12.75" customHeight="1">
      <c r="A264" s="30" t="s">
        <v>281</v>
      </c>
      <c r="B264" s="68">
        <f t="shared" si="1"/>
        <v>336</v>
      </c>
      <c r="C264" s="69">
        <f t="shared" si="2"/>
        <v>279</v>
      </c>
      <c r="D264" s="68">
        <f t="shared" si="3"/>
        <v>117</v>
      </c>
      <c r="E264" s="69">
        <f t="shared" si="4"/>
        <v>592</v>
      </c>
      <c r="F264" s="85">
        <f t="shared" si="5"/>
        <v>0.5463414634</v>
      </c>
      <c r="G264" s="86">
        <f t="shared" si="6"/>
        <v>0.1650211566</v>
      </c>
      <c r="H264" s="87">
        <f t="shared" si="7"/>
        <v>0.3421450151</v>
      </c>
      <c r="I264" s="88">
        <f t="shared" si="8"/>
        <v>0.7009063444</v>
      </c>
      <c r="J264" s="74">
        <f t="shared" si="9"/>
        <v>1.152845528</v>
      </c>
      <c r="K264" s="96"/>
      <c r="L264" s="96"/>
      <c r="M264" s="96"/>
      <c r="N264" s="90">
        <f t="shared" si="10"/>
        <v>0.5463414634</v>
      </c>
      <c r="O264" s="90">
        <f t="shared" si="11"/>
        <v>0.1650211566</v>
      </c>
      <c r="P264" s="91">
        <f t="shared" si="12"/>
        <v>0.3421450151</v>
      </c>
      <c r="Q264" s="92">
        <v>0.29545454545454547</v>
      </c>
      <c r="R264" s="92">
        <v>0.3620689655172414</v>
      </c>
      <c r="S264" s="92"/>
      <c r="T264" s="93"/>
      <c r="U264" s="102"/>
      <c r="V264" s="103"/>
      <c r="W264" s="103"/>
      <c r="X264" s="103"/>
      <c r="Y264" s="49"/>
      <c r="Z264" s="31">
        <v>336.0</v>
      </c>
      <c r="AA264" s="32">
        <v>279.0</v>
      </c>
      <c r="AB264" s="5">
        <v>117.0</v>
      </c>
      <c r="AC264" s="6">
        <v>592.0</v>
      </c>
      <c r="AD264" s="83"/>
      <c r="AE264" s="49"/>
      <c r="AF264" s="84"/>
      <c r="AG264" s="30" t="s">
        <v>281</v>
      </c>
      <c r="AH264" s="31">
        <v>336.0</v>
      </c>
      <c r="AI264" s="32">
        <v>279.0</v>
      </c>
      <c r="AJ264" s="5">
        <v>117.0</v>
      </c>
      <c r="AK264" s="6">
        <v>592.0</v>
      </c>
      <c r="AL264" s="84">
        <f t="shared" si="13"/>
        <v>0.6379310345</v>
      </c>
      <c r="AM264" s="84">
        <f t="shared" si="14"/>
        <v>0.7045454545</v>
      </c>
      <c r="AN264" s="84">
        <f t="shared" si="15"/>
        <v>0.6578549849</v>
      </c>
      <c r="AO264" s="84">
        <f t="shared" si="16"/>
        <v>0.6614641776</v>
      </c>
      <c r="AP264" s="84">
        <f t="shared" si="17"/>
        <v>-0.003609192755</v>
      </c>
      <c r="AQ264" s="84"/>
      <c r="AR264" s="84"/>
      <c r="AS264" s="30" t="s">
        <v>167</v>
      </c>
      <c r="AT264" s="31">
        <v>55.0</v>
      </c>
      <c r="AU264" s="32">
        <v>25.0</v>
      </c>
      <c r="AV264" s="5">
        <v>19.0</v>
      </c>
      <c r="AW264" s="6">
        <v>42.0</v>
      </c>
      <c r="AX264" s="84">
        <v>0.5552486187845304</v>
      </c>
      <c r="AY264" s="84">
        <v>0.7350427350427351</v>
      </c>
      <c r="AZ264" s="84">
        <v>0.6258389261744967</v>
      </c>
      <c r="BA264" s="84">
        <v>0.6207401706266231</v>
      </c>
      <c r="BB264" s="84">
        <v>0.005098755547873535</v>
      </c>
    </row>
    <row r="265" ht="12.75" customHeight="1">
      <c r="A265" s="30" t="s">
        <v>282</v>
      </c>
      <c r="B265" s="68">
        <f t="shared" si="1"/>
        <v>305</v>
      </c>
      <c r="C265" s="69">
        <f t="shared" si="2"/>
        <v>230</v>
      </c>
      <c r="D265" s="68">
        <f t="shared" si="3"/>
        <v>86</v>
      </c>
      <c r="E265" s="69">
        <f t="shared" si="4"/>
        <v>224</v>
      </c>
      <c r="F265" s="85">
        <f t="shared" si="5"/>
        <v>0.5700934579</v>
      </c>
      <c r="G265" s="86">
        <f t="shared" si="6"/>
        <v>0.2774193548</v>
      </c>
      <c r="H265" s="87">
        <f t="shared" si="7"/>
        <v>0.4627218935</v>
      </c>
      <c r="I265" s="88">
        <f t="shared" si="8"/>
        <v>0.626035503</v>
      </c>
      <c r="J265" s="74">
        <f t="shared" si="9"/>
        <v>0.5794392523</v>
      </c>
      <c r="K265" s="96"/>
      <c r="L265" s="96"/>
      <c r="M265" s="96"/>
      <c r="N265" s="90">
        <f t="shared" si="10"/>
        <v>0.5700934579</v>
      </c>
      <c r="O265" s="90">
        <f t="shared" si="11"/>
        <v>0.2774193548</v>
      </c>
      <c r="P265" s="91">
        <f t="shared" si="12"/>
        <v>0.4627218935</v>
      </c>
      <c r="Q265" s="92">
        <v>0.2721518987341772</v>
      </c>
      <c r="R265" s="92">
        <v>0.5765595463137996</v>
      </c>
      <c r="S265" s="92"/>
      <c r="T265" s="93"/>
      <c r="U265" s="102"/>
      <c r="V265" s="103"/>
      <c r="W265" s="103"/>
      <c r="X265" s="103"/>
      <c r="Y265" s="49"/>
      <c r="Z265" s="31">
        <v>305.0</v>
      </c>
      <c r="AA265" s="32">
        <v>230.0</v>
      </c>
      <c r="AB265" s="5">
        <v>86.0</v>
      </c>
      <c r="AC265" s="6">
        <v>224.0</v>
      </c>
      <c r="AD265" s="83"/>
      <c r="AE265" s="49"/>
      <c r="AF265" s="84"/>
      <c r="AG265" s="30" t="s">
        <v>282</v>
      </c>
      <c r="AH265" s="31">
        <v>305.0</v>
      </c>
      <c r="AI265" s="32">
        <v>230.0</v>
      </c>
      <c r="AJ265" s="5">
        <v>86.0</v>
      </c>
      <c r="AK265" s="6">
        <v>224.0</v>
      </c>
      <c r="AL265" s="84">
        <f t="shared" si="13"/>
        <v>0.4234404537</v>
      </c>
      <c r="AM265" s="84">
        <f t="shared" si="14"/>
        <v>0.7278481013</v>
      </c>
      <c r="AN265" s="84">
        <f t="shared" si="15"/>
        <v>0.5372781065</v>
      </c>
      <c r="AO265" s="84">
        <f t="shared" si="16"/>
        <v>0.5351280268</v>
      </c>
      <c r="AP265" s="84">
        <f t="shared" si="17"/>
        <v>0.002150079748</v>
      </c>
      <c r="AQ265" s="84"/>
      <c r="AR265" s="84"/>
      <c r="AS265" s="30" t="s">
        <v>258</v>
      </c>
      <c r="AT265" s="31">
        <v>319.0</v>
      </c>
      <c r="AU265" s="32">
        <v>316.0</v>
      </c>
      <c r="AV265" s="5">
        <v>128.0</v>
      </c>
      <c r="AW265" s="6">
        <v>476.0</v>
      </c>
      <c r="AX265" s="84">
        <v>0.41578947368421054</v>
      </c>
      <c r="AY265" s="84">
        <v>0.6318681318681318</v>
      </c>
      <c r="AZ265" s="84">
        <v>0.5</v>
      </c>
      <c r="BA265" s="84">
        <v>0.49472929370734525</v>
      </c>
      <c r="BB265" s="84">
        <v>0.005270706292654748</v>
      </c>
    </row>
    <row r="266" ht="12.75" customHeight="1">
      <c r="A266" s="30" t="s">
        <v>283</v>
      </c>
      <c r="B266" s="68">
        <f t="shared" si="1"/>
        <v>137</v>
      </c>
      <c r="C266" s="69">
        <f t="shared" si="2"/>
        <v>81</v>
      </c>
      <c r="D266" s="68">
        <f t="shared" si="3"/>
        <v>45</v>
      </c>
      <c r="E266" s="69">
        <f t="shared" si="4"/>
        <v>134</v>
      </c>
      <c r="F266" s="85">
        <f t="shared" si="5"/>
        <v>0.628440367</v>
      </c>
      <c r="G266" s="86">
        <f t="shared" si="6"/>
        <v>0.251396648</v>
      </c>
      <c r="H266" s="87">
        <f t="shared" si="7"/>
        <v>0.4584382872</v>
      </c>
      <c r="I266" s="88">
        <f t="shared" si="8"/>
        <v>0.6826196474</v>
      </c>
      <c r="J266" s="74">
        <f t="shared" si="9"/>
        <v>0.8211009174</v>
      </c>
      <c r="K266" s="96"/>
      <c r="L266" s="96"/>
      <c r="M266" s="96"/>
      <c r="N266" s="90">
        <f t="shared" si="10"/>
        <v>0.628440367</v>
      </c>
      <c r="O266" s="90">
        <f t="shared" si="11"/>
        <v>0.251396648</v>
      </c>
      <c r="P266" s="91">
        <f t="shared" si="12"/>
        <v>0.4584382872</v>
      </c>
      <c r="Q266" s="92">
        <v>0.35714285714285715</v>
      </c>
      <c r="R266" s="92">
        <v>0.5055350553505535</v>
      </c>
      <c r="S266" s="92"/>
      <c r="T266" s="93"/>
      <c r="U266" s="102"/>
      <c r="V266" s="103"/>
      <c r="W266" s="103"/>
      <c r="X266" s="103"/>
      <c r="Y266" s="49"/>
      <c r="Z266" s="31">
        <v>137.0</v>
      </c>
      <c r="AA266" s="32">
        <v>81.0</v>
      </c>
      <c r="AB266" s="5">
        <v>45.0</v>
      </c>
      <c r="AC266" s="6">
        <v>134.0</v>
      </c>
      <c r="AD266" s="83"/>
      <c r="AE266" s="49"/>
      <c r="AF266" s="84"/>
      <c r="AG266" s="30" t="s">
        <v>283</v>
      </c>
      <c r="AH266" s="31">
        <v>137.0</v>
      </c>
      <c r="AI266" s="32">
        <v>81.0</v>
      </c>
      <c r="AJ266" s="5">
        <v>45.0</v>
      </c>
      <c r="AK266" s="6">
        <v>134.0</v>
      </c>
      <c r="AL266" s="84">
        <f t="shared" si="13"/>
        <v>0.4944649446</v>
      </c>
      <c r="AM266" s="84">
        <f t="shared" si="14"/>
        <v>0.6428571429</v>
      </c>
      <c r="AN266" s="84">
        <f t="shared" si="15"/>
        <v>0.5415617128</v>
      </c>
      <c r="AO266" s="84">
        <f t="shared" si="16"/>
        <v>0.5483126297</v>
      </c>
      <c r="AP266" s="84">
        <f t="shared" si="17"/>
        <v>-0.006750916811</v>
      </c>
      <c r="AQ266" s="84"/>
      <c r="AR266" s="84"/>
      <c r="AS266" s="2" t="s">
        <v>71</v>
      </c>
      <c r="AT266" s="3">
        <v>260.0</v>
      </c>
      <c r="AU266" s="4">
        <v>120.0</v>
      </c>
      <c r="AV266" s="5">
        <v>115.0</v>
      </c>
      <c r="AW266" s="6">
        <v>203.0</v>
      </c>
      <c r="AX266" s="84">
        <v>0.48412698412698413</v>
      </c>
      <c r="AY266" s="84">
        <v>0.5714285714285714</v>
      </c>
      <c r="AZ266" s="84">
        <v>0.5207373271889401</v>
      </c>
      <c r="BA266" s="84">
        <v>0.5153253307936507</v>
      </c>
      <c r="BB266" s="84">
        <v>0.005411996395289331</v>
      </c>
    </row>
    <row r="267" ht="12.75" customHeight="1">
      <c r="A267" s="30" t="s">
        <v>284</v>
      </c>
      <c r="B267" s="68">
        <f t="shared" si="1"/>
        <v>71</v>
      </c>
      <c r="C267" s="69">
        <f t="shared" si="2"/>
        <v>152</v>
      </c>
      <c r="D267" s="68">
        <f t="shared" si="3"/>
        <v>3</v>
      </c>
      <c r="E267" s="69">
        <f t="shared" si="4"/>
        <v>70</v>
      </c>
      <c r="F267" s="85">
        <f t="shared" si="5"/>
        <v>0.3183856502</v>
      </c>
      <c r="G267" s="86">
        <f t="shared" si="6"/>
        <v>0.04109589041</v>
      </c>
      <c r="H267" s="87">
        <f t="shared" si="7"/>
        <v>0.25</v>
      </c>
      <c r="I267" s="88">
        <f t="shared" si="8"/>
        <v>0.4763513514</v>
      </c>
      <c r="J267" s="74">
        <f t="shared" si="9"/>
        <v>0.3273542601</v>
      </c>
      <c r="K267" s="96"/>
      <c r="L267" s="96"/>
      <c r="M267" s="96"/>
      <c r="N267" s="90">
        <f t="shared" si="10"/>
        <v>0.3183856502</v>
      </c>
      <c r="O267" s="90">
        <f t="shared" si="11"/>
        <v>0.04109589041</v>
      </c>
      <c r="P267" s="91">
        <f t="shared" si="12"/>
        <v>0.25</v>
      </c>
      <c r="Q267" s="92">
        <v>0.01935483870967742</v>
      </c>
      <c r="R267" s="92">
        <v>0.5035460992907801</v>
      </c>
      <c r="S267" s="92"/>
      <c r="T267" s="93"/>
      <c r="U267" s="102"/>
      <c r="V267" s="103"/>
      <c r="W267" s="103"/>
      <c r="X267" s="103"/>
      <c r="Y267" s="49"/>
      <c r="Z267" s="31">
        <v>71.0</v>
      </c>
      <c r="AA267" s="32">
        <v>152.0</v>
      </c>
      <c r="AB267" s="5">
        <v>3.0</v>
      </c>
      <c r="AC267" s="6">
        <v>70.0</v>
      </c>
      <c r="AD267" s="83"/>
      <c r="AE267" s="49"/>
      <c r="AF267" s="84"/>
      <c r="AG267" s="30" t="s">
        <v>284</v>
      </c>
      <c r="AH267" s="31">
        <v>71.0</v>
      </c>
      <c r="AI267" s="32">
        <v>152.0</v>
      </c>
      <c r="AJ267" s="5">
        <v>3.0</v>
      </c>
      <c r="AK267" s="6">
        <v>70.0</v>
      </c>
      <c r="AL267" s="84">
        <f t="shared" si="13"/>
        <v>0.4964539007</v>
      </c>
      <c r="AM267" s="84">
        <f t="shared" si="14"/>
        <v>0.9806451613</v>
      </c>
      <c r="AN267" s="84">
        <f t="shared" si="15"/>
        <v>0.75</v>
      </c>
      <c r="AO267" s="84">
        <f t="shared" si="16"/>
        <v>0.6747974668</v>
      </c>
      <c r="AP267" s="84">
        <f t="shared" si="17"/>
        <v>0.07520253322</v>
      </c>
      <c r="AQ267" s="84"/>
      <c r="AR267" s="84"/>
      <c r="AS267" s="2" t="s">
        <v>47</v>
      </c>
      <c r="AT267" s="3">
        <v>194.0</v>
      </c>
      <c r="AU267" s="4">
        <v>103.0</v>
      </c>
      <c r="AV267" s="5">
        <v>65.0</v>
      </c>
      <c r="AW267" s="6">
        <v>99.0</v>
      </c>
      <c r="AX267" s="84">
        <v>0.2847380410022779</v>
      </c>
      <c r="AY267" s="84">
        <v>0.4053156146179402</v>
      </c>
      <c r="AZ267" s="84">
        <v>0.33378378378378376</v>
      </c>
      <c r="BA267" s="84">
        <v>0.3282675109356057</v>
      </c>
      <c r="BB267" s="84">
        <v>0.005516272848178072</v>
      </c>
    </row>
    <row r="268" ht="12.75" customHeight="1">
      <c r="A268" s="30" t="s">
        <v>285</v>
      </c>
      <c r="B268" s="68">
        <f t="shared" si="1"/>
        <v>261</v>
      </c>
      <c r="C268" s="69">
        <f t="shared" si="2"/>
        <v>131</v>
      </c>
      <c r="D268" s="68">
        <f t="shared" si="3"/>
        <v>123</v>
      </c>
      <c r="E268" s="69">
        <f t="shared" si="4"/>
        <v>263</v>
      </c>
      <c r="F268" s="85">
        <f t="shared" si="5"/>
        <v>0.6658163265</v>
      </c>
      <c r="G268" s="86">
        <f t="shared" si="6"/>
        <v>0.3186528497</v>
      </c>
      <c r="H268" s="87">
        <f t="shared" si="7"/>
        <v>0.4935732648</v>
      </c>
      <c r="I268" s="88">
        <f t="shared" si="8"/>
        <v>0.6735218509</v>
      </c>
      <c r="J268" s="74">
        <f t="shared" si="9"/>
        <v>0.9846938776</v>
      </c>
      <c r="K268" s="96"/>
      <c r="L268" s="96"/>
      <c r="M268" s="96"/>
      <c r="N268" s="90">
        <f t="shared" si="10"/>
        <v>0.6658163265</v>
      </c>
      <c r="O268" s="90">
        <f t="shared" si="11"/>
        <v>0.3186528497</v>
      </c>
      <c r="P268" s="91">
        <f t="shared" si="12"/>
        <v>0.4935732648</v>
      </c>
      <c r="Q268" s="92">
        <v>0.484251968503937</v>
      </c>
      <c r="R268" s="92">
        <v>0.49809160305343514</v>
      </c>
      <c r="S268" s="92"/>
      <c r="T268" s="93"/>
      <c r="U268" s="102"/>
      <c r="V268" s="103"/>
      <c r="W268" s="103"/>
      <c r="X268" s="103"/>
      <c r="Y268" s="49"/>
      <c r="Z268" s="31">
        <v>261.0</v>
      </c>
      <c r="AA268" s="32">
        <v>131.0</v>
      </c>
      <c r="AB268" s="5">
        <v>123.0</v>
      </c>
      <c r="AC268" s="6">
        <v>263.0</v>
      </c>
      <c r="AD268" s="83"/>
      <c r="AE268" s="49"/>
      <c r="AF268" s="84"/>
      <c r="AG268" s="30" t="s">
        <v>285</v>
      </c>
      <c r="AH268" s="31">
        <v>261.0</v>
      </c>
      <c r="AI268" s="32">
        <v>131.0</v>
      </c>
      <c r="AJ268" s="5">
        <v>123.0</v>
      </c>
      <c r="AK268" s="6">
        <v>263.0</v>
      </c>
      <c r="AL268" s="84">
        <f t="shared" si="13"/>
        <v>0.5019083969</v>
      </c>
      <c r="AM268" s="84">
        <f t="shared" si="14"/>
        <v>0.5157480315</v>
      </c>
      <c r="AN268" s="84">
        <f t="shared" si="15"/>
        <v>0.5064267352</v>
      </c>
      <c r="AO268" s="84">
        <f t="shared" si="16"/>
        <v>0.5058716076</v>
      </c>
      <c r="AP268" s="84">
        <f t="shared" si="17"/>
        <v>0.0005551276174</v>
      </c>
      <c r="AQ268" s="84"/>
      <c r="AR268" s="84"/>
      <c r="AS268" s="30" t="s">
        <v>186</v>
      </c>
      <c r="AT268" s="31">
        <v>174.0</v>
      </c>
      <c r="AU268" s="32">
        <v>64.0</v>
      </c>
      <c r="AV268" s="5">
        <v>71.0</v>
      </c>
      <c r="AW268" s="6">
        <v>77.0</v>
      </c>
      <c r="AX268" s="84">
        <v>0.3021978021978022</v>
      </c>
      <c r="AY268" s="84">
        <v>0.3390804597701149</v>
      </c>
      <c r="AZ268" s="84">
        <v>0.3202247191011236</v>
      </c>
      <c r="BA268" s="84">
        <v>0.314698306815713</v>
      </c>
      <c r="BB268" s="84">
        <v>0.00552641228541062</v>
      </c>
    </row>
    <row r="269" ht="12.75" customHeight="1">
      <c r="A269" s="30" t="s">
        <v>286</v>
      </c>
      <c r="B269" s="68">
        <f t="shared" si="1"/>
        <v>75</v>
      </c>
      <c r="C269" s="69">
        <f t="shared" si="2"/>
        <v>27</v>
      </c>
      <c r="D269" s="68">
        <f t="shared" si="3"/>
        <v>35</v>
      </c>
      <c r="E269" s="69">
        <f t="shared" si="4"/>
        <v>50</v>
      </c>
      <c r="F269" s="85">
        <f t="shared" si="5"/>
        <v>0.7352941176</v>
      </c>
      <c r="G269" s="86">
        <f t="shared" si="6"/>
        <v>0.4117647059</v>
      </c>
      <c r="H269" s="87">
        <f t="shared" si="7"/>
        <v>0.5882352941</v>
      </c>
      <c r="I269" s="88">
        <f t="shared" si="8"/>
        <v>0.6684491979</v>
      </c>
      <c r="J269" s="74">
        <f t="shared" si="9"/>
        <v>0.8333333333</v>
      </c>
      <c r="K269" s="96"/>
      <c r="L269" s="96"/>
      <c r="M269" s="96"/>
      <c r="N269" s="90">
        <f t="shared" si="10"/>
        <v>0.7352941176</v>
      </c>
      <c r="O269" s="90">
        <f t="shared" si="11"/>
        <v>0.4117647059</v>
      </c>
      <c r="P269" s="91">
        <f t="shared" si="12"/>
        <v>0.5882352941</v>
      </c>
      <c r="Q269" s="92">
        <v>0.5645161290322581</v>
      </c>
      <c r="R269" s="92">
        <v>0.6</v>
      </c>
      <c r="S269" s="92"/>
      <c r="T269" s="93"/>
      <c r="U269" s="102"/>
      <c r="V269" s="103"/>
      <c r="W269" s="103"/>
      <c r="X269" s="103"/>
      <c r="Y269" s="49"/>
      <c r="Z269" s="31">
        <v>75.0</v>
      </c>
      <c r="AA269" s="32">
        <v>27.0</v>
      </c>
      <c r="AB269" s="5">
        <v>35.0</v>
      </c>
      <c r="AC269" s="6">
        <v>50.0</v>
      </c>
      <c r="AD269" s="83"/>
      <c r="AE269" s="49"/>
      <c r="AF269" s="84"/>
      <c r="AG269" s="30" t="s">
        <v>286</v>
      </c>
      <c r="AH269" s="31">
        <v>75.0</v>
      </c>
      <c r="AI269" s="32">
        <v>27.0</v>
      </c>
      <c r="AJ269" s="5">
        <v>35.0</v>
      </c>
      <c r="AK269" s="6">
        <v>50.0</v>
      </c>
      <c r="AL269" s="84">
        <f t="shared" si="13"/>
        <v>0.4</v>
      </c>
      <c r="AM269" s="84">
        <f t="shared" si="14"/>
        <v>0.435483871</v>
      </c>
      <c r="AN269" s="84">
        <f t="shared" si="15"/>
        <v>0.4117647059</v>
      </c>
      <c r="AO269" s="84">
        <f t="shared" si="16"/>
        <v>0.4119847477</v>
      </c>
      <c r="AP269" s="84">
        <f t="shared" si="17"/>
        <v>-0.0002200418596</v>
      </c>
      <c r="AQ269" s="84"/>
      <c r="AR269" s="84"/>
      <c r="AS269" s="30" t="s">
        <v>233</v>
      </c>
      <c r="AT269" s="31">
        <v>243.0</v>
      </c>
      <c r="AU269" s="32">
        <v>107.0</v>
      </c>
      <c r="AV269" s="5">
        <v>119.0</v>
      </c>
      <c r="AW269" s="6">
        <v>123.0</v>
      </c>
      <c r="AX269" s="84">
        <v>0.33636363636363636</v>
      </c>
      <c r="AY269" s="84">
        <v>0.5255813953488372</v>
      </c>
      <c r="AZ269" s="84">
        <v>0.41100917431192663</v>
      </c>
      <c r="BA269" s="84">
        <v>0.40534260896405916</v>
      </c>
      <c r="BB269" s="84">
        <v>0.005666565347867469</v>
      </c>
    </row>
    <row r="270" ht="12.75" customHeight="1">
      <c r="A270" s="30" t="s">
        <v>287</v>
      </c>
      <c r="B270" s="68">
        <f t="shared" si="1"/>
        <v>29</v>
      </c>
      <c r="C270" s="69">
        <f t="shared" si="2"/>
        <v>13</v>
      </c>
      <c r="D270" s="68">
        <f t="shared" si="3"/>
        <v>20</v>
      </c>
      <c r="E270" s="69">
        <f t="shared" si="4"/>
        <v>23</v>
      </c>
      <c r="F270" s="85">
        <f t="shared" si="5"/>
        <v>0.6904761905</v>
      </c>
      <c r="G270" s="86">
        <f t="shared" si="6"/>
        <v>0.4651162791</v>
      </c>
      <c r="H270" s="87">
        <f t="shared" si="7"/>
        <v>0.5764705882</v>
      </c>
      <c r="I270" s="88">
        <f t="shared" si="8"/>
        <v>0.6117647059</v>
      </c>
      <c r="J270" s="74">
        <f t="shared" si="9"/>
        <v>1.023809524</v>
      </c>
      <c r="K270" s="96"/>
      <c r="L270" s="96"/>
      <c r="M270" s="96"/>
      <c r="N270" s="90">
        <f t="shared" si="10"/>
        <v>0.6904761905</v>
      </c>
      <c r="O270" s="90">
        <f t="shared" si="11"/>
        <v>0.4651162791</v>
      </c>
      <c r="P270" s="91">
        <f t="shared" si="12"/>
        <v>0.5764705882</v>
      </c>
      <c r="Q270" s="92">
        <v>0.6060606060606061</v>
      </c>
      <c r="R270" s="92">
        <v>0.5576923076923077</v>
      </c>
      <c r="S270" s="92"/>
      <c r="T270" s="93"/>
      <c r="U270" s="102"/>
      <c r="V270" s="103"/>
      <c r="W270" s="103"/>
      <c r="X270" s="103"/>
      <c r="Y270" s="49"/>
      <c r="Z270" s="31">
        <v>29.0</v>
      </c>
      <c r="AA270" s="32">
        <v>13.0</v>
      </c>
      <c r="AB270" s="5">
        <v>20.0</v>
      </c>
      <c r="AC270" s="6">
        <v>23.0</v>
      </c>
      <c r="AD270" s="83"/>
      <c r="AE270" s="49"/>
      <c r="AF270" s="84"/>
      <c r="AG270" s="30" t="s">
        <v>287</v>
      </c>
      <c r="AH270" s="31">
        <v>29.0</v>
      </c>
      <c r="AI270" s="32">
        <v>13.0</v>
      </c>
      <c r="AJ270" s="5">
        <v>20.0</v>
      </c>
      <c r="AK270" s="6">
        <v>23.0</v>
      </c>
      <c r="AL270" s="84">
        <f t="shared" si="13"/>
        <v>0.4423076923</v>
      </c>
      <c r="AM270" s="84">
        <f t="shared" si="14"/>
        <v>0.3939393939</v>
      </c>
      <c r="AN270" s="84">
        <f t="shared" si="15"/>
        <v>0.4235294118</v>
      </c>
      <c r="AO270" s="84">
        <f t="shared" si="16"/>
        <v>0.4232058945</v>
      </c>
      <c r="AP270" s="84">
        <f t="shared" si="17"/>
        <v>0.0003235173125</v>
      </c>
      <c r="AQ270" s="84"/>
      <c r="AR270" s="84"/>
      <c r="AS270" s="30" t="s">
        <v>296</v>
      </c>
      <c r="AT270" s="31">
        <v>84.0</v>
      </c>
      <c r="AU270" s="32">
        <v>8.0</v>
      </c>
      <c r="AV270" s="5">
        <v>88.0</v>
      </c>
      <c r="AW270" s="6">
        <v>13.0</v>
      </c>
      <c r="AX270" s="84">
        <v>0.48333333333333334</v>
      </c>
      <c r="AY270" s="84">
        <v>0.54337899543379</v>
      </c>
      <c r="AZ270" s="84">
        <v>0.5102249488752556</v>
      </c>
      <c r="BA270" s="84">
        <v>0.5044266589954337</v>
      </c>
      <c r="BB270" s="84">
        <v>0.005798289879821894</v>
      </c>
    </row>
    <row r="271" ht="12.75" customHeight="1">
      <c r="A271" s="30" t="s">
        <v>288</v>
      </c>
      <c r="B271" s="68">
        <f t="shared" si="1"/>
        <v>317</v>
      </c>
      <c r="C271" s="69">
        <f t="shared" si="2"/>
        <v>296</v>
      </c>
      <c r="D271" s="68">
        <f t="shared" si="3"/>
        <v>107</v>
      </c>
      <c r="E271" s="69">
        <f t="shared" si="4"/>
        <v>405</v>
      </c>
      <c r="F271" s="85">
        <f t="shared" si="5"/>
        <v>0.5171288744</v>
      </c>
      <c r="G271" s="86">
        <f t="shared" si="6"/>
        <v>0.208984375</v>
      </c>
      <c r="H271" s="87">
        <f t="shared" si="7"/>
        <v>0.3768888889</v>
      </c>
      <c r="I271" s="88">
        <f t="shared" si="8"/>
        <v>0.6417777778</v>
      </c>
      <c r="J271" s="74">
        <f t="shared" si="9"/>
        <v>0.8352365416</v>
      </c>
      <c r="K271" s="96"/>
      <c r="L271" s="96"/>
      <c r="M271" s="96"/>
      <c r="N271" s="90">
        <f t="shared" si="10"/>
        <v>0.5171288744</v>
      </c>
      <c r="O271" s="90">
        <f t="shared" si="11"/>
        <v>0.208984375</v>
      </c>
      <c r="P271" s="91">
        <f t="shared" si="12"/>
        <v>0.3768888889</v>
      </c>
      <c r="Q271" s="92">
        <v>0.2655086848635236</v>
      </c>
      <c r="R271" s="92">
        <v>0.4390581717451524</v>
      </c>
      <c r="S271" s="92"/>
      <c r="T271" s="93"/>
      <c r="U271" s="102"/>
      <c r="V271" s="103"/>
      <c r="W271" s="103"/>
      <c r="X271" s="103"/>
      <c r="Y271" s="49"/>
      <c r="Z271" s="31">
        <v>317.0</v>
      </c>
      <c r="AA271" s="32">
        <v>296.0</v>
      </c>
      <c r="AB271" s="5">
        <v>107.0</v>
      </c>
      <c r="AC271" s="6">
        <v>405.0</v>
      </c>
      <c r="AD271" s="83"/>
      <c r="AE271" s="49"/>
      <c r="AF271" s="84"/>
      <c r="AG271" s="30" t="s">
        <v>288</v>
      </c>
      <c r="AH271" s="31">
        <v>317.0</v>
      </c>
      <c r="AI271" s="32">
        <v>296.0</v>
      </c>
      <c r="AJ271" s="5">
        <v>107.0</v>
      </c>
      <c r="AK271" s="6">
        <v>405.0</v>
      </c>
      <c r="AL271" s="84">
        <f t="shared" si="13"/>
        <v>0.5609418283</v>
      </c>
      <c r="AM271" s="84">
        <f t="shared" si="14"/>
        <v>0.7344913151</v>
      </c>
      <c r="AN271" s="84">
        <f t="shared" si="15"/>
        <v>0.6231111111</v>
      </c>
      <c r="AO271" s="84">
        <f t="shared" si="16"/>
        <v>0.6241183801</v>
      </c>
      <c r="AP271" s="84">
        <f t="shared" si="17"/>
        <v>-0.001007268971</v>
      </c>
      <c r="AQ271" s="84"/>
      <c r="AR271" s="84"/>
      <c r="AS271" s="30" t="s">
        <v>232</v>
      </c>
      <c r="AT271" s="31">
        <v>214.0</v>
      </c>
      <c r="AU271" s="32">
        <v>110.0</v>
      </c>
      <c r="AV271" s="5">
        <v>76.0</v>
      </c>
      <c r="AW271" s="6">
        <v>159.0</v>
      </c>
      <c r="AX271" s="84">
        <v>0.36328125</v>
      </c>
      <c r="AY271" s="84">
        <v>0.47107438016528924</v>
      </c>
      <c r="AZ271" s="84">
        <v>0.408</v>
      </c>
      <c r="BA271" s="84">
        <v>0.40207322919938016</v>
      </c>
      <c r="BB271" s="84">
        <v>0.005926770800619818</v>
      </c>
    </row>
    <row r="272" ht="12.75" customHeight="1">
      <c r="A272" s="30" t="s">
        <v>289</v>
      </c>
      <c r="B272" s="68">
        <f t="shared" si="1"/>
        <v>36</v>
      </c>
      <c r="C272" s="69">
        <f t="shared" si="2"/>
        <v>27</v>
      </c>
      <c r="D272" s="68">
        <f t="shared" si="3"/>
        <v>9</v>
      </c>
      <c r="E272" s="69">
        <f t="shared" si="4"/>
        <v>31</v>
      </c>
      <c r="F272" s="85">
        <f t="shared" si="5"/>
        <v>0.5714285714</v>
      </c>
      <c r="G272" s="86">
        <f t="shared" si="6"/>
        <v>0.225</v>
      </c>
      <c r="H272" s="87">
        <f t="shared" si="7"/>
        <v>0.4368932039</v>
      </c>
      <c r="I272" s="88">
        <f t="shared" si="8"/>
        <v>0.6504854369</v>
      </c>
      <c r="J272" s="74">
        <f t="shared" si="9"/>
        <v>0.6349206349</v>
      </c>
      <c r="K272" s="96"/>
      <c r="L272" s="96"/>
      <c r="M272" s="96"/>
      <c r="N272" s="90">
        <f t="shared" si="10"/>
        <v>0.5714285714</v>
      </c>
      <c r="O272" s="90">
        <f t="shared" si="11"/>
        <v>0.225</v>
      </c>
      <c r="P272" s="91">
        <f t="shared" si="12"/>
        <v>0.4368932039</v>
      </c>
      <c r="Q272" s="92">
        <v>0.25</v>
      </c>
      <c r="R272" s="92">
        <v>0.5373134328358209</v>
      </c>
      <c r="S272" s="92"/>
      <c r="T272" s="93"/>
      <c r="U272" s="102"/>
      <c r="V272" s="103"/>
      <c r="W272" s="103"/>
      <c r="X272" s="103"/>
      <c r="Y272" s="49"/>
      <c r="Z272" s="31">
        <v>36.0</v>
      </c>
      <c r="AA272" s="32">
        <v>27.0</v>
      </c>
      <c r="AB272" s="5">
        <v>9.0</v>
      </c>
      <c r="AC272" s="6">
        <v>31.0</v>
      </c>
      <c r="AD272" s="83"/>
      <c r="AE272" s="49"/>
      <c r="AF272" s="84"/>
      <c r="AG272" s="30" t="s">
        <v>289</v>
      </c>
      <c r="AH272" s="31">
        <v>36.0</v>
      </c>
      <c r="AI272" s="32">
        <v>27.0</v>
      </c>
      <c r="AJ272" s="5">
        <v>9.0</v>
      </c>
      <c r="AK272" s="6">
        <v>31.0</v>
      </c>
      <c r="AL272" s="84">
        <f t="shared" si="13"/>
        <v>0.4626865672</v>
      </c>
      <c r="AM272" s="84">
        <f t="shared" si="14"/>
        <v>0.75</v>
      </c>
      <c r="AN272" s="84">
        <f t="shared" si="15"/>
        <v>0.5631067961</v>
      </c>
      <c r="AO272" s="84">
        <f t="shared" si="16"/>
        <v>0.5680376837</v>
      </c>
      <c r="AP272" s="84">
        <f t="shared" si="17"/>
        <v>-0.004930887615</v>
      </c>
      <c r="AQ272" s="84"/>
      <c r="AR272" s="84"/>
      <c r="AS272" s="2" t="s">
        <v>70</v>
      </c>
      <c r="AT272" s="3">
        <v>229.0</v>
      </c>
      <c r="AU272" s="4">
        <v>109.0</v>
      </c>
      <c r="AV272" s="5">
        <v>104.0</v>
      </c>
      <c r="AW272" s="6">
        <v>157.0</v>
      </c>
      <c r="AX272" s="84">
        <v>0.3333333333333333</v>
      </c>
      <c r="AY272" s="84">
        <v>0.5015673981191222</v>
      </c>
      <c r="AZ272" s="84">
        <v>0.4005006257822278</v>
      </c>
      <c r="BA272" s="84">
        <v>0.39453261834900727</v>
      </c>
      <c r="BB272" s="84">
        <v>0.005968007433220512</v>
      </c>
    </row>
    <row r="273" ht="12.75" customHeight="1">
      <c r="A273" s="30" t="s">
        <v>290</v>
      </c>
      <c r="B273" s="68">
        <f t="shared" si="1"/>
        <v>80</v>
      </c>
      <c r="C273" s="69">
        <f t="shared" si="2"/>
        <v>72</v>
      </c>
      <c r="D273" s="68">
        <f t="shared" si="3"/>
        <v>27</v>
      </c>
      <c r="E273" s="69">
        <f t="shared" si="4"/>
        <v>121</v>
      </c>
      <c r="F273" s="85">
        <f t="shared" si="5"/>
        <v>0.5263157895</v>
      </c>
      <c r="G273" s="86">
        <f t="shared" si="6"/>
        <v>0.1824324324</v>
      </c>
      <c r="H273" s="87">
        <f t="shared" si="7"/>
        <v>0.3566666667</v>
      </c>
      <c r="I273" s="88">
        <f t="shared" si="8"/>
        <v>0.67</v>
      </c>
      <c r="J273" s="74">
        <f t="shared" si="9"/>
        <v>0.9736842105</v>
      </c>
      <c r="K273" s="96"/>
      <c r="L273" s="96"/>
      <c r="M273" s="96"/>
      <c r="N273" s="90">
        <f t="shared" si="10"/>
        <v>0.5263157895</v>
      </c>
      <c r="O273" s="90">
        <f t="shared" si="11"/>
        <v>0.1824324324</v>
      </c>
      <c r="P273" s="91">
        <f t="shared" si="12"/>
        <v>0.3566666667</v>
      </c>
      <c r="Q273" s="92">
        <v>0.2727272727272727</v>
      </c>
      <c r="R273" s="92">
        <v>0.39800995024875624</v>
      </c>
      <c r="S273" s="92"/>
      <c r="T273" s="93"/>
      <c r="U273" s="102"/>
      <c r="V273" s="103"/>
      <c r="W273" s="103"/>
      <c r="X273" s="103"/>
      <c r="Y273" s="49"/>
      <c r="Z273" s="31">
        <v>80.0</v>
      </c>
      <c r="AA273" s="32">
        <v>72.0</v>
      </c>
      <c r="AB273" s="5">
        <v>27.0</v>
      </c>
      <c r="AC273" s="6">
        <v>121.0</v>
      </c>
      <c r="AD273" s="83"/>
      <c r="AE273" s="49"/>
      <c r="AF273" s="84"/>
      <c r="AG273" s="30" t="s">
        <v>290</v>
      </c>
      <c r="AH273" s="31">
        <v>80.0</v>
      </c>
      <c r="AI273" s="32">
        <v>72.0</v>
      </c>
      <c r="AJ273" s="5">
        <v>27.0</v>
      </c>
      <c r="AK273" s="6">
        <v>121.0</v>
      </c>
      <c r="AL273" s="84">
        <f t="shared" si="13"/>
        <v>0.6019900498</v>
      </c>
      <c r="AM273" s="84">
        <f t="shared" si="14"/>
        <v>0.7272727273</v>
      </c>
      <c r="AN273" s="84">
        <f t="shared" si="15"/>
        <v>0.6433333333</v>
      </c>
      <c r="AO273" s="84">
        <f t="shared" si="16"/>
        <v>0.6472731137</v>
      </c>
      <c r="AP273" s="84">
        <f t="shared" si="17"/>
        <v>-0.003939780407</v>
      </c>
      <c r="AQ273" s="84"/>
      <c r="AR273" s="84"/>
      <c r="AS273" s="30" t="s">
        <v>290</v>
      </c>
      <c r="AT273" s="31">
        <v>80.0</v>
      </c>
      <c r="AU273" s="32">
        <v>72.0</v>
      </c>
      <c r="AV273" s="5">
        <v>27.0</v>
      </c>
      <c r="AW273" s="6">
        <v>121.0</v>
      </c>
      <c r="AX273" s="84">
        <v>0.4195583596214511</v>
      </c>
      <c r="AY273" s="84">
        <v>0.5286343612334802</v>
      </c>
      <c r="AZ273" s="84">
        <v>0.4650735294117647</v>
      </c>
      <c r="BA273" s="84">
        <v>0.4588275890315318</v>
      </c>
      <c r="BB273" s="84">
        <v>0.006245940380232906</v>
      </c>
    </row>
    <row r="274" ht="12.75" customHeight="1">
      <c r="A274" s="30" t="s">
        <v>291</v>
      </c>
      <c r="B274" s="68">
        <f t="shared" si="1"/>
        <v>289</v>
      </c>
      <c r="C274" s="69">
        <f t="shared" si="2"/>
        <v>211</v>
      </c>
      <c r="D274" s="68">
        <f t="shared" si="3"/>
        <v>114</v>
      </c>
      <c r="E274" s="69">
        <f t="shared" si="4"/>
        <v>376</v>
      </c>
      <c r="F274" s="85">
        <f t="shared" si="5"/>
        <v>0.578</v>
      </c>
      <c r="G274" s="86">
        <f t="shared" si="6"/>
        <v>0.2326530612</v>
      </c>
      <c r="H274" s="87">
        <f t="shared" si="7"/>
        <v>0.4070707071</v>
      </c>
      <c r="I274" s="88">
        <f t="shared" si="8"/>
        <v>0.6717171717</v>
      </c>
      <c r="J274" s="74">
        <f t="shared" si="9"/>
        <v>0.98</v>
      </c>
      <c r="K274" s="96"/>
      <c r="L274" s="96"/>
      <c r="M274" s="96"/>
      <c r="N274" s="90">
        <f t="shared" si="10"/>
        <v>0.578</v>
      </c>
      <c r="O274" s="90">
        <f t="shared" si="11"/>
        <v>0.2326530612</v>
      </c>
      <c r="P274" s="91">
        <f t="shared" si="12"/>
        <v>0.4070707071</v>
      </c>
      <c r="Q274" s="92">
        <v>0.3507692307692308</v>
      </c>
      <c r="R274" s="92">
        <v>0.4345864661654135</v>
      </c>
      <c r="S274" s="92"/>
      <c r="T274" s="93"/>
      <c r="U274" s="102"/>
      <c r="V274" s="103"/>
      <c r="W274" s="103"/>
      <c r="X274" s="103"/>
      <c r="Y274" s="49"/>
      <c r="Z274" s="31">
        <v>289.0</v>
      </c>
      <c r="AA274" s="32">
        <v>211.0</v>
      </c>
      <c r="AB274" s="5">
        <v>114.0</v>
      </c>
      <c r="AC274" s="6">
        <v>376.0</v>
      </c>
      <c r="AD274" s="83"/>
      <c r="AE274" s="49"/>
      <c r="AF274" s="84"/>
      <c r="AG274" s="30" t="s">
        <v>291</v>
      </c>
      <c r="AH274" s="31">
        <v>289.0</v>
      </c>
      <c r="AI274" s="32">
        <v>211.0</v>
      </c>
      <c r="AJ274" s="5">
        <v>114.0</v>
      </c>
      <c r="AK274" s="6">
        <v>376.0</v>
      </c>
      <c r="AL274" s="84">
        <f t="shared" si="13"/>
        <v>0.5654135338</v>
      </c>
      <c r="AM274" s="84">
        <f t="shared" si="14"/>
        <v>0.6492307692</v>
      </c>
      <c r="AN274" s="84">
        <f t="shared" si="15"/>
        <v>0.5929292929</v>
      </c>
      <c r="AO274" s="84">
        <f t="shared" si="16"/>
        <v>0.5953224318</v>
      </c>
      <c r="AP274" s="84">
        <f t="shared" si="17"/>
        <v>-0.002393138835</v>
      </c>
      <c r="AQ274" s="84"/>
      <c r="AR274" s="84"/>
      <c r="AS274" s="30" t="s">
        <v>280</v>
      </c>
      <c r="AT274" s="31">
        <v>152.0</v>
      </c>
      <c r="AU274" s="32">
        <v>151.0</v>
      </c>
      <c r="AV274" s="5">
        <v>60.0</v>
      </c>
      <c r="AW274" s="6">
        <v>243.0</v>
      </c>
      <c r="AX274" s="84">
        <v>0.2894736842105263</v>
      </c>
      <c r="AY274" s="84">
        <v>0.36666666666666664</v>
      </c>
      <c r="AZ274" s="84">
        <v>0.3235294117647059</v>
      </c>
      <c r="BA274" s="84">
        <v>0.31691867122807016</v>
      </c>
      <c r="BB274" s="84">
        <v>0.00661074053663574</v>
      </c>
    </row>
    <row r="275" ht="12.75" customHeight="1">
      <c r="A275" s="30" t="s">
        <v>292</v>
      </c>
      <c r="B275" s="68">
        <f t="shared" si="1"/>
        <v>153</v>
      </c>
      <c r="C275" s="69">
        <f t="shared" si="2"/>
        <v>126</v>
      </c>
      <c r="D275" s="68">
        <f t="shared" si="3"/>
        <v>52</v>
      </c>
      <c r="E275" s="69">
        <f t="shared" si="4"/>
        <v>166</v>
      </c>
      <c r="F275" s="85">
        <f t="shared" si="5"/>
        <v>0.5483870968</v>
      </c>
      <c r="G275" s="86">
        <f t="shared" si="6"/>
        <v>0.2385321101</v>
      </c>
      <c r="H275" s="87">
        <f t="shared" si="7"/>
        <v>0.4124748491</v>
      </c>
      <c r="I275" s="88">
        <f t="shared" si="8"/>
        <v>0.6418511066</v>
      </c>
      <c r="J275" s="74">
        <f t="shared" si="9"/>
        <v>0.7813620072</v>
      </c>
      <c r="K275" s="96"/>
      <c r="L275" s="96"/>
      <c r="M275" s="96"/>
      <c r="N275" s="90">
        <f t="shared" si="10"/>
        <v>0.5483870968</v>
      </c>
      <c r="O275" s="90">
        <f t="shared" si="11"/>
        <v>0.2385321101</v>
      </c>
      <c r="P275" s="91">
        <f t="shared" si="12"/>
        <v>0.4124748491</v>
      </c>
      <c r="Q275" s="92">
        <v>0.29213483146067415</v>
      </c>
      <c r="R275" s="92">
        <v>0.47962382445141066</v>
      </c>
      <c r="S275" s="92"/>
      <c r="T275" s="93"/>
      <c r="U275" s="102"/>
      <c r="V275" s="103"/>
      <c r="W275" s="103"/>
      <c r="X275" s="103"/>
      <c r="Y275" s="49"/>
      <c r="Z275" s="31">
        <v>153.0</v>
      </c>
      <c r="AA275" s="32">
        <v>126.0</v>
      </c>
      <c r="AB275" s="5">
        <v>52.0</v>
      </c>
      <c r="AC275" s="6">
        <v>166.0</v>
      </c>
      <c r="AD275" s="83"/>
      <c r="AE275" s="49"/>
      <c r="AF275" s="84"/>
      <c r="AG275" s="30" t="s">
        <v>292</v>
      </c>
      <c r="AH275" s="31">
        <v>153.0</v>
      </c>
      <c r="AI275" s="32">
        <v>126.0</v>
      </c>
      <c r="AJ275" s="5">
        <v>52.0</v>
      </c>
      <c r="AK275" s="6">
        <v>166.0</v>
      </c>
      <c r="AL275" s="84">
        <f t="shared" si="13"/>
        <v>0.5203761755</v>
      </c>
      <c r="AM275" s="84">
        <f t="shared" si="14"/>
        <v>0.7078651685</v>
      </c>
      <c r="AN275" s="84">
        <f t="shared" si="15"/>
        <v>0.5875251509</v>
      </c>
      <c r="AO275" s="84">
        <f t="shared" si="16"/>
        <v>0.5887195532</v>
      </c>
      <c r="AP275" s="84">
        <f t="shared" si="17"/>
        <v>-0.001194402259</v>
      </c>
      <c r="AQ275" s="84"/>
      <c r="AR275" s="84"/>
      <c r="AS275" s="30" t="s">
        <v>230</v>
      </c>
      <c r="AT275" s="31">
        <v>500.0</v>
      </c>
      <c r="AU275" s="32">
        <v>314.0</v>
      </c>
      <c r="AV275" s="5">
        <v>199.0</v>
      </c>
      <c r="AW275" s="6">
        <v>423.0</v>
      </c>
      <c r="AX275" s="84">
        <v>0.5435992578849722</v>
      </c>
      <c r="AY275" s="84">
        <v>0.7959770114942529</v>
      </c>
      <c r="AZ275" s="84">
        <v>0.6426155580608793</v>
      </c>
      <c r="BA275" s="84">
        <v>0.6360004925253235</v>
      </c>
      <c r="BB275" s="84">
        <v>0.0066150655355557975</v>
      </c>
    </row>
    <row r="276" ht="12.75" customHeight="1">
      <c r="A276" s="30" t="s">
        <v>293</v>
      </c>
      <c r="B276" s="68">
        <f t="shared" si="1"/>
        <v>43</v>
      </c>
      <c r="C276" s="69">
        <f t="shared" si="2"/>
        <v>51</v>
      </c>
      <c r="D276" s="68">
        <f t="shared" si="3"/>
        <v>14</v>
      </c>
      <c r="E276" s="69">
        <f t="shared" si="4"/>
        <v>94</v>
      </c>
      <c r="F276" s="85">
        <f t="shared" si="5"/>
        <v>0.4574468085</v>
      </c>
      <c r="G276" s="86">
        <f t="shared" si="6"/>
        <v>0.1296296296</v>
      </c>
      <c r="H276" s="87">
        <f t="shared" si="7"/>
        <v>0.2821782178</v>
      </c>
      <c r="I276" s="88">
        <f t="shared" si="8"/>
        <v>0.6782178218</v>
      </c>
      <c r="J276" s="74">
        <f t="shared" si="9"/>
        <v>1.14893617</v>
      </c>
      <c r="K276" s="96"/>
      <c r="L276" s="96"/>
      <c r="M276" s="96"/>
      <c r="N276" s="90">
        <f t="shared" si="10"/>
        <v>0.4574468085</v>
      </c>
      <c r="O276" s="90">
        <f t="shared" si="11"/>
        <v>0.1296296296</v>
      </c>
      <c r="P276" s="91">
        <f t="shared" si="12"/>
        <v>0.2821782178</v>
      </c>
      <c r="Q276" s="92">
        <v>0.2153846153846154</v>
      </c>
      <c r="R276" s="92">
        <v>0.31386861313868614</v>
      </c>
      <c r="S276" s="92"/>
      <c r="T276" s="93"/>
      <c r="U276" s="102"/>
      <c r="V276" s="103"/>
      <c r="W276" s="103"/>
      <c r="X276" s="103"/>
      <c r="Y276" s="49"/>
      <c r="Z276" s="31">
        <v>43.0</v>
      </c>
      <c r="AA276" s="32">
        <v>51.0</v>
      </c>
      <c r="AB276" s="5">
        <v>14.0</v>
      </c>
      <c r="AC276" s="6">
        <v>94.0</v>
      </c>
      <c r="AD276" s="83"/>
      <c r="AE276" s="49"/>
      <c r="AF276" s="84"/>
      <c r="AG276" s="30" t="s">
        <v>293</v>
      </c>
      <c r="AH276" s="31">
        <v>43.0</v>
      </c>
      <c r="AI276" s="32">
        <v>51.0</v>
      </c>
      <c r="AJ276" s="5">
        <v>14.0</v>
      </c>
      <c r="AK276" s="6">
        <v>94.0</v>
      </c>
      <c r="AL276" s="84">
        <f t="shared" si="13"/>
        <v>0.6861313869</v>
      </c>
      <c r="AM276" s="84">
        <f t="shared" si="14"/>
        <v>0.7846153846</v>
      </c>
      <c r="AN276" s="84">
        <f t="shared" si="15"/>
        <v>0.7178217822</v>
      </c>
      <c r="AO276" s="84">
        <f t="shared" si="16"/>
        <v>0.7214814144</v>
      </c>
      <c r="AP276" s="84">
        <f t="shared" si="17"/>
        <v>-0.003659632241</v>
      </c>
      <c r="AQ276" s="84"/>
      <c r="AR276" s="84"/>
    </row>
    <row r="277" ht="12.75" customHeight="1">
      <c r="A277" s="30" t="s">
        <v>294</v>
      </c>
      <c r="B277" s="68">
        <f t="shared" si="1"/>
        <v>204</v>
      </c>
      <c r="C277" s="69">
        <f t="shared" si="2"/>
        <v>192</v>
      </c>
      <c r="D277" s="68">
        <f t="shared" si="3"/>
        <v>77</v>
      </c>
      <c r="E277" s="69">
        <f t="shared" si="4"/>
        <v>236</v>
      </c>
      <c r="F277" s="85">
        <f t="shared" si="5"/>
        <v>0.5151515152</v>
      </c>
      <c r="G277" s="86">
        <f t="shared" si="6"/>
        <v>0.2460063898</v>
      </c>
      <c r="H277" s="87">
        <f t="shared" si="7"/>
        <v>0.3963328632</v>
      </c>
      <c r="I277" s="88">
        <f t="shared" si="8"/>
        <v>0.6205923836</v>
      </c>
      <c r="J277" s="74">
        <f t="shared" si="9"/>
        <v>0.7904040404</v>
      </c>
      <c r="K277" s="96"/>
      <c r="L277" s="96"/>
      <c r="M277" s="96"/>
      <c r="N277" s="90">
        <f t="shared" si="10"/>
        <v>0.5151515152</v>
      </c>
      <c r="O277" s="90">
        <f t="shared" si="11"/>
        <v>0.2460063898</v>
      </c>
      <c r="P277" s="91">
        <f t="shared" si="12"/>
        <v>0.3963328632</v>
      </c>
      <c r="Q277" s="92">
        <v>0.2862453531598513</v>
      </c>
      <c r="R277" s="92">
        <v>0.4636363636363636</v>
      </c>
      <c r="S277" s="92"/>
      <c r="T277" s="93"/>
      <c r="U277" s="102"/>
      <c r="V277" s="103"/>
      <c r="W277" s="103"/>
      <c r="X277" s="103"/>
      <c r="Y277" s="49"/>
      <c r="Z277" s="31">
        <v>204.0</v>
      </c>
      <c r="AA277" s="32">
        <v>192.0</v>
      </c>
      <c r="AB277" s="5">
        <v>77.0</v>
      </c>
      <c r="AC277" s="6">
        <v>236.0</v>
      </c>
      <c r="AD277" s="83"/>
      <c r="AE277" s="49"/>
      <c r="AF277" s="84"/>
      <c r="AG277" s="30" t="s">
        <v>294</v>
      </c>
      <c r="AH277" s="31">
        <v>204.0</v>
      </c>
      <c r="AI277" s="32">
        <v>192.0</v>
      </c>
      <c r="AJ277" s="5">
        <v>77.0</v>
      </c>
      <c r="AK277" s="6">
        <v>236.0</v>
      </c>
      <c r="AL277" s="84">
        <f t="shared" si="13"/>
        <v>0.5363636364</v>
      </c>
      <c r="AM277" s="84">
        <f t="shared" si="14"/>
        <v>0.7137546468</v>
      </c>
      <c r="AN277" s="84">
        <f t="shared" si="15"/>
        <v>0.6036671368</v>
      </c>
      <c r="AO277" s="84">
        <f t="shared" si="16"/>
        <v>0.6009637011</v>
      </c>
      <c r="AP277" s="84">
        <f t="shared" si="17"/>
        <v>0.002703435724</v>
      </c>
      <c r="AQ277" s="84"/>
      <c r="AR277" s="84"/>
    </row>
    <row r="278" ht="12.75" customHeight="1">
      <c r="A278" s="30" t="s">
        <v>295</v>
      </c>
      <c r="B278" s="68">
        <f t="shared" si="1"/>
        <v>28</v>
      </c>
      <c r="C278" s="69">
        <f t="shared" si="2"/>
        <v>26</v>
      </c>
      <c r="D278" s="68">
        <f t="shared" si="3"/>
        <v>4</v>
      </c>
      <c r="E278" s="69">
        <f t="shared" si="4"/>
        <v>36</v>
      </c>
      <c r="F278" s="85">
        <f t="shared" si="5"/>
        <v>0.5185185185</v>
      </c>
      <c r="G278" s="86">
        <f t="shared" si="6"/>
        <v>0.1</v>
      </c>
      <c r="H278" s="87">
        <f t="shared" si="7"/>
        <v>0.3404255319</v>
      </c>
      <c r="I278" s="88">
        <f t="shared" si="8"/>
        <v>0.6808510638</v>
      </c>
      <c r="J278" s="74">
        <f t="shared" si="9"/>
        <v>0.7407407407</v>
      </c>
      <c r="K278" s="96"/>
      <c r="L278" s="96"/>
      <c r="M278" s="96"/>
      <c r="N278" s="90">
        <f t="shared" si="10"/>
        <v>0.5185185185</v>
      </c>
      <c r="O278" s="90">
        <f t="shared" si="11"/>
        <v>0.1</v>
      </c>
      <c r="P278" s="91">
        <f t="shared" si="12"/>
        <v>0.3404255319</v>
      </c>
      <c r="Q278" s="92">
        <v>0.13333333333333333</v>
      </c>
      <c r="R278" s="92">
        <v>0.4375</v>
      </c>
      <c r="S278" s="92"/>
      <c r="T278" s="93"/>
      <c r="U278" s="102"/>
      <c r="V278" s="103"/>
      <c r="W278" s="103"/>
      <c r="X278" s="103"/>
      <c r="Y278" s="49"/>
      <c r="Z278" s="31">
        <v>28.0</v>
      </c>
      <c r="AA278" s="32">
        <v>26.0</v>
      </c>
      <c r="AB278" s="5">
        <v>4.0</v>
      </c>
      <c r="AC278" s="6">
        <v>36.0</v>
      </c>
      <c r="AD278" s="83"/>
      <c r="AE278" s="49"/>
      <c r="AF278" s="84"/>
      <c r="AG278" s="30" t="s">
        <v>295</v>
      </c>
      <c r="AH278" s="31">
        <v>28.0</v>
      </c>
      <c r="AI278" s="32">
        <v>26.0</v>
      </c>
      <c r="AJ278" s="5">
        <v>4.0</v>
      </c>
      <c r="AK278" s="6">
        <v>36.0</v>
      </c>
      <c r="AL278" s="84">
        <f t="shared" si="13"/>
        <v>0.5625</v>
      </c>
      <c r="AM278" s="84">
        <f t="shared" si="14"/>
        <v>0.8666666667</v>
      </c>
      <c r="AN278" s="84">
        <f t="shared" si="15"/>
        <v>0.6595744681</v>
      </c>
      <c r="AO278" s="84">
        <f t="shared" si="16"/>
        <v>0.6741022633</v>
      </c>
      <c r="AP278" s="84">
        <f t="shared" si="17"/>
        <v>-0.01452779525</v>
      </c>
      <c r="AQ278" s="84"/>
      <c r="AR278" s="84"/>
    </row>
    <row r="279" ht="12.75" customHeight="1">
      <c r="A279" s="30" t="s">
        <v>296</v>
      </c>
      <c r="B279" s="68">
        <f t="shared" si="1"/>
        <v>84</v>
      </c>
      <c r="C279" s="69">
        <f t="shared" si="2"/>
        <v>8</v>
      </c>
      <c r="D279" s="68">
        <f t="shared" si="3"/>
        <v>88</v>
      </c>
      <c r="E279" s="69">
        <f t="shared" si="4"/>
        <v>13</v>
      </c>
      <c r="F279" s="85">
        <f t="shared" si="5"/>
        <v>0.9130434783</v>
      </c>
      <c r="G279" s="86">
        <f t="shared" si="6"/>
        <v>0.8712871287</v>
      </c>
      <c r="H279" s="87">
        <f t="shared" si="7"/>
        <v>0.8911917098</v>
      </c>
      <c r="I279" s="88">
        <f t="shared" si="8"/>
        <v>0.5025906736</v>
      </c>
      <c r="J279" s="74">
        <f t="shared" si="9"/>
        <v>1.097826087</v>
      </c>
      <c r="K279" s="96"/>
      <c r="L279" s="96"/>
      <c r="M279" s="96"/>
      <c r="N279" s="90">
        <f t="shared" si="10"/>
        <v>0.9130434783</v>
      </c>
      <c r="O279" s="90">
        <f t="shared" si="11"/>
        <v>0.8712871287</v>
      </c>
      <c r="P279" s="91">
        <f t="shared" si="12"/>
        <v>0.8911917098</v>
      </c>
      <c r="Q279" s="92">
        <v>0.9166666666666666</v>
      </c>
      <c r="R279" s="92">
        <v>0.865979381443299</v>
      </c>
      <c r="S279" s="92"/>
      <c r="T279" s="93"/>
      <c r="U279" s="102"/>
      <c r="V279" s="103"/>
      <c r="W279" s="103"/>
      <c r="X279" s="103"/>
      <c r="Y279" s="49"/>
      <c r="Z279" s="31">
        <v>84.0</v>
      </c>
      <c r="AA279" s="32">
        <v>8.0</v>
      </c>
      <c r="AB279" s="5">
        <v>88.0</v>
      </c>
      <c r="AC279" s="6">
        <v>13.0</v>
      </c>
      <c r="AD279" s="83"/>
      <c r="AE279" s="49"/>
      <c r="AF279" s="84"/>
      <c r="AG279" s="30" t="s">
        <v>296</v>
      </c>
      <c r="AH279" s="31">
        <v>84.0</v>
      </c>
      <c r="AI279" s="32">
        <v>8.0</v>
      </c>
      <c r="AJ279" s="5">
        <v>88.0</v>
      </c>
      <c r="AK279" s="6">
        <v>13.0</v>
      </c>
      <c r="AL279" s="84">
        <f t="shared" si="13"/>
        <v>0.1340206186</v>
      </c>
      <c r="AM279" s="84">
        <f t="shared" si="14"/>
        <v>0.08333333333</v>
      </c>
      <c r="AN279" s="84">
        <f t="shared" si="15"/>
        <v>0.1088082902</v>
      </c>
      <c r="AO279" s="84">
        <f t="shared" si="16"/>
        <v>0.1140501276</v>
      </c>
      <c r="AP279" s="84">
        <f t="shared" si="17"/>
        <v>-0.005241837439</v>
      </c>
      <c r="AQ279" s="84"/>
      <c r="AR279" s="84"/>
    </row>
    <row r="280" ht="12.75" customHeight="1">
      <c r="A280" s="30" t="s">
        <v>297</v>
      </c>
      <c r="B280" s="68">
        <f t="shared" si="1"/>
        <v>141</v>
      </c>
      <c r="C280" s="69">
        <f t="shared" si="2"/>
        <v>205</v>
      </c>
      <c r="D280" s="68">
        <f t="shared" si="3"/>
        <v>32</v>
      </c>
      <c r="E280" s="69">
        <f t="shared" si="4"/>
        <v>299</v>
      </c>
      <c r="F280" s="85">
        <f t="shared" si="5"/>
        <v>0.4075144509</v>
      </c>
      <c r="G280" s="86">
        <f t="shared" si="6"/>
        <v>0.09667673716</v>
      </c>
      <c r="H280" s="87">
        <f t="shared" si="7"/>
        <v>0.2555391433</v>
      </c>
      <c r="I280" s="88">
        <f t="shared" si="8"/>
        <v>0.6499261448</v>
      </c>
      <c r="J280" s="74">
        <f t="shared" si="9"/>
        <v>0.9566473988</v>
      </c>
      <c r="K280" s="96"/>
      <c r="L280" s="96"/>
      <c r="M280" s="96"/>
      <c r="N280" s="90">
        <f t="shared" si="10"/>
        <v>0.4075144509</v>
      </c>
      <c r="O280" s="90">
        <f t="shared" si="11"/>
        <v>0.09667673716</v>
      </c>
      <c r="P280" s="91">
        <f t="shared" si="12"/>
        <v>0.2555391433</v>
      </c>
      <c r="Q280" s="92">
        <v>0.1350210970464135</v>
      </c>
      <c r="R280" s="92">
        <v>0.32045454545454544</v>
      </c>
      <c r="S280" s="92"/>
      <c r="T280" s="93"/>
      <c r="U280" s="102"/>
      <c r="V280" s="103"/>
      <c r="W280" s="103"/>
      <c r="X280" s="103"/>
      <c r="Y280" s="49"/>
      <c r="Z280" s="31">
        <v>141.0</v>
      </c>
      <c r="AA280" s="32">
        <v>205.0</v>
      </c>
      <c r="AB280" s="5">
        <v>32.0</v>
      </c>
      <c r="AC280" s="6">
        <v>299.0</v>
      </c>
      <c r="AD280" s="83"/>
      <c r="AE280" s="49"/>
      <c r="AF280" s="84"/>
      <c r="AG280" s="30" t="s">
        <v>297</v>
      </c>
      <c r="AH280" s="31">
        <v>141.0</v>
      </c>
      <c r="AI280" s="32">
        <v>205.0</v>
      </c>
      <c r="AJ280" s="5">
        <v>32.0</v>
      </c>
      <c r="AK280" s="6">
        <v>299.0</v>
      </c>
      <c r="AL280" s="84">
        <f t="shared" si="13"/>
        <v>0.6795454545</v>
      </c>
      <c r="AM280" s="84">
        <f t="shared" si="14"/>
        <v>0.864978903</v>
      </c>
      <c r="AN280" s="84">
        <f t="shared" si="15"/>
        <v>0.7444608567</v>
      </c>
      <c r="AO280" s="84">
        <f t="shared" si="16"/>
        <v>0.7471313652</v>
      </c>
      <c r="AP280" s="84">
        <f t="shared" si="17"/>
        <v>-0.002670508473</v>
      </c>
      <c r="AQ280" s="84"/>
      <c r="AR280" s="84"/>
    </row>
    <row r="281" ht="12.75" customHeight="1">
      <c r="A281" s="30" t="s">
        <v>298</v>
      </c>
      <c r="B281" s="68">
        <f t="shared" si="1"/>
        <v>78</v>
      </c>
      <c r="C281" s="69">
        <f t="shared" si="2"/>
        <v>51</v>
      </c>
      <c r="D281" s="68">
        <f t="shared" si="3"/>
        <v>26</v>
      </c>
      <c r="E281" s="69">
        <f t="shared" si="4"/>
        <v>79</v>
      </c>
      <c r="F281" s="85">
        <f t="shared" si="5"/>
        <v>0.6046511628</v>
      </c>
      <c r="G281" s="86">
        <f t="shared" si="6"/>
        <v>0.2476190476</v>
      </c>
      <c r="H281" s="87">
        <f t="shared" si="7"/>
        <v>0.4444444444</v>
      </c>
      <c r="I281" s="88">
        <f t="shared" si="8"/>
        <v>0.6709401709</v>
      </c>
      <c r="J281" s="74">
        <f t="shared" si="9"/>
        <v>0.8139534884</v>
      </c>
      <c r="K281" s="96"/>
      <c r="L281" s="96"/>
      <c r="M281" s="96"/>
      <c r="N281" s="90">
        <f t="shared" si="10"/>
        <v>0.6046511628</v>
      </c>
      <c r="O281" s="90">
        <f t="shared" si="11"/>
        <v>0.2476190476</v>
      </c>
      <c r="P281" s="91">
        <f t="shared" si="12"/>
        <v>0.4444444444</v>
      </c>
      <c r="Q281" s="92">
        <v>0.33766233766233766</v>
      </c>
      <c r="R281" s="92">
        <v>0.4968152866242038</v>
      </c>
      <c r="S281" s="92"/>
      <c r="T281" s="93"/>
      <c r="U281" s="102"/>
      <c r="V281" s="103"/>
      <c r="W281" s="103"/>
      <c r="X281" s="103"/>
      <c r="Y281" s="49"/>
      <c r="Z281" s="31">
        <v>78.0</v>
      </c>
      <c r="AA281" s="32">
        <v>51.0</v>
      </c>
      <c r="AB281" s="5">
        <v>26.0</v>
      </c>
      <c r="AC281" s="6">
        <v>79.0</v>
      </c>
      <c r="AD281" s="83"/>
      <c r="AE281" s="49"/>
      <c r="AF281" s="84"/>
      <c r="AG281" s="30" t="s">
        <v>298</v>
      </c>
      <c r="AH281" s="31">
        <v>78.0</v>
      </c>
      <c r="AI281" s="32">
        <v>51.0</v>
      </c>
      <c r="AJ281" s="5">
        <v>26.0</v>
      </c>
      <c r="AK281" s="6">
        <v>79.0</v>
      </c>
      <c r="AL281" s="84">
        <f t="shared" si="13"/>
        <v>0.5031847134</v>
      </c>
      <c r="AM281" s="84">
        <f t="shared" si="14"/>
        <v>0.6623376623</v>
      </c>
      <c r="AN281" s="84">
        <f t="shared" si="15"/>
        <v>0.5555555556</v>
      </c>
      <c r="AO281" s="84">
        <f t="shared" si="16"/>
        <v>0.5610221458</v>
      </c>
      <c r="AP281" s="84">
        <f t="shared" si="17"/>
        <v>-0.00546659024</v>
      </c>
      <c r="AQ281" s="84"/>
      <c r="AR281" s="84"/>
    </row>
    <row r="282" ht="12.75" customHeight="1">
      <c r="A282" s="30" t="s">
        <v>299</v>
      </c>
      <c r="B282" s="68">
        <f t="shared" si="1"/>
        <v>22</v>
      </c>
      <c r="C282" s="69">
        <f t="shared" si="2"/>
        <v>24</v>
      </c>
      <c r="D282" s="68">
        <f t="shared" si="3"/>
        <v>1</v>
      </c>
      <c r="E282" s="69">
        <f t="shared" si="4"/>
        <v>39</v>
      </c>
      <c r="F282" s="85">
        <f t="shared" si="5"/>
        <v>0.4782608696</v>
      </c>
      <c r="G282" s="86">
        <f t="shared" si="6"/>
        <v>0.025</v>
      </c>
      <c r="H282" s="87">
        <f t="shared" si="7"/>
        <v>0.2674418605</v>
      </c>
      <c r="I282" s="88">
        <f t="shared" si="8"/>
        <v>0.7093023256</v>
      </c>
      <c r="J282" s="74">
        <f t="shared" si="9"/>
        <v>0.8695652174</v>
      </c>
      <c r="K282" s="96"/>
      <c r="L282" s="96"/>
      <c r="M282" s="96"/>
      <c r="N282" s="90">
        <f t="shared" si="10"/>
        <v>0.4782608696</v>
      </c>
      <c r="O282" s="90">
        <f t="shared" si="11"/>
        <v>0.025</v>
      </c>
      <c r="P282" s="91">
        <f t="shared" si="12"/>
        <v>0.2674418605</v>
      </c>
      <c r="Q282" s="92">
        <v>0.04</v>
      </c>
      <c r="R282" s="92">
        <v>0.36065573770491804</v>
      </c>
      <c r="S282" s="92"/>
      <c r="T282" s="93"/>
      <c r="U282" s="102"/>
      <c r="V282" s="103"/>
      <c r="W282" s="103"/>
      <c r="X282" s="103"/>
      <c r="Y282" s="49"/>
      <c r="Z282" s="31">
        <v>22.0</v>
      </c>
      <c r="AA282" s="32">
        <v>24.0</v>
      </c>
      <c r="AB282" s="5">
        <v>1.0</v>
      </c>
      <c r="AC282" s="6">
        <v>39.0</v>
      </c>
      <c r="AD282" s="83"/>
      <c r="AE282" s="49"/>
      <c r="AF282" s="84"/>
      <c r="AG282" s="30" t="s">
        <v>299</v>
      </c>
      <c r="AH282" s="31">
        <v>22.0</v>
      </c>
      <c r="AI282" s="32">
        <v>24.0</v>
      </c>
      <c r="AJ282" s="5">
        <v>1.0</v>
      </c>
      <c r="AK282" s="6">
        <v>39.0</v>
      </c>
      <c r="AL282" s="84">
        <f t="shared" si="13"/>
        <v>0.6393442623</v>
      </c>
      <c r="AM282" s="84">
        <f t="shared" si="14"/>
        <v>0.96</v>
      </c>
      <c r="AN282" s="84">
        <f t="shared" si="15"/>
        <v>0.7325581395</v>
      </c>
      <c r="AO282" s="84">
        <f t="shared" si="16"/>
        <v>0.7570619948</v>
      </c>
      <c r="AP282" s="84">
        <f t="shared" si="17"/>
        <v>-0.02450385522</v>
      </c>
      <c r="AQ282" s="84"/>
      <c r="AR282" s="84"/>
    </row>
    <row r="283" ht="12.75" customHeight="1">
      <c r="A283" s="30" t="s">
        <v>300</v>
      </c>
      <c r="B283" s="68">
        <f t="shared" si="1"/>
        <v>56</v>
      </c>
      <c r="C283" s="69">
        <f t="shared" si="2"/>
        <v>48</v>
      </c>
      <c r="D283" s="68">
        <f t="shared" si="3"/>
        <v>18</v>
      </c>
      <c r="E283" s="69">
        <f t="shared" si="4"/>
        <v>8</v>
      </c>
      <c r="F283" s="85">
        <f t="shared" si="5"/>
        <v>0.5384615385</v>
      </c>
      <c r="G283" s="86">
        <f t="shared" si="6"/>
        <v>0.6923076923</v>
      </c>
      <c r="H283" s="87">
        <f t="shared" si="7"/>
        <v>0.5692307692</v>
      </c>
      <c r="I283" s="88">
        <f t="shared" si="8"/>
        <v>0.4923076923</v>
      </c>
      <c r="J283" s="74">
        <f t="shared" si="9"/>
        <v>0.25</v>
      </c>
      <c r="K283" s="96"/>
      <c r="L283" s="96"/>
      <c r="M283" s="96"/>
      <c r="N283" s="90">
        <f t="shared" si="10"/>
        <v>0.5384615385</v>
      </c>
      <c r="O283" s="90">
        <f t="shared" si="11"/>
        <v>0.6923076923</v>
      </c>
      <c r="P283" s="91">
        <f t="shared" si="12"/>
        <v>0.5692307692</v>
      </c>
      <c r="Q283" s="92">
        <v>0.2727272727272727</v>
      </c>
      <c r="R283" s="92">
        <v>0.875</v>
      </c>
      <c r="S283" s="92"/>
      <c r="T283" s="93"/>
      <c r="U283" s="102"/>
      <c r="V283" s="103"/>
      <c r="W283" s="103"/>
      <c r="X283" s="103"/>
      <c r="Y283" s="49"/>
      <c r="Z283" s="31">
        <v>56.0</v>
      </c>
      <c r="AA283" s="32">
        <v>48.0</v>
      </c>
      <c r="AB283" s="5">
        <v>18.0</v>
      </c>
      <c r="AC283" s="6">
        <v>8.0</v>
      </c>
      <c r="AD283" s="83"/>
      <c r="AE283" s="49"/>
      <c r="AF283" s="84"/>
      <c r="AG283" s="30" t="s">
        <v>300</v>
      </c>
      <c r="AH283" s="31">
        <v>56.0</v>
      </c>
      <c r="AI283" s="32">
        <v>48.0</v>
      </c>
      <c r="AJ283" s="5">
        <v>18.0</v>
      </c>
      <c r="AK283" s="6">
        <v>8.0</v>
      </c>
      <c r="AL283" s="84">
        <f t="shared" si="13"/>
        <v>0.125</v>
      </c>
      <c r="AM283" s="84">
        <f t="shared" si="14"/>
        <v>0.7272727273</v>
      </c>
      <c r="AN283" s="84">
        <f t="shared" si="15"/>
        <v>0.4307692308</v>
      </c>
      <c r="AO283" s="84">
        <f t="shared" si="16"/>
        <v>0.3471109073</v>
      </c>
      <c r="AP283" s="84">
        <f t="shared" si="17"/>
        <v>0.0836583235</v>
      </c>
      <c r="AQ283" s="84"/>
      <c r="AR283" s="84"/>
    </row>
    <row r="284" ht="12.75" customHeight="1">
      <c r="A284" s="30" t="s">
        <v>301</v>
      </c>
      <c r="B284" s="68">
        <f t="shared" si="1"/>
        <v>82</v>
      </c>
      <c r="C284" s="69">
        <f t="shared" si="2"/>
        <v>6</v>
      </c>
      <c r="D284" s="68">
        <f t="shared" si="3"/>
        <v>61</v>
      </c>
      <c r="E284" s="69">
        <f t="shared" si="4"/>
        <v>6</v>
      </c>
      <c r="F284" s="85">
        <f t="shared" si="5"/>
        <v>0.9318181818</v>
      </c>
      <c r="G284" s="86">
        <f t="shared" si="6"/>
        <v>0.9104477612</v>
      </c>
      <c r="H284" s="87">
        <f t="shared" si="7"/>
        <v>0.9225806452</v>
      </c>
      <c r="I284" s="88">
        <f t="shared" si="8"/>
        <v>0.5677419355</v>
      </c>
      <c r="J284" s="74">
        <f t="shared" si="9"/>
        <v>0.7613636364</v>
      </c>
      <c r="K284" s="96"/>
      <c r="L284" s="96"/>
      <c r="M284" s="96"/>
      <c r="N284" s="90">
        <f t="shared" si="10"/>
        <v>0.9318181818</v>
      </c>
      <c r="O284" s="90">
        <f t="shared" si="11"/>
        <v>0.9104477612</v>
      </c>
      <c r="P284" s="91">
        <f t="shared" si="12"/>
        <v>0.9225806452</v>
      </c>
      <c r="Q284" s="92">
        <v>0.9104477611940298</v>
      </c>
      <c r="R284" s="92">
        <v>0.9318181818181818</v>
      </c>
      <c r="S284" s="92"/>
      <c r="T284" s="93"/>
      <c r="U284" s="102"/>
      <c r="V284" s="103"/>
      <c r="W284" s="103"/>
      <c r="X284" s="103"/>
      <c r="Y284" s="49"/>
      <c r="Z284" s="31">
        <v>82.0</v>
      </c>
      <c r="AA284" s="32">
        <v>6.0</v>
      </c>
      <c r="AB284" s="5">
        <v>61.0</v>
      </c>
      <c r="AC284" s="6">
        <v>6.0</v>
      </c>
      <c r="AD284" s="83"/>
      <c r="AE284" s="49"/>
      <c r="AF284" s="84"/>
      <c r="AG284" s="30" t="s">
        <v>301</v>
      </c>
      <c r="AH284" s="31">
        <v>82.0</v>
      </c>
      <c r="AI284" s="32">
        <v>6.0</v>
      </c>
      <c r="AJ284" s="5">
        <v>61.0</v>
      </c>
      <c r="AK284" s="6">
        <v>6.0</v>
      </c>
      <c r="AL284" s="84">
        <f t="shared" si="13"/>
        <v>0.06818181818</v>
      </c>
      <c r="AM284" s="84">
        <f t="shared" si="14"/>
        <v>0.08955223881</v>
      </c>
      <c r="AN284" s="84">
        <f t="shared" si="15"/>
        <v>0.07741935484</v>
      </c>
      <c r="AO284" s="84">
        <f t="shared" si="16"/>
        <v>0.07492445205</v>
      </c>
      <c r="AP284" s="84">
        <f t="shared" si="17"/>
        <v>0.00249490279</v>
      </c>
      <c r="AQ284" s="84"/>
      <c r="AR284" s="84"/>
    </row>
    <row r="285" ht="12.75" customHeight="1">
      <c r="A285" s="30" t="s">
        <v>302</v>
      </c>
      <c r="B285" s="68">
        <f t="shared" si="1"/>
        <v>52</v>
      </c>
      <c r="C285" s="69">
        <f t="shared" si="2"/>
        <v>44</v>
      </c>
      <c r="D285" s="68">
        <f t="shared" si="3"/>
        <v>20</v>
      </c>
      <c r="E285" s="69">
        <f t="shared" si="4"/>
        <v>85</v>
      </c>
      <c r="F285" s="85">
        <f t="shared" si="5"/>
        <v>0.5416666667</v>
      </c>
      <c r="G285" s="86">
        <f t="shared" si="6"/>
        <v>0.1904761905</v>
      </c>
      <c r="H285" s="87">
        <f t="shared" si="7"/>
        <v>0.3582089552</v>
      </c>
      <c r="I285" s="88">
        <f t="shared" si="8"/>
        <v>0.6815920398</v>
      </c>
      <c r="J285" s="74">
        <f t="shared" si="9"/>
        <v>1.09375</v>
      </c>
      <c r="K285" s="96"/>
      <c r="L285" s="96"/>
      <c r="M285" s="96"/>
      <c r="N285" s="90">
        <f t="shared" si="10"/>
        <v>0.5416666667</v>
      </c>
      <c r="O285" s="90">
        <f t="shared" si="11"/>
        <v>0.1904761905</v>
      </c>
      <c r="P285" s="91">
        <f t="shared" si="12"/>
        <v>0.3582089552</v>
      </c>
      <c r="Q285" s="92">
        <v>0.3125</v>
      </c>
      <c r="R285" s="92">
        <v>0.3795620437956204</v>
      </c>
      <c r="S285" s="92"/>
      <c r="T285" s="93"/>
      <c r="U285" s="102"/>
      <c r="V285" s="103"/>
      <c r="W285" s="103"/>
      <c r="X285" s="103"/>
      <c r="Y285" s="49"/>
      <c r="Z285" s="31">
        <v>52.0</v>
      </c>
      <c r="AA285" s="32">
        <v>44.0</v>
      </c>
      <c r="AB285" s="5">
        <v>20.0</v>
      </c>
      <c r="AC285" s="6">
        <v>85.0</v>
      </c>
      <c r="AD285" s="83"/>
      <c r="AE285" s="49"/>
      <c r="AF285" s="84"/>
      <c r="AG285" s="30" t="s">
        <v>302</v>
      </c>
      <c r="AH285" s="31">
        <v>52.0</v>
      </c>
      <c r="AI285" s="32">
        <v>44.0</v>
      </c>
      <c r="AJ285" s="5">
        <v>20.0</v>
      </c>
      <c r="AK285" s="6">
        <v>85.0</v>
      </c>
      <c r="AL285" s="84">
        <f t="shared" si="13"/>
        <v>0.6204379562</v>
      </c>
      <c r="AM285" s="84">
        <f t="shared" si="14"/>
        <v>0.6875</v>
      </c>
      <c r="AN285" s="84">
        <f t="shared" si="15"/>
        <v>0.6417910448</v>
      </c>
      <c r="AO285" s="84">
        <f t="shared" si="16"/>
        <v>0.6441365463</v>
      </c>
      <c r="AP285" s="84">
        <f t="shared" si="17"/>
        <v>-0.002345501556</v>
      </c>
      <c r="AQ285" s="84"/>
      <c r="AR285" s="84"/>
    </row>
    <row r="286" ht="12.75" customHeight="1">
      <c r="A286" s="30" t="s">
        <v>303</v>
      </c>
      <c r="B286" s="68">
        <f t="shared" si="1"/>
        <v>265</v>
      </c>
      <c r="C286" s="69">
        <f t="shared" si="2"/>
        <v>161</v>
      </c>
      <c r="D286" s="68">
        <f t="shared" si="3"/>
        <v>139</v>
      </c>
      <c r="E286" s="69">
        <f t="shared" si="4"/>
        <v>196</v>
      </c>
      <c r="F286" s="85">
        <f t="shared" si="5"/>
        <v>0.6220657277</v>
      </c>
      <c r="G286" s="86">
        <f t="shared" si="6"/>
        <v>0.4149253731</v>
      </c>
      <c r="H286" s="87">
        <f t="shared" si="7"/>
        <v>0.5308804205</v>
      </c>
      <c r="I286" s="88">
        <f t="shared" si="8"/>
        <v>0.605781866</v>
      </c>
      <c r="J286" s="74">
        <f t="shared" si="9"/>
        <v>0.7863849765</v>
      </c>
      <c r="K286" s="96"/>
      <c r="L286" s="96"/>
      <c r="M286" s="96"/>
      <c r="N286" s="90">
        <f t="shared" si="10"/>
        <v>0.6220657277</v>
      </c>
      <c r="O286" s="90">
        <f t="shared" si="11"/>
        <v>0.4149253731</v>
      </c>
      <c r="P286" s="91">
        <f t="shared" si="12"/>
        <v>0.5308804205</v>
      </c>
      <c r="Q286" s="92">
        <v>0.4633333333333333</v>
      </c>
      <c r="R286" s="92">
        <v>0.5748373101952278</v>
      </c>
      <c r="S286" s="92"/>
      <c r="T286" s="93"/>
      <c r="U286" s="102"/>
      <c r="V286" s="103"/>
      <c r="W286" s="103"/>
      <c r="X286" s="103"/>
      <c r="Y286" s="49"/>
      <c r="Z286" s="31">
        <v>265.0</v>
      </c>
      <c r="AA286" s="32">
        <v>161.0</v>
      </c>
      <c r="AB286" s="5">
        <v>139.0</v>
      </c>
      <c r="AC286" s="6">
        <v>196.0</v>
      </c>
      <c r="AD286" s="83"/>
      <c r="AE286" s="49"/>
      <c r="AF286" s="84"/>
      <c r="AG286" s="30" t="s">
        <v>303</v>
      </c>
      <c r="AH286" s="31">
        <v>265.0</v>
      </c>
      <c r="AI286" s="32">
        <v>161.0</v>
      </c>
      <c r="AJ286" s="5">
        <v>139.0</v>
      </c>
      <c r="AK286" s="6">
        <v>196.0</v>
      </c>
      <c r="AL286" s="84">
        <f t="shared" si="13"/>
        <v>0.4251626898</v>
      </c>
      <c r="AM286" s="84">
        <f t="shared" si="14"/>
        <v>0.5366666667</v>
      </c>
      <c r="AN286" s="84">
        <f t="shared" si="15"/>
        <v>0.4691195795</v>
      </c>
      <c r="AO286" s="84">
        <f t="shared" si="16"/>
        <v>0.4653322414</v>
      </c>
      <c r="AP286" s="84">
        <f t="shared" si="17"/>
        <v>0.003787338076</v>
      </c>
      <c r="AQ286" s="84"/>
      <c r="AR286" s="84"/>
    </row>
    <row r="287" ht="12.75" customHeight="1">
      <c r="A287" s="30" t="s">
        <v>304</v>
      </c>
      <c r="B287" s="68">
        <f t="shared" si="1"/>
        <v>227</v>
      </c>
      <c r="C287" s="69">
        <f t="shared" si="2"/>
        <v>133</v>
      </c>
      <c r="D287" s="68">
        <f t="shared" si="3"/>
        <v>88</v>
      </c>
      <c r="E287" s="69">
        <f t="shared" si="4"/>
        <v>140</v>
      </c>
      <c r="F287" s="85">
        <f t="shared" si="5"/>
        <v>0.6305555556</v>
      </c>
      <c r="G287" s="86">
        <f t="shared" si="6"/>
        <v>0.3859649123</v>
      </c>
      <c r="H287" s="87">
        <f t="shared" si="7"/>
        <v>0.5357142857</v>
      </c>
      <c r="I287" s="88">
        <f t="shared" si="8"/>
        <v>0.6241496599</v>
      </c>
      <c r="J287" s="74">
        <f t="shared" si="9"/>
        <v>0.6333333333</v>
      </c>
      <c r="K287" s="96"/>
      <c r="L287" s="96"/>
      <c r="M287" s="96"/>
      <c r="N287" s="90">
        <f t="shared" si="10"/>
        <v>0.6305555556</v>
      </c>
      <c r="O287" s="90">
        <f t="shared" si="11"/>
        <v>0.3859649123</v>
      </c>
      <c r="P287" s="91">
        <f t="shared" si="12"/>
        <v>0.5357142857</v>
      </c>
      <c r="Q287" s="92">
        <v>0.39819004524886875</v>
      </c>
      <c r="R287" s="92">
        <v>0.6185286103542235</v>
      </c>
      <c r="S287" s="92"/>
      <c r="T287" s="93"/>
      <c r="U287" s="102"/>
      <c r="V287" s="103"/>
      <c r="W287" s="103"/>
      <c r="X287" s="103"/>
      <c r="Y287" s="49"/>
      <c r="Z287" s="31">
        <v>227.0</v>
      </c>
      <c r="AA287" s="32">
        <v>133.0</v>
      </c>
      <c r="AB287" s="5">
        <v>88.0</v>
      </c>
      <c r="AC287" s="6">
        <v>140.0</v>
      </c>
      <c r="AD287" s="83"/>
      <c r="AE287" s="49"/>
      <c r="AF287" s="84"/>
      <c r="AG287" s="30" t="s">
        <v>304</v>
      </c>
      <c r="AH287" s="31">
        <v>227.0</v>
      </c>
      <c r="AI287" s="32">
        <v>133.0</v>
      </c>
      <c r="AJ287" s="5">
        <v>88.0</v>
      </c>
      <c r="AK287" s="6">
        <v>140.0</v>
      </c>
      <c r="AL287" s="84">
        <f t="shared" si="13"/>
        <v>0.3814713896</v>
      </c>
      <c r="AM287" s="84">
        <f t="shared" si="14"/>
        <v>0.6018099548</v>
      </c>
      <c r="AN287" s="84">
        <f t="shared" si="15"/>
        <v>0.4642857143</v>
      </c>
      <c r="AO287" s="84">
        <f t="shared" si="16"/>
        <v>0.4619895536</v>
      </c>
      <c r="AP287" s="84">
        <f t="shared" si="17"/>
        <v>0.00229616065</v>
      </c>
      <c r="AQ287" s="84"/>
      <c r="AR287" s="84"/>
    </row>
    <row r="288" ht="12.75" customHeight="1">
      <c r="A288" s="30" t="s">
        <v>305</v>
      </c>
      <c r="B288" s="68">
        <f t="shared" si="1"/>
        <v>184</v>
      </c>
      <c r="C288" s="69">
        <f t="shared" si="2"/>
        <v>120</v>
      </c>
      <c r="D288" s="68">
        <f t="shared" si="3"/>
        <v>107</v>
      </c>
      <c r="E288" s="69">
        <f t="shared" si="4"/>
        <v>133</v>
      </c>
      <c r="F288" s="85">
        <f t="shared" si="5"/>
        <v>0.6052631579</v>
      </c>
      <c r="G288" s="86">
        <f t="shared" si="6"/>
        <v>0.4458333333</v>
      </c>
      <c r="H288" s="87">
        <f t="shared" si="7"/>
        <v>0.5349264706</v>
      </c>
      <c r="I288" s="88">
        <f t="shared" si="8"/>
        <v>0.5827205882</v>
      </c>
      <c r="J288" s="74">
        <f t="shared" si="9"/>
        <v>0.7894736842</v>
      </c>
      <c r="K288" s="96"/>
      <c r="L288" s="96"/>
      <c r="M288" s="96"/>
      <c r="N288" s="90">
        <f t="shared" si="10"/>
        <v>0.6052631579</v>
      </c>
      <c r="O288" s="90">
        <f t="shared" si="11"/>
        <v>0.4458333333</v>
      </c>
      <c r="P288" s="91">
        <f t="shared" si="12"/>
        <v>0.5349264706</v>
      </c>
      <c r="Q288" s="92">
        <v>0.4713656387665198</v>
      </c>
      <c r="R288" s="92">
        <v>0.580441640378549</v>
      </c>
      <c r="S288" s="92"/>
      <c r="T288" s="93"/>
      <c r="U288" s="102"/>
      <c r="V288" s="103"/>
      <c r="W288" s="103"/>
      <c r="X288" s="103"/>
      <c r="Y288" s="49"/>
      <c r="Z288" s="31">
        <v>184.0</v>
      </c>
      <c r="AA288" s="32">
        <v>120.0</v>
      </c>
      <c r="AB288" s="5">
        <v>107.0</v>
      </c>
      <c r="AC288" s="6">
        <v>133.0</v>
      </c>
      <c r="AD288" s="83"/>
      <c r="AE288" s="49"/>
      <c r="AF288" s="84"/>
      <c r="AG288" s="30" t="s">
        <v>305</v>
      </c>
      <c r="AH288" s="31">
        <v>184.0</v>
      </c>
      <c r="AI288" s="32">
        <v>120.0</v>
      </c>
      <c r="AJ288" s="5">
        <v>107.0</v>
      </c>
      <c r="AK288" s="6">
        <v>133.0</v>
      </c>
      <c r="AL288" s="84">
        <f t="shared" si="13"/>
        <v>0.4195583596</v>
      </c>
      <c r="AM288" s="84">
        <f t="shared" si="14"/>
        <v>0.5286343612</v>
      </c>
      <c r="AN288" s="84">
        <f t="shared" si="15"/>
        <v>0.4650735294</v>
      </c>
      <c r="AO288" s="84">
        <f t="shared" si="16"/>
        <v>0.458827589</v>
      </c>
      <c r="AP288" s="84">
        <f t="shared" si="17"/>
        <v>0.00624594038</v>
      </c>
      <c r="AQ288" s="84"/>
      <c r="AR288" s="84"/>
    </row>
    <row r="289" ht="12.75" customHeight="1">
      <c r="A289" s="30" t="s">
        <v>306</v>
      </c>
      <c r="B289" s="68">
        <f t="shared" si="1"/>
        <v>214</v>
      </c>
      <c r="C289" s="69">
        <f t="shared" si="2"/>
        <v>148</v>
      </c>
      <c r="D289" s="68">
        <f t="shared" si="3"/>
        <v>141</v>
      </c>
      <c r="E289" s="69">
        <f t="shared" si="4"/>
        <v>142</v>
      </c>
      <c r="F289" s="85">
        <f t="shared" si="5"/>
        <v>0.591160221</v>
      </c>
      <c r="G289" s="86">
        <f t="shared" si="6"/>
        <v>0.4982332155</v>
      </c>
      <c r="H289" s="87">
        <f t="shared" si="7"/>
        <v>0.5503875969</v>
      </c>
      <c r="I289" s="88">
        <f t="shared" si="8"/>
        <v>0.5519379845</v>
      </c>
      <c r="J289" s="74">
        <f t="shared" si="9"/>
        <v>0.7817679558</v>
      </c>
      <c r="K289" s="96"/>
      <c r="L289" s="96"/>
      <c r="M289" s="96"/>
      <c r="N289" s="90">
        <f t="shared" si="10"/>
        <v>0.591160221</v>
      </c>
      <c r="O289" s="90">
        <f t="shared" si="11"/>
        <v>0.4982332155</v>
      </c>
      <c r="P289" s="91">
        <f t="shared" si="12"/>
        <v>0.5503875969</v>
      </c>
      <c r="Q289" s="92">
        <v>0.48788927335640137</v>
      </c>
      <c r="R289" s="92">
        <v>0.601123595505618</v>
      </c>
      <c r="S289" s="92"/>
      <c r="T289" s="93"/>
      <c r="U289" s="102"/>
      <c r="V289" s="103"/>
      <c r="W289" s="103"/>
      <c r="X289" s="103"/>
      <c r="Y289" s="49"/>
      <c r="Z289" s="31">
        <v>214.0</v>
      </c>
      <c r="AA289" s="32">
        <v>148.0</v>
      </c>
      <c r="AB289" s="5">
        <v>141.0</v>
      </c>
      <c r="AC289" s="6">
        <v>142.0</v>
      </c>
      <c r="AD289" s="83"/>
      <c r="AE289" s="49"/>
      <c r="AF289" s="84"/>
      <c r="AG289" s="30" t="s">
        <v>306</v>
      </c>
      <c r="AH289" s="31">
        <v>214.0</v>
      </c>
      <c r="AI289" s="32">
        <v>148.0</v>
      </c>
      <c r="AJ289" s="5">
        <v>141.0</v>
      </c>
      <c r="AK289" s="6">
        <v>142.0</v>
      </c>
      <c r="AL289" s="84">
        <f t="shared" si="13"/>
        <v>0.3988764045</v>
      </c>
      <c r="AM289" s="84">
        <f t="shared" si="14"/>
        <v>0.5121107266</v>
      </c>
      <c r="AN289" s="84">
        <f t="shared" si="15"/>
        <v>0.4496124031</v>
      </c>
      <c r="AO289" s="84">
        <f t="shared" si="16"/>
        <v>0.4396867107</v>
      </c>
      <c r="AP289" s="84">
        <f t="shared" si="17"/>
        <v>0.009925692425</v>
      </c>
      <c r="AQ289" s="84"/>
      <c r="AR289" s="84"/>
    </row>
    <row r="290" ht="12.75" customHeight="1">
      <c r="A290" s="30" t="s">
        <v>307</v>
      </c>
      <c r="B290" s="68">
        <f t="shared" si="1"/>
        <v>257</v>
      </c>
      <c r="C290" s="69">
        <f t="shared" si="2"/>
        <v>143</v>
      </c>
      <c r="D290" s="68">
        <f t="shared" si="3"/>
        <v>174</v>
      </c>
      <c r="E290" s="69">
        <f t="shared" si="4"/>
        <v>206</v>
      </c>
      <c r="F290" s="85">
        <f t="shared" si="5"/>
        <v>0.6425</v>
      </c>
      <c r="G290" s="86">
        <f t="shared" si="6"/>
        <v>0.4578947368</v>
      </c>
      <c r="H290" s="87">
        <f t="shared" si="7"/>
        <v>0.5525641026</v>
      </c>
      <c r="I290" s="88">
        <f t="shared" si="8"/>
        <v>0.5935897436</v>
      </c>
      <c r="J290" s="74">
        <f t="shared" si="9"/>
        <v>0.95</v>
      </c>
      <c r="K290" s="96"/>
      <c r="L290" s="96"/>
      <c r="M290" s="96"/>
      <c r="N290" s="90">
        <f t="shared" si="10"/>
        <v>0.6425</v>
      </c>
      <c r="O290" s="90">
        <f t="shared" si="11"/>
        <v>0.4578947368</v>
      </c>
      <c r="P290" s="91">
        <f t="shared" si="12"/>
        <v>0.5525641026</v>
      </c>
      <c r="Q290" s="92">
        <v>0.5488958990536278</v>
      </c>
      <c r="R290" s="92">
        <v>0.5550755939524838</v>
      </c>
      <c r="S290" s="92"/>
      <c r="T290" s="93"/>
      <c r="U290" s="102"/>
      <c r="V290" s="103"/>
      <c r="W290" s="103"/>
      <c r="X290" s="103"/>
      <c r="Y290" s="49"/>
      <c r="Z290" s="31">
        <v>257.0</v>
      </c>
      <c r="AA290" s="32">
        <v>143.0</v>
      </c>
      <c r="AB290" s="5">
        <v>174.0</v>
      </c>
      <c r="AC290" s="6">
        <v>206.0</v>
      </c>
      <c r="AD290" s="83"/>
      <c r="AE290" s="49"/>
      <c r="AF290" s="84"/>
      <c r="AG290" s="30" t="s">
        <v>307</v>
      </c>
      <c r="AH290" s="31">
        <v>257.0</v>
      </c>
      <c r="AI290" s="32">
        <v>143.0</v>
      </c>
      <c r="AJ290" s="5">
        <v>174.0</v>
      </c>
      <c r="AK290" s="6">
        <v>206.0</v>
      </c>
      <c r="AL290" s="84">
        <f t="shared" si="13"/>
        <v>0.444924406</v>
      </c>
      <c r="AM290" s="84">
        <f t="shared" si="14"/>
        <v>0.4511041009</v>
      </c>
      <c r="AN290" s="84">
        <f t="shared" si="15"/>
        <v>0.4474358974</v>
      </c>
      <c r="AO290" s="84">
        <f t="shared" si="16"/>
        <v>0.4460460798</v>
      </c>
      <c r="AP290" s="84">
        <f t="shared" si="17"/>
        <v>0.001389817595</v>
      </c>
      <c r="AQ290" s="84"/>
      <c r="AR290" s="84"/>
    </row>
    <row r="291" ht="12.75" customHeight="1">
      <c r="A291" s="30" t="s">
        <v>308</v>
      </c>
      <c r="B291" s="68">
        <f t="shared" si="1"/>
        <v>280</v>
      </c>
      <c r="C291" s="69">
        <f t="shared" si="2"/>
        <v>228</v>
      </c>
      <c r="D291" s="68">
        <f t="shared" si="3"/>
        <v>146</v>
      </c>
      <c r="E291" s="69">
        <f t="shared" si="4"/>
        <v>173</v>
      </c>
      <c r="F291" s="85">
        <f t="shared" si="5"/>
        <v>0.5511811024</v>
      </c>
      <c r="G291" s="86">
        <f t="shared" si="6"/>
        <v>0.4576802508</v>
      </c>
      <c r="H291" s="87">
        <f t="shared" si="7"/>
        <v>0.515114873</v>
      </c>
      <c r="I291" s="88">
        <f t="shared" si="8"/>
        <v>0.5477629988</v>
      </c>
      <c r="J291" s="74">
        <f t="shared" si="9"/>
        <v>0.6279527559</v>
      </c>
      <c r="K291" s="96"/>
      <c r="L291" s="96"/>
      <c r="M291" s="96"/>
      <c r="N291" s="90">
        <f t="shared" si="10"/>
        <v>0.5511811024</v>
      </c>
      <c r="O291" s="90">
        <f t="shared" si="11"/>
        <v>0.4576802508</v>
      </c>
      <c r="P291" s="91">
        <f t="shared" si="12"/>
        <v>0.515114873</v>
      </c>
      <c r="Q291" s="92">
        <v>0.39037433155080214</v>
      </c>
      <c r="R291" s="92">
        <v>0.6181015452538632</v>
      </c>
      <c r="S291" s="92"/>
      <c r="T291" s="93"/>
      <c r="U291" s="102"/>
      <c r="V291" s="103"/>
      <c r="W291" s="103"/>
      <c r="X291" s="103"/>
      <c r="Y291" s="49"/>
      <c r="Z291" s="31">
        <v>280.0</v>
      </c>
      <c r="AA291" s="32">
        <v>228.0</v>
      </c>
      <c r="AB291" s="5">
        <v>146.0</v>
      </c>
      <c r="AC291" s="6">
        <v>173.0</v>
      </c>
      <c r="AD291" s="83"/>
      <c r="AE291" s="49"/>
      <c r="AF291" s="84"/>
      <c r="AG291" s="30" t="s">
        <v>308</v>
      </c>
      <c r="AH291" s="31">
        <v>280.0</v>
      </c>
      <c r="AI291" s="32">
        <v>228.0</v>
      </c>
      <c r="AJ291" s="5">
        <v>146.0</v>
      </c>
      <c r="AK291" s="6">
        <v>173.0</v>
      </c>
      <c r="AL291" s="84">
        <f t="shared" si="13"/>
        <v>0.3818984547</v>
      </c>
      <c r="AM291" s="84">
        <f t="shared" si="14"/>
        <v>0.6096256684</v>
      </c>
      <c r="AN291" s="84">
        <f t="shared" si="15"/>
        <v>0.484885127</v>
      </c>
      <c r="AO291" s="84">
        <f t="shared" si="16"/>
        <v>0.4651559356</v>
      </c>
      <c r="AP291" s="84">
        <f t="shared" si="17"/>
        <v>0.01972919132</v>
      </c>
      <c r="AQ291" s="84"/>
      <c r="AR291" s="84"/>
    </row>
    <row r="292" ht="12.75" customHeight="1">
      <c r="A292" s="30" t="s">
        <v>309</v>
      </c>
      <c r="B292" s="68">
        <f t="shared" si="1"/>
        <v>263</v>
      </c>
      <c r="C292" s="69">
        <f t="shared" si="2"/>
        <v>158</v>
      </c>
      <c r="D292" s="68">
        <f t="shared" si="3"/>
        <v>150</v>
      </c>
      <c r="E292" s="69">
        <f t="shared" si="4"/>
        <v>189</v>
      </c>
      <c r="F292" s="85">
        <f t="shared" si="5"/>
        <v>0.6247030879</v>
      </c>
      <c r="G292" s="86">
        <f t="shared" si="6"/>
        <v>0.4424778761</v>
      </c>
      <c r="H292" s="87">
        <f t="shared" si="7"/>
        <v>0.5434210526</v>
      </c>
      <c r="I292" s="88">
        <f t="shared" si="8"/>
        <v>0.5947368421</v>
      </c>
      <c r="J292" s="74">
        <f t="shared" si="9"/>
        <v>0.8052256532</v>
      </c>
      <c r="K292" s="96"/>
      <c r="L292" s="96"/>
      <c r="M292" s="96"/>
      <c r="N292" s="90">
        <f t="shared" si="10"/>
        <v>0.6247030879</v>
      </c>
      <c r="O292" s="90">
        <f t="shared" si="11"/>
        <v>0.4424778761</v>
      </c>
      <c r="P292" s="91">
        <f t="shared" si="12"/>
        <v>0.5434210526</v>
      </c>
      <c r="Q292" s="92">
        <v>0.487012987012987</v>
      </c>
      <c r="R292" s="92">
        <v>0.581858407079646</v>
      </c>
      <c r="S292" s="92"/>
      <c r="T292" s="93"/>
      <c r="U292" s="102"/>
      <c r="V292" s="103"/>
      <c r="W292" s="103"/>
      <c r="X292" s="103"/>
      <c r="Y292" s="49"/>
      <c r="Z292" s="31">
        <v>263.0</v>
      </c>
      <c r="AA292" s="32">
        <v>158.0</v>
      </c>
      <c r="AB292" s="5">
        <v>150.0</v>
      </c>
      <c r="AC292" s="6">
        <v>189.0</v>
      </c>
      <c r="AD292" s="83"/>
      <c r="AE292" s="49"/>
      <c r="AF292" s="84"/>
      <c r="AG292" s="30" t="s">
        <v>309</v>
      </c>
      <c r="AH292" s="31">
        <v>263.0</v>
      </c>
      <c r="AI292" s="32">
        <v>158.0</v>
      </c>
      <c r="AJ292" s="5">
        <v>150.0</v>
      </c>
      <c r="AK292" s="6">
        <v>189.0</v>
      </c>
      <c r="AL292" s="84">
        <f t="shared" si="13"/>
        <v>0.4181415929</v>
      </c>
      <c r="AM292" s="84">
        <f t="shared" si="14"/>
        <v>0.512987013</v>
      </c>
      <c r="AN292" s="84">
        <f t="shared" si="15"/>
        <v>0.4565789474</v>
      </c>
      <c r="AO292" s="84">
        <f t="shared" si="16"/>
        <v>0.4521348643</v>
      </c>
      <c r="AP292" s="84">
        <f t="shared" si="17"/>
        <v>0.004444083079</v>
      </c>
      <c r="AQ292" s="84"/>
      <c r="AR292" s="84"/>
    </row>
    <row r="293" ht="12.75" customHeight="1">
      <c r="A293" s="30" t="s">
        <v>310</v>
      </c>
      <c r="B293" s="68">
        <f t="shared" si="1"/>
        <v>279</v>
      </c>
      <c r="C293" s="69">
        <f t="shared" si="2"/>
        <v>238</v>
      </c>
      <c r="D293" s="68">
        <f t="shared" si="3"/>
        <v>200</v>
      </c>
      <c r="E293" s="69">
        <f t="shared" si="4"/>
        <v>261</v>
      </c>
      <c r="F293" s="85">
        <f t="shared" si="5"/>
        <v>0.5396518375</v>
      </c>
      <c r="G293" s="86">
        <f t="shared" si="6"/>
        <v>0.4338394794</v>
      </c>
      <c r="H293" s="87">
        <f t="shared" si="7"/>
        <v>0.4897750511</v>
      </c>
      <c r="I293" s="88">
        <f t="shared" si="8"/>
        <v>0.5521472393</v>
      </c>
      <c r="J293" s="74">
        <f t="shared" si="9"/>
        <v>0.8916827853</v>
      </c>
      <c r="K293" s="96"/>
      <c r="L293" s="96"/>
      <c r="M293" s="96"/>
      <c r="N293" s="90">
        <f t="shared" si="10"/>
        <v>0.5396518375</v>
      </c>
      <c r="O293" s="90">
        <f t="shared" si="11"/>
        <v>0.4338394794</v>
      </c>
      <c r="P293" s="91">
        <f t="shared" si="12"/>
        <v>0.4897750511</v>
      </c>
      <c r="Q293" s="92">
        <v>0.45662100456621</v>
      </c>
      <c r="R293" s="92">
        <v>0.5166666666666667</v>
      </c>
      <c r="S293" s="92"/>
      <c r="T293" s="93"/>
      <c r="U293" s="102"/>
      <c r="V293" s="103"/>
      <c r="W293" s="103"/>
      <c r="X293" s="103"/>
      <c r="Y293" s="49"/>
      <c r="Z293" s="31">
        <v>279.0</v>
      </c>
      <c r="AA293" s="32">
        <v>238.0</v>
      </c>
      <c r="AB293" s="5">
        <v>200.0</v>
      </c>
      <c r="AC293" s="6">
        <v>261.0</v>
      </c>
      <c r="AD293" s="83"/>
      <c r="AE293" s="49"/>
      <c r="AF293" s="84"/>
      <c r="AG293" s="30" t="s">
        <v>310</v>
      </c>
      <c r="AH293" s="31">
        <v>279.0</v>
      </c>
      <c r="AI293" s="32">
        <v>238.0</v>
      </c>
      <c r="AJ293" s="5">
        <v>200.0</v>
      </c>
      <c r="AK293" s="6">
        <v>261.0</v>
      </c>
      <c r="AL293" s="84">
        <f t="shared" si="13"/>
        <v>0.4833333333</v>
      </c>
      <c r="AM293" s="84">
        <f t="shared" si="14"/>
        <v>0.5433789954</v>
      </c>
      <c r="AN293" s="84">
        <f t="shared" si="15"/>
        <v>0.5102249489</v>
      </c>
      <c r="AO293" s="84">
        <f t="shared" si="16"/>
        <v>0.504426659</v>
      </c>
      <c r="AP293" s="84">
        <f t="shared" si="17"/>
        <v>0.00579828988</v>
      </c>
      <c r="AQ293" s="84"/>
      <c r="AR293" s="84"/>
    </row>
    <row r="294" ht="12.75" customHeight="1">
      <c r="A294" s="30" t="s">
        <v>311</v>
      </c>
      <c r="B294" s="68">
        <f t="shared" si="1"/>
        <v>107</v>
      </c>
      <c r="C294" s="69">
        <f t="shared" si="2"/>
        <v>82</v>
      </c>
      <c r="D294" s="68">
        <f t="shared" si="3"/>
        <v>45</v>
      </c>
      <c r="E294" s="69">
        <f t="shared" si="4"/>
        <v>45</v>
      </c>
      <c r="F294" s="85">
        <f t="shared" si="5"/>
        <v>0.5661375661</v>
      </c>
      <c r="G294" s="86">
        <f t="shared" si="6"/>
        <v>0.5</v>
      </c>
      <c r="H294" s="87">
        <f t="shared" si="7"/>
        <v>0.5448028674</v>
      </c>
      <c r="I294" s="88">
        <f t="shared" si="8"/>
        <v>0.5448028674</v>
      </c>
      <c r="J294" s="74">
        <f t="shared" si="9"/>
        <v>0.4761904762</v>
      </c>
      <c r="K294" s="96"/>
      <c r="L294" s="96"/>
      <c r="M294" s="96"/>
      <c r="N294" s="90">
        <f t="shared" si="10"/>
        <v>0.5661375661</v>
      </c>
      <c r="O294" s="90">
        <f t="shared" si="11"/>
        <v>0.5</v>
      </c>
      <c r="P294" s="91">
        <f t="shared" si="12"/>
        <v>0.5448028674</v>
      </c>
      <c r="Q294" s="92">
        <v>0.3543307086614173</v>
      </c>
      <c r="R294" s="92">
        <v>0.7039473684210527</v>
      </c>
      <c r="S294" s="92"/>
      <c r="T294" s="93"/>
      <c r="U294" s="102"/>
      <c r="V294" s="103"/>
      <c r="W294" s="103"/>
      <c r="X294" s="103"/>
      <c r="Y294" s="49"/>
      <c r="Z294" s="31">
        <v>107.0</v>
      </c>
      <c r="AA294" s="32">
        <v>82.0</v>
      </c>
      <c r="AB294" s="5">
        <v>45.0</v>
      </c>
      <c r="AC294" s="6">
        <v>45.0</v>
      </c>
      <c r="AD294" s="83"/>
      <c r="AE294" s="49"/>
      <c r="AF294" s="84"/>
      <c r="AG294" s="30" t="s">
        <v>311</v>
      </c>
      <c r="AH294" s="31">
        <v>107.0</v>
      </c>
      <c r="AI294" s="32">
        <v>82.0</v>
      </c>
      <c r="AJ294" s="5">
        <v>45.0</v>
      </c>
      <c r="AK294" s="6">
        <v>45.0</v>
      </c>
      <c r="AL294" s="84">
        <f t="shared" si="13"/>
        <v>0.2960526316</v>
      </c>
      <c r="AM294" s="84">
        <f t="shared" si="14"/>
        <v>0.6456692913</v>
      </c>
      <c r="AN294" s="84">
        <f t="shared" si="15"/>
        <v>0.4551971326</v>
      </c>
      <c r="AO294" s="84">
        <f t="shared" si="16"/>
        <v>0.4244975256</v>
      </c>
      <c r="AP294" s="84">
        <f t="shared" si="17"/>
        <v>0.03069960699</v>
      </c>
      <c r="AQ294" s="84"/>
      <c r="AR294" s="84"/>
    </row>
    <row r="295" ht="12.75" customHeight="1">
      <c r="A295" s="30" t="s">
        <v>312</v>
      </c>
      <c r="B295" s="68">
        <f t="shared" si="1"/>
        <v>326</v>
      </c>
      <c r="C295" s="69">
        <f t="shared" si="2"/>
        <v>171</v>
      </c>
      <c r="D295" s="68">
        <f t="shared" si="3"/>
        <v>192</v>
      </c>
      <c r="E295" s="69">
        <f t="shared" si="4"/>
        <v>186</v>
      </c>
      <c r="F295" s="85">
        <f t="shared" si="5"/>
        <v>0.6559356137</v>
      </c>
      <c r="G295" s="86">
        <f t="shared" si="6"/>
        <v>0.5079365079</v>
      </c>
      <c r="H295" s="87">
        <f t="shared" si="7"/>
        <v>0.592</v>
      </c>
      <c r="I295" s="88">
        <f t="shared" si="8"/>
        <v>0.5851428571</v>
      </c>
      <c r="J295" s="74">
        <f t="shared" si="9"/>
        <v>0.7605633803</v>
      </c>
      <c r="K295" s="96"/>
      <c r="L295" s="96"/>
      <c r="M295" s="96"/>
      <c r="N295" s="90">
        <f t="shared" si="10"/>
        <v>0.6559356137</v>
      </c>
      <c r="O295" s="90">
        <f t="shared" si="11"/>
        <v>0.5079365079</v>
      </c>
      <c r="P295" s="91">
        <f t="shared" si="12"/>
        <v>0.592</v>
      </c>
      <c r="Q295" s="92">
        <v>0.5289256198347108</v>
      </c>
      <c r="R295" s="92">
        <v>0.63671875</v>
      </c>
      <c r="S295" s="92"/>
      <c r="T295" s="93"/>
      <c r="U295" s="102"/>
      <c r="V295" s="103"/>
      <c r="W295" s="103"/>
      <c r="X295" s="103"/>
      <c r="Y295" s="49"/>
      <c r="Z295" s="31">
        <v>326.0</v>
      </c>
      <c r="AA295" s="32">
        <v>171.0</v>
      </c>
      <c r="AB295" s="5">
        <v>192.0</v>
      </c>
      <c r="AC295" s="6">
        <v>186.0</v>
      </c>
      <c r="AD295" s="83"/>
      <c r="AE295" s="49"/>
      <c r="AF295" s="84"/>
      <c r="AG295" s="30" t="s">
        <v>312</v>
      </c>
      <c r="AH295" s="31">
        <v>326.0</v>
      </c>
      <c r="AI295" s="32">
        <v>171.0</v>
      </c>
      <c r="AJ295" s="5">
        <v>192.0</v>
      </c>
      <c r="AK295" s="6">
        <v>186.0</v>
      </c>
      <c r="AL295" s="84">
        <f t="shared" si="13"/>
        <v>0.36328125</v>
      </c>
      <c r="AM295" s="84">
        <f t="shared" si="14"/>
        <v>0.4710743802</v>
      </c>
      <c r="AN295" s="84">
        <f t="shared" si="15"/>
        <v>0.408</v>
      </c>
      <c r="AO295" s="84">
        <f t="shared" si="16"/>
        <v>0.4020732292</v>
      </c>
      <c r="AP295" s="84">
        <f t="shared" si="17"/>
        <v>0.005926770801</v>
      </c>
      <c r="AQ295" s="84"/>
      <c r="AR295" s="84"/>
    </row>
    <row r="296" ht="12.75" customHeight="1">
      <c r="A296" s="30" t="s">
        <v>313</v>
      </c>
      <c r="B296" s="68">
        <f t="shared" si="1"/>
        <v>251</v>
      </c>
      <c r="C296" s="69">
        <f t="shared" si="2"/>
        <v>183</v>
      </c>
      <c r="D296" s="68">
        <f t="shared" si="3"/>
        <v>150</v>
      </c>
      <c r="E296" s="69">
        <f t="shared" si="4"/>
        <v>166</v>
      </c>
      <c r="F296" s="85">
        <f t="shared" si="5"/>
        <v>0.5783410138</v>
      </c>
      <c r="G296" s="86">
        <f t="shared" si="6"/>
        <v>0.4746835443</v>
      </c>
      <c r="H296" s="87">
        <f t="shared" si="7"/>
        <v>0.5346666667</v>
      </c>
      <c r="I296" s="88">
        <f t="shared" si="8"/>
        <v>0.556</v>
      </c>
      <c r="J296" s="74">
        <f t="shared" si="9"/>
        <v>0.7281105991</v>
      </c>
      <c r="K296" s="96"/>
      <c r="L296" s="96"/>
      <c r="M296" s="96"/>
      <c r="N296" s="90">
        <f t="shared" si="10"/>
        <v>0.5783410138</v>
      </c>
      <c r="O296" s="90">
        <f t="shared" si="11"/>
        <v>0.4746835443</v>
      </c>
      <c r="P296" s="91">
        <f t="shared" si="12"/>
        <v>0.5346666667</v>
      </c>
      <c r="Q296" s="92">
        <v>0.45045045045045046</v>
      </c>
      <c r="R296" s="92">
        <v>0.6019184652278178</v>
      </c>
      <c r="S296" s="92"/>
      <c r="T296" s="93"/>
      <c r="U296" s="102"/>
      <c r="V296" s="103"/>
      <c r="W296" s="103"/>
      <c r="X296" s="103"/>
      <c r="Y296" s="49"/>
      <c r="Z296" s="31">
        <v>251.0</v>
      </c>
      <c r="AA296" s="32">
        <v>183.0</v>
      </c>
      <c r="AB296" s="5">
        <v>150.0</v>
      </c>
      <c r="AC296" s="6">
        <v>166.0</v>
      </c>
      <c r="AD296" s="83"/>
      <c r="AE296" s="49"/>
      <c r="AF296" s="84"/>
      <c r="AG296" s="30" t="s">
        <v>313</v>
      </c>
      <c r="AH296" s="31">
        <v>251.0</v>
      </c>
      <c r="AI296" s="32">
        <v>183.0</v>
      </c>
      <c r="AJ296" s="5">
        <v>150.0</v>
      </c>
      <c r="AK296" s="6">
        <v>166.0</v>
      </c>
      <c r="AL296" s="84">
        <f t="shared" si="13"/>
        <v>0.3980815348</v>
      </c>
      <c r="AM296" s="84">
        <f t="shared" si="14"/>
        <v>0.5495495495</v>
      </c>
      <c r="AN296" s="84">
        <f t="shared" si="15"/>
        <v>0.4653333333</v>
      </c>
      <c r="AO296" s="84">
        <f t="shared" si="16"/>
        <v>0.4530667683</v>
      </c>
      <c r="AP296" s="84">
        <f t="shared" si="17"/>
        <v>0.01226656506</v>
      </c>
      <c r="AQ296" s="84"/>
      <c r="AR296" s="84"/>
    </row>
    <row r="297" ht="12.75" customHeight="1">
      <c r="A297" s="30" t="s">
        <v>314</v>
      </c>
      <c r="B297" s="68">
        <f t="shared" si="1"/>
        <v>168</v>
      </c>
      <c r="C297" s="69">
        <f t="shared" si="2"/>
        <v>166</v>
      </c>
      <c r="D297" s="68">
        <f t="shared" si="3"/>
        <v>98</v>
      </c>
      <c r="E297" s="69">
        <f t="shared" si="4"/>
        <v>292</v>
      </c>
      <c r="F297" s="85">
        <f t="shared" si="5"/>
        <v>0.502994012</v>
      </c>
      <c r="G297" s="86">
        <f t="shared" si="6"/>
        <v>0.2512820513</v>
      </c>
      <c r="H297" s="87">
        <f t="shared" si="7"/>
        <v>0.3674033149</v>
      </c>
      <c r="I297" s="88">
        <f t="shared" si="8"/>
        <v>0.635359116</v>
      </c>
      <c r="J297" s="74">
        <f t="shared" si="9"/>
        <v>1.167664671</v>
      </c>
      <c r="K297" s="96"/>
      <c r="L297" s="96"/>
      <c r="M297" s="96"/>
      <c r="N297" s="90">
        <f t="shared" si="10"/>
        <v>0.502994012</v>
      </c>
      <c r="O297" s="90">
        <f t="shared" si="11"/>
        <v>0.2512820513</v>
      </c>
      <c r="P297" s="91">
        <f t="shared" si="12"/>
        <v>0.3674033149</v>
      </c>
      <c r="Q297" s="92">
        <v>0.3712121212121212</v>
      </c>
      <c r="R297" s="92">
        <v>0.3652173913043478</v>
      </c>
      <c r="S297" s="92"/>
      <c r="T297" s="93"/>
      <c r="U297" s="102"/>
      <c r="V297" s="103"/>
      <c r="W297" s="103"/>
      <c r="X297" s="103"/>
      <c r="Y297" s="49"/>
      <c r="Z297" s="31">
        <v>168.0</v>
      </c>
      <c r="AA297" s="32">
        <v>166.0</v>
      </c>
      <c r="AB297" s="5">
        <v>98.0</v>
      </c>
      <c r="AC297" s="6">
        <v>292.0</v>
      </c>
      <c r="AD297" s="83"/>
      <c r="AE297" s="49"/>
      <c r="AF297" s="84"/>
      <c r="AG297" s="30" t="s">
        <v>314</v>
      </c>
      <c r="AH297" s="31">
        <v>168.0</v>
      </c>
      <c r="AI297" s="32">
        <v>166.0</v>
      </c>
      <c r="AJ297" s="5">
        <v>98.0</v>
      </c>
      <c r="AK297" s="6">
        <v>292.0</v>
      </c>
      <c r="AL297" s="84">
        <f t="shared" si="13"/>
        <v>0.6347826087</v>
      </c>
      <c r="AM297" s="84">
        <f t="shared" si="14"/>
        <v>0.6287878788</v>
      </c>
      <c r="AN297" s="84">
        <f t="shared" si="15"/>
        <v>0.6325966851</v>
      </c>
      <c r="AO297" s="84">
        <f t="shared" si="16"/>
        <v>0.6313961813</v>
      </c>
      <c r="AP297" s="84">
        <f t="shared" si="17"/>
        <v>0.001200503831</v>
      </c>
      <c r="AQ297" s="84"/>
      <c r="AR297" s="84"/>
    </row>
    <row r="298" ht="12.75" customHeight="1">
      <c r="A298" s="30" t="s">
        <v>315</v>
      </c>
      <c r="B298" s="68">
        <f t="shared" si="1"/>
        <v>80</v>
      </c>
      <c r="C298" s="69">
        <f t="shared" si="2"/>
        <v>75</v>
      </c>
      <c r="D298" s="68">
        <f t="shared" si="3"/>
        <v>32</v>
      </c>
      <c r="E298" s="69">
        <f t="shared" si="4"/>
        <v>109</v>
      </c>
      <c r="F298" s="85">
        <f t="shared" si="5"/>
        <v>0.5161290323</v>
      </c>
      <c r="G298" s="86">
        <f t="shared" si="6"/>
        <v>0.2269503546</v>
      </c>
      <c r="H298" s="87">
        <f t="shared" si="7"/>
        <v>0.3783783784</v>
      </c>
      <c r="I298" s="88">
        <f t="shared" si="8"/>
        <v>0.6385135135</v>
      </c>
      <c r="J298" s="74">
        <f t="shared" si="9"/>
        <v>0.9096774194</v>
      </c>
      <c r="K298" s="96"/>
      <c r="L298" s="96"/>
      <c r="M298" s="96"/>
      <c r="N298" s="90">
        <f t="shared" si="10"/>
        <v>0.5161290323</v>
      </c>
      <c r="O298" s="90">
        <f t="shared" si="11"/>
        <v>0.2269503546</v>
      </c>
      <c r="P298" s="91">
        <f t="shared" si="12"/>
        <v>0.3783783784</v>
      </c>
      <c r="Q298" s="92">
        <v>0.29906542056074764</v>
      </c>
      <c r="R298" s="92">
        <v>0.42328042328042326</v>
      </c>
      <c r="S298" s="92"/>
      <c r="T298" s="93"/>
      <c r="U298" s="102"/>
      <c r="V298" s="103"/>
      <c r="W298" s="103"/>
      <c r="X298" s="103"/>
      <c r="Y298" s="49"/>
      <c r="Z298" s="31">
        <v>80.0</v>
      </c>
      <c r="AA298" s="32">
        <v>75.0</v>
      </c>
      <c r="AB298" s="5">
        <v>32.0</v>
      </c>
      <c r="AC298" s="6">
        <v>109.0</v>
      </c>
      <c r="AD298" s="83"/>
      <c r="AE298" s="49"/>
      <c r="AF298" s="84"/>
      <c r="AG298" s="30" t="s">
        <v>315</v>
      </c>
      <c r="AH298" s="31">
        <v>80.0</v>
      </c>
      <c r="AI298" s="32">
        <v>75.0</v>
      </c>
      <c r="AJ298" s="5">
        <v>32.0</v>
      </c>
      <c r="AK298" s="6">
        <v>109.0</v>
      </c>
      <c r="AL298" s="84">
        <f t="shared" si="13"/>
        <v>0.5767195767</v>
      </c>
      <c r="AM298" s="84">
        <f t="shared" si="14"/>
        <v>0.7009345794</v>
      </c>
      <c r="AN298" s="84">
        <f t="shared" si="15"/>
        <v>0.6216216216</v>
      </c>
      <c r="AO298" s="84">
        <f t="shared" si="16"/>
        <v>0.6216060728</v>
      </c>
      <c r="AP298" s="84">
        <f t="shared" si="17"/>
        <v>0.00001554885101</v>
      </c>
      <c r="AQ298" s="84"/>
      <c r="AR298" s="84"/>
    </row>
    <row r="299" ht="12.75" customHeight="1">
      <c r="A299" s="30" t="s">
        <v>316</v>
      </c>
      <c r="B299" s="68">
        <f t="shared" si="1"/>
        <v>387</v>
      </c>
      <c r="C299" s="69">
        <f t="shared" si="2"/>
        <v>295</v>
      </c>
      <c r="D299" s="68">
        <f t="shared" si="3"/>
        <v>123</v>
      </c>
      <c r="E299" s="69">
        <f t="shared" si="4"/>
        <v>359</v>
      </c>
      <c r="F299" s="85">
        <f t="shared" si="5"/>
        <v>0.5674486804</v>
      </c>
      <c r="G299" s="86">
        <f t="shared" si="6"/>
        <v>0.255186722</v>
      </c>
      <c r="H299" s="87">
        <f t="shared" si="7"/>
        <v>0.4381443299</v>
      </c>
      <c r="I299" s="88">
        <f t="shared" si="8"/>
        <v>0.6408934708</v>
      </c>
      <c r="J299" s="74">
        <f t="shared" si="9"/>
        <v>0.706744868</v>
      </c>
      <c r="K299" s="96"/>
      <c r="L299" s="96"/>
      <c r="M299" s="96"/>
      <c r="N299" s="90">
        <f t="shared" si="10"/>
        <v>0.5674486804</v>
      </c>
      <c r="O299" s="90">
        <f t="shared" si="11"/>
        <v>0.255186722</v>
      </c>
      <c r="P299" s="91">
        <f t="shared" si="12"/>
        <v>0.4381443299</v>
      </c>
      <c r="Q299" s="92">
        <v>0.2942583732057416</v>
      </c>
      <c r="R299" s="92">
        <v>0.5187667560321716</v>
      </c>
      <c r="S299" s="92"/>
      <c r="T299" s="93"/>
      <c r="U299" s="102"/>
      <c r="V299" s="103"/>
      <c r="W299" s="103"/>
      <c r="X299" s="103"/>
      <c r="Y299" s="49"/>
      <c r="Z299" s="31">
        <v>387.0</v>
      </c>
      <c r="AA299" s="32">
        <v>295.0</v>
      </c>
      <c r="AB299" s="5">
        <v>123.0</v>
      </c>
      <c r="AC299" s="6">
        <v>359.0</v>
      </c>
      <c r="AD299" s="83"/>
      <c r="AE299" s="49"/>
      <c r="AF299" s="84"/>
      <c r="AG299" s="30" t="s">
        <v>316</v>
      </c>
      <c r="AH299" s="31">
        <v>387.0</v>
      </c>
      <c r="AI299" s="32">
        <v>295.0</v>
      </c>
      <c r="AJ299" s="5">
        <v>123.0</v>
      </c>
      <c r="AK299" s="6">
        <v>359.0</v>
      </c>
      <c r="AL299" s="84">
        <f t="shared" si="13"/>
        <v>0.481233244</v>
      </c>
      <c r="AM299" s="84">
        <f t="shared" si="14"/>
        <v>0.7057416268</v>
      </c>
      <c r="AN299" s="84">
        <f t="shared" si="15"/>
        <v>0.5618556701</v>
      </c>
      <c r="AO299" s="84">
        <f t="shared" si="16"/>
        <v>0.5633002401</v>
      </c>
      <c r="AP299" s="84">
        <f t="shared" si="17"/>
        <v>-0.00144457002</v>
      </c>
      <c r="AQ299" s="84"/>
      <c r="AR299" s="84"/>
    </row>
    <row r="300" ht="12.75" customHeight="1">
      <c r="A300" s="30" t="s">
        <v>317</v>
      </c>
      <c r="B300" s="68">
        <f t="shared" si="1"/>
        <v>263</v>
      </c>
      <c r="C300" s="69">
        <f t="shared" si="2"/>
        <v>235</v>
      </c>
      <c r="D300" s="68">
        <f t="shared" si="3"/>
        <v>120</v>
      </c>
      <c r="E300" s="69">
        <f t="shared" si="4"/>
        <v>258</v>
      </c>
      <c r="F300" s="85">
        <f t="shared" si="5"/>
        <v>0.5281124498</v>
      </c>
      <c r="G300" s="86">
        <f t="shared" si="6"/>
        <v>0.3174603175</v>
      </c>
      <c r="H300" s="87">
        <f t="shared" si="7"/>
        <v>0.4372146119</v>
      </c>
      <c r="I300" s="88">
        <f t="shared" si="8"/>
        <v>0.5947488584</v>
      </c>
      <c r="J300" s="74">
        <f t="shared" si="9"/>
        <v>0.7590361446</v>
      </c>
      <c r="K300" s="96"/>
      <c r="L300" s="96"/>
      <c r="M300" s="96"/>
      <c r="N300" s="90">
        <f t="shared" si="10"/>
        <v>0.5281124498</v>
      </c>
      <c r="O300" s="90">
        <f t="shared" si="11"/>
        <v>0.3174603175</v>
      </c>
      <c r="P300" s="91">
        <f t="shared" si="12"/>
        <v>0.4372146119</v>
      </c>
      <c r="Q300" s="92">
        <v>0.3380281690140845</v>
      </c>
      <c r="R300" s="92">
        <v>0.5047984644913628</v>
      </c>
      <c r="S300" s="92"/>
      <c r="T300" s="93"/>
      <c r="U300" s="102"/>
      <c r="V300" s="103"/>
      <c r="W300" s="103"/>
      <c r="X300" s="103"/>
      <c r="Y300" s="49"/>
      <c r="Z300" s="31">
        <v>263.0</v>
      </c>
      <c r="AA300" s="32">
        <v>235.0</v>
      </c>
      <c r="AB300" s="5">
        <v>120.0</v>
      </c>
      <c r="AC300" s="6">
        <v>258.0</v>
      </c>
      <c r="AD300" s="83"/>
      <c r="AE300" s="49"/>
      <c r="AF300" s="84"/>
      <c r="AG300" s="30" t="s">
        <v>317</v>
      </c>
      <c r="AH300" s="31">
        <v>263.0</v>
      </c>
      <c r="AI300" s="32">
        <v>235.0</v>
      </c>
      <c r="AJ300" s="5">
        <v>120.0</v>
      </c>
      <c r="AK300" s="6">
        <v>258.0</v>
      </c>
      <c r="AL300" s="84">
        <f t="shared" si="13"/>
        <v>0.4952015355</v>
      </c>
      <c r="AM300" s="84">
        <f t="shared" si="14"/>
        <v>0.661971831</v>
      </c>
      <c r="AN300" s="84">
        <f t="shared" si="15"/>
        <v>0.5627853881</v>
      </c>
      <c r="AO300" s="84">
        <f t="shared" si="16"/>
        <v>0.5558628295</v>
      </c>
      <c r="AP300" s="84">
        <f t="shared" si="17"/>
        <v>0.006922558578</v>
      </c>
      <c r="AQ300" s="84"/>
      <c r="AR300" s="84"/>
    </row>
    <row r="301" ht="12.75" customHeight="1">
      <c r="A301" s="30" t="s">
        <v>318</v>
      </c>
      <c r="B301" s="68">
        <f t="shared" si="1"/>
        <v>24</v>
      </c>
      <c r="C301" s="69">
        <f t="shared" si="2"/>
        <v>21</v>
      </c>
      <c r="D301" s="68">
        <f t="shared" si="3"/>
        <v>14</v>
      </c>
      <c r="E301" s="69">
        <f t="shared" si="4"/>
        <v>56</v>
      </c>
      <c r="F301" s="85">
        <f t="shared" si="5"/>
        <v>0.5333333333</v>
      </c>
      <c r="G301" s="86">
        <f t="shared" si="6"/>
        <v>0.2</v>
      </c>
      <c r="H301" s="87">
        <f t="shared" si="7"/>
        <v>0.3304347826</v>
      </c>
      <c r="I301" s="88">
        <f t="shared" si="8"/>
        <v>0.6956521739</v>
      </c>
      <c r="J301" s="74">
        <f t="shared" si="9"/>
        <v>1.555555556</v>
      </c>
      <c r="K301" s="96"/>
      <c r="L301" s="96"/>
      <c r="M301" s="96"/>
      <c r="N301" s="90">
        <f t="shared" si="10"/>
        <v>0.5333333333</v>
      </c>
      <c r="O301" s="90">
        <f t="shared" si="11"/>
        <v>0.2</v>
      </c>
      <c r="P301" s="91">
        <f t="shared" si="12"/>
        <v>0.3304347826</v>
      </c>
      <c r="Q301" s="92">
        <v>0.4</v>
      </c>
      <c r="R301" s="92">
        <v>0.3</v>
      </c>
      <c r="S301" s="92"/>
      <c r="T301" s="93"/>
      <c r="U301" s="102"/>
      <c r="V301" s="103"/>
      <c r="W301" s="103"/>
      <c r="X301" s="103"/>
      <c r="Y301" s="49"/>
      <c r="Z301" s="31">
        <v>24.0</v>
      </c>
      <c r="AA301" s="32">
        <v>21.0</v>
      </c>
      <c r="AB301" s="5">
        <v>14.0</v>
      </c>
      <c r="AC301" s="6">
        <v>56.0</v>
      </c>
      <c r="AD301" s="83"/>
      <c r="AE301" s="49"/>
      <c r="AF301" s="84"/>
      <c r="AG301" s="30" t="s">
        <v>318</v>
      </c>
      <c r="AH301" s="31">
        <v>24.0</v>
      </c>
      <c r="AI301" s="32">
        <v>21.0</v>
      </c>
      <c r="AJ301" s="5">
        <v>14.0</v>
      </c>
      <c r="AK301" s="6">
        <v>56.0</v>
      </c>
      <c r="AL301" s="84">
        <f t="shared" si="13"/>
        <v>0.7</v>
      </c>
      <c r="AM301" s="84">
        <f t="shared" si="14"/>
        <v>0.6</v>
      </c>
      <c r="AN301" s="84">
        <f t="shared" si="15"/>
        <v>0.6695652174</v>
      </c>
      <c r="AO301" s="84">
        <f t="shared" si="16"/>
        <v>0.66176348</v>
      </c>
      <c r="AP301" s="84">
        <f t="shared" si="17"/>
        <v>0.007801737391</v>
      </c>
      <c r="AQ301" s="84"/>
      <c r="AR301" s="84"/>
    </row>
    <row r="302" ht="12.75" customHeight="1">
      <c r="A302" s="30" t="s">
        <v>319</v>
      </c>
      <c r="B302" s="68">
        <f t="shared" si="1"/>
        <v>287</v>
      </c>
      <c r="C302" s="69">
        <f t="shared" si="2"/>
        <v>215</v>
      </c>
      <c r="D302" s="68">
        <f t="shared" si="3"/>
        <v>138</v>
      </c>
      <c r="E302" s="69">
        <f t="shared" si="4"/>
        <v>318</v>
      </c>
      <c r="F302" s="85">
        <f t="shared" si="5"/>
        <v>0.5717131474</v>
      </c>
      <c r="G302" s="86">
        <f t="shared" si="6"/>
        <v>0.3026315789</v>
      </c>
      <c r="H302" s="87">
        <f t="shared" si="7"/>
        <v>0.4436325678</v>
      </c>
      <c r="I302" s="88">
        <f t="shared" si="8"/>
        <v>0.6315240084</v>
      </c>
      <c r="J302" s="74">
        <f t="shared" si="9"/>
        <v>0.9083665339</v>
      </c>
      <c r="K302" s="96"/>
      <c r="L302" s="96"/>
      <c r="M302" s="96"/>
      <c r="N302" s="90">
        <f t="shared" si="10"/>
        <v>0.5717131474</v>
      </c>
      <c r="O302" s="90">
        <f t="shared" si="11"/>
        <v>0.3026315789</v>
      </c>
      <c r="P302" s="91">
        <f t="shared" si="12"/>
        <v>0.4436325678</v>
      </c>
      <c r="Q302" s="92">
        <v>0.3909348441926346</v>
      </c>
      <c r="R302" s="92">
        <v>0.4743801652892562</v>
      </c>
      <c r="S302" s="92"/>
      <c r="T302" s="93"/>
      <c r="U302" s="102"/>
      <c r="V302" s="103"/>
      <c r="W302" s="103"/>
      <c r="X302" s="103"/>
      <c r="Y302" s="49"/>
      <c r="Z302" s="31">
        <v>287.0</v>
      </c>
      <c r="AA302" s="32">
        <v>215.0</v>
      </c>
      <c r="AB302" s="5">
        <v>138.0</v>
      </c>
      <c r="AC302" s="6">
        <v>318.0</v>
      </c>
      <c r="AD302" s="83"/>
      <c r="AE302" s="49"/>
      <c r="AF302" s="84"/>
      <c r="AG302" s="30" t="s">
        <v>319</v>
      </c>
      <c r="AH302" s="31">
        <v>287.0</v>
      </c>
      <c r="AI302" s="32">
        <v>215.0</v>
      </c>
      <c r="AJ302" s="5">
        <v>138.0</v>
      </c>
      <c r="AK302" s="6">
        <v>318.0</v>
      </c>
      <c r="AL302" s="84">
        <f t="shared" si="13"/>
        <v>0.5256198347</v>
      </c>
      <c r="AM302" s="84">
        <f t="shared" si="14"/>
        <v>0.6090651558</v>
      </c>
      <c r="AN302" s="84">
        <f t="shared" si="15"/>
        <v>0.5563674322</v>
      </c>
      <c r="AO302" s="84">
        <f t="shared" si="16"/>
        <v>0.5553896933</v>
      </c>
      <c r="AP302" s="84">
        <f t="shared" si="17"/>
        <v>0.0009777388944</v>
      </c>
      <c r="AQ302" s="84"/>
      <c r="AR302" s="84"/>
    </row>
    <row r="303" ht="12.75" customHeight="1">
      <c r="A303" s="30" t="s">
        <v>320</v>
      </c>
      <c r="B303" s="68">
        <f t="shared" si="1"/>
        <v>23</v>
      </c>
      <c r="C303" s="69">
        <f t="shared" si="2"/>
        <v>53</v>
      </c>
      <c r="D303" s="68">
        <f t="shared" si="3"/>
        <v>25</v>
      </c>
      <c r="E303" s="69">
        <f t="shared" si="4"/>
        <v>50</v>
      </c>
      <c r="F303" s="85">
        <f t="shared" si="5"/>
        <v>0.3026315789</v>
      </c>
      <c r="G303" s="86">
        <f t="shared" si="6"/>
        <v>0.3333333333</v>
      </c>
      <c r="H303" s="87">
        <f t="shared" si="7"/>
        <v>0.3178807947</v>
      </c>
      <c r="I303" s="88">
        <f t="shared" si="8"/>
        <v>0.4834437086</v>
      </c>
      <c r="J303" s="74">
        <f t="shared" si="9"/>
        <v>0.9868421053</v>
      </c>
      <c r="K303" s="96"/>
      <c r="L303" s="96"/>
      <c r="M303" s="96"/>
      <c r="N303" s="90">
        <f t="shared" si="10"/>
        <v>0.3026315789</v>
      </c>
      <c r="O303" s="90">
        <f t="shared" si="11"/>
        <v>0.3333333333</v>
      </c>
      <c r="P303" s="91">
        <f t="shared" si="12"/>
        <v>0.3178807947</v>
      </c>
      <c r="Q303" s="92">
        <v>0.32051282051282054</v>
      </c>
      <c r="R303" s="92">
        <v>0.3150684931506849</v>
      </c>
      <c r="S303" s="92"/>
      <c r="T303" s="93"/>
      <c r="U303" s="102"/>
      <c r="V303" s="103"/>
      <c r="W303" s="103"/>
      <c r="X303" s="103"/>
      <c r="Y303" s="49"/>
      <c r="Z303" s="31">
        <v>23.0</v>
      </c>
      <c r="AA303" s="32">
        <v>53.0</v>
      </c>
      <c r="AB303" s="5">
        <v>25.0</v>
      </c>
      <c r="AC303" s="6">
        <v>50.0</v>
      </c>
      <c r="AD303" s="83"/>
      <c r="AE303" s="49"/>
      <c r="AF303" s="84"/>
      <c r="AG303" s="30" t="s">
        <v>320</v>
      </c>
      <c r="AH303" s="31">
        <v>23.0</v>
      </c>
      <c r="AI303" s="32">
        <v>53.0</v>
      </c>
      <c r="AJ303" s="5">
        <v>25.0</v>
      </c>
      <c r="AK303" s="6">
        <v>50.0</v>
      </c>
      <c r="AL303" s="84">
        <f t="shared" si="13"/>
        <v>0.6849315068</v>
      </c>
      <c r="AM303" s="84">
        <f t="shared" si="14"/>
        <v>0.6794871795</v>
      </c>
      <c r="AN303" s="84">
        <f t="shared" si="15"/>
        <v>0.6821192053</v>
      </c>
      <c r="AO303" s="84">
        <f t="shared" si="16"/>
        <v>0.6817505927</v>
      </c>
      <c r="AP303" s="84">
        <f t="shared" si="17"/>
        <v>0.0003686125829</v>
      </c>
      <c r="AQ303" s="84"/>
      <c r="AR303" s="84"/>
    </row>
    <row r="304" ht="12.75" customHeight="1">
      <c r="A304" s="30" t="s">
        <v>321</v>
      </c>
      <c r="B304" s="68">
        <f t="shared" si="1"/>
        <v>161</v>
      </c>
      <c r="C304" s="69">
        <f t="shared" si="2"/>
        <v>172</v>
      </c>
      <c r="D304" s="68">
        <f t="shared" si="3"/>
        <v>62</v>
      </c>
      <c r="E304" s="69">
        <f t="shared" si="4"/>
        <v>201</v>
      </c>
      <c r="F304" s="85">
        <f t="shared" si="5"/>
        <v>0.4834834835</v>
      </c>
      <c r="G304" s="86">
        <f t="shared" si="6"/>
        <v>0.2357414449</v>
      </c>
      <c r="H304" s="87">
        <f t="shared" si="7"/>
        <v>0.3741610738</v>
      </c>
      <c r="I304" s="88">
        <f t="shared" si="8"/>
        <v>0.6073825503</v>
      </c>
      <c r="J304" s="74">
        <f t="shared" si="9"/>
        <v>0.7897897898</v>
      </c>
      <c r="K304" s="96"/>
      <c r="L304" s="96"/>
      <c r="M304" s="96"/>
      <c r="N304" s="90">
        <f t="shared" si="10"/>
        <v>0.4834834835</v>
      </c>
      <c r="O304" s="90">
        <f t="shared" si="11"/>
        <v>0.2357414449</v>
      </c>
      <c r="P304" s="91">
        <f t="shared" si="12"/>
        <v>0.3741610738</v>
      </c>
      <c r="Q304" s="92">
        <v>0.26495726495726496</v>
      </c>
      <c r="R304" s="92">
        <v>0.4447513812154696</v>
      </c>
      <c r="S304" s="92"/>
      <c r="T304" s="93"/>
      <c r="U304" s="102"/>
      <c r="V304" s="103"/>
      <c r="W304" s="103"/>
      <c r="X304" s="103"/>
      <c r="Y304" s="49"/>
      <c r="Z304" s="31">
        <v>161.0</v>
      </c>
      <c r="AA304" s="32">
        <v>172.0</v>
      </c>
      <c r="AB304" s="5">
        <v>62.0</v>
      </c>
      <c r="AC304" s="6">
        <v>201.0</v>
      </c>
      <c r="AD304" s="83"/>
      <c r="AE304" s="49"/>
      <c r="AF304" s="84"/>
      <c r="AG304" s="30" t="s">
        <v>321</v>
      </c>
      <c r="AH304" s="31">
        <v>161.0</v>
      </c>
      <c r="AI304" s="32">
        <v>172.0</v>
      </c>
      <c r="AJ304" s="5">
        <v>62.0</v>
      </c>
      <c r="AK304" s="6">
        <v>201.0</v>
      </c>
      <c r="AL304" s="84">
        <f t="shared" si="13"/>
        <v>0.5552486188</v>
      </c>
      <c r="AM304" s="84">
        <f t="shared" si="14"/>
        <v>0.735042735</v>
      </c>
      <c r="AN304" s="84">
        <f t="shared" si="15"/>
        <v>0.6258389262</v>
      </c>
      <c r="AO304" s="84">
        <f t="shared" si="16"/>
        <v>0.6207401706</v>
      </c>
      <c r="AP304" s="84">
        <f t="shared" si="17"/>
        <v>0.005098755548</v>
      </c>
      <c r="AQ304" s="84"/>
      <c r="AR304" s="84"/>
    </row>
    <row r="305" ht="12.75" customHeight="1">
      <c r="A305" s="30" t="s">
        <v>322</v>
      </c>
      <c r="B305" s="68">
        <f t="shared" si="1"/>
        <v>66</v>
      </c>
      <c r="C305" s="69">
        <f t="shared" si="2"/>
        <v>76</v>
      </c>
      <c r="D305" s="68">
        <f t="shared" si="3"/>
        <v>52</v>
      </c>
      <c r="E305" s="69">
        <f t="shared" si="4"/>
        <v>119</v>
      </c>
      <c r="F305" s="85">
        <f t="shared" si="5"/>
        <v>0.4647887324</v>
      </c>
      <c r="G305" s="86">
        <f t="shared" si="6"/>
        <v>0.3040935673</v>
      </c>
      <c r="H305" s="87">
        <f t="shared" si="7"/>
        <v>0.3769968051</v>
      </c>
      <c r="I305" s="88">
        <f t="shared" si="8"/>
        <v>0.5910543131</v>
      </c>
      <c r="J305" s="74">
        <f t="shared" si="9"/>
        <v>1.204225352</v>
      </c>
      <c r="K305" s="96"/>
      <c r="L305" s="96"/>
      <c r="M305" s="96"/>
      <c r="N305" s="90">
        <f t="shared" si="10"/>
        <v>0.4647887324</v>
      </c>
      <c r="O305" s="90">
        <f t="shared" si="11"/>
        <v>0.3040935673</v>
      </c>
      <c r="P305" s="91">
        <f t="shared" si="12"/>
        <v>0.3769968051</v>
      </c>
      <c r="Q305" s="92">
        <v>0.40625</v>
      </c>
      <c r="R305" s="92">
        <v>0.3567567567567568</v>
      </c>
      <c r="S305" s="92"/>
      <c r="T305" s="93"/>
      <c r="U305" s="102"/>
      <c r="V305" s="103"/>
      <c r="W305" s="103"/>
      <c r="X305" s="103"/>
      <c r="Y305" s="49"/>
      <c r="Z305" s="31">
        <v>66.0</v>
      </c>
      <c r="AA305" s="32">
        <v>76.0</v>
      </c>
      <c r="AB305" s="5">
        <v>52.0</v>
      </c>
      <c r="AC305" s="6">
        <v>119.0</v>
      </c>
      <c r="AD305" s="83"/>
      <c r="AE305" s="49"/>
      <c r="AF305" s="84"/>
      <c r="AG305" s="30" t="s">
        <v>322</v>
      </c>
      <c r="AH305" s="31">
        <v>66.0</v>
      </c>
      <c r="AI305" s="32">
        <v>76.0</v>
      </c>
      <c r="AJ305" s="5">
        <v>52.0</v>
      </c>
      <c r="AK305" s="6">
        <v>119.0</v>
      </c>
      <c r="AL305" s="84">
        <f t="shared" si="13"/>
        <v>0.6432432432</v>
      </c>
      <c r="AM305" s="84">
        <f t="shared" si="14"/>
        <v>0.59375</v>
      </c>
      <c r="AN305" s="84">
        <f t="shared" si="15"/>
        <v>0.6230031949</v>
      </c>
      <c r="AO305" s="84">
        <f t="shared" si="16"/>
        <v>0.6237302048</v>
      </c>
      <c r="AP305" s="84">
        <f t="shared" si="17"/>
        <v>-0.0007270099429</v>
      </c>
      <c r="AQ305" s="84"/>
      <c r="AR305" s="84"/>
    </row>
    <row r="306" ht="12.75" customHeight="1">
      <c r="A306" s="30" t="s">
        <v>323</v>
      </c>
      <c r="B306" s="68">
        <f t="shared" si="1"/>
        <v>234</v>
      </c>
      <c r="C306" s="69">
        <f t="shared" si="2"/>
        <v>175</v>
      </c>
      <c r="D306" s="68">
        <f t="shared" si="3"/>
        <v>152</v>
      </c>
      <c r="E306" s="69">
        <f t="shared" si="4"/>
        <v>266</v>
      </c>
      <c r="F306" s="85">
        <f t="shared" si="5"/>
        <v>0.5721271394</v>
      </c>
      <c r="G306" s="86">
        <f t="shared" si="6"/>
        <v>0.3636363636</v>
      </c>
      <c r="H306" s="87">
        <f t="shared" si="7"/>
        <v>0.4667472793</v>
      </c>
      <c r="I306" s="88">
        <f t="shared" si="8"/>
        <v>0.6045949214</v>
      </c>
      <c r="J306" s="74">
        <f t="shared" si="9"/>
        <v>1.02200489</v>
      </c>
      <c r="K306" s="96"/>
      <c r="L306" s="96"/>
      <c r="M306" s="96"/>
      <c r="N306" s="90">
        <f t="shared" si="10"/>
        <v>0.5721271394</v>
      </c>
      <c r="O306" s="90">
        <f t="shared" si="11"/>
        <v>0.3636363636</v>
      </c>
      <c r="P306" s="91">
        <f t="shared" si="12"/>
        <v>0.4667472793</v>
      </c>
      <c r="Q306" s="92">
        <v>0.4648318042813456</v>
      </c>
      <c r="R306" s="92">
        <v>0.468</v>
      </c>
      <c r="S306" s="92"/>
      <c r="T306" s="93"/>
      <c r="U306" s="102"/>
      <c r="V306" s="103"/>
      <c r="W306" s="103"/>
      <c r="X306" s="103"/>
      <c r="Y306" s="49"/>
      <c r="Z306" s="31">
        <v>234.0</v>
      </c>
      <c r="AA306" s="32">
        <v>175.0</v>
      </c>
      <c r="AB306" s="5">
        <v>152.0</v>
      </c>
      <c r="AC306" s="6">
        <v>266.0</v>
      </c>
      <c r="AD306" s="83"/>
      <c r="AE306" s="49"/>
      <c r="AF306" s="84"/>
      <c r="AG306" s="30" t="s">
        <v>323</v>
      </c>
      <c r="AH306" s="31">
        <v>234.0</v>
      </c>
      <c r="AI306" s="32">
        <v>175.0</v>
      </c>
      <c r="AJ306" s="5">
        <v>152.0</v>
      </c>
      <c r="AK306" s="6">
        <v>266.0</v>
      </c>
      <c r="AL306" s="84">
        <f t="shared" si="13"/>
        <v>0.532</v>
      </c>
      <c r="AM306" s="84">
        <f t="shared" si="14"/>
        <v>0.5351681957</v>
      </c>
      <c r="AN306" s="84">
        <f t="shared" si="15"/>
        <v>0.5332527207</v>
      </c>
      <c r="AO306" s="84">
        <f t="shared" si="16"/>
        <v>0.5320077007</v>
      </c>
      <c r="AP306" s="84">
        <f t="shared" si="17"/>
        <v>0.001245019955</v>
      </c>
      <c r="AQ306" s="84"/>
      <c r="AR306" s="84"/>
    </row>
    <row r="307" ht="12.75" customHeight="1">
      <c r="A307" s="30" t="s">
        <v>324</v>
      </c>
      <c r="B307" s="68">
        <f t="shared" si="1"/>
        <v>121</v>
      </c>
      <c r="C307" s="69">
        <f t="shared" si="2"/>
        <v>115</v>
      </c>
      <c r="D307" s="68">
        <f t="shared" si="3"/>
        <v>55</v>
      </c>
      <c r="E307" s="69">
        <f t="shared" si="4"/>
        <v>190</v>
      </c>
      <c r="F307" s="85">
        <f t="shared" si="5"/>
        <v>0.5127118644</v>
      </c>
      <c r="G307" s="86">
        <f t="shared" si="6"/>
        <v>0.2244897959</v>
      </c>
      <c r="H307" s="87">
        <f t="shared" si="7"/>
        <v>0.3659043659</v>
      </c>
      <c r="I307" s="88">
        <f t="shared" si="8"/>
        <v>0.6465696466</v>
      </c>
      <c r="J307" s="74">
        <f t="shared" si="9"/>
        <v>1.038135593</v>
      </c>
      <c r="K307" s="96"/>
      <c r="L307" s="96"/>
      <c r="M307" s="96"/>
      <c r="N307" s="90">
        <f t="shared" si="10"/>
        <v>0.5127118644</v>
      </c>
      <c r="O307" s="90">
        <f t="shared" si="11"/>
        <v>0.2244897959</v>
      </c>
      <c r="P307" s="91">
        <f t="shared" si="12"/>
        <v>0.3659043659</v>
      </c>
      <c r="Q307" s="92">
        <v>0.3235294117647059</v>
      </c>
      <c r="R307" s="92">
        <v>0.3890675241157556</v>
      </c>
      <c r="S307" s="92"/>
      <c r="T307" s="93"/>
      <c r="U307" s="102"/>
      <c r="V307" s="103"/>
      <c r="W307" s="103"/>
      <c r="X307" s="103"/>
      <c r="Y307" s="49"/>
      <c r="Z307" s="31">
        <v>121.0</v>
      </c>
      <c r="AA307" s="32">
        <v>115.0</v>
      </c>
      <c r="AB307" s="5">
        <v>55.0</v>
      </c>
      <c r="AC307" s="6">
        <v>190.0</v>
      </c>
      <c r="AD307" s="83"/>
      <c r="AE307" s="49"/>
      <c r="AF307" s="84"/>
      <c r="AG307" s="30" t="s">
        <v>324</v>
      </c>
      <c r="AH307" s="31">
        <v>121.0</v>
      </c>
      <c r="AI307" s="32">
        <v>115.0</v>
      </c>
      <c r="AJ307" s="5">
        <v>55.0</v>
      </c>
      <c r="AK307" s="6">
        <v>190.0</v>
      </c>
      <c r="AL307" s="84">
        <f t="shared" si="13"/>
        <v>0.6109324759</v>
      </c>
      <c r="AM307" s="84">
        <f t="shared" si="14"/>
        <v>0.6764705882</v>
      </c>
      <c r="AN307" s="84">
        <f t="shared" si="15"/>
        <v>0.6340956341</v>
      </c>
      <c r="AO307" s="84">
        <f t="shared" si="16"/>
        <v>0.6340658004</v>
      </c>
      <c r="AP307" s="84">
        <f t="shared" si="17"/>
        <v>0.000029833706</v>
      </c>
      <c r="AQ307" s="84"/>
      <c r="AR307" s="84"/>
    </row>
    <row r="308" ht="12.75" customHeight="1">
      <c r="A308" s="30" t="s">
        <v>325</v>
      </c>
      <c r="B308" s="68">
        <f t="shared" si="1"/>
        <v>57</v>
      </c>
      <c r="C308" s="69">
        <f t="shared" si="2"/>
        <v>48</v>
      </c>
      <c r="D308" s="68">
        <f t="shared" si="3"/>
        <v>20</v>
      </c>
      <c r="E308" s="69">
        <f t="shared" si="4"/>
        <v>84</v>
      </c>
      <c r="F308" s="85">
        <f t="shared" si="5"/>
        <v>0.5428571429</v>
      </c>
      <c r="G308" s="86">
        <f t="shared" si="6"/>
        <v>0.1923076923</v>
      </c>
      <c r="H308" s="87">
        <f t="shared" si="7"/>
        <v>0.3684210526</v>
      </c>
      <c r="I308" s="88">
        <f t="shared" si="8"/>
        <v>0.6746411483</v>
      </c>
      <c r="J308" s="74">
        <f t="shared" si="9"/>
        <v>0.9904761905</v>
      </c>
      <c r="K308" s="96"/>
      <c r="L308" s="96"/>
      <c r="M308" s="96"/>
      <c r="N308" s="90">
        <f t="shared" si="10"/>
        <v>0.5428571429</v>
      </c>
      <c r="O308" s="90">
        <f t="shared" si="11"/>
        <v>0.1923076923</v>
      </c>
      <c r="P308" s="91">
        <f t="shared" si="12"/>
        <v>0.3684210526</v>
      </c>
      <c r="Q308" s="92">
        <v>0.29411764705882354</v>
      </c>
      <c r="R308" s="92">
        <v>0.40425531914893614</v>
      </c>
      <c r="S308" s="92"/>
      <c r="T308" s="93"/>
      <c r="U308" s="102"/>
      <c r="V308" s="103"/>
      <c r="W308" s="103"/>
      <c r="X308" s="103"/>
      <c r="Y308" s="49"/>
      <c r="Z308" s="31">
        <v>57.0</v>
      </c>
      <c r="AA308" s="32">
        <v>48.0</v>
      </c>
      <c r="AB308" s="5">
        <v>20.0</v>
      </c>
      <c r="AC308" s="6">
        <v>84.0</v>
      </c>
      <c r="AD308" s="83"/>
      <c r="AE308" s="49"/>
      <c r="AF308" s="84"/>
      <c r="AG308" s="30" t="s">
        <v>325</v>
      </c>
      <c r="AH308" s="31">
        <v>57.0</v>
      </c>
      <c r="AI308" s="32">
        <v>48.0</v>
      </c>
      <c r="AJ308" s="5">
        <v>20.0</v>
      </c>
      <c r="AK308" s="6">
        <v>84.0</v>
      </c>
      <c r="AL308" s="84">
        <f t="shared" si="13"/>
        <v>0.5957446809</v>
      </c>
      <c r="AM308" s="84">
        <f t="shared" si="14"/>
        <v>0.7058823529</v>
      </c>
      <c r="AN308" s="84">
        <f t="shared" si="15"/>
        <v>0.6315789474</v>
      </c>
      <c r="AO308" s="84">
        <f t="shared" si="16"/>
        <v>0.6354126287</v>
      </c>
      <c r="AP308" s="84">
        <f t="shared" si="17"/>
        <v>-0.003833681317</v>
      </c>
      <c r="AQ308" s="84"/>
      <c r="AR308" s="84"/>
    </row>
    <row r="309" ht="12.75" customHeight="1">
      <c r="A309" s="30" t="s">
        <v>326</v>
      </c>
      <c r="B309" s="68">
        <f t="shared" si="1"/>
        <v>29</v>
      </c>
      <c r="C309" s="69">
        <f t="shared" si="2"/>
        <v>48</v>
      </c>
      <c r="D309" s="68">
        <f t="shared" si="3"/>
        <v>12</v>
      </c>
      <c r="E309" s="69">
        <f t="shared" si="4"/>
        <v>47</v>
      </c>
      <c r="F309" s="85">
        <f t="shared" si="5"/>
        <v>0.3766233766</v>
      </c>
      <c r="G309" s="86">
        <f t="shared" si="6"/>
        <v>0.2033898305</v>
      </c>
      <c r="H309" s="87">
        <f t="shared" si="7"/>
        <v>0.3014705882</v>
      </c>
      <c r="I309" s="88">
        <f t="shared" si="8"/>
        <v>0.5588235294</v>
      </c>
      <c r="J309" s="74">
        <f t="shared" si="9"/>
        <v>0.7662337662</v>
      </c>
      <c r="K309" s="96"/>
      <c r="L309" s="96"/>
      <c r="M309" s="96"/>
      <c r="N309" s="90">
        <f t="shared" si="10"/>
        <v>0.3766233766</v>
      </c>
      <c r="O309" s="90">
        <f t="shared" si="11"/>
        <v>0.2033898305</v>
      </c>
      <c r="P309" s="91">
        <f t="shared" si="12"/>
        <v>0.3014705882</v>
      </c>
      <c r="Q309" s="92">
        <v>0.2</v>
      </c>
      <c r="R309" s="92">
        <v>0.3815789473684211</v>
      </c>
      <c r="S309" s="92"/>
      <c r="T309" s="93"/>
      <c r="U309" s="102"/>
      <c r="V309" s="103"/>
      <c r="W309" s="103"/>
      <c r="X309" s="103"/>
      <c r="Y309" s="49"/>
      <c r="Z309" s="31">
        <v>29.0</v>
      </c>
      <c r="AA309" s="32">
        <v>48.0</v>
      </c>
      <c r="AB309" s="5">
        <v>12.0</v>
      </c>
      <c r="AC309" s="6">
        <v>47.0</v>
      </c>
      <c r="AD309" s="83"/>
      <c r="AE309" s="49"/>
      <c r="AF309" s="84"/>
      <c r="AG309" s="30" t="s">
        <v>326</v>
      </c>
      <c r="AH309" s="31">
        <v>29.0</v>
      </c>
      <c r="AI309" s="32">
        <v>48.0</v>
      </c>
      <c r="AJ309" s="5">
        <v>12.0</v>
      </c>
      <c r="AK309" s="6">
        <v>47.0</v>
      </c>
      <c r="AL309" s="84">
        <f t="shared" si="13"/>
        <v>0.6184210526</v>
      </c>
      <c r="AM309" s="84">
        <f t="shared" si="14"/>
        <v>0.8</v>
      </c>
      <c r="AN309" s="84">
        <f t="shared" si="15"/>
        <v>0.6985294118</v>
      </c>
      <c r="AO309" s="84">
        <f t="shared" si="16"/>
        <v>0.6845761537</v>
      </c>
      <c r="AP309" s="84">
        <f t="shared" si="17"/>
        <v>0.01395325808</v>
      </c>
      <c r="AQ309" s="84"/>
      <c r="AR309" s="84"/>
    </row>
    <row r="310" ht="12.75" customHeight="1">
      <c r="A310" s="30" t="s">
        <v>327</v>
      </c>
      <c r="B310" s="68">
        <f t="shared" si="1"/>
        <v>107</v>
      </c>
      <c r="C310" s="69">
        <f t="shared" si="2"/>
        <v>86</v>
      </c>
      <c r="D310" s="68">
        <f t="shared" si="3"/>
        <v>43</v>
      </c>
      <c r="E310" s="69">
        <f t="shared" si="4"/>
        <v>119</v>
      </c>
      <c r="F310" s="85">
        <f t="shared" si="5"/>
        <v>0.5544041451</v>
      </c>
      <c r="G310" s="86">
        <f t="shared" si="6"/>
        <v>0.2654320988</v>
      </c>
      <c r="H310" s="87">
        <f t="shared" si="7"/>
        <v>0.4225352113</v>
      </c>
      <c r="I310" s="88">
        <f t="shared" si="8"/>
        <v>0.6366197183</v>
      </c>
      <c r="J310" s="74">
        <f t="shared" si="9"/>
        <v>0.8393782383</v>
      </c>
      <c r="K310" s="96"/>
      <c r="L310" s="96"/>
      <c r="M310" s="96"/>
      <c r="N310" s="90">
        <f t="shared" si="10"/>
        <v>0.5544041451</v>
      </c>
      <c r="O310" s="90">
        <f t="shared" si="11"/>
        <v>0.2654320988</v>
      </c>
      <c r="P310" s="91">
        <f t="shared" si="12"/>
        <v>0.4225352113</v>
      </c>
      <c r="Q310" s="92">
        <v>0.3333333333333333</v>
      </c>
      <c r="R310" s="92">
        <v>0.47345132743362833</v>
      </c>
      <c r="S310" s="92"/>
      <c r="T310" s="93"/>
      <c r="U310" s="102"/>
      <c r="V310" s="103"/>
      <c r="W310" s="103"/>
      <c r="X310" s="103"/>
      <c r="Y310" s="49"/>
      <c r="Z310" s="31">
        <v>107.0</v>
      </c>
      <c r="AA310" s="32">
        <v>86.0</v>
      </c>
      <c r="AB310" s="5">
        <v>43.0</v>
      </c>
      <c r="AC310" s="6">
        <v>119.0</v>
      </c>
      <c r="AD310" s="83"/>
      <c r="AE310" s="49"/>
      <c r="AF310" s="84"/>
      <c r="AG310" s="30" t="s">
        <v>327</v>
      </c>
      <c r="AH310" s="31">
        <v>107.0</v>
      </c>
      <c r="AI310" s="32">
        <v>86.0</v>
      </c>
      <c r="AJ310" s="5">
        <v>43.0</v>
      </c>
      <c r="AK310" s="6">
        <v>119.0</v>
      </c>
      <c r="AL310" s="84">
        <f t="shared" si="13"/>
        <v>0.5265486726</v>
      </c>
      <c r="AM310" s="84">
        <f t="shared" si="14"/>
        <v>0.6666666667</v>
      </c>
      <c r="AN310" s="84">
        <f t="shared" si="15"/>
        <v>0.5774647887</v>
      </c>
      <c r="AO310" s="84">
        <f t="shared" si="16"/>
        <v>0.5773296682</v>
      </c>
      <c r="AP310" s="84">
        <f t="shared" si="17"/>
        <v>0.0001351205318</v>
      </c>
      <c r="AQ310" s="84"/>
      <c r="AR310" s="84"/>
    </row>
    <row r="311" ht="12.75" customHeight="1">
      <c r="A311" s="30" t="s">
        <v>328</v>
      </c>
      <c r="B311" s="68">
        <f t="shared" si="1"/>
        <v>289</v>
      </c>
      <c r="C311" s="69">
        <f t="shared" si="2"/>
        <v>208</v>
      </c>
      <c r="D311" s="68">
        <f t="shared" si="3"/>
        <v>86</v>
      </c>
      <c r="E311" s="69">
        <f t="shared" si="4"/>
        <v>250</v>
      </c>
      <c r="F311" s="85">
        <f t="shared" si="5"/>
        <v>0.5814889336</v>
      </c>
      <c r="G311" s="86">
        <f t="shared" si="6"/>
        <v>0.255952381</v>
      </c>
      <c r="H311" s="87">
        <f t="shared" si="7"/>
        <v>0.450180072</v>
      </c>
      <c r="I311" s="88">
        <f t="shared" si="8"/>
        <v>0.6470588235</v>
      </c>
      <c r="J311" s="74">
        <f t="shared" si="9"/>
        <v>0.676056338</v>
      </c>
      <c r="K311" s="96"/>
      <c r="L311" s="96"/>
      <c r="M311" s="96"/>
      <c r="N311" s="90">
        <f t="shared" si="10"/>
        <v>0.5814889336</v>
      </c>
      <c r="O311" s="90">
        <f t="shared" si="11"/>
        <v>0.255952381</v>
      </c>
      <c r="P311" s="91">
        <f t="shared" si="12"/>
        <v>0.450180072</v>
      </c>
      <c r="Q311" s="92">
        <v>0.2925170068027211</v>
      </c>
      <c r="R311" s="92">
        <v>0.536178107606679</v>
      </c>
      <c r="S311" s="92"/>
      <c r="T311" s="93"/>
      <c r="U311" s="102"/>
      <c r="V311" s="103"/>
      <c r="W311" s="103"/>
      <c r="X311" s="103"/>
      <c r="Y311" s="49"/>
      <c r="Z311" s="31">
        <v>289.0</v>
      </c>
      <c r="AA311" s="32">
        <v>208.0</v>
      </c>
      <c r="AB311" s="5">
        <v>86.0</v>
      </c>
      <c r="AC311" s="6">
        <v>250.0</v>
      </c>
      <c r="AD311" s="83"/>
      <c r="AE311" s="49"/>
      <c r="AF311" s="84"/>
      <c r="AG311" s="30" t="s">
        <v>328</v>
      </c>
      <c r="AH311" s="31">
        <v>289.0</v>
      </c>
      <c r="AI311" s="32">
        <v>208.0</v>
      </c>
      <c r="AJ311" s="5">
        <v>86.0</v>
      </c>
      <c r="AK311" s="6">
        <v>250.0</v>
      </c>
      <c r="AL311" s="84">
        <f t="shared" si="13"/>
        <v>0.4638218924</v>
      </c>
      <c r="AM311" s="84">
        <f t="shared" si="14"/>
        <v>0.7074829932</v>
      </c>
      <c r="AN311" s="84">
        <f t="shared" si="15"/>
        <v>0.549819928</v>
      </c>
      <c r="AO311" s="84">
        <f t="shared" si="16"/>
        <v>0.552989158</v>
      </c>
      <c r="AP311" s="84">
        <f t="shared" si="17"/>
        <v>-0.003169230075</v>
      </c>
      <c r="AQ311" s="84"/>
      <c r="AR311" s="84"/>
    </row>
    <row r="312" ht="12.75" customHeight="1">
      <c r="A312" s="30" t="s">
        <v>329</v>
      </c>
      <c r="B312" s="68">
        <f t="shared" si="1"/>
        <v>70</v>
      </c>
      <c r="C312" s="69">
        <f t="shared" si="2"/>
        <v>97</v>
      </c>
      <c r="D312" s="68">
        <f t="shared" si="3"/>
        <v>27</v>
      </c>
      <c r="E312" s="69">
        <f t="shared" si="4"/>
        <v>134</v>
      </c>
      <c r="F312" s="85">
        <f t="shared" si="5"/>
        <v>0.4191616766</v>
      </c>
      <c r="G312" s="86">
        <f t="shared" si="6"/>
        <v>0.1677018634</v>
      </c>
      <c r="H312" s="87">
        <f t="shared" si="7"/>
        <v>0.2957317073</v>
      </c>
      <c r="I312" s="88">
        <f t="shared" si="8"/>
        <v>0.6219512195</v>
      </c>
      <c r="J312" s="74">
        <f t="shared" si="9"/>
        <v>0.9640718563</v>
      </c>
      <c r="K312" s="96"/>
      <c r="L312" s="96"/>
      <c r="M312" s="96"/>
      <c r="N312" s="90">
        <f t="shared" si="10"/>
        <v>0.4191616766</v>
      </c>
      <c r="O312" s="90">
        <f t="shared" si="11"/>
        <v>0.1677018634</v>
      </c>
      <c r="P312" s="91">
        <f t="shared" si="12"/>
        <v>0.2957317073</v>
      </c>
      <c r="Q312" s="92">
        <v>0.21774193548387097</v>
      </c>
      <c r="R312" s="92">
        <v>0.3431372549019608</v>
      </c>
      <c r="S312" s="92"/>
      <c r="T312" s="93"/>
      <c r="U312" s="102"/>
      <c r="V312" s="103"/>
      <c r="W312" s="103"/>
      <c r="X312" s="103"/>
      <c r="Y312" s="49"/>
      <c r="Z312" s="31">
        <v>70.0</v>
      </c>
      <c r="AA312" s="32">
        <v>97.0</v>
      </c>
      <c r="AB312" s="5">
        <v>27.0</v>
      </c>
      <c r="AC312" s="6">
        <v>134.0</v>
      </c>
      <c r="AD312" s="83"/>
      <c r="AE312" s="49"/>
      <c r="AF312" s="84"/>
      <c r="AG312" s="30" t="s">
        <v>329</v>
      </c>
      <c r="AH312" s="31">
        <v>70.0</v>
      </c>
      <c r="AI312" s="32">
        <v>97.0</v>
      </c>
      <c r="AJ312" s="5">
        <v>27.0</v>
      </c>
      <c r="AK312" s="6">
        <v>134.0</v>
      </c>
      <c r="AL312" s="84">
        <f t="shared" si="13"/>
        <v>0.6568627451</v>
      </c>
      <c r="AM312" s="84">
        <f t="shared" si="14"/>
        <v>0.7822580645</v>
      </c>
      <c r="AN312" s="84">
        <f t="shared" si="15"/>
        <v>0.7042682927</v>
      </c>
      <c r="AO312" s="84">
        <f t="shared" si="16"/>
        <v>0.7021891618</v>
      </c>
      <c r="AP312" s="84">
        <f t="shared" si="17"/>
        <v>0.002079130868</v>
      </c>
      <c r="AQ312" s="84"/>
      <c r="AR312" s="84"/>
    </row>
    <row r="313" ht="12.75" customHeight="1">
      <c r="A313" s="30" t="s">
        <v>330</v>
      </c>
      <c r="B313" s="68">
        <f t="shared" si="1"/>
        <v>189</v>
      </c>
      <c r="C313" s="69">
        <f t="shared" si="2"/>
        <v>136</v>
      </c>
      <c r="D313" s="68">
        <f t="shared" si="3"/>
        <v>84</v>
      </c>
      <c r="E313" s="69">
        <f t="shared" si="4"/>
        <v>253</v>
      </c>
      <c r="F313" s="85">
        <f t="shared" si="5"/>
        <v>0.5815384615</v>
      </c>
      <c r="G313" s="86">
        <f t="shared" si="6"/>
        <v>0.2492581602</v>
      </c>
      <c r="H313" s="87">
        <f t="shared" si="7"/>
        <v>0.4123867069</v>
      </c>
      <c r="I313" s="88">
        <f t="shared" si="8"/>
        <v>0.667673716</v>
      </c>
      <c r="J313" s="74">
        <f t="shared" si="9"/>
        <v>1.036923077</v>
      </c>
      <c r="K313" s="96"/>
      <c r="L313" s="96"/>
      <c r="M313" s="96"/>
      <c r="N313" s="90">
        <f t="shared" si="10"/>
        <v>0.5815384615</v>
      </c>
      <c r="O313" s="90">
        <f t="shared" si="11"/>
        <v>0.2492581602</v>
      </c>
      <c r="P313" s="91">
        <f t="shared" si="12"/>
        <v>0.4123867069</v>
      </c>
      <c r="Q313" s="92">
        <v>0.38181818181818183</v>
      </c>
      <c r="R313" s="92">
        <v>0.4276018099547511</v>
      </c>
      <c r="S313" s="92"/>
      <c r="T313" s="93"/>
      <c r="U313" s="102"/>
      <c r="V313" s="103"/>
      <c r="W313" s="103"/>
      <c r="X313" s="103"/>
      <c r="Y313" s="49"/>
      <c r="Z313" s="31">
        <v>189.0</v>
      </c>
      <c r="AA313" s="32">
        <v>136.0</v>
      </c>
      <c r="AB313" s="5">
        <v>84.0</v>
      </c>
      <c r="AC313" s="6">
        <v>253.0</v>
      </c>
      <c r="AD313" s="83"/>
      <c r="AE313" s="49"/>
      <c r="AF313" s="84"/>
      <c r="AG313" s="30" t="s">
        <v>330</v>
      </c>
      <c r="AH313" s="31">
        <v>189.0</v>
      </c>
      <c r="AI313" s="32">
        <v>136.0</v>
      </c>
      <c r="AJ313" s="5">
        <v>84.0</v>
      </c>
      <c r="AK313" s="6">
        <v>253.0</v>
      </c>
      <c r="AL313" s="84">
        <f t="shared" si="13"/>
        <v>0.57239819</v>
      </c>
      <c r="AM313" s="84">
        <f t="shared" si="14"/>
        <v>0.6181818182</v>
      </c>
      <c r="AN313" s="84">
        <f t="shared" si="15"/>
        <v>0.5876132931</v>
      </c>
      <c r="AO313" s="84">
        <f t="shared" si="16"/>
        <v>0.5882065208</v>
      </c>
      <c r="AP313" s="84">
        <f t="shared" si="17"/>
        <v>-0.0005932277549</v>
      </c>
      <c r="AQ313" s="84"/>
      <c r="AR313" s="84"/>
    </row>
    <row r="314" ht="12.75" customHeight="1">
      <c r="A314" s="30" t="s">
        <v>331</v>
      </c>
      <c r="B314" s="68">
        <f t="shared" si="1"/>
        <v>170</v>
      </c>
      <c r="C314" s="69">
        <f t="shared" si="2"/>
        <v>133</v>
      </c>
      <c r="D314" s="68">
        <f t="shared" si="3"/>
        <v>64</v>
      </c>
      <c r="E314" s="69">
        <f t="shared" si="4"/>
        <v>148</v>
      </c>
      <c r="F314" s="85">
        <f t="shared" si="5"/>
        <v>0.5610561056</v>
      </c>
      <c r="G314" s="86">
        <f t="shared" si="6"/>
        <v>0.3018867925</v>
      </c>
      <c r="H314" s="87">
        <f t="shared" si="7"/>
        <v>0.454368932</v>
      </c>
      <c r="I314" s="88">
        <f t="shared" si="8"/>
        <v>0.6174757282</v>
      </c>
      <c r="J314" s="74">
        <f t="shared" si="9"/>
        <v>0.699669967</v>
      </c>
      <c r="K314" s="96"/>
      <c r="L314" s="96"/>
      <c r="M314" s="96"/>
      <c r="N314" s="90">
        <f t="shared" si="10"/>
        <v>0.5610561056</v>
      </c>
      <c r="O314" s="90">
        <f t="shared" si="11"/>
        <v>0.3018867925</v>
      </c>
      <c r="P314" s="91">
        <f t="shared" si="12"/>
        <v>0.454368932</v>
      </c>
      <c r="Q314" s="92">
        <v>0.3248730964467005</v>
      </c>
      <c r="R314" s="92">
        <v>0.5345911949685535</v>
      </c>
      <c r="S314" s="92"/>
      <c r="T314" s="93"/>
      <c r="U314" s="102"/>
      <c r="V314" s="103"/>
      <c r="W314" s="103"/>
      <c r="X314" s="103"/>
      <c r="Y314" s="49"/>
      <c r="Z314" s="31">
        <v>170.0</v>
      </c>
      <c r="AA314" s="32">
        <v>133.0</v>
      </c>
      <c r="AB314" s="5">
        <v>64.0</v>
      </c>
      <c r="AC314" s="6">
        <v>148.0</v>
      </c>
      <c r="AD314" s="83"/>
      <c r="AE314" s="49"/>
      <c r="AF314" s="84"/>
      <c r="AG314" s="30" t="s">
        <v>331</v>
      </c>
      <c r="AH314" s="31">
        <v>170.0</v>
      </c>
      <c r="AI314" s="32">
        <v>133.0</v>
      </c>
      <c r="AJ314" s="5">
        <v>64.0</v>
      </c>
      <c r="AK314" s="6">
        <v>148.0</v>
      </c>
      <c r="AL314" s="84">
        <f t="shared" si="13"/>
        <v>0.465408805</v>
      </c>
      <c r="AM314" s="84">
        <f t="shared" si="14"/>
        <v>0.6751269036</v>
      </c>
      <c r="AN314" s="84">
        <f t="shared" si="15"/>
        <v>0.545631068</v>
      </c>
      <c r="AO314" s="84">
        <f t="shared" si="16"/>
        <v>0.5419919183</v>
      </c>
      <c r="AP314" s="84">
        <f t="shared" si="17"/>
        <v>0.003639149638</v>
      </c>
      <c r="AQ314" s="84"/>
      <c r="AR314" s="84"/>
    </row>
    <row r="315" ht="12.75" customHeight="1">
      <c r="A315" s="30" t="s">
        <v>332</v>
      </c>
      <c r="B315" s="68">
        <f t="shared" si="1"/>
        <v>231</v>
      </c>
      <c r="C315" s="69">
        <f t="shared" si="2"/>
        <v>179</v>
      </c>
      <c r="D315" s="68">
        <f t="shared" si="3"/>
        <v>61</v>
      </c>
      <c r="E315" s="69">
        <f t="shared" si="4"/>
        <v>288</v>
      </c>
      <c r="F315" s="85">
        <f t="shared" si="5"/>
        <v>0.5634146341</v>
      </c>
      <c r="G315" s="86">
        <f t="shared" si="6"/>
        <v>0.1747851003</v>
      </c>
      <c r="H315" s="87">
        <f t="shared" si="7"/>
        <v>0.3847167325</v>
      </c>
      <c r="I315" s="88">
        <f t="shared" si="8"/>
        <v>0.6837944664</v>
      </c>
      <c r="J315" s="74">
        <f t="shared" si="9"/>
        <v>0.8512195122</v>
      </c>
      <c r="K315" s="96"/>
      <c r="L315" s="96"/>
      <c r="M315" s="96"/>
      <c r="N315" s="90">
        <f t="shared" si="10"/>
        <v>0.5634146341</v>
      </c>
      <c r="O315" s="90">
        <f t="shared" si="11"/>
        <v>0.1747851003</v>
      </c>
      <c r="P315" s="91">
        <f t="shared" si="12"/>
        <v>0.3847167325</v>
      </c>
      <c r="Q315" s="92">
        <v>0.25416666666666665</v>
      </c>
      <c r="R315" s="92">
        <v>0.44508670520231214</v>
      </c>
      <c r="S315" s="92"/>
      <c r="T315" s="93"/>
      <c r="U315" s="102"/>
      <c r="V315" s="103"/>
      <c r="W315" s="103"/>
      <c r="X315" s="103"/>
      <c r="Y315" s="49"/>
      <c r="Z315" s="31">
        <v>231.0</v>
      </c>
      <c r="AA315" s="32">
        <v>179.0</v>
      </c>
      <c r="AB315" s="5">
        <v>61.0</v>
      </c>
      <c r="AC315" s="6">
        <v>288.0</v>
      </c>
      <c r="AD315" s="83"/>
      <c r="AE315" s="49"/>
      <c r="AF315" s="84"/>
      <c r="AG315" s="30" t="s">
        <v>332</v>
      </c>
      <c r="AH315" s="31">
        <v>231.0</v>
      </c>
      <c r="AI315" s="32">
        <v>179.0</v>
      </c>
      <c r="AJ315" s="5">
        <v>61.0</v>
      </c>
      <c r="AK315" s="6">
        <v>288.0</v>
      </c>
      <c r="AL315" s="84">
        <f t="shared" si="13"/>
        <v>0.5549132948</v>
      </c>
      <c r="AM315" s="84">
        <f t="shared" si="14"/>
        <v>0.7458333333</v>
      </c>
      <c r="AN315" s="84">
        <f t="shared" si="15"/>
        <v>0.6152832675</v>
      </c>
      <c r="AO315" s="84">
        <f t="shared" si="16"/>
        <v>0.624529717</v>
      </c>
      <c r="AP315" s="84">
        <f t="shared" si="17"/>
        <v>-0.009246449513</v>
      </c>
      <c r="AQ315" s="84"/>
      <c r="AR315" s="84"/>
    </row>
    <row r="316" ht="12.75" customHeight="1">
      <c r="A316" s="30" t="s">
        <v>333</v>
      </c>
      <c r="B316" s="68">
        <f t="shared" si="1"/>
        <v>226</v>
      </c>
      <c r="C316" s="69">
        <f t="shared" si="2"/>
        <v>125</v>
      </c>
      <c r="D316" s="68">
        <f t="shared" si="3"/>
        <v>125</v>
      </c>
      <c r="E316" s="69">
        <f t="shared" si="4"/>
        <v>225</v>
      </c>
      <c r="F316" s="85">
        <f t="shared" si="5"/>
        <v>0.6438746439</v>
      </c>
      <c r="G316" s="86">
        <f t="shared" si="6"/>
        <v>0.3571428571</v>
      </c>
      <c r="H316" s="87">
        <f t="shared" si="7"/>
        <v>0.5007132668</v>
      </c>
      <c r="I316" s="88">
        <f t="shared" si="8"/>
        <v>0.6433666191</v>
      </c>
      <c r="J316" s="74">
        <f t="shared" si="9"/>
        <v>0.9971509972</v>
      </c>
      <c r="K316" s="96"/>
      <c r="L316" s="96"/>
      <c r="M316" s="96"/>
      <c r="N316" s="90">
        <f t="shared" si="10"/>
        <v>0.6438746439</v>
      </c>
      <c r="O316" s="90">
        <f t="shared" si="11"/>
        <v>0.3571428571</v>
      </c>
      <c r="P316" s="91">
        <f t="shared" si="12"/>
        <v>0.5007132668</v>
      </c>
      <c r="Q316" s="92">
        <v>0.5</v>
      </c>
      <c r="R316" s="92">
        <v>0.5011086474501109</v>
      </c>
      <c r="S316" s="92"/>
      <c r="T316" s="93"/>
      <c r="U316" s="102"/>
      <c r="V316" s="103"/>
      <c r="W316" s="103"/>
      <c r="X316" s="103"/>
      <c r="Y316" s="49"/>
      <c r="Z316" s="31">
        <v>226.0</v>
      </c>
      <c r="AA316" s="32">
        <v>125.0</v>
      </c>
      <c r="AB316" s="5">
        <v>125.0</v>
      </c>
      <c r="AC316" s="6">
        <v>225.0</v>
      </c>
      <c r="AD316" s="83"/>
      <c r="AE316" s="49"/>
      <c r="AF316" s="84"/>
      <c r="AG316" s="30" t="s">
        <v>333</v>
      </c>
      <c r="AH316" s="31">
        <v>226.0</v>
      </c>
      <c r="AI316" s="32">
        <v>125.0</v>
      </c>
      <c r="AJ316" s="5">
        <v>125.0</v>
      </c>
      <c r="AK316" s="6">
        <v>225.0</v>
      </c>
      <c r="AL316" s="84">
        <f t="shared" si="13"/>
        <v>0.4988913525</v>
      </c>
      <c r="AM316" s="84">
        <f t="shared" si="14"/>
        <v>0.5</v>
      </c>
      <c r="AN316" s="84">
        <f t="shared" si="15"/>
        <v>0.4992867332</v>
      </c>
      <c r="AO316" s="84">
        <f t="shared" si="16"/>
        <v>0.4981345259</v>
      </c>
      <c r="AP316" s="84">
        <f t="shared" si="17"/>
        <v>0.00115220734</v>
      </c>
      <c r="AQ316" s="84"/>
      <c r="AR316" s="84"/>
    </row>
    <row r="317" ht="12.75" customHeight="1">
      <c r="A317" s="30" t="s">
        <v>334</v>
      </c>
      <c r="B317" s="68">
        <f t="shared" si="1"/>
        <v>33</v>
      </c>
      <c r="C317" s="69">
        <f t="shared" si="2"/>
        <v>28</v>
      </c>
      <c r="D317" s="68">
        <f t="shared" si="3"/>
        <v>5</v>
      </c>
      <c r="E317" s="69">
        <f t="shared" si="4"/>
        <v>39</v>
      </c>
      <c r="F317" s="85">
        <f t="shared" si="5"/>
        <v>0.5409836066</v>
      </c>
      <c r="G317" s="86">
        <f t="shared" si="6"/>
        <v>0.1136363636</v>
      </c>
      <c r="H317" s="87">
        <f t="shared" si="7"/>
        <v>0.3619047619</v>
      </c>
      <c r="I317" s="88">
        <f t="shared" si="8"/>
        <v>0.6857142857</v>
      </c>
      <c r="J317" s="74">
        <f t="shared" si="9"/>
        <v>0.7213114754</v>
      </c>
      <c r="K317" s="96"/>
      <c r="L317" s="96"/>
      <c r="M317" s="96"/>
      <c r="N317" s="90">
        <f t="shared" si="10"/>
        <v>0.5409836066</v>
      </c>
      <c r="O317" s="90">
        <f t="shared" si="11"/>
        <v>0.1136363636</v>
      </c>
      <c r="P317" s="91">
        <f t="shared" si="12"/>
        <v>0.3619047619</v>
      </c>
      <c r="Q317" s="92">
        <v>0.15151515151515152</v>
      </c>
      <c r="R317" s="92">
        <v>0.4583333333333333</v>
      </c>
      <c r="S317" s="92"/>
      <c r="T317" s="93"/>
      <c r="U317" s="102"/>
      <c r="V317" s="103"/>
      <c r="W317" s="103"/>
      <c r="X317" s="103"/>
      <c r="Y317" s="49"/>
      <c r="Z317" s="31">
        <v>33.0</v>
      </c>
      <c r="AA317" s="32">
        <v>28.0</v>
      </c>
      <c r="AB317" s="5">
        <v>5.0</v>
      </c>
      <c r="AC317" s="6">
        <v>39.0</v>
      </c>
      <c r="AD317" s="83"/>
      <c r="AE317" s="49"/>
      <c r="AF317" s="84"/>
      <c r="AG317" s="30" t="s">
        <v>334</v>
      </c>
      <c r="AH317" s="31">
        <v>33.0</v>
      </c>
      <c r="AI317" s="32">
        <v>28.0</v>
      </c>
      <c r="AJ317" s="5">
        <v>5.0</v>
      </c>
      <c r="AK317" s="6">
        <v>39.0</v>
      </c>
      <c r="AL317" s="84">
        <f t="shared" si="13"/>
        <v>0.5416666667</v>
      </c>
      <c r="AM317" s="84">
        <f t="shared" si="14"/>
        <v>0.8484848485</v>
      </c>
      <c r="AN317" s="84">
        <f t="shared" si="15"/>
        <v>0.6380952381</v>
      </c>
      <c r="AO317" s="84">
        <f t="shared" si="16"/>
        <v>0.6542513618</v>
      </c>
      <c r="AP317" s="84">
        <f t="shared" si="17"/>
        <v>-0.01615612372</v>
      </c>
      <c r="AQ317" s="84"/>
      <c r="AR317" s="84"/>
    </row>
    <row r="318" ht="12.75" customHeight="1">
      <c r="A318" s="30" t="s">
        <v>335</v>
      </c>
      <c r="B318" s="68">
        <f t="shared" si="1"/>
        <v>47</v>
      </c>
      <c r="C318" s="69">
        <f t="shared" si="2"/>
        <v>45</v>
      </c>
      <c r="D318" s="68">
        <f t="shared" si="3"/>
        <v>17</v>
      </c>
      <c r="E318" s="69">
        <f t="shared" si="4"/>
        <v>45</v>
      </c>
      <c r="F318" s="85">
        <f t="shared" si="5"/>
        <v>0.5108695652</v>
      </c>
      <c r="G318" s="86">
        <f t="shared" si="6"/>
        <v>0.2741935484</v>
      </c>
      <c r="H318" s="87">
        <f t="shared" si="7"/>
        <v>0.4155844156</v>
      </c>
      <c r="I318" s="88">
        <f t="shared" si="8"/>
        <v>0.5974025974</v>
      </c>
      <c r="J318" s="74">
        <f t="shared" si="9"/>
        <v>0.6739130435</v>
      </c>
      <c r="K318" s="96"/>
      <c r="L318" s="96"/>
      <c r="M318" s="96"/>
      <c r="N318" s="90">
        <f t="shared" si="10"/>
        <v>0.5108695652</v>
      </c>
      <c r="O318" s="90">
        <f t="shared" si="11"/>
        <v>0.2741935484</v>
      </c>
      <c r="P318" s="91">
        <f t="shared" si="12"/>
        <v>0.4155844156</v>
      </c>
      <c r="Q318" s="92">
        <v>0.27419354838709675</v>
      </c>
      <c r="R318" s="92">
        <v>0.5108695652173914</v>
      </c>
      <c r="S318" s="92"/>
      <c r="T318" s="93"/>
      <c r="U318" s="102"/>
      <c r="V318" s="103"/>
      <c r="W318" s="103"/>
      <c r="X318" s="103"/>
      <c r="Y318" s="49"/>
      <c r="Z318" s="31">
        <v>47.0</v>
      </c>
      <c r="AA318" s="32">
        <v>45.0</v>
      </c>
      <c r="AB318" s="5">
        <v>17.0</v>
      </c>
      <c r="AC318" s="6">
        <v>45.0</v>
      </c>
      <c r="AD318" s="83"/>
      <c r="AE318" s="49"/>
      <c r="AF318" s="84"/>
      <c r="AG318" s="30" t="s">
        <v>335</v>
      </c>
      <c r="AH318" s="31">
        <v>47.0</v>
      </c>
      <c r="AI318" s="32">
        <v>45.0</v>
      </c>
      <c r="AJ318" s="5">
        <v>17.0</v>
      </c>
      <c r="AK318" s="6">
        <v>45.0</v>
      </c>
      <c r="AL318" s="84">
        <f t="shared" si="13"/>
        <v>0.4891304348</v>
      </c>
      <c r="AM318" s="84">
        <f t="shared" si="14"/>
        <v>0.7258064516</v>
      </c>
      <c r="AN318" s="84">
        <f t="shared" si="15"/>
        <v>0.5844155844</v>
      </c>
      <c r="AO318" s="84">
        <f t="shared" si="16"/>
        <v>0.5757087494</v>
      </c>
      <c r="AP318" s="84">
        <f t="shared" si="17"/>
        <v>0.008706834991</v>
      </c>
      <c r="AQ318" s="84"/>
      <c r="AR318" s="84"/>
    </row>
    <row r="319" ht="12.75" customHeight="1">
      <c r="A319" s="30" t="s">
        <v>336</v>
      </c>
      <c r="B319" s="68">
        <f t="shared" si="1"/>
        <v>457</v>
      </c>
      <c r="C319" s="69">
        <f t="shared" si="2"/>
        <v>359</v>
      </c>
      <c r="D319" s="68">
        <f t="shared" si="3"/>
        <v>121</v>
      </c>
      <c r="E319" s="69">
        <f t="shared" si="4"/>
        <v>295</v>
      </c>
      <c r="F319" s="85">
        <f t="shared" si="5"/>
        <v>0.5600490196</v>
      </c>
      <c r="G319" s="86">
        <f t="shared" si="6"/>
        <v>0.2908653846</v>
      </c>
      <c r="H319" s="87">
        <f t="shared" si="7"/>
        <v>0.4691558442</v>
      </c>
      <c r="I319" s="88">
        <f t="shared" si="8"/>
        <v>0.6103896104</v>
      </c>
      <c r="J319" s="74">
        <f t="shared" si="9"/>
        <v>0.5098039216</v>
      </c>
      <c r="K319" s="96"/>
      <c r="L319" s="96"/>
      <c r="M319" s="96"/>
      <c r="N319" s="90">
        <f t="shared" si="10"/>
        <v>0.5600490196</v>
      </c>
      <c r="O319" s="90">
        <f t="shared" si="11"/>
        <v>0.2908653846</v>
      </c>
      <c r="P319" s="91">
        <f t="shared" si="12"/>
        <v>0.4691558442</v>
      </c>
      <c r="Q319" s="92">
        <v>0.2520833333333333</v>
      </c>
      <c r="R319" s="92">
        <v>0.6077127659574468</v>
      </c>
      <c r="S319" s="92"/>
      <c r="T319" s="93"/>
      <c r="U319" s="102"/>
      <c r="V319" s="103"/>
      <c r="W319" s="103"/>
      <c r="X319" s="103"/>
      <c r="Y319" s="49"/>
      <c r="Z319" s="31">
        <v>457.0</v>
      </c>
      <c r="AA319" s="32">
        <v>359.0</v>
      </c>
      <c r="AB319" s="5">
        <v>121.0</v>
      </c>
      <c r="AC319" s="6">
        <v>295.0</v>
      </c>
      <c r="AD319" s="83"/>
      <c r="AE319" s="49"/>
      <c r="AF319" s="84"/>
      <c r="AG319" s="30" t="s">
        <v>336</v>
      </c>
      <c r="AH319" s="31">
        <v>457.0</v>
      </c>
      <c r="AI319" s="32">
        <v>359.0</v>
      </c>
      <c r="AJ319" s="5">
        <v>121.0</v>
      </c>
      <c r="AK319" s="6">
        <v>295.0</v>
      </c>
      <c r="AL319" s="84">
        <f t="shared" si="13"/>
        <v>0.392287234</v>
      </c>
      <c r="AM319" s="84">
        <f t="shared" si="14"/>
        <v>0.7479166667</v>
      </c>
      <c r="AN319" s="84">
        <f t="shared" si="15"/>
        <v>0.5308441558</v>
      </c>
      <c r="AO319" s="84">
        <f t="shared" si="16"/>
        <v>0.5229641244</v>
      </c>
      <c r="AP319" s="84">
        <f t="shared" si="17"/>
        <v>0.007880031474</v>
      </c>
      <c r="AQ319" s="84"/>
      <c r="AR319" s="84"/>
    </row>
    <row r="320" ht="12.75" customHeight="1">
      <c r="A320" s="30" t="s">
        <v>337</v>
      </c>
      <c r="B320" s="68">
        <f t="shared" si="1"/>
        <v>124</v>
      </c>
      <c r="C320" s="69">
        <f t="shared" si="2"/>
        <v>80</v>
      </c>
      <c r="D320" s="68">
        <f t="shared" si="3"/>
        <v>40</v>
      </c>
      <c r="E320" s="69">
        <f t="shared" si="4"/>
        <v>110</v>
      </c>
      <c r="F320" s="85">
        <f t="shared" si="5"/>
        <v>0.6078431373</v>
      </c>
      <c r="G320" s="86">
        <f t="shared" si="6"/>
        <v>0.2666666667</v>
      </c>
      <c r="H320" s="87">
        <f t="shared" si="7"/>
        <v>0.4632768362</v>
      </c>
      <c r="I320" s="88">
        <f t="shared" si="8"/>
        <v>0.6610169492</v>
      </c>
      <c r="J320" s="74">
        <f t="shared" si="9"/>
        <v>0.7352941176</v>
      </c>
      <c r="K320" s="96"/>
      <c r="L320" s="96"/>
      <c r="M320" s="96"/>
      <c r="N320" s="90">
        <f t="shared" si="10"/>
        <v>0.6078431373</v>
      </c>
      <c r="O320" s="90">
        <f t="shared" si="11"/>
        <v>0.2666666667</v>
      </c>
      <c r="P320" s="91">
        <f t="shared" si="12"/>
        <v>0.4632768362</v>
      </c>
      <c r="Q320" s="92">
        <v>0.3333333333333333</v>
      </c>
      <c r="R320" s="92">
        <v>0.5299145299145299</v>
      </c>
      <c r="S320" s="92"/>
      <c r="T320" s="93"/>
      <c r="U320" s="102"/>
      <c r="V320" s="103"/>
      <c r="W320" s="103"/>
      <c r="X320" s="103"/>
      <c r="Y320" s="49"/>
      <c r="Z320" s="31">
        <v>124.0</v>
      </c>
      <c r="AA320" s="32">
        <v>80.0</v>
      </c>
      <c r="AB320" s="5">
        <v>40.0</v>
      </c>
      <c r="AC320" s="6">
        <v>110.0</v>
      </c>
      <c r="AD320" s="83"/>
      <c r="AE320" s="49"/>
      <c r="AF320" s="84"/>
      <c r="AG320" s="30" t="s">
        <v>337</v>
      </c>
      <c r="AH320" s="31">
        <v>124.0</v>
      </c>
      <c r="AI320" s="32">
        <v>80.0</v>
      </c>
      <c r="AJ320" s="5">
        <v>40.0</v>
      </c>
      <c r="AK320" s="6">
        <v>110.0</v>
      </c>
      <c r="AL320" s="84">
        <f t="shared" si="13"/>
        <v>0.4700854701</v>
      </c>
      <c r="AM320" s="84">
        <f t="shared" si="14"/>
        <v>0.6666666667</v>
      </c>
      <c r="AN320" s="84">
        <f t="shared" si="15"/>
        <v>0.5367231638</v>
      </c>
      <c r="AO320" s="84">
        <f t="shared" si="16"/>
        <v>0.5417982783</v>
      </c>
      <c r="AP320" s="84">
        <f t="shared" si="17"/>
        <v>-0.005075114449</v>
      </c>
      <c r="AQ320" s="84"/>
      <c r="AR320" s="84"/>
    </row>
    <row r="321" ht="12.75" customHeight="1">
      <c r="A321" s="30" t="s">
        <v>338</v>
      </c>
      <c r="B321" s="68">
        <f t="shared" si="1"/>
        <v>292</v>
      </c>
      <c r="C321" s="69">
        <f t="shared" si="2"/>
        <v>329</v>
      </c>
      <c r="D321" s="68">
        <f t="shared" si="3"/>
        <v>103</v>
      </c>
      <c r="E321" s="69">
        <f t="shared" si="4"/>
        <v>338</v>
      </c>
      <c r="F321" s="85">
        <f t="shared" si="5"/>
        <v>0.4702093398</v>
      </c>
      <c r="G321" s="86">
        <f t="shared" si="6"/>
        <v>0.2335600907</v>
      </c>
      <c r="H321" s="87">
        <f t="shared" si="7"/>
        <v>0.3719397363</v>
      </c>
      <c r="I321" s="88">
        <f t="shared" si="8"/>
        <v>0.593220339</v>
      </c>
      <c r="J321" s="74">
        <f t="shared" si="9"/>
        <v>0.7101449275</v>
      </c>
      <c r="K321" s="96"/>
      <c r="L321" s="96"/>
      <c r="M321" s="96"/>
      <c r="N321" s="90">
        <f t="shared" si="10"/>
        <v>0.4702093398</v>
      </c>
      <c r="O321" s="90">
        <f t="shared" si="11"/>
        <v>0.2335600907</v>
      </c>
      <c r="P321" s="91">
        <f t="shared" si="12"/>
        <v>0.3719397363</v>
      </c>
      <c r="Q321" s="92">
        <v>0.23842592592592593</v>
      </c>
      <c r="R321" s="92">
        <v>0.4634920634920635</v>
      </c>
      <c r="S321" s="92"/>
      <c r="T321" s="93"/>
      <c r="U321" s="102"/>
      <c r="V321" s="103"/>
      <c r="W321" s="103"/>
      <c r="X321" s="103"/>
      <c r="Y321" s="49"/>
      <c r="Z321" s="31">
        <v>292.0</v>
      </c>
      <c r="AA321" s="32">
        <v>329.0</v>
      </c>
      <c r="AB321" s="5">
        <v>103.0</v>
      </c>
      <c r="AC321" s="6">
        <v>338.0</v>
      </c>
      <c r="AD321" s="83"/>
      <c r="AE321" s="49"/>
      <c r="AF321" s="84"/>
      <c r="AG321" s="30" t="s">
        <v>338</v>
      </c>
      <c r="AH321" s="31">
        <v>292.0</v>
      </c>
      <c r="AI321" s="32">
        <v>329.0</v>
      </c>
      <c r="AJ321" s="5">
        <v>103.0</v>
      </c>
      <c r="AK321" s="6">
        <v>338.0</v>
      </c>
      <c r="AL321" s="84">
        <f t="shared" si="13"/>
        <v>0.5365079365</v>
      </c>
      <c r="AM321" s="84">
        <f t="shared" si="14"/>
        <v>0.7615740741</v>
      </c>
      <c r="AN321" s="84">
        <f t="shared" si="15"/>
        <v>0.6280602637</v>
      </c>
      <c r="AO321" s="84">
        <f t="shared" si="16"/>
        <v>0.6187833204</v>
      </c>
      <c r="AP321" s="84">
        <f t="shared" si="17"/>
        <v>0.009276943243</v>
      </c>
      <c r="AQ321" s="84"/>
      <c r="AR321" s="84"/>
    </row>
    <row r="322" ht="12.75" customHeight="1">
      <c r="A322" s="30" t="s">
        <v>339</v>
      </c>
      <c r="B322" s="68">
        <f t="shared" si="1"/>
        <v>208</v>
      </c>
      <c r="C322" s="69">
        <f t="shared" si="2"/>
        <v>145</v>
      </c>
      <c r="D322" s="68">
        <f t="shared" si="3"/>
        <v>103</v>
      </c>
      <c r="E322" s="69">
        <f t="shared" si="4"/>
        <v>316</v>
      </c>
      <c r="F322" s="85">
        <f t="shared" si="5"/>
        <v>0.5892351275</v>
      </c>
      <c r="G322" s="86">
        <f t="shared" si="6"/>
        <v>0.245823389</v>
      </c>
      <c r="H322" s="87">
        <f t="shared" si="7"/>
        <v>0.4028497409</v>
      </c>
      <c r="I322" s="88">
        <f t="shared" si="8"/>
        <v>0.6787564767</v>
      </c>
      <c r="J322" s="74">
        <f t="shared" si="9"/>
        <v>1.186968839</v>
      </c>
      <c r="K322" s="96"/>
      <c r="L322" s="96"/>
      <c r="M322" s="96"/>
      <c r="N322" s="90">
        <f t="shared" si="10"/>
        <v>0.5892351275</v>
      </c>
      <c r="O322" s="90">
        <f t="shared" si="11"/>
        <v>0.245823389</v>
      </c>
      <c r="P322" s="91">
        <f t="shared" si="12"/>
        <v>0.4028497409</v>
      </c>
      <c r="Q322" s="92">
        <v>0.4153225806451613</v>
      </c>
      <c r="R322" s="92">
        <v>0.3969465648854962</v>
      </c>
      <c r="S322" s="92"/>
      <c r="T322" s="93"/>
      <c r="U322" s="102"/>
      <c r="V322" s="103"/>
      <c r="W322" s="103"/>
      <c r="X322" s="103"/>
      <c r="Y322" s="49"/>
      <c r="Z322" s="31">
        <v>208.0</v>
      </c>
      <c r="AA322" s="32">
        <v>145.0</v>
      </c>
      <c r="AB322" s="5">
        <v>103.0</v>
      </c>
      <c r="AC322" s="6">
        <v>316.0</v>
      </c>
      <c r="AD322" s="83"/>
      <c r="AE322" s="49"/>
      <c r="AF322" s="84"/>
      <c r="AG322" s="30" t="s">
        <v>339</v>
      </c>
      <c r="AH322" s="31">
        <v>208.0</v>
      </c>
      <c r="AI322" s="32">
        <v>145.0</v>
      </c>
      <c r="AJ322" s="5">
        <v>103.0</v>
      </c>
      <c r="AK322" s="6">
        <v>316.0</v>
      </c>
      <c r="AL322" s="84">
        <f t="shared" si="13"/>
        <v>0.6030534351</v>
      </c>
      <c r="AM322" s="84">
        <f t="shared" si="14"/>
        <v>0.5846774194</v>
      </c>
      <c r="AN322" s="84">
        <f t="shared" si="15"/>
        <v>0.5971502591</v>
      </c>
      <c r="AO322" s="84">
        <f t="shared" si="16"/>
        <v>0.5950757877</v>
      </c>
      <c r="AP322" s="84">
        <f t="shared" si="17"/>
        <v>0.002074471366</v>
      </c>
      <c r="AQ322" s="84"/>
      <c r="AR322" s="84"/>
    </row>
    <row r="323" ht="12.75" customHeight="1">
      <c r="A323" s="30" t="s">
        <v>340</v>
      </c>
      <c r="B323" s="68">
        <f t="shared" si="1"/>
        <v>90</v>
      </c>
      <c r="C323" s="69">
        <f t="shared" si="2"/>
        <v>76</v>
      </c>
      <c r="D323" s="68">
        <f t="shared" si="3"/>
        <v>44</v>
      </c>
      <c r="E323" s="69">
        <f t="shared" si="4"/>
        <v>101</v>
      </c>
      <c r="F323" s="85">
        <f t="shared" si="5"/>
        <v>0.5421686747</v>
      </c>
      <c r="G323" s="86">
        <f t="shared" si="6"/>
        <v>0.3034482759</v>
      </c>
      <c r="H323" s="87">
        <f t="shared" si="7"/>
        <v>0.4308681672</v>
      </c>
      <c r="I323" s="88">
        <f t="shared" si="8"/>
        <v>0.61414791</v>
      </c>
      <c r="J323" s="74">
        <f t="shared" si="9"/>
        <v>0.8734939759</v>
      </c>
      <c r="K323" s="96"/>
      <c r="L323" s="96"/>
      <c r="M323" s="96"/>
      <c r="N323" s="90">
        <f t="shared" si="10"/>
        <v>0.5421686747</v>
      </c>
      <c r="O323" s="90">
        <f t="shared" si="11"/>
        <v>0.3034482759</v>
      </c>
      <c r="P323" s="91">
        <f t="shared" si="12"/>
        <v>0.4308681672</v>
      </c>
      <c r="Q323" s="92">
        <v>0.36666666666666664</v>
      </c>
      <c r="R323" s="92">
        <v>0.4712041884816754</v>
      </c>
      <c r="S323" s="92"/>
      <c r="T323" s="93"/>
      <c r="U323" s="102"/>
      <c r="V323" s="103"/>
      <c r="W323" s="103"/>
      <c r="X323" s="103"/>
      <c r="Y323" s="49"/>
      <c r="Z323" s="31">
        <v>90.0</v>
      </c>
      <c r="AA323" s="32">
        <v>76.0</v>
      </c>
      <c r="AB323" s="5">
        <v>44.0</v>
      </c>
      <c r="AC323" s="6">
        <v>101.0</v>
      </c>
      <c r="AD323" s="83"/>
      <c r="AE323" s="49"/>
      <c r="AF323" s="84"/>
      <c r="AG323" s="30" t="s">
        <v>340</v>
      </c>
      <c r="AH323" s="31">
        <v>90.0</v>
      </c>
      <c r="AI323" s="32">
        <v>76.0</v>
      </c>
      <c r="AJ323" s="5">
        <v>44.0</v>
      </c>
      <c r="AK323" s="6">
        <v>101.0</v>
      </c>
      <c r="AL323" s="84">
        <f t="shared" si="13"/>
        <v>0.5287958115</v>
      </c>
      <c r="AM323" s="84">
        <f t="shared" si="14"/>
        <v>0.6333333333</v>
      </c>
      <c r="AN323" s="84">
        <f t="shared" si="15"/>
        <v>0.5691318328</v>
      </c>
      <c r="AO323" s="84">
        <f t="shared" si="16"/>
        <v>0.5663855901</v>
      </c>
      <c r="AP323" s="84">
        <f t="shared" si="17"/>
        <v>0.002746242675</v>
      </c>
      <c r="AQ323" s="84"/>
      <c r="AR323" s="84"/>
    </row>
    <row r="324" ht="12.75" customHeight="1">
      <c r="A324" s="30" t="s">
        <v>341</v>
      </c>
      <c r="B324" s="68">
        <f t="shared" si="1"/>
        <v>53</v>
      </c>
      <c r="C324" s="69">
        <f t="shared" si="2"/>
        <v>58</v>
      </c>
      <c r="D324" s="68">
        <f t="shared" si="3"/>
        <v>28</v>
      </c>
      <c r="E324" s="69">
        <f t="shared" si="4"/>
        <v>73</v>
      </c>
      <c r="F324" s="85">
        <f t="shared" si="5"/>
        <v>0.4774774775</v>
      </c>
      <c r="G324" s="86">
        <f t="shared" si="6"/>
        <v>0.2772277228</v>
      </c>
      <c r="H324" s="87">
        <f t="shared" si="7"/>
        <v>0.3820754717</v>
      </c>
      <c r="I324" s="88">
        <f t="shared" si="8"/>
        <v>0.5943396226</v>
      </c>
      <c r="J324" s="74">
        <f t="shared" si="9"/>
        <v>0.9099099099</v>
      </c>
      <c r="K324" s="96"/>
      <c r="L324" s="96"/>
      <c r="M324" s="96"/>
      <c r="N324" s="90">
        <f t="shared" si="10"/>
        <v>0.4774774775</v>
      </c>
      <c r="O324" s="90">
        <f t="shared" si="11"/>
        <v>0.2772277228</v>
      </c>
      <c r="P324" s="91">
        <f t="shared" si="12"/>
        <v>0.3820754717</v>
      </c>
      <c r="Q324" s="92">
        <v>0.32558139534883723</v>
      </c>
      <c r="R324" s="92">
        <v>0.42063492063492064</v>
      </c>
      <c r="S324" s="92"/>
      <c r="T324" s="93"/>
      <c r="U324" s="102"/>
      <c r="V324" s="103"/>
      <c r="W324" s="103"/>
      <c r="X324" s="103"/>
      <c r="Y324" s="49"/>
      <c r="Z324" s="31">
        <v>53.0</v>
      </c>
      <c r="AA324" s="32">
        <v>58.0</v>
      </c>
      <c r="AB324" s="5">
        <v>28.0</v>
      </c>
      <c r="AC324" s="6">
        <v>73.0</v>
      </c>
      <c r="AD324" s="83"/>
      <c r="AE324" s="49"/>
      <c r="AF324" s="84"/>
      <c r="AG324" s="30" t="s">
        <v>341</v>
      </c>
      <c r="AH324" s="31">
        <v>53.0</v>
      </c>
      <c r="AI324" s="32">
        <v>58.0</v>
      </c>
      <c r="AJ324" s="5">
        <v>28.0</v>
      </c>
      <c r="AK324" s="6">
        <v>73.0</v>
      </c>
      <c r="AL324" s="84">
        <f t="shared" si="13"/>
        <v>0.5793650794</v>
      </c>
      <c r="AM324" s="84">
        <f t="shared" si="14"/>
        <v>0.6744186047</v>
      </c>
      <c r="AN324" s="84">
        <f t="shared" si="15"/>
        <v>0.6179245283</v>
      </c>
      <c r="AO324" s="84">
        <f t="shared" si="16"/>
        <v>0.6134401802</v>
      </c>
      <c r="AP324" s="84">
        <f t="shared" si="17"/>
        <v>0.004484348117</v>
      </c>
      <c r="AQ324" s="84"/>
      <c r="AR324" s="84"/>
    </row>
    <row r="325" ht="12.75" customHeight="1">
      <c r="A325" s="30" t="s">
        <v>342</v>
      </c>
      <c r="B325" s="68">
        <f t="shared" si="1"/>
        <v>231</v>
      </c>
      <c r="C325" s="69">
        <f t="shared" si="2"/>
        <v>147</v>
      </c>
      <c r="D325" s="68">
        <f t="shared" si="3"/>
        <v>131</v>
      </c>
      <c r="E325" s="69">
        <f t="shared" si="4"/>
        <v>260</v>
      </c>
      <c r="F325" s="85">
        <f t="shared" si="5"/>
        <v>0.6111111111</v>
      </c>
      <c r="G325" s="86">
        <f t="shared" si="6"/>
        <v>0.3350383632</v>
      </c>
      <c r="H325" s="87">
        <f t="shared" si="7"/>
        <v>0.4707412224</v>
      </c>
      <c r="I325" s="88">
        <f t="shared" si="8"/>
        <v>0.6384915475</v>
      </c>
      <c r="J325" s="74">
        <f t="shared" si="9"/>
        <v>1.034391534</v>
      </c>
      <c r="K325" s="96"/>
      <c r="L325" s="96"/>
      <c r="M325" s="96"/>
      <c r="N325" s="90">
        <f t="shared" si="10"/>
        <v>0.6111111111</v>
      </c>
      <c r="O325" s="90">
        <f t="shared" si="11"/>
        <v>0.3350383632</v>
      </c>
      <c r="P325" s="91">
        <f t="shared" si="12"/>
        <v>0.4707412224</v>
      </c>
      <c r="Q325" s="92">
        <v>0.4712230215827338</v>
      </c>
      <c r="R325" s="92">
        <v>0.47046843177189407</v>
      </c>
      <c r="S325" s="92"/>
      <c r="T325" s="93"/>
      <c r="U325" s="102"/>
      <c r="V325" s="103"/>
      <c r="W325" s="103"/>
      <c r="X325" s="103"/>
      <c r="Y325" s="49"/>
      <c r="Z325" s="31">
        <v>231.0</v>
      </c>
      <c r="AA325" s="32">
        <v>147.0</v>
      </c>
      <c r="AB325" s="5">
        <v>131.0</v>
      </c>
      <c r="AC325" s="6">
        <v>260.0</v>
      </c>
      <c r="AD325" s="83"/>
      <c r="AE325" s="49"/>
      <c r="AF325" s="84"/>
      <c r="AG325" s="30" t="s">
        <v>342</v>
      </c>
      <c r="AH325" s="31">
        <v>231.0</v>
      </c>
      <c r="AI325" s="32">
        <v>147.0</v>
      </c>
      <c r="AJ325" s="5">
        <v>131.0</v>
      </c>
      <c r="AK325" s="6">
        <v>260.0</v>
      </c>
      <c r="AL325" s="84">
        <f t="shared" si="13"/>
        <v>0.5295315682</v>
      </c>
      <c r="AM325" s="84">
        <f t="shared" si="14"/>
        <v>0.5287769784</v>
      </c>
      <c r="AN325" s="84">
        <f t="shared" si="15"/>
        <v>0.5292587776</v>
      </c>
      <c r="AO325" s="84">
        <f t="shared" si="16"/>
        <v>0.5280848442</v>
      </c>
      <c r="AP325" s="84">
        <f t="shared" si="17"/>
        <v>0.001173933389</v>
      </c>
      <c r="AQ325" s="84"/>
      <c r="AR325" s="84"/>
    </row>
    <row r="326" ht="12.75" customHeight="1">
      <c r="A326" s="30" t="s">
        <v>343</v>
      </c>
      <c r="B326" s="68">
        <f t="shared" si="1"/>
        <v>130</v>
      </c>
      <c r="C326" s="69">
        <f t="shared" si="2"/>
        <v>98</v>
      </c>
      <c r="D326" s="68">
        <f t="shared" si="3"/>
        <v>36</v>
      </c>
      <c r="E326" s="69">
        <f t="shared" si="4"/>
        <v>132</v>
      </c>
      <c r="F326" s="85">
        <f t="shared" si="5"/>
        <v>0.5701754386</v>
      </c>
      <c r="G326" s="86">
        <f t="shared" si="6"/>
        <v>0.2142857143</v>
      </c>
      <c r="H326" s="87">
        <f t="shared" si="7"/>
        <v>0.4191919192</v>
      </c>
      <c r="I326" s="88">
        <f t="shared" si="8"/>
        <v>0.6616161616</v>
      </c>
      <c r="J326" s="74">
        <f t="shared" si="9"/>
        <v>0.7368421053</v>
      </c>
      <c r="K326" s="96"/>
      <c r="L326" s="96"/>
      <c r="M326" s="96"/>
      <c r="N326" s="90">
        <f t="shared" si="10"/>
        <v>0.5701754386</v>
      </c>
      <c r="O326" s="90">
        <f t="shared" si="11"/>
        <v>0.2142857143</v>
      </c>
      <c r="P326" s="91">
        <f t="shared" si="12"/>
        <v>0.4191919192</v>
      </c>
      <c r="Q326" s="92">
        <v>0.26865671641791045</v>
      </c>
      <c r="R326" s="92">
        <v>0.4961832061068702</v>
      </c>
      <c r="S326" s="92"/>
      <c r="T326" s="93"/>
      <c r="U326" s="102"/>
      <c r="V326" s="103"/>
      <c r="W326" s="103"/>
      <c r="X326" s="103"/>
      <c r="Y326" s="49"/>
      <c r="Z326" s="31">
        <v>130.0</v>
      </c>
      <c r="AA326" s="32">
        <v>98.0</v>
      </c>
      <c r="AB326" s="5">
        <v>36.0</v>
      </c>
      <c r="AC326" s="6">
        <v>132.0</v>
      </c>
      <c r="AD326" s="83"/>
      <c r="AE326" s="49"/>
      <c r="AF326" s="84"/>
      <c r="AG326" s="30" t="s">
        <v>343</v>
      </c>
      <c r="AH326" s="31">
        <v>130.0</v>
      </c>
      <c r="AI326" s="32">
        <v>98.0</v>
      </c>
      <c r="AJ326" s="5">
        <v>36.0</v>
      </c>
      <c r="AK326" s="6">
        <v>132.0</v>
      </c>
      <c r="AL326" s="84">
        <f t="shared" si="13"/>
        <v>0.5038167939</v>
      </c>
      <c r="AM326" s="84">
        <f t="shared" si="14"/>
        <v>0.7313432836</v>
      </c>
      <c r="AN326" s="84">
        <f t="shared" si="15"/>
        <v>0.5808080808</v>
      </c>
      <c r="AO326" s="84">
        <f t="shared" si="16"/>
        <v>0.587003393</v>
      </c>
      <c r="AP326" s="84">
        <f t="shared" si="17"/>
        <v>-0.006195312192</v>
      </c>
      <c r="AQ326" s="84"/>
      <c r="AR326" s="84"/>
    </row>
    <row r="327" ht="12.75" customHeight="1">
      <c r="A327" s="30" t="s">
        <v>344</v>
      </c>
      <c r="B327" s="68">
        <f t="shared" si="1"/>
        <v>350</v>
      </c>
      <c r="C327" s="69">
        <f t="shared" si="2"/>
        <v>223</v>
      </c>
      <c r="D327" s="68">
        <f t="shared" si="3"/>
        <v>144</v>
      </c>
      <c r="E327" s="69">
        <f t="shared" si="4"/>
        <v>350</v>
      </c>
      <c r="F327" s="85">
        <f t="shared" si="5"/>
        <v>0.6108202443</v>
      </c>
      <c r="G327" s="86">
        <f t="shared" si="6"/>
        <v>0.2914979757</v>
      </c>
      <c r="H327" s="87">
        <f t="shared" si="7"/>
        <v>0.4629803187</v>
      </c>
      <c r="I327" s="88">
        <f t="shared" si="8"/>
        <v>0.6560449859</v>
      </c>
      <c r="J327" s="74">
        <f t="shared" si="9"/>
        <v>0.8621291449</v>
      </c>
      <c r="K327" s="96"/>
      <c r="L327" s="96"/>
      <c r="M327" s="96"/>
      <c r="N327" s="90">
        <f t="shared" si="10"/>
        <v>0.6108202443</v>
      </c>
      <c r="O327" s="90">
        <f t="shared" si="11"/>
        <v>0.2914979757</v>
      </c>
      <c r="P327" s="91">
        <f t="shared" si="12"/>
        <v>0.4629803187</v>
      </c>
      <c r="Q327" s="92">
        <v>0.3923705722070845</v>
      </c>
      <c r="R327" s="92">
        <v>0.5</v>
      </c>
      <c r="S327" s="92"/>
      <c r="T327" s="93"/>
      <c r="U327" s="102"/>
      <c r="V327" s="103"/>
      <c r="W327" s="103"/>
      <c r="X327" s="103"/>
      <c r="Y327" s="49"/>
      <c r="Z327" s="31">
        <v>350.0</v>
      </c>
      <c r="AA327" s="32">
        <v>223.0</v>
      </c>
      <c r="AB327" s="5">
        <v>144.0</v>
      </c>
      <c r="AC327" s="6">
        <v>350.0</v>
      </c>
      <c r="AD327" s="83"/>
      <c r="AE327" s="49"/>
      <c r="AF327" s="84"/>
      <c r="AG327" s="30" t="s">
        <v>344</v>
      </c>
      <c r="AH327" s="31">
        <v>350.0</v>
      </c>
      <c r="AI327" s="32">
        <v>223.0</v>
      </c>
      <c r="AJ327" s="5">
        <v>144.0</v>
      </c>
      <c r="AK327" s="6">
        <v>350.0</v>
      </c>
      <c r="AL327" s="84">
        <f t="shared" si="13"/>
        <v>0.5</v>
      </c>
      <c r="AM327" s="84">
        <f t="shared" si="14"/>
        <v>0.6076294278</v>
      </c>
      <c r="AN327" s="84">
        <f t="shared" si="15"/>
        <v>0.5370196813</v>
      </c>
      <c r="AO327" s="84">
        <f t="shared" si="16"/>
        <v>0.5387352522</v>
      </c>
      <c r="AP327" s="84">
        <f t="shared" si="17"/>
        <v>-0.001715570858</v>
      </c>
      <c r="AQ327" s="84"/>
      <c r="AR327" s="84"/>
    </row>
    <row r="328" ht="12.75" customHeight="1">
      <c r="A328" s="30" t="s">
        <v>345</v>
      </c>
      <c r="B328" s="68">
        <f t="shared" si="1"/>
        <v>148</v>
      </c>
      <c r="C328" s="69">
        <f t="shared" si="2"/>
        <v>115</v>
      </c>
      <c r="D328" s="68">
        <f t="shared" si="3"/>
        <v>75</v>
      </c>
      <c r="E328" s="69">
        <f t="shared" si="4"/>
        <v>198</v>
      </c>
      <c r="F328" s="85">
        <f t="shared" si="5"/>
        <v>0.5627376426</v>
      </c>
      <c r="G328" s="86">
        <f t="shared" si="6"/>
        <v>0.2747252747</v>
      </c>
      <c r="H328" s="87">
        <f t="shared" si="7"/>
        <v>0.4160447761</v>
      </c>
      <c r="I328" s="88">
        <f t="shared" si="8"/>
        <v>0.6455223881</v>
      </c>
      <c r="J328" s="74">
        <f t="shared" si="9"/>
        <v>1.038022814</v>
      </c>
      <c r="K328" s="96"/>
      <c r="L328" s="96"/>
      <c r="M328" s="96"/>
      <c r="N328" s="90">
        <f t="shared" si="10"/>
        <v>0.5627376426</v>
      </c>
      <c r="O328" s="90">
        <f t="shared" si="11"/>
        <v>0.2747252747</v>
      </c>
      <c r="P328" s="91">
        <f t="shared" si="12"/>
        <v>0.4160447761</v>
      </c>
      <c r="Q328" s="92">
        <v>0.39473684210526316</v>
      </c>
      <c r="R328" s="92">
        <v>0.4277456647398844</v>
      </c>
      <c r="S328" s="92"/>
      <c r="T328" s="93"/>
      <c r="U328" s="102"/>
      <c r="V328" s="103"/>
      <c r="W328" s="103"/>
      <c r="X328" s="103"/>
      <c r="Y328" s="49"/>
      <c r="Z328" s="31">
        <v>148.0</v>
      </c>
      <c r="AA328" s="32">
        <v>115.0</v>
      </c>
      <c r="AB328" s="5">
        <v>75.0</v>
      </c>
      <c r="AC328" s="6">
        <v>198.0</v>
      </c>
      <c r="AD328" s="83"/>
      <c r="AE328" s="49"/>
      <c r="AF328" s="84"/>
      <c r="AG328" s="30" t="s">
        <v>345</v>
      </c>
      <c r="AH328" s="31">
        <v>148.0</v>
      </c>
      <c r="AI328" s="32">
        <v>115.0</v>
      </c>
      <c r="AJ328" s="5">
        <v>75.0</v>
      </c>
      <c r="AK328" s="6">
        <v>198.0</v>
      </c>
      <c r="AL328" s="84">
        <f t="shared" si="13"/>
        <v>0.5722543353</v>
      </c>
      <c r="AM328" s="84">
        <f t="shared" si="14"/>
        <v>0.6052631579</v>
      </c>
      <c r="AN328" s="84">
        <f t="shared" si="15"/>
        <v>0.5839552239</v>
      </c>
      <c r="AO328" s="84">
        <f t="shared" si="16"/>
        <v>0.5833264666</v>
      </c>
      <c r="AP328" s="84">
        <f t="shared" si="17"/>
        <v>0.0006287572971</v>
      </c>
      <c r="AQ328" s="84"/>
      <c r="AR328" s="84"/>
    </row>
    <row r="329" ht="12.75" customHeight="1">
      <c r="A329" s="30" t="s">
        <v>346</v>
      </c>
      <c r="B329" s="68">
        <f t="shared" si="1"/>
        <v>134</v>
      </c>
      <c r="C329" s="69">
        <f t="shared" si="2"/>
        <v>104</v>
      </c>
      <c r="D329" s="68">
        <f t="shared" si="3"/>
        <v>74</v>
      </c>
      <c r="E329" s="69">
        <f t="shared" si="4"/>
        <v>207</v>
      </c>
      <c r="F329" s="85">
        <f t="shared" si="5"/>
        <v>0.5630252101</v>
      </c>
      <c r="G329" s="86">
        <f t="shared" si="6"/>
        <v>0.2633451957</v>
      </c>
      <c r="H329" s="87">
        <f t="shared" si="7"/>
        <v>0.4007707129</v>
      </c>
      <c r="I329" s="88">
        <f t="shared" si="8"/>
        <v>0.6570327553</v>
      </c>
      <c r="J329" s="74">
        <f t="shared" si="9"/>
        <v>1.180672269</v>
      </c>
      <c r="K329" s="96"/>
      <c r="L329" s="96"/>
      <c r="M329" s="96"/>
      <c r="N329" s="90">
        <f t="shared" si="10"/>
        <v>0.5630252101</v>
      </c>
      <c r="O329" s="90">
        <f t="shared" si="11"/>
        <v>0.2633451957</v>
      </c>
      <c r="P329" s="91">
        <f t="shared" si="12"/>
        <v>0.4007707129</v>
      </c>
      <c r="Q329" s="92">
        <v>0.4157303370786517</v>
      </c>
      <c r="R329" s="92">
        <v>0.39296187683284456</v>
      </c>
      <c r="S329" s="92"/>
      <c r="T329" s="93"/>
      <c r="U329" s="102"/>
      <c r="V329" s="103"/>
      <c r="W329" s="103"/>
      <c r="X329" s="103"/>
      <c r="Y329" s="49"/>
      <c r="Z329" s="31">
        <v>134.0</v>
      </c>
      <c r="AA329" s="32">
        <v>104.0</v>
      </c>
      <c r="AB329" s="5">
        <v>74.0</v>
      </c>
      <c r="AC329" s="6">
        <v>207.0</v>
      </c>
      <c r="AD329" s="83"/>
      <c r="AE329" s="49"/>
      <c r="AF329" s="84"/>
      <c r="AG329" s="30" t="s">
        <v>346</v>
      </c>
      <c r="AH329" s="31">
        <v>134.0</v>
      </c>
      <c r="AI329" s="32">
        <v>104.0</v>
      </c>
      <c r="AJ329" s="5">
        <v>74.0</v>
      </c>
      <c r="AK329" s="6">
        <v>207.0</v>
      </c>
      <c r="AL329" s="84">
        <f t="shared" si="13"/>
        <v>0.6070381232</v>
      </c>
      <c r="AM329" s="84">
        <f t="shared" si="14"/>
        <v>0.5842696629</v>
      </c>
      <c r="AN329" s="84">
        <f t="shared" si="15"/>
        <v>0.5992292871</v>
      </c>
      <c r="AO329" s="84">
        <f t="shared" si="16"/>
        <v>0.5974321145</v>
      </c>
      <c r="AP329" s="84">
        <f t="shared" si="17"/>
        <v>0.001797172612</v>
      </c>
      <c r="AQ329" s="84"/>
      <c r="AR329" s="84"/>
    </row>
    <row r="330" ht="12.75" customHeight="1">
      <c r="A330" s="30" t="s">
        <v>347</v>
      </c>
      <c r="B330" s="68">
        <f t="shared" si="1"/>
        <v>70</v>
      </c>
      <c r="C330" s="69">
        <f t="shared" si="2"/>
        <v>59</v>
      </c>
      <c r="D330" s="68">
        <f t="shared" si="3"/>
        <v>22</v>
      </c>
      <c r="E330" s="69">
        <f t="shared" si="4"/>
        <v>97</v>
      </c>
      <c r="F330" s="85">
        <f t="shared" si="5"/>
        <v>0.5426356589</v>
      </c>
      <c r="G330" s="86">
        <f t="shared" si="6"/>
        <v>0.1848739496</v>
      </c>
      <c r="H330" s="87">
        <f t="shared" si="7"/>
        <v>0.3709677419</v>
      </c>
      <c r="I330" s="88">
        <f t="shared" si="8"/>
        <v>0.6733870968</v>
      </c>
      <c r="J330" s="74">
        <f t="shared" si="9"/>
        <v>0.9224806202</v>
      </c>
      <c r="K330" s="96"/>
      <c r="L330" s="96"/>
      <c r="M330" s="96"/>
      <c r="N330" s="90">
        <f t="shared" si="10"/>
        <v>0.5426356589</v>
      </c>
      <c r="O330" s="90">
        <f t="shared" si="11"/>
        <v>0.1848739496</v>
      </c>
      <c r="P330" s="91">
        <f t="shared" si="12"/>
        <v>0.3709677419</v>
      </c>
      <c r="Q330" s="92">
        <v>0.2716049382716049</v>
      </c>
      <c r="R330" s="92">
        <v>0.41916167664670656</v>
      </c>
      <c r="S330" s="92"/>
      <c r="T330" s="93"/>
      <c r="U330" s="102"/>
      <c r="V330" s="103"/>
      <c r="W330" s="103"/>
      <c r="X330" s="103"/>
      <c r="Y330" s="49"/>
      <c r="Z330" s="31">
        <v>70.0</v>
      </c>
      <c r="AA330" s="32">
        <v>59.0</v>
      </c>
      <c r="AB330" s="5">
        <v>22.0</v>
      </c>
      <c r="AC330" s="6">
        <v>97.0</v>
      </c>
      <c r="AD330" s="83"/>
      <c r="AE330" s="49"/>
      <c r="AF330" s="84"/>
      <c r="AG330" s="30" t="s">
        <v>347</v>
      </c>
      <c r="AH330" s="31">
        <v>70.0</v>
      </c>
      <c r="AI330" s="32">
        <v>59.0</v>
      </c>
      <c r="AJ330" s="5">
        <v>22.0</v>
      </c>
      <c r="AK330" s="6">
        <v>97.0</v>
      </c>
      <c r="AL330" s="84">
        <f t="shared" si="13"/>
        <v>0.5808383234</v>
      </c>
      <c r="AM330" s="84">
        <f t="shared" si="14"/>
        <v>0.7283950617</v>
      </c>
      <c r="AN330" s="84">
        <f t="shared" si="15"/>
        <v>0.6290322581</v>
      </c>
      <c r="AO330" s="84">
        <f t="shared" si="16"/>
        <v>0.6343787706</v>
      </c>
      <c r="AP330" s="84">
        <f t="shared" si="17"/>
        <v>-0.005346512569</v>
      </c>
      <c r="AQ330" s="84"/>
      <c r="AR330" s="84"/>
    </row>
    <row r="331" ht="12.75" customHeight="1">
      <c r="A331" s="30" t="s">
        <v>348</v>
      </c>
      <c r="B331" s="68">
        <f t="shared" si="1"/>
        <v>243</v>
      </c>
      <c r="C331" s="69">
        <f t="shared" si="2"/>
        <v>166</v>
      </c>
      <c r="D331" s="68">
        <f t="shared" si="3"/>
        <v>103</v>
      </c>
      <c r="E331" s="69">
        <f t="shared" si="4"/>
        <v>270</v>
      </c>
      <c r="F331" s="85">
        <f t="shared" si="5"/>
        <v>0.5941320293</v>
      </c>
      <c r="G331" s="86">
        <f t="shared" si="6"/>
        <v>0.2761394102</v>
      </c>
      <c r="H331" s="87">
        <f t="shared" si="7"/>
        <v>0.442455243</v>
      </c>
      <c r="I331" s="88">
        <f t="shared" si="8"/>
        <v>0.6560102302</v>
      </c>
      <c r="J331" s="74">
        <f t="shared" si="9"/>
        <v>0.9119804401</v>
      </c>
      <c r="K331" s="96"/>
      <c r="L331" s="96"/>
      <c r="M331" s="96"/>
      <c r="N331" s="90">
        <f t="shared" si="10"/>
        <v>0.5941320293</v>
      </c>
      <c r="O331" s="90">
        <f t="shared" si="11"/>
        <v>0.2761394102</v>
      </c>
      <c r="P331" s="91">
        <f t="shared" si="12"/>
        <v>0.442455243</v>
      </c>
      <c r="Q331" s="92">
        <v>0.3828996282527881</v>
      </c>
      <c r="R331" s="92">
        <v>0.47368421052631576</v>
      </c>
      <c r="S331" s="92"/>
      <c r="T331" s="93"/>
      <c r="U331" s="102"/>
      <c r="V331" s="103"/>
      <c r="W331" s="103"/>
      <c r="X331" s="103"/>
      <c r="Y331" s="49"/>
      <c r="Z331" s="31">
        <v>243.0</v>
      </c>
      <c r="AA331" s="32">
        <v>166.0</v>
      </c>
      <c r="AB331" s="5">
        <v>103.0</v>
      </c>
      <c r="AC331" s="6">
        <v>270.0</v>
      </c>
      <c r="AD331" s="83"/>
      <c r="AE331" s="49"/>
      <c r="AF331" s="84"/>
      <c r="AG331" s="30" t="s">
        <v>348</v>
      </c>
      <c r="AH331" s="31">
        <v>243.0</v>
      </c>
      <c r="AI331" s="32">
        <v>166.0</v>
      </c>
      <c r="AJ331" s="5">
        <v>103.0</v>
      </c>
      <c r="AK331" s="6">
        <v>270.0</v>
      </c>
      <c r="AL331" s="84">
        <f t="shared" si="13"/>
        <v>0.5263157895</v>
      </c>
      <c r="AM331" s="84">
        <f t="shared" si="14"/>
        <v>0.6171003717</v>
      </c>
      <c r="AN331" s="84">
        <f t="shared" si="15"/>
        <v>0.557544757</v>
      </c>
      <c r="AO331" s="84">
        <f t="shared" si="16"/>
        <v>0.5588066626</v>
      </c>
      <c r="AP331" s="84">
        <f t="shared" si="17"/>
        <v>-0.001261905553</v>
      </c>
      <c r="AQ331" s="84"/>
      <c r="AR331" s="84"/>
    </row>
    <row r="332" ht="12.75" customHeight="1">
      <c r="A332" s="30" t="s">
        <v>349</v>
      </c>
      <c r="B332" s="68">
        <f t="shared" si="1"/>
        <v>58</v>
      </c>
      <c r="C332" s="69">
        <f t="shared" si="2"/>
        <v>80</v>
      </c>
      <c r="D332" s="68">
        <f t="shared" si="3"/>
        <v>22</v>
      </c>
      <c r="E332" s="69">
        <f t="shared" si="4"/>
        <v>110</v>
      </c>
      <c r="F332" s="85">
        <f t="shared" si="5"/>
        <v>0.4202898551</v>
      </c>
      <c r="G332" s="86">
        <f t="shared" si="6"/>
        <v>0.1666666667</v>
      </c>
      <c r="H332" s="87">
        <f t="shared" si="7"/>
        <v>0.2962962963</v>
      </c>
      <c r="I332" s="88">
        <f t="shared" si="8"/>
        <v>0.6222222222</v>
      </c>
      <c r="J332" s="74">
        <f t="shared" si="9"/>
        <v>0.9565217391</v>
      </c>
      <c r="K332" s="96"/>
      <c r="L332" s="96"/>
      <c r="M332" s="96"/>
      <c r="N332" s="90">
        <f t="shared" si="10"/>
        <v>0.4202898551</v>
      </c>
      <c r="O332" s="90">
        <f t="shared" si="11"/>
        <v>0.1666666667</v>
      </c>
      <c r="P332" s="91">
        <f t="shared" si="12"/>
        <v>0.2962962963</v>
      </c>
      <c r="Q332" s="92">
        <v>0.21568627450980393</v>
      </c>
      <c r="R332" s="92">
        <v>0.34523809523809523</v>
      </c>
      <c r="S332" s="92"/>
      <c r="T332" s="93"/>
      <c r="U332" s="102"/>
      <c r="V332" s="103"/>
      <c r="W332" s="103"/>
      <c r="X332" s="103"/>
      <c r="Y332" s="49"/>
      <c r="Z332" s="31">
        <v>58.0</v>
      </c>
      <c r="AA332" s="32">
        <v>80.0</v>
      </c>
      <c r="AB332" s="5">
        <v>22.0</v>
      </c>
      <c r="AC332" s="6">
        <v>110.0</v>
      </c>
      <c r="AD332" s="83"/>
      <c r="AE332" s="49"/>
      <c r="AF332" s="84"/>
      <c r="AG332" s="30" t="s">
        <v>349</v>
      </c>
      <c r="AH332" s="31">
        <v>58.0</v>
      </c>
      <c r="AI332" s="32">
        <v>80.0</v>
      </c>
      <c r="AJ332" s="5">
        <v>22.0</v>
      </c>
      <c r="AK332" s="6">
        <v>110.0</v>
      </c>
      <c r="AL332" s="84">
        <f t="shared" si="13"/>
        <v>0.6547619048</v>
      </c>
      <c r="AM332" s="84">
        <f t="shared" si="14"/>
        <v>0.7843137255</v>
      </c>
      <c r="AN332" s="84">
        <f t="shared" si="15"/>
        <v>0.7037037037</v>
      </c>
      <c r="AO332" s="84">
        <f t="shared" si="16"/>
        <v>0.7016292626</v>
      </c>
      <c r="AP332" s="84">
        <f t="shared" si="17"/>
        <v>0.002074441071</v>
      </c>
      <c r="AQ332" s="84"/>
      <c r="AR332" s="84"/>
    </row>
    <row r="333" ht="12.75" customHeight="1">
      <c r="A333" s="30" t="s">
        <v>350</v>
      </c>
      <c r="B333" s="68">
        <f t="shared" si="1"/>
        <v>138</v>
      </c>
      <c r="C333" s="69">
        <f t="shared" si="2"/>
        <v>79</v>
      </c>
      <c r="D333" s="68">
        <f t="shared" si="3"/>
        <v>57</v>
      </c>
      <c r="E333" s="69">
        <f t="shared" si="4"/>
        <v>161</v>
      </c>
      <c r="F333" s="85">
        <f t="shared" si="5"/>
        <v>0.6359447005</v>
      </c>
      <c r="G333" s="86">
        <f t="shared" si="6"/>
        <v>0.2614678899</v>
      </c>
      <c r="H333" s="87">
        <f t="shared" si="7"/>
        <v>0.4482758621</v>
      </c>
      <c r="I333" s="88">
        <f t="shared" si="8"/>
        <v>0.6873563218</v>
      </c>
      <c r="J333" s="74">
        <f t="shared" si="9"/>
        <v>1.004608295</v>
      </c>
      <c r="K333" s="96"/>
      <c r="L333" s="96"/>
      <c r="M333" s="96"/>
      <c r="N333" s="90">
        <f t="shared" si="10"/>
        <v>0.6359447005</v>
      </c>
      <c r="O333" s="90">
        <f t="shared" si="11"/>
        <v>0.2614678899</v>
      </c>
      <c r="P333" s="91">
        <f t="shared" si="12"/>
        <v>0.4482758621</v>
      </c>
      <c r="Q333" s="92">
        <v>0.41911764705882354</v>
      </c>
      <c r="R333" s="92">
        <v>0.46153846153846156</v>
      </c>
      <c r="S333" s="92"/>
      <c r="T333" s="93"/>
      <c r="U333" s="102"/>
      <c r="V333" s="103"/>
      <c r="W333" s="103"/>
      <c r="X333" s="103"/>
      <c r="Y333" s="49"/>
      <c r="Z333" s="31">
        <v>138.0</v>
      </c>
      <c r="AA333" s="32">
        <v>79.0</v>
      </c>
      <c r="AB333" s="5">
        <v>57.0</v>
      </c>
      <c r="AC333" s="6">
        <v>161.0</v>
      </c>
      <c r="AD333" s="83"/>
      <c r="AE333" s="49"/>
      <c r="AF333" s="84"/>
      <c r="AG333" s="30" t="s">
        <v>350</v>
      </c>
      <c r="AH333" s="31">
        <v>138.0</v>
      </c>
      <c r="AI333" s="32">
        <v>79.0</v>
      </c>
      <c r="AJ333" s="5">
        <v>57.0</v>
      </c>
      <c r="AK333" s="6">
        <v>161.0</v>
      </c>
      <c r="AL333" s="84">
        <f t="shared" si="13"/>
        <v>0.5384615385</v>
      </c>
      <c r="AM333" s="84">
        <f t="shared" si="14"/>
        <v>0.5808823529</v>
      </c>
      <c r="AN333" s="84">
        <f t="shared" si="15"/>
        <v>0.5517241379</v>
      </c>
      <c r="AO333" s="84">
        <f t="shared" si="16"/>
        <v>0.5530221387</v>
      </c>
      <c r="AP333" s="84">
        <f t="shared" si="17"/>
        <v>-0.001298000779</v>
      </c>
      <c r="AQ333" s="84"/>
      <c r="AR333" s="84"/>
    </row>
    <row r="334" ht="12.75" customHeight="1">
      <c r="A334" s="30" t="s">
        <v>351</v>
      </c>
      <c r="B334" s="68">
        <f t="shared" si="1"/>
        <v>205</v>
      </c>
      <c r="C334" s="69">
        <f t="shared" si="2"/>
        <v>125</v>
      </c>
      <c r="D334" s="68">
        <f t="shared" si="3"/>
        <v>76</v>
      </c>
      <c r="E334" s="69">
        <f t="shared" si="4"/>
        <v>248</v>
      </c>
      <c r="F334" s="85">
        <f t="shared" si="5"/>
        <v>0.6212121212</v>
      </c>
      <c r="G334" s="86">
        <f t="shared" si="6"/>
        <v>0.2345679012</v>
      </c>
      <c r="H334" s="87">
        <f t="shared" si="7"/>
        <v>0.4296636086</v>
      </c>
      <c r="I334" s="88">
        <f t="shared" si="8"/>
        <v>0.6926605505</v>
      </c>
      <c r="J334" s="74">
        <f t="shared" si="9"/>
        <v>0.9818181818</v>
      </c>
      <c r="K334" s="96"/>
      <c r="L334" s="96"/>
      <c r="M334" s="96"/>
      <c r="N334" s="90">
        <f t="shared" si="10"/>
        <v>0.6212121212</v>
      </c>
      <c r="O334" s="90">
        <f t="shared" si="11"/>
        <v>0.2345679012</v>
      </c>
      <c r="P334" s="91">
        <f t="shared" si="12"/>
        <v>0.4296636086</v>
      </c>
      <c r="Q334" s="92">
        <v>0.3781094527363184</v>
      </c>
      <c r="R334" s="92">
        <v>0.45253863134657835</v>
      </c>
      <c r="S334" s="92"/>
      <c r="T334" s="93"/>
      <c r="U334" s="102"/>
      <c r="V334" s="103"/>
      <c r="W334" s="103"/>
      <c r="X334" s="103"/>
      <c r="Y334" s="49"/>
      <c r="Z334" s="31">
        <v>205.0</v>
      </c>
      <c r="AA334" s="32">
        <v>125.0</v>
      </c>
      <c r="AB334" s="5">
        <v>76.0</v>
      </c>
      <c r="AC334" s="6">
        <v>248.0</v>
      </c>
      <c r="AD334" s="83"/>
      <c r="AE334" s="49"/>
      <c r="AF334" s="84"/>
      <c r="AG334" s="30" t="s">
        <v>351</v>
      </c>
      <c r="AH334" s="31">
        <v>205.0</v>
      </c>
      <c r="AI334" s="32">
        <v>125.0</v>
      </c>
      <c r="AJ334" s="5">
        <v>76.0</v>
      </c>
      <c r="AK334" s="6">
        <v>248.0</v>
      </c>
      <c r="AL334" s="84">
        <f t="shared" si="13"/>
        <v>0.5474613687</v>
      </c>
      <c r="AM334" s="84">
        <f t="shared" si="14"/>
        <v>0.6218905473</v>
      </c>
      <c r="AN334" s="84">
        <f t="shared" si="15"/>
        <v>0.5703363914</v>
      </c>
      <c r="AO334" s="84">
        <f t="shared" si="16"/>
        <v>0.5738891709</v>
      </c>
      <c r="AP334" s="84">
        <f t="shared" si="17"/>
        <v>-0.00355277942</v>
      </c>
      <c r="AQ334" s="84"/>
      <c r="AR334" s="84"/>
    </row>
    <row r="335" ht="12.75" customHeight="1">
      <c r="A335" s="30" t="s">
        <v>352</v>
      </c>
      <c r="B335" s="68">
        <f t="shared" si="1"/>
        <v>35</v>
      </c>
      <c r="C335" s="69">
        <f t="shared" si="2"/>
        <v>48</v>
      </c>
      <c r="D335" s="68">
        <f t="shared" si="3"/>
        <v>15</v>
      </c>
      <c r="E335" s="69">
        <f t="shared" si="4"/>
        <v>76</v>
      </c>
      <c r="F335" s="85">
        <f t="shared" si="5"/>
        <v>0.421686747</v>
      </c>
      <c r="G335" s="86">
        <f t="shared" si="6"/>
        <v>0.1648351648</v>
      </c>
      <c r="H335" s="87">
        <f t="shared" si="7"/>
        <v>0.2873563218</v>
      </c>
      <c r="I335" s="88">
        <f t="shared" si="8"/>
        <v>0.6379310345</v>
      </c>
      <c r="J335" s="74">
        <f t="shared" si="9"/>
        <v>1.096385542</v>
      </c>
      <c r="K335" s="96"/>
      <c r="L335" s="96"/>
      <c r="M335" s="96"/>
      <c r="N335" s="90">
        <f t="shared" si="10"/>
        <v>0.421686747</v>
      </c>
      <c r="O335" s="90">
        <f t="shared" si="11"/>
        <v>0.1648351648</v>
      </c>
      <c r="P335" s="91">
        <f t="shared" si="12"/>
        <v>0.2873563218</v>
      </c>
      <c r="Q335" s="92">
        <v>0.23809523809523808</v>
      </c>
      <c r="R335" s="92">
        <v>0.3153153153153153</v>
      </c>
      <c r="S335" s="92"/>
      <c r="T335" s="93"/>
      <c r="U335" s="102"/>
      <c r="V335" s="103"/>
      <c r="W335" s="103"/>
      <c r="X335" s="103"/>
      <c r="Y335" s="49"/>
      <c r="Z335" s="31">
        <v>35.0</v>
      </c>
      <c r="AA335" s="32">
        <v>48.0</v>
      </c>
      <c r="AB335" s="5">
        <v>15.0</v>
      </c>
      <c r="AC335" s="6">
        <v>76.0</v>
      </c>
      <c r="AD335" s="83"/>
      <c r="AE335" s="49"/>
      <c r="AF335" s="84"/>
      <c r="AG335" s="30" t="s">
        <v>352</v>
      </c>
      <c r="AH335" s="31">
        <v>35.0</v>
      </c>
      <c r="AI335" s="32">
        <v>48.0</v>
      </c>
      <c r="AJ335" s="5">
        <v>15.0</v>
      </c>
      <c r="AK335" s="6">
        <v>76.0</v>
      </c>
      <c r="AL335" s="84">
        <f t="shared" si="13"/>
        <v>0.6846846847</v>
      </c>
      <c r="AM335" s="84">
        <f t="shared" si="14"/>
        <v>0.7619047619</v>
      </c>
      <c r="AN335" s="84">
        <f t="shared" si="15"/>
        <v>0.7126436782</v>
      </c>
      <c r="AO335" s="84">
        <f t="shared" si="16"/>
        <v>0.7121511781</v>
      </c>
      <c r="AP335" s="84">
        <f t="shared" si="17"/>
        <v>0.0004925000914</v>
      </c>
      <c r="AQ335" s="84"/>
      <c r="AR335" s="84"/>
    </row>
  </sheetData>
  <conditionalFormatting sqref="N1:N335">
    <cfRule type="expression" dxfId="0" priority="1">
      <formula>'Washoe Permutations MiV vs Adva'!$M$1=1</formula>
    </cfRule>
  </conditionalFormatting>
  <conditionalFormatting sqref="N1:N335">
    <cfRule type="expression" dxfId="1" priority="2">
      <formula>'Washoe Permutations MiV vs Adva'!$M$1=2</formula>
    </cfRule>
  </conditionalFormatting>
  <conditionalFormatting sqref="N1:N335">
    <cfRule type="expression" dxfId="2" priority="3">
      <formula>'Washoe Permutations MiV vs Adva'!$M$1=3</formula>
    </cfRule>
  </conditionalFormatting>
  <conditionalFormatting sqref="N1:N335">
    <cfRule type="expression" dxfId="3" priority="4">
      <formula>'Washoe Permutations MiV vs Adva'!$M$1=4</formula>
    </cfRule>
  </conditionalFormatting>
  <conditionalFormatting sqref="N1:N335">
    <cfRule type="expression" dxfId="4" priority="5">
      <formula>'Washoe Permutations MiV vs Adva'!$M$1=1</formula>
    </cfRule>
  </conditionalFormatting>
  <conditionalFormatting sqref="O1:O335">
    <cfRule type="expression" dxfId="0" priority="6">
      <formula>'Washoe Permutations MiV vs Adva'!$M$2=1</formula>
    </cfRule>
  </conditionalFormatting>
  <conditionalFormatting sqref="O1:O335">
    <cfRule type="expression" dxfId="1" priority="7">
      <formula>'Washoe Permutations MiV vs Adva'!$M$2=2</formula>
    </cfRule>
  </conditionalFormatting>
  <conditionalFormatting sqref="O1:O335">
    <cfRule type="expression" dxfId="2" priority="8">
      <formula>'Washoe Permutations MiV vs Adva'!$M$2=3</formula>
    </cfRule>
  </conditionalFormatting>
  <conditionalFormatting sqref="O1:O335">
    <cfRule type="expression" dxfId="5" priority="9">
      <formula>'Washoe Permutations MiV vs Adva'!$M$2=4</formula>
    </cfRule>
  </conditionalFormatting>
  <conditionalFormatting sqref="O1:O335">
    <cfRule type="expression" dxfId="4" priority="10">
      <formula>'Washoe Permutations MiV vs Adva'!$M$2=5</formula>
    </cfRule>
  </conditionalFormatting>
  <conditionalFormatting sqref="P1:P335">
    <cfRule type="expression" dxfId="0" priority="11">
      <formula>'Washoe Permutations MiV vs Adva'!$M$3=1</formula>
    </cfRule>
  </conditionalFormatting>
  <conditionalFormatting sqref="P1:P335">
    <cfRule type="expression" dxfId="1" priority="12">
      <formula>'Washoe Permutations MiV vs Adva'!$M$3=2</formula>
    </cfRule>
  </conditionalFormatting>
  <conditionalFormatting sqref="P1:P335">
    <cfRule type="expression" dxfId="2" priority="13">
      <formula>'Washoe Permutations MiV vs Adva'!$M$3=3</formula>
    </cfRule>
  </conditionalFormatting>
  <conditionalFormatting sqref="P1:P335">
    <cfRule type="expression" dxfId="3" priority="14">
      <formula>'Washoe Permutations MiV vs Adva'!$M$3=4</formula>
    </cfRule>
  </conditionalFormatting>
  <conditionalFormatting sqref="P1:P335">
    <cfRule type="expression" dxfId="4" priority="15">
      <formula>'Washoe Permutations MiV vs Adva'!$M$3=5</formula>
    </cfRule>
  </conditionalFormatting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1.57"/>
    <col customWidth="1" min="7" max="7" width="10.71"/>
    <col customWidth="1" min="8" max="8" width="11.57"/>
  </cols>
  <sheetData>
    <row r="1">
      <c r="A1" s="56" t="s">
        <v>359</v>
      </c>
      <c r="B1" s="2" t="s">
        <v>1</v>
      </c>
      <c r="C1" s="57" t="s">
        <v>361</v>
      </c>
      <c r="D1" s="58" t="s">
        <v>362</v>
      </c>
      <c r="E1" s="3" t="s">
        <v>2</v>
      </c>
      <c r="F1" s="4" t="s">
        <v>3</v>
      </c>
      <c r="G1" s="5" t="s">
        <v>4</v>
      </c>
      <c r="H1" s="6" t="s">
        <v>5</v>
      </c>
      <c r="I1" s="104" t="s">
        <v>379</v>
      </c>
      <c r="J1" s="105" t="s">
        <v>380</v>
      </c>
      <c r="K1" s="106" t="s">
        <v>381</v>
      </c>
      <c r="L1" s="107" t="s">
        <v>382</v>
      </c>
      <c r="M1" s="108" t="s">
        <v>383</v>
      </c>
      <c r="N1" s="109" t="s">
        <v>384</v>
      </c>
      <c r="O1" s="110" t="s">
        <v>385</v>
      </c>
      <c r="P1" s="111" t="s">
        <v>386</v>
      </c>
      <c r="Q1" s="112" t="s">
        <v>387</v>
      </c>
      <c r="R1" s="113" t="s">
        <v>388</v>
      </c>
      <c r="S1" s="66" t="s">
        <v>389</v>
      </c>
      <c r="T1" s="112" t="s">
        <v>390</v>
      </c>
      <c r="U1" s="114" t="s">
        <v>391</v>
      </c>
      <c r="V1" s="115" t="s">
        <v>392</v>
      </c>
      <c r="W1" s="116" t="s">
        <v>393</v>
      </c>
      <c r="X1" s="117" t="s">
        <v>394</v>
      </c>
      <c r="Y1" s="115" t="s">
        <v>395</v>
      </c>
      <c r="Z1" s="116" t="s">
        <v>396</v>
      </c>
      <c r="AA1" s="117" t="s">
        <v>397</v>
      </c>
      <c r="AB1" s="49" t="s">
        <v>398</v>
      </c>
      <c r="AC1" s="118"/>
      <c r="AD1" s="118"/>
      <c r="AE1" s="118"/>
    </row>
    <row r="2">
      <c r="A2" s="56">
        <v>1.0</v>
      </c>
      <c r="B2" s="2" t="s">
        <v>18</v>
      </c>
      <c r="C2" s="57">
        <v>15.0</v>
      </c>
      <c r="D2" s="58">
        <v>14.0</v>
      </c>
      <c r="E2" s="3">
        <v>236.0</v>
      </c>
      <c r="F2" s="4">
        <v>51.0</v>
      </c>
      <c r="G2" s="5">
        <v>145.0</v>
      </c>
      <c r="H2" s="6">
        <v>95.0</v>
      </c>
      <c r="I2" s="104">
        <f t="shared" ref="I2:I335" si="1">C2/(C2+D2)</f>
        <v>0.5172413793</v>
      </c>
      <c r="J2" s="105">
        <f t="shared" ref="J2:J335" si="2">E2/(E2+F2)</f>
        <v>0.8222996516</v>
      </c>
      <c r="K2" s="106">
        <f t="shared" ref="K2:K335" si="3">G2/(G2+H2)</f>
        <v>0.6041666667</v>
      </c>
      <c r="L2" s="107">
        <f t="shared" ref="L2:L335" si="4">(C2+E2)/(C2+D2+E2+F2)</f>
        <v>0.7943037975</v>
      </c>
      <c r="M2" s="108">
        <f t="shared" ref="M2:M335" si="5">(C2+G2)/(C2+D2+G2+H2)</f>
        <v>0.594795539</v>
      </c>
      <c r="N2" s="109">
        <f t="shared" ref="N2:N335" si="6">(E2+G2)/(E2+F2+G2+H2)</f>
        <v>0.7229601518</v>
      </c>
      <c r="O2" s="119">
        <f t="shared" ref="O2:O335" si="7">(C2+E2+G2)/(C2+D2+E2+F2+G2+H2)</f>
        <v>0.7122302158</v>
      </c>
      <c r="P2" s="120">
        <f t="shared" ref="P2:P335" si="8">(C2+F2)/(C2+D2+E2+F2)</f>
        <v>0.2088607595</v>
      </c>
      <c r="Q2" s="121">
        <f t="shared" ref="Q2:Q335" si="9">(C2+H2)/(C2+D2+G2+H2)</f>
        <v>0.4089219331</v>
      </c>
      <c r="R2" s="122">
        <f t="shared" ref="R2:R335" si="10">(E2+H2)/(E2+F2+G2+H2)</f>
        <v>0.6280834915</v>
      </c>
      <c r="S2" s="120">
        <f t="shared" ref="S2:S335" si="11">(C2+E2+H2)/(C2+D2+E2+F2+G2+H2)</f>
        <v>0.6223021583</v>
      </c>
      <c r="T2" s="121">
        <f t="shared" ref="T2:T335" si="12">(C2+G2+F2)/(C2+D2+E2+F2+G2+H2)</f>
        <v>0.3794964029</v>
      </c>
      <c r="U2" s="122">
        <f t="shared" ref="U2:U335" si="13">(E2+G2+D2)/(C2+D2+E2+F2+G2+H2)</f>
        <v>0.7104316547</v>
      </c>
      <c r="V2" s="123">
        <f t="shared" ref="V2:V335" si="14">(E2+F2)/(C2+D2)</f>
        <v>9.896551724</v>
      </c>
      <c r="W2" s="124">
        <f t="shared" ref="W2:W335" si="15">(C2+D2)/(G2+H2)</f>
        <v>0.1208333333</v>
      </c>
      <c r="X2" s="125">
        <f t="shared" ref="X2:X335" si="16">(E2+F2)/(G2+H2)</f>
        <v>1.195833333</v>
      </c>
      <c r="Y2" s="123">
        <f t="shared" ref="Y2:Y335" si="17">(C2+D2+E2+F2)/(G2+H2)</f>
        <v>1.316666667</v>
      </c>
      <c r="Z2" s="124">
        <f t="shared" ref="Z2:Z335" si="18">(E2+F2)/(C2+D2+G2+H2)</f>
        <v>1.066914498</v>
      </c>
      <c r="AA2" s="125">
        <f t="shared" ref="AA2:AA335" si="19">(E2+F2+G2+H2)/(C2+D2)</f>
        <v>18.17241379</v>
      </c>
      <c r="AB2" s="126">
        <f t="shared" ref="AB2:AB335" si="20">1-N2</f>
        <v>0.2770398482</v>
      </c>
      <c r="AC2" s="118"/>
      <c r="AD2" s="118"/>
      <c r="AE2" s="118"/>
    </row>
    <row r="3">
      <c r="A3" s="56">
        <v>2.0</v>
      </c>
      <c r="B3" s="2" t="s">
        <v>20</v>
      </c>
      <c r="C3" s="57">
        <v>47.0</v>
      </c>
      <c r="D3" s="58">
        <v>62.0</v>
      </c>
      <c r="E3" s="3">
        <v>337.0</v>
      </c>
      <c r="F3" s="4">
        <v>132.0</v>
      </c>
      <c r="G3" s="5">
        <v>117.0</v>
      </c>
      <c r="H3" s="6">
        <v>114.0</v>
      </c>
      <c r="I3" s="104">
        <f t="shared" si="1"/>
        <v>0.4311926606</v>
      </c>
      <c r="J3" s="105">
        <f t="shared" si="2"/>
        <v>0.7185501066</v>
      </c>
      <c r="K3" s="106">
        <f t="shared" si="3"/>
        <v>0.5064935065</v>
      </c>
      <c r="L3" s="107">
        <f t="shared" si="4"/>
        <v>0.6643598616</v>
      </c>
      <c r="M3" s="108">
        <f t="shared" si="5"/>
        <v>0.4823529412</v>
      </c>
      <c r="N3" s="109">
        <f t="shared" si="6"/>
        <v>0.6485714286</v>
      </c>
      <c r="O3" s="119">
        <f t="shared" si="7"/>
        <v>0.6192830655</v>
      </c>
      <c r="P3" s="120">
        <f t="shared" si="8"/>
        <v>0.3096885813</v>
      </c>
      <c r="Q3" s="121">
        <f t="shared" si="9"/>
        <v>0.4735294118</v>
      </c>
      <c r="R3" s="122">
        <f t="shared" si="10"/>
        <v>0.6442857143</v>
      </c>
      <c r="S3" s="120">
        <f t="shared" si="11"/>
        <v>0.6155747837</v>
      </c>
      <c r="T3" s="121">
        <f t="shared" si="12"/>
        <v>0.3658838072</v>
      </c>
      <c r="U3" s="122">
        <f t="shared" si="13"/>
        <v>0.6378244747</v>
      </c>
      <c r="V3" s="123">
        <f t="shared" si="14"/>
        <v>4.302752294</v>
      </c>
      <c r="W3" s="124">
        <f t="shared" si="15"/>
        <v>0.4718614719</v>
      </c>
      <c r="X3" s="125">
        <f t="shared" si="16"/>
        <v>2.03030303</v>
      </c>
      <c r="Y3" s="123">
        <f t="shared" si="17"/>
        <v>2.502164502</v>
      </c>
      <c r="Z3" s="124">
        <f t="shared" si="18"/>
        <v>1.379411765</v>
      </c>
      <c r="AA3" s="125">
        <f t="shared" si="19"/>
        <v>6.422018349</v>
      </c>
      <c r="AB3" s="126">
        <f t="shared" si="20"/>
        <v>0.3514285714</v>
      </c>
      <c r="AC3" s="118"/>
      <c r="AD3" s="118"/>
      <c r="AE3" s="118"/>
    </row>
    <row r="4">
      <c r="A4" s="56">
        <v>3.0</v>
      </c>
      <c r="B4" s="2" t="s">
        <v>21</v>
      </c>
      <c r="C4" s="57">
        <v>55.0</v>
      </c>
      <c r="D4" s="58">
        <v>75.0</v>
      </c>
      <c r="E4" s="3">
        <v>576.0</v>
      </c>
      <c r="F4" s="4">
        <v>149.0</v>
      </c>
      <c r="G4" s="5">
        <v>249.0</v>
      </c>
      <c r="H4" s="6">
        <v>172.0</v>
      </c>
      <c r="I4" s="104">
        <f t="shared" si="1"/>
        <v>0.4230769231</v>
      </c>
      <c r="J4" s="105">
        <f t="shared" si="2"/>
        <v>0.7944827586</v>
      </c>
      <c r="K4" s="106">
        <f t="shared" si="3"/>
        <v>0.5914489311</v>
      </c>
      <c r="L4" s="107">
        <f t="shared" si="4"/>
        <v>0.7380116959</v>
      </c>
      <c r="M4" s="108">
        <f t="shared" si="5"/>
        <v>0.5517241379</v>
      </c>
      <c r="N4" s="109">
        <f t="shared" si="6"/>
        <v>0.719895288</v>
      </c>
      <c r="O4" s="119">
        <f t="shared" si="7"/>
        <v>0.6896551724</v>
      </c>
      <c r="P4" s="120">
        <f t="shared" si="8"/>
        <v>0.2385964912</v>
      </c>
      <c r="Q4" s="121">
        <f t="shared" si="9"/>
        <v>0.4119782214</v>
      </c>
      <c r="R4" s="122">
        <f t="shared" si="10"/>
        <v>0.6527050611</v>
      </c>
      <c r="S4" s="120">
        <f t="shared" si="11"/>
        <v>0.6293103448</v>
      </c>
      <c r="T4" s="121">
        <f t="shared" si="12"/>
        <v>0.355015674</v>
      </c>
      <c r="U4" s="122">
        <f t="shared" si="13"/>
        <v>0.7053291536</v>
      </c>
      <c r="V4" s="123">
        <f t="shared" si="14"/>
        <v>5.576923077</v>
      </c>
      <c r="W4" s="124">
        <f t="shared" si="15"/>
        <v>0.3087885986</v>
      </c>
      <c r="X4" s="125">
        <f t="shared" si="16"/>
        <v>1.722090261</v>
      </c>
      <c r="Y4" s="123">
        <f t="shared" si="17"/>
        <v>2.03087886</v>
      </c>
      <c r="Z4" s="124">
        <f t="shared" si="18"/>
        <v>1.315789474</v>
      </c>
      <c r="AA4" s="125">
        <f t="shared" si="19"/>
        <v>8.815384615</v>
      </c>
      <c r="AB4" s="126">
        <f t="shared" si="20"/>
        <v>0.280104712</v>
      </c>
      <c r="AC4" s="118"/>
      <c r="AD4" s="118"/>
      <c r="AE4" s="118"/>
    </row>
    <row r="5">
      <c r="A5" s="56">
        <v>4.0</v>
      </c>
      <c r="B5" s="2" t="s">
        <v>22</v>
      </c>
      <c r="C5" s="57">
        <v>8.0</v>
      </c>
      <c r="D5" s="58">
        <v>10.0</v>
      </c>
      <c r="E5" s="3">
        <v>154.0</v>
      </c>
      <c r="F5" s="4">
        <v>59.0</v>
      </c>
      <c r="G5" s="5">
        <v>86.0</v>
      </c>
      <c r="H5" s="6">
        <v>37.0</v>
      </c>
      <c r="I5" s="104">
        <f t="shared" si="1"/>
        <v>0.4444444444</v>
      </c>
      <c r="J5" s="105">
        <f t="shared" si="2"/>
        <v>0.7230046948</v>
      </c>
      <c r="K5" s="106">
        <f t="shared" si="3"/>
        <v>0.6991869919</v>
      </c>
      <c r="L5" s="107">
        <f t="shared" si="4"/>
        <v>0.7012987013</v>
      </c>
      <c r="M5" s="108">
        <f t="shared" si="5"/>
        <v>0.6666666667</v>
      </c>
      <c r="N5" s="109">
        <f t="shared" si="6"/>
        <v>0.7142857143</v>
      </c>
      <c r="O5" s="119">
        <f t="shared" si="7"/>
        <v>0.7005649718</v>
      </c>
      <c r="P5" s="120">
        <f t="shared" si="8"/>
        <v>0.29004329</v>
      </c>
      <c r="Q5" s="121">
        <f t="shared" si="9"/>
        <v>0.3191489362</v>
      </c>
      <c r="R5" s="122">
        <f t="shared" si="10"/>
        <v>0.568452381</v>
      </c>
      <c r="S5" s="120">
        <f t="shared" si="11"/>
        <v>0.5621468927</v>
      </c>
      <c r="T5" s="121">
        <f t="shared" si="12"/>
        <v>0.4322033898</v>
      </c>
      <c r="U5" s="122">
        <f t="shared" si="13"/>
        <v>0.7062146893</v>
      </c>
      <c r="V5" s="123">
        <f t="shared" si="14"/>
        <v>11.83333333</v>
      </c>
      <c r="W5" s="124">
        <f t="shared" si="15"/>
        <v>0.1463414634</v>
      </c>
      <c r="X5" s="125">
        <f t="shared" si="16"/>
        <v>1.731707317</v>
      </c>
      <c r="Y5" s="123">
        <f t="shared" si="17"/>
        <v>1.87804878</v>
      </c>
      <c r="Z5" s="124">
        <f t="shared" si="18"/>
        <v>1.510638298</v>
      </c>
      <c r="AA5" s="125">
        <f t="shared" si="19"/>
        <v>18.66666667</v>
      </c>
      <c r="AB5" s="126">
        <f t="shared" si="20"/>
        <v>0.2857142857</v>
      </c>
      <c r="AC5" s="118"/>
      <c r="AD5" s="118"/>
      <c r="AE5" s="118"/>
    </row>
    <row r="6">
      <c r="A6" s="56">
        <v>5.0</v>
      </c>
      <c r="B6" s="2" t="s">
        <v>23</v>
      </c>
      <c r="C6" s="57">
        <v>18.0</v>
      </c>
      <c r="D6" s="58">
        <v>41.0</v>
      </c>
      <c r="E6" s="3">
        <v>516.0</v>
      </c>
      <c r="F6" s="4">
        <v>230.0</v>
      </c>
      <c r="G6" s="5">
        <v>154.0</v>
      </c>
      <c r="H6" s="6">
        <v>251.0</v>
      </c>
      <c r="I6" s="104">
        <f t="shared" si="1"/>
        <v>0.3050847458</v>
      </c>
      <c r="J6" s="105">
        <f t="shared" si="2"/>
        <v>0.691689008</v>
      </c>
      <c r="K6" s="106">
        <f t="shared" si="3"/>
        <v>0.3802469136</v>
      </c>
      <c r="L6" s="107">
        <f t="shared" si="4"/>
        <v>0.6633540373</v>
      </c>
      <c r="M6" s="108">
        <f t="shared" si="5"/>
        <v>0.3706896552</v>
      </c>
      <c r="N6" s="109">
        <f t="shared" si="6"/>
        <v>0.5821025195</v>
      </c>
      <c r="O6" s="119">
        <f t="shared" si="7"/>
        <v>0.5685950413</v>
      </c>
      <c r="P6" s="120">
        <f t="shared" si="8"/>
        <v>0.3080745342</v>
      </c>
      <c r="Q6" s="121">
        <f t="shared" si="9"/>
        <v>0.5797413793</v>
      </c>
      <c r="R6" s="122">
        <f t="shared" si="10"/>
        <v>0.6663770634</v>
      </c>
      <c r="S6" s="120">
        <f t="shared" si="11"/>
        <v>0.6487603306</v>
      </c>
      <c r="T6" s="121">
        <f t="shared" si="12"/>
        <v>0.332231405</v>
      </c>
      <c r="U6" s="122">
        <f t="shared" si="13"/>
        <v>0.5876033058</v>
      </c>
      <c r="V6" s="123">
        <f t="shared" si="14"/>
        <v>12.6440678</v>
      </c>
      <c r="W6" s="124">
        <f t="shared" si="15"/>
        <v>0.1456790123</v>
      </c>
      <c r="X6" s="125">
        <f t="shared" si="16"/>
        <v>1.841975309</v>
      </c>
      <c r="Y6" s="123">
        <f t="shared" si="17"/>
        <v>1.987654321</v>
      </c>
      <c r="Z6" s="124">
        <f t="shared" si="18"/>
        <v>1.607758621</v>
      </c>
      <c r="AA6" s="125">
        <f t="shared" si="19"/>
        <v>19.50847458</v>
      </c>
      <c r="AB6" s="126">
        <f t="shared" si="20"/>
        <v>0.4178974805</v>
      </c>
      <c r="AC6" s="118"/>
      <c r="AD6" s="118"/>
      <c r="AE6" s="118"/>
    </row>
    <row r="7">
      <c r="A7" s="56">
        <v>6.0</v>
      </c>
      <c r="B7" s="2" t="s">
        <v>24</v>
      </c>
      <c r="C7" s="57">
        <v>13.0</v>
      </c>
      <c r="D7" s="58">
        <v>15.0</v>
      </c>
      <c r="E7" s="3">
        <v>168.0</v>
      </c>
      <c r="F7" s="4">
        <v>55.0</v>
      </c>
      <c r="G7" s="5">
        <v>65.0</v>
      </c>
      <c r="H7" s="6">
        <v>58.0</v>
      </c>
      <c r="I7" s="104">
        <f t="shared" si="1"/>
        <v>0.4642857143</v>
      </c>
      <c r="J7" s="105">
        <f t="shared" si="2"/>
        <v>0.7533632287</v>
      </c>
      <c r="K7" s="106">
        <f t="shared" si="3"/>
        <v>0.5284552846</v>
      </c>
      <c r="L7" s="107">
        <f t="shared" si="4"/>
        <v>0.7211155378</v>
      </c>
      <c r="M7" s="108">
        <f t="shared" si="5"/>
        <v>0.5165562914</v>
      </c>
      <c r="N7" s="109">
        <f t="shared" si="6"/>
        <v>0.6734104046</v>
      </c>
      <c r="O7" s="119">
        <f t="shared" si="7"/>
        <v>0.6577540107</v>
      </c>
      <c r="P7" s="120">
        <f t="shared" si="8"/>
        <v>0.2709163347</v>
      </c>
      <c r="Q7" s="121">
        <f t="shared" si="9"/>
        <v>0.4701986755</v>
      </c>
      <c r="R7" s="122">
        <f t="shared" si="10"/>
        <v>0.6531791908</v>
      </c>
      <c r="S7" s="120">
        <f t="shared" si="11"/>
        <v>0.6390374332</v>
      </c>
      <c r="T7" s="121">
        <f t="shared" si="12"/>
        <v>0.3556149733</v>
      </c>
      <c r="U7" s="122">
        <f t="shared" si="13"/>
        <v>0.6631016043</v>
      </c>
      <c r="V7" s="123">
        <f t="shared" si="14"/>
        <v>7.964285714</v>
      </c>
      <c r="W7" s="124">
        <f t="shared" si="15"/>
        <v>0.2276422764</v>
      </c>
      <c r="X7" s="125">
        <f t="shared" si="16"/>
        <v>1.81300813</v>
      </c>
      <c r="Y7" s="123">
        <f t="shared" si="17"/>
        <v>2.040650407</v>
      </c>
      <c r="Z7" s="124">
        <f t="shared" si="18"/>
        <v>1.476821192</v>
      </c>
      <c r="AA7" s="125">
        <f t="shared" si="19"/>
        <v>12.35714286</v>
      </c>
      <c r="AB7" s="126">
        <f t="shared" si="20"/>
        <v>0.3265895954</v>
      </c>
      <c r="AC7" s="118"/>
      <c r="AD7" s="118"/>
      <c r="AE7" s="118"/>
    </row>
    <row r="8">
      <c r="A8" s="56">
        <v>7.0</v>
      </c>
      <c r="B8" s="2" t="s">
        <v>25</v>
      </c>
      <c r="C8" s="57">
        <v>14.0</v>
      </c>
      <c r="D8" s="58">
        <v>53.0</v>
      </c>
      <c r="E8" s="3">
        <v>505.0</v>
      </c>
      <c r="F8" s="4">
        <v>165.0</v>
      </c>
      <c r="G8" s="5">
        <v>206.0</v>
      </c>
      <c r="H8" s="6">
        <v>234.0</v>
      </c>
      <c r="I8" s="104">
        <f t="shared" si="1"/>
        <v>0.2089552239</v>
      </c>
      <c r="J8" s="105">
        <f t="shared" si="2"/>
        <v>0.7537313433</v>
      </c>
      <c r="K8" s="106">
        <f t="shared" si="3"/>
        <v>0.4681818182</v>
      </c>
      <c r="L8" s="107">
        <f t="shared" si="4"/>
        <v>0.7042062415</v>
      </c>
      <c r="M8" s="108">
        <f t="shared" si="5"/>
        <v>0.4339250493</v>
      </c>
      <c r="N8" s="109">
        <f t="shared" si="6"/>
        <v>0.6405405405</v>
      </c>
      <c r="O8" s="119">
        <f t="shared" si="7"/>
        <v>0.6159728122</v>
      </c>
      <c r="P8" s="120">
        <f t="shared" si="8"/>
        <v>0.2428765265</v>
      </c>
      <c r="Q8" s="121">
        <f t="shared" si="9"/>
        <v>0.4891518738</v>
      </c>
      <c r="R8" s="122">
        <f t="shared" si="10"/>
        <v>0.6657657658</v>
      </c>
      <c r="S8" s="120">
        <f t="shared" si="11"/>
        <v>0.6397621071</v>
      </c>
      <c r="T8" s="121">
        <f t="shared" si="12"/>
        <v>0.3271028037</v>
      </c>
      <c r="U8" s="122">
        <f t="shared" si="13"/>
        <v>0.6491079014</v>
      </c>
      <c r="V8" s="123">
        <f t="shared" si="14"/>
        <v>10</v>
      </c>
      <c r="W8" s="124">
        <f t="shared" si="15"/>
        <v>0.1522727273</v>
      </c>
      <c r="X8" s="125">
        <f t="shared" si="16"/>
        <v>1.522727273</v>
      </c>
      <c r="Y8" s="123">
        <f t="shared" si="17"/>
        <v>1.675</v>
      </c>
      <c r="Z8" s="124">
        <f t="shared" si="18"/>
        <v>1.321499014</v>
      </c>
      <c r="AA8" s="125">
        <f t="shared" si="19"/>
        <v>16.56716418</v>
      </c>
      <c r="AB8" s="126">
        <f t="shared" si="20"/>
        <v>0.3594594595</v>
      </c>
      <c r="AC8" s="118"/>
      <c r="AD8" s="118"/>
      <c r="AE8" s="118"/>
    </row>
    <row r="9">
      <c r="A9" s="56">
        <v>8.0</v>
      </c>
      <c r="B9" s="2" t="s">
        <v>26</v>
      </c>
      <c r="C9" s="57">
        <v>80.0</v>
      </c>
      <c r="D9" s="58">
        <v>63.0</v>
      </c>
      <c r="E9" s="3">
        <v>347.0</v>
      </c>
      <c r="F9" s="4">
        <v>118.0</v>
      </c>
      <c r="G9" s="5">
        <v>141.0</v>
      </c>
      <c r="H9" s="6">
        <v>116.0</v>
      </c>
      <c r="I9" s="104">
        <f t="shared" si="1"/>
        <v>0.5594405594</v>
      </c>
      <c r="J9" s="105">
        <f t="shared" si="2"/>
        <v>0.7462365591</v>
      </c>
      <c r="K9" s="106">
        <f t="shared" si="3"/>
        <v>0.5486381323</v>
      </c>
      <c r="L9" s="107">
        <f t="shared" si="4"/>
        <v>0.7023026316</v>
      </c>
      <c r="M9" s="108">
        <f t="shared" si="5"/>
        <v>0.5525</v>
      </c>
      <c r="N9" s="109">
        <f t="shared" si="6"/>
        <v>0.675900277</v>
      </c>
      <c r="O9" s="119">
        <f t="shared" si="7"/>
        <v>0.6566473988</v>
      </c>
      <c r="P9" s="120">
        <f t="shared" si="8"/>
        <v>0.3256578947</v>
      </c>
      <c r="Q9" s="121">
        <f t="shared" si="9"/>
        <v>0.49</v>
      </c>
      <c r="R9" s="122">
        <f t="shared" si="10"/>
        <v>0.6412742382</v>
      </c>
      <c r="S9" s="120">
        <f t="shared" si="11"/>
        <v>0.6277456647</v>
      </c>
      <c r="T9" s="121">
        <f t="shared" si="12"/>
        <v>0.3919075145</v>
      </c>
      <c r="U9" s="122">
        <f t="shared" si="13"/>
        <v>0.6369942197</v>
      </c>
      <c r="V9" s="123">
        <f t="shared" si="14"/>
        <v>3.251748252</v>
      </c>
      <c r="W9" s="124">
        <f t="shared" si="15"/>
        <v>0.5564202335</v>
      </c>
      <c r="X9" s="125">
        <f t="shared" si="16"/>
        <v>1.809338521</v>
      </c>
      <c r="Y9" s="123">
        <f t="shared" si="17"/>
        <v>2.365758755</v>
      </c>
      <c r="Z9" s="124">
        <f t="shared" si="18"/>
        <v>1.1625</v>
      </c>
      <c r="AA9" s="125">
        <f t="shared" si="19"/>
        <v>5.048951049</v>
      </c>
      <c r="AB9" s="126">
        <f t="shared" si="20"/>
        <v>0.324099723</v>
      </c>
      <c r="AC9" s="118"/>
      <c r="AD9" s="118"/>
      <c r="AE9" s="118"/>
    </row>
    <row r="10">
      <c r="A10" s="56">
        <v>9.0</v>
      </c>
      <c r="B10" s="2" t="s">
        <v>27</v>
      </c>
      <c r="C10" s="57">
        <v>18.0</v>
      </c>
      <c r="D10" s="58">
        <v>23.0</v>
      </c>
      <c r="E10" s="3">
        <v>163.0</v>
      </c>
      <c r="F10" s="4">
        <v>88.0</v>
      </c>
      <c r="G10" s="5">
        <v>68.0</v>
      </c>
      <c r="H10" s="6">
        <v>62.0</v>
      </c>
      <c r="I10" s="104">
        <f t="shared" si="1"/>
        <v>0.4390243902</v>
      </c>
      <c r="J10" s="105">
        <f t="shared" si="2"/>
        <v>0.6494023904</v>
      </c>
      <c r="K10" s="106">
        <f t="shared" si="3"/>
        <v>0.5230769231</v>
      </c>
      <c r="L10" s="107">
        <f t="shared" si="4"/>
        <v>0.6198630137</v>
      </c>
      <c r="M10" s="108">
        <f t="shared" si="5"/>
        <v>0.5029239766</v>
      </c>
      <c r="N10" s="109">
        <f t="shared" si="6"/>
        <v>0.6062992126</v>
      </c>
      <c r="O10" s="119">
        <f t="shared" si="7"/>
        <v>0.5900473934</v>
      </c>
      <c r="P10" s="120">
        <f t="shared" si="8"/>
        <v>0.3630136986</v>
      </c>
      <c r="Q10" s="121">
        <f t="shared" si="9"/>
        <v>0.4678362573</v>
      </c>
      <c r="R10" s="122">
        <f t="shared" si="10"/>
        <v>0.5905511811</v>
      </c>
      <c r="S10" s="120">
        <f t="shared" si="11"/>
        <v>0.5758293839</v>
      </c>
      <c r="T10" s="121">
        <f t="shared" si="12"/>
        <v>0.4123222749</v>
      </c>
      <c r="U10" s="122">
        <f t="shared" si="13"/>
        <v>0.6018957346</v>
      </c>
      <c r="V10" s="123">
        <f t="shared" si="14"/>
        <v>6.12195122</v>
      </c>
      <c r="W10" s="124">
        <f t="shared" si="15"/>
        <v>0.3153846154</v>
      </c>
      <c r="X10" s="125">
        <f t="shared" si="16"/>
        <v>1.930769231</v>
      </c>
      <c r="Y10" s="123">
        <f t="shared" si="17"/>
        <v>2.246153846</v>
      </c>
      <c r="Z10" s="124">
        <f t="shared" si="18"/>
        <v>1.467836257</v>
      </c>
      <c r="AA10" s="125">
        <f t="shared" si="19"/>
        <v>9.292682927</v>
      </c>
      <c r="AB10" s="126">
        <f t="shared" si="20"/>
        <v>0.3937007874</v>
      </c>
      <c r="AC10" s="118"/>
      <c r="AD10" s="118"/>
      <c r="AE10" s="118"/>
    </row>
    <row r="11">
      <c r="A11" s="56">
        <v>10.0</v>
      </c>
      <c r="B11" s="2" t="s">
        <v>28</v>
      </c>
      <c r="C11" s="57">
        <v>22.0</v>
      </c>
      <c r="D11" s="58">
        <v>48.0</v>
      </c>
      <c r="E11" s="3">
        <v>499.0</v>
      </c>
      <c r="F11" s="4">
        <v>178.0</v>
      </c>
      <c r="G11" s="5">
        <v>202.0</v>
      </c>
      <c r="H11" s="6">
        <v>232.0</v>
      </c>
      <c r="I11" s="104">
        <f t="shared" si="1"/>
        <v>0.3142857143</v>
      </c>
      <c r="J11" s="105">
        <f t="shared" si="2"/>
        <v>0.7370753323</v>
      </c>
      <c r="K11" s="106">
        <f t="shared" si="3"/>
        <v>0.465437788</v>
      </c>
      <c r="L11" s="107">
        <f t="shared" si="4"/>
        <v>0.6974564926</v>
      </c>
      <c r="M11" s="108">
        <f t="shared" si="5"/>
        <v>0.4444444444</v>
      </c>
      <c r="N11" s="109">
        <f t="shared" si="6"/>
        <v>0.6309630963</v>
      </c>
      <c r="O11" s="119">
        <f t="shared" si="7"/>
        <v>0.6121930567</v>
      </c>
      <c r="P11" s="120">
        <f t="shared" si="8"/>
        <v>0.2677376171</v>
      </c>
      <c r="Q11" s="121">
        <f t="shared" si="9"/>
        <v>0.503968254</v>
      </c>
      <c r="R11" s="122">
        <f t="shared" si="10"/>
        <v>0.6579657966</v>
      </c>
      <c r="S11" s="120">
        <f t="shared" si="11"/>
        <v>0.6375952583</v>
      </c>
      <c r="T11" s="121">
        <f t="shared" si="12"/>
        <v>0.3403895004</v>
      </c>
      <c r="U11" s="122">
        <f t="shared" si="13"/>
        <v>0.6342082981</v>
      </c>
      <c r="V11" s="123">
        <f t="shared" si="14"/>
        <v>9.671428571</v>
      </c>
      <c r="W11" s="124">
        <f t="shared" si="15"/>
        <v>0.1612903226</v>
      </c>
      <c r="X11" s="125">
        <f t="shared" si="16"/>
        <v>1.559907834</v>
      </c>
      <c r="Y11" s="123">
        <f t="shared" si="17"/>
        <v>1.721198157</v>
      </c>
      <c r="Z11" s="124">
        <f t="shared" si="18"/>
        <v>1.343253968</v>
      </c>
      <c r="AA11" s="125">
        <f t="shared" si="19"/>
        <v>15.87142857</v>
      </c>
      <c r="AB11" s="126">
        <f t="shared" si="20"/>
        <v>0.3690369037</v>
      </c>
      <c r="AC11" s="118"/>
      <c r="AD11" s="118"/>
      <c r="AE11" s="118"/>
    </row>
    <row r="12">
      <c r="A12" s="56">
        <v>11.0</v>
      </c>
      <c r="B12" s="2" t="s">
        <v>29</v>
      </c>
      <c r="C12" s="57">
        <v>68.0</v>
      </c>
      <c r="D12" s="58">
        <v>79.0</v>
      </c>
      <c r="E12" s="3">
        <v>353.0</v>
      </c>
      <c r="F12" s="4">
        <v>133.0</v>
      </c>
      <c r="G12" s="5">
        <v>173.0</v>
      </c>
      <c r="H12" s="6">
        <v>145.0</v>
      </c>
      <c r="I12" s="104">
        <f t="shared" si="1"/>
        <v>0.462585034</v>
      </c>
      <c r="J12" s="105">
        <f t="shared" si="2"/>
        <v>0.7263374486</v>
      </c>
      <c r="K12" s="106">
        <f t="shared" si="3"/>
        <v>0.5440251572</v>
      </c>
      <c r="L12" s="107">
        <f t="shared" si="4"/>
        <v>0.6650868878</v>
      </c>
      <c r="M12" s="108">
        <f t="shared" si="5"/>
        <v>0.5182795699</v>
      </c>
      <c r="N12" s="109">
        <f t="shared" si="6"/>
        <v>0.6542288557</v>
      </c>
      <c r="O12" s="119">
        <f t="shared" si="7"/>
        <v>0.6246056782</v>
      </c>
      <c r="P12" s="120">
        <f t="shared" si="8"/>
        <v>0.317535545</v>
      </c>
      <c r="Q12" s="121">
        <f t="shared" si="9"/>
        <v>0.4580645161</v>
      </c>
      <c r="R12" s="122">
        <f t="shared" si="10"/>
        <v>0.6194029851</v>
      </c>
      <c r="S12" s="120">
        <f t="shared" si="11"/>
        <v>0.5951629863</v>
      </c>
      <c r="T12" s="121">
        <f t="shared" si="12"/>
        <v>0.3932702419</v>
      </c>
      <c r="U12" s="122">
        <f t="shared" si="13"/>
        <v>0.6361724501</v>
      </c>
      <c r="V12" s="123">
        <f t="shared" si="14"/>
        <v>3.306122449</v>
      </c>
      <c r="W12" s="124">
        <f t="shared" si="15"/>
        <v>0.4622641509</v>
      </c>
      <c r="X12" s="125">
        <f t="shared" si="16"/>
        <v>1.528301887</v>
      </c>
      <c r="Y12" s="123">
        <f t="shared" si="17"/>
        <v>1.990566038</v>
      </c>
      <c r="Z12" s="124">
        <f t="shared" si="18"/>
        <v>1.04516129</v>
      </c>
      <c r="AA12" s="125">
        <f t="shared" si="19"/>
        <v>5.469387755</v>
      </c>
      <c r="AB12" s="126">
        <f t="shared" si="20"/>
        <v>0.3457711443</v>
      </c>
      <c r="AC12" s="118"/>
      <c r="AD12" s="118"/>
      <c r="AE12" s="118"/>
    </row>
    <row r="13">
      <c r="A13" s="56">
        <v>12.0</v>
      </c>
      <c r="B13" s="2" t="s">
        <v>30</v>
      </c>
      <c r="C13" s="57">
        <v>60.0</v>
      </c>
      <c r="D13" s="58">
        <v>56.0</v>
      </c>
      <c r="E13" s="3">
        <v>406.0</v>
      </c>
      <c r="F13" s="4">
        <v>85.0</v>
      </c>
      <c r="G13" s="5">
        <v>243.0</v>
      </c>
      <c r="H13" s="6">
        <v>105.0</v>
      </c>
      <c r="I13" s="104">
        <f t="shared" si="1"/>
        <v>0.5172413793</v>
      </c>
      <c r="J13" s="105">
        <f t="shared" si="2"/>
        <v>0.8268839104</v>
      </c>
      <c r="K13" s="106">
        <f t="shared" si="3"/>
        <v>0.6982758621</v>
      </c>
      <c r="L13" s="107">
        <f t="shared" si="4"/>
        <v>0.7677100494</v>
      </c>
      <c r="M13" s="108">
        <f t="shared" si="5"/>
        <v>0.6530172414</v>
      </c>
      <c r="N13" s="109">
        <f t="shared" si="6"/>
        <v>0.7735399285</v>
      </c>
      <c r="O13" s="119">
        <f t="shared" si="7"/>
        <v>0.742408377</v>
      </c>
      <c r="P13" s="120">
        <f t="shared" si="8"/>
        <v>0.2388797364</v>
      </c>
      <c r="Q13" s="121">
        <f t="shared" si="9"/>
        <v>0.3556034483</v>
      </c>
      <c r="R13" s="122">
        <f t="shared" si="10"/>
        <v>0.6090584029</v>
      </c>
      <c r="S13" s="120">
        <f t="shared" si="11"/>
        <v>0.5979057592</v>
      </c>
      <c r="T13" s="121">
        <f t="shared" si="12"/>
        <v>0.4062827225</v>
      </c>
      <c r="U13" s="122">
        <f t="shared" si="13"/>
        <v>0.7382198953</v>
      </c>
      <c r="V13" s="123">
        <f t="shared" si="14"/>
        <v>4.232758621</v>
      </c>
      <c r="W13" s="124">
        <f t="shared" si="15"/>
        <v>0.3333333333</v>
      </c>
      <c r="X13" s="125">
        <f t="shared" si="16"/>
        <v>1.41091954</v>
      </c>
      <c r="Y13" s="123">
        <f t="shared" si="17"/>
        <v>1.744252874</v>
      </c>
      <c r="Z13" s="124">
        <f t="shared" si="18"/>
        <v>1.058189655</v>
      </c>
      <c r="AA13" s="125">
        <f t="shared" si="19"/>
        <v>7.232758621</v>
      </c>
      <c r="AB13" s="126">
        <f t="shared" si="20"/>
        <v>0.2264600715</v>
      </c>
      <c r="AC13" s="118"/>
      <c r="AD13" s="118"/>
      <c r="AE13" s="118"/>
    </row>
    <row r="14">
      <c r="A14" s="56">
        <v>13.0</v>
      </c>
      <c r="B14" s="2" t="s">
        <v>31</v>
      </c>
      <c r="C14" s="57">
        <v>19.0</v>
      </c>
      <c r="D14" s="58">
        <v>44.0</v>
      </c>
      <c r="E14" s="3">
        <v>407.0</v>
      </c>
      <c r="F14" s="4">
        <v>165.0</v>
      </c>
      <c r="G14" s="5">
        <v>186.0</v>
      </c>
      <c r="H14" s="6">
        <v>225.0</v>
      </c>
      <c r="I14" s="104">
        <f t="shared" si="1"/>
        <v>0.3015873016</v>
      </c>
      <c r="J14" s="105">
        <f t="shared" si="2"/>
        <v>0.7115384615</v>
      </c>
      <c r="K14" s="106">
        <f t="shared" si="3"/>
        <v>0.4525547445</v>
      </c>
      <c r="L14" s="107">
        <f t="shared" si="4"/>
        <v>0.6708661417</v>
      </c>
      <c r="M14" s="108">
        <f t="shared" si="5"/>
        <v>0.4324894515</v>
      </c>
      <c r="N14" s="109">
        <f t="shared" si="6"/>
        <v>0.6032553408</v>
      </c>
      <c r="O14" s="119">
        <f t="shared" si="7"/>
        <v>0.5850860421</v>
      </c>
      <c r="P14" s="120">
        <f t="shared" si="8"/>
        <v>0.2897637795</v>
      </c>
      <c r="Q14" s="121">
        <f t="shared" si="9"/>
        <v>0.5147679325</v>
      </c>
      <c r="R14" s="122">
        <f t="shared" si="10"/>
        <v>0.6429298067</v>
      </c>
      <c r="S14" s="120">
        <f t="shared" si="11"/>
        <v>0.6223709369</v>
      </c>
      <c r="T14" s="121">
        <f t="shared" si="12"/>
        <v>0.3537284895</v>
      </c>
      <c r="U14" s="122">
        <f t="shared" si="13"/>
        <v>0.6089866157</v>
      </c>
      <c r="V14" s="123">
        <f t="shared" si="14"/>
        <v>9.079365079</v>
      </c>
      <c r="W14" s="124">
        <f t="shared" si="15"/>
        <v>0.1532846715</v>
      </c>
      <c r="X14" s="125">
        <f t="shared" si="16"/>
        <v>1.391727494</v>
      </c>
      <c r="Y14" s="123">
        <f t="shared" si="17"/>
        <v>1.545012165</v>
      </c>
      <c r="Z14" s="124">
        <f t="shared" si="18"/>
        <v>1.206751055</v>
      </c>
      <c r="AA14" s="125">
        <f t="shared" si="19"/>
        <v>15.6031746</v>
      </c>
      <c r="AB14" s="126">
        <f t="shared" si="20"/>
        <v>0.3967446592</v>
      </c>
      <c r="AC14" s="118"/>
      <c r="AD14" s="118"/>
      <c r="AE14" s="118"/>
    </row>
    <row r="15">
      <c r="A15" s="56">
        <v>14.0</v>
      </c>
      <c r="B15" s="2" t="s">
        <v>32</v>
      </c>
      <c r="C15" s="57">
        <v>10.0</v>
      </c>
      <c r="D15" s="58">
        <v>33.0</v>
      </c>
      <c r="E15" s="3">
        <v>410.0</v>
      </c>
      <c r="F15" s="4">
        <v>200.0</v>
      </c>
      <c r="G15" s="5">
        <v>120.0</v>
      </c>
      <c r="H15" s="6">
        <v>164.0</v>
      </c>
      <c r="I15" s="104">
        <f t="shared" si="1"/>
        <v>0.2325581395</v>
      </c>
      <c r="J15" s="105">
        <f t="shared" si="2"/>
        <v>0.6721311475</v>
      </c>
      <c r="K15" s="106">
        <f t="shared" si="3"/>
        <v>0.4225352113</v>
      </c>
      <c r="L15" s="107">
        <f t="shared" si="4"/>
        <v>0.6431852986</v>
      </c>
      <c r="M15" s="108">
        <f t="shared" si="5"/>
        <v>0.3975535168</v>
      </c>
      <c r="N15" s="109">
        <f t="shared" si="6"/>
        <v>0.5928411633</v>
      </c>
      <c r="O15" s="119">
        <f t="shared" si="7"/>
        <v>0.5763073639</v>
      </c>
      <c r="P15" s="120">
        <f t="shared" si="8"/>
        <v>0.3215926493</v>
      </c>
      <c r="Q15" s="121">
        <f t="shared" si="9"/>
        <v>0.5321100917</v>
      </c>
      <c r="R15" s="122">
        <f t="shared" si="10"/>
        <v>0.6420581655</v>
      </c>
      <c r="S15" s="120">
        <f t="shared" si="11"/>
        <v>0.6232657417</v>
      </c>
      <c r="T15" s="121">
        <f t="shared" si="12"/>
        <v>0.3521878335</v>
      </c>
      <c r="U15" s="122">
        <f t="shared" si="13"/>
        <v>0.6008537887</v>
      </c>
      <c r="V15" s="123">
        <f t="shared" si="14"/>
        <v>14.18604651</v>
      </c>
      <c r="W15" s="124">
        <f t="shared" si="15"/>
        <v>0.1514084507</v>
      </c>
      <c r="X15" s="125">
        <f t="shared" si="16"/>
        <v>2.147887324</v>
      </c>
      <c r="Y15" s="123">
        <f t="shared" si="17"/>
        <v>2.299295775</v>
      </c>
      <c r="Z15" s="124">
        <f t="shared" si="18"/>
        <v>1.865443425</v>
      </c>
      <c r="AA15" s="125">
        <f t="shared" si="19"/>
        <v>20.79069767</v>
      </c>
      <c r="AB15" s="126">
        <f t="shared" si="20"/>
        <v>0.4071588367</v>
      </c>
      <c r="AC15" s="118"/>
      <c r="AD15" s="118"/>
      <c r="AE15" s="118"/>
    </row>
    <row r="16">
      <c r="A16" s="56">
        <v>15.0</v>
      </c>
      <c r="B16" s="2" t="s">
        <v>33</v>
      </c>
      <c r="C16" s="57">
        <v>3.0</v>
      </c>
      <c r="D16" s="58">
        <v>10.0</v>
      </c>
      <c r="E16" s="3">
        <v>268.0</v>
      </c>
      <c r="F16" s="4">
        <v>169.0</v>
      </c>
      <c r="G16" s="5">
        <v>99.0</v>
      </c>
      <c r="H16" s="6">
        <v>133.0</v>
      </c>
      <c r="I16" s="104">
        <f t="shared" si="1"/>
        <v>0.2307692308</v>
      </c>
      <c r="J16" s="105">
        <f t="shared" si="2"/>
        <v>0.6132723112</v>
      </c>
      <c r="K16" s="106">
        <f t="shared" si="3"/>
        <v>0.4267241379</v>
      </c>
      <c r="L16" s="107">
        <f t="shared" si="4"/>
        <v>0.6022222222</v>
      </c>
      <c r="M16" s="108">
        <f t="shared" si="5"/>
        <v>0.4163265306</v>
      </c>
      <c r="N16" s="109">
        <f t="shared" si="6"/>
        <v>0.5485799701</v>
      </c>
      <c r="O16" s="119">
        <f t="shared" si="7"/>
        <v>0.5425219941</v>
      </c>
      <c r="P16" s="120">
        <f t="shared" si="8"/>
        <v>0.3822222222</v>
      </c>
      <c r="Q16" s="121">
        <f t="shared" si="9"/>
        <v>0.5551020408</v>
      </c>
      <c r="R16" s="122">
        <f t="shared" si="10"/>
        <v>0.5994020927</v>
      </c>
      <c r="S16" s="120">
        <f t="shared" si="11"/>
        <v>0.5923753666</v>
      </c>
      <c r="T16" s="121">
        <f t="shared" si="12"/>
        <v>0.3973607038</v>
      </c>
      <c r="U16" s="122">
        <f t="shared" si="13"/>
        <v>0.5527859238</v>
      </c>
      <c r="V16" s="123">
        <f t="shared" si="14"/>
        <v>33.61538462</v>
      </c>
      <c r="W16" s="124">
        <f t="shared" si="15"/>
        <v>0.05603448276</v>
      </c>
      <c r="X16" s="125">
        <f t="shared" si="16"/>
        <v>1.88362069</v>
      </c>
      <c r="Y16" s="123">
        <f t="shared" si="17"/>
        <v>1.939655172</v>
      </c>
      <c r="Z16" s="124">
        <f t="shared" si="18"/>
        <v>1.783673469</v>
      </c>
      <c r="AA16" s="125">
        <f t="shared" si="19"/>
        <v>51.46153846</v>
      </c>
      <c r="AB16" s="126">
        <f t="shared" si="20"/>
        <v>0.4514200299</v>
      </c>
      <c r="AC16" s="118"/>
      <c r="AD16" s="118"/>
      <c r="AE16" s="118"/>
    </row>
    <row r="17">
      <c r="A17" s="56">
        <v>16.0</v>
      </c>
      <c r="B17" s="2" t="s">
        <v>34</v>
      </c>
      <c r="C17" s="57">
        <v>23.0</v>
      </c>
      <c r="D17" s="58">
        <v>47.0</v>
      </c>
      <c r="E17" s="3">
        <v>461.0</v>
      </c>
      <c r="F17" s="4">
        <v>222.0</v>
      </c>
      <c r="G17" s="5">
        <v>238.0</v>
      </c>
      <c r="H17" s="6">
        <v>296.0</v>
      </c>
      <c r="I17" s="104">
        <f t="shared" si="1"/>
        <v>0.3285714286</v>
      </c>
      <c r="J17" s="105">
        <f t="shared" si="2"/>
        <v>0.6749633968</v>
      </c>
      <c r="K17" s="106">
        <f t="shared" si="3"/>
        <v>0.4456928839</v>
      </c>
      <c r="L17" s="107">
        <f t="shared" si="4"/>
        <v>0.6427622842</v>
      </c>
      <c r="M17" s="108">
        <f t="shared" si="5"/>
        <v>0.4321192053</v>
      </c>
      <c r="N17" s="109">
        <f t="shared" si="6"/>
        <v>0.5743631882</v>
      </c>
      <c r="O17" s="119">
        <f t="shared" si="7"/>
        <v>0.560994561</v>
      </c>
      <c r="P17" s="120">
        <f t="shared" si="8"/>
        <v>0.3253652058</v>
      </c>
      <c r="Q17" s="121">
        <f t="shared" si="9"/>
        <v>0.5281456954</v>
      </c>
      <c r="R17" s="122">
        <f t="shared" si="10"/>
        <v>0.622021364</v>
      </c>
      <c r="S17" s="120">
        <f t="shared" si="11"/>
        <v>0.6060606061</v>
      </c>
      <c r="T17" s="121">
        <f t="shared" si="12"/>
        <v>0.3752913753</v>
      </c>
      <c r="U17" s="122">
        <f t="shared" si="13"/>
        <v>0.5796425796</v>
      </c>
      <c r="V17" s="123">
        <f t="shared" si="14"/>
        <v>9.757142857</v>
      </c>
      <c r="W17" s="124">
        <f t="shared" si="15"/>
        <v>0.1310861423</v>
      </c>
      <c r="X17" s="125">
        <f t="shared" si="16"/>
        <v>1.279026217</v>
      </c>
      <c r="Y17" s="123">
        <f t="shared" si="17"/>
        <v>1.41011236</v>
      </c>
      <c r="Z17" s="124">
        <f t="shared" si="18"/>
        <v>1.130794702</v>
      </c>
      <c r="AA17" s="125">
        <f t="shared" si="19"/>
        <v>17.38571429</v>
      </c>
      <c r="AB17" s="126">
        <f t="shared" si="20"/>
        <v>0.4256368118</v>
      </c>
      <c r="AC17" s="118"/>
      <c r="AD17" s="118"/>
      <c r="AE17" s="118"/>
    </row>
    <row r="18">
      <c r="A18" s="56">
        <v>17.0</v>
      </c>
      <c r="B18" s="2" t="s">
        <v>35</v>
      </c>
      <c r="C18" s="57">
        <v>12.0</v>
      </c>
      <c r="D18" s="58">
        <v>29.0</v>
      </c>
      <c r="E18" s="3">
        <v>283.0</v>
      </c>
      <c r="F18" s="4">
        <v>122.0</v>
      </c>
      <c r="G18" s="5">
        <v>131.0</v>
      </c>
      <c r="H18" s="6">
        <v>166.0</v>
      </c>
      <c r="I18" s="104">
        <f t="shared" si="1"/>
        <v>0.2926829268</v>
      </c>
      <c r="J18" s="105">
        <f t="shared" si="2"/>
        <v>0.6987654321</v>
      </c>
      <c r="K18" s="106">
        <f t="shared" si="3"/>
        <v>0.4410774411</v>
      </c>
      <c r="L18" s="107">
        <f t="shared" si="4"/>
        <v>0.6614349776</v>
      </c>
      <c r="M18" s="108">
        <f t="shared" si="5"/>
        <v>0.4230769231</v>
      </c>
      <c r="N18" s="109">
        <f t="shared" si="6"/>
        <v>0.5897435897</v>
      </c>
      <c r="O18" s="119">
        <f t="shared" si="7"/>
        <v>0.5733512786</v>
      </c>
      <c r="P18" s="120">
        <f t="shared" si="8"/>
        <v>0.3004484305</v>
      </c>
      <c r="Q18" s="121">
        <f t="shared" si="9"/>
        <v>0.5266272189</v>
      </c>
      <c r="R18" s="122">
        <f t="shared" si="10"/>
        <v>0.6396011396</v>
      </c>
      <c r="S18" s="120">
        <f t="shared" si="11"/>
        <v>0.6204576043</v>
      </c>
      <c r="T18" s="121">
        <f t="shared" si="12"/>
        <v>0.3566621803</v>
      </c>
      <c r="U18" s="122">
        <f t="shared" si="13"/>
        <v>0.5962314939</v>
      </c>
      <c r="V18" s="123">
        <f t="shared" si="14"/>
        <v>9.87804878</v>
      </c>
      <c r="W18" s="124">
        <f t="shared" si="15"/>
        <v>0.138047138</v>
      </c>
      <c r="X18" s="125">
        <f t="shared" si="16"/>
        <v>1.363636364</v>
      </c>
      <c r="Y18" s="123">
        <f t="shared" si="17"/>
        <v>1.501683502</v>
      </c>
      <c r="Z18" s="124">
        <f t="shared" si="18"/>
        <v>1.198224852</v>
      </c>
      <c r="AA18" s="125">
        <f t="shared" si="19"/>
        <v>17.12195122</v>
      </c>
      <c r="AB18" s="126">
        <f t="shared" si="20"/>
        <v>0.4102564103</v>
      </c>
      <c r="AC18" s="118"/>
      <c r="AD18" s="118"/>
      <c r="AE18" s="118"/>
    </row>
    <row r="19">
      <c r="A19" s="56">
        <v>18.0</v>
      </c>
      <c r="B19" s="2" t="s">
        <v>36</v>
      </c>
      <c r="C19" s="57">
        <v>7.0</v>
      </c>
      <c r="D19" s="58">
        <v>9.0</v>
      </c>
      <c r="E19" s="3">
        <v>174.0</v>
      </c>
      <c r="F19" s="4">
        <v>54.0</v>
      </c>
      <c r="G19" s="5">
        <v>57.0</v>
      </c>
      <c r="H19" s="6">
        <v>79.0</v>
      </c>
      <c r="I19" s="104">
        <f t="shared" si="1"/>
        <v>0.4375</v>
      </c>
      <c r="J19" s="105">
        <f t="shared" si="2"/>
        <v>0.7631578947</v>
      </c>
      <c r="K19" s="106">
        <f t="shared" si="3"/>
        <v>0.4191176471</v>
      </c>
      <c r="L19" s="107">
        <f t="shared" si="4"/>
        <v>0.7418032787</v>
      </c>
      <c r="M19" s="108">
        <f t="shared" si="5"/>
        <v>0.4210526316</v>
      </c>
      <c r="N19" s="109">
        <f t="shared" si="6"/>
        <v>0.6346153846</v>
      </c>
      <c r="O19" s="119">
        <f t="shared" si="7"/>
        <v>0.6263157895</v>
      </c>
      <c r="P19" s="120">
        <f t="shared" si="8"/>
        <v>0.25</v>
      </c>
      <c r="Q19" s="121">
        <f t="shared" si="9"/>
        <v>0.5657894737</v>
      </c>
      <c r="R19" s="122">
        <f t="shared" si="10"/>
        <v>0.6950549451</v>
      </c>
      <c r="S19" s="120">
        <f t="shared" si="11"/>
        <v>0.6842105263</v>
      </c>
      <c r="T19" s="121">
        <f t="shared" si="12"/>
        <v>0.3105263158</v>
      </c>
      <c r="U19" s="122">
        <f t="shared" si="13"/>
        <v>0.6315789474</v>
      </c>
      <c r="V19" s="123">
        <f t="shared" si="14"/>
        <v>14.25</v>
      </c>
      <c r="W19" s="124">
        <f t="shared" si="15"/>
        <v>0.1176470588</v>
      </c>
      <c r="X19" s="125">
        <f t="shared" si="16"/>
        <v>1.676470588</v>
      </c>
      <c r="Y19" s="123">
        <f t="shared" si="17"/>
        <v>1.794117647</v>
      </c>
      <c r="Z19" s="124">
        <f t="shared" si="18"/>
        <v>1.5</v>
      </c>
      <c r="AA19" s="125">
        <f t="shared" si="19"/>
        <v>22.75</v>
      </c>
      <c r="AB19" s="126">
        <f t="shared" si="20"/>
        <v>0.3653846154</v>
      </c>
      <c r="AC19" s="118"/>
      <c r="AD19" s="118"/>
      <c r="AE19" s="118"/>
    </row>
    <row r="20">
      <c r="A20" s="56">
        <v>19.0</v>
      </c>
      <c r="B20" s="2" t="s">
        <v>37</v>
      </c>
      <c r="C20" s="57">
        <v>23.0</v>
      </c>
      <c r="D20" s="58">
        <v>56.0</v>
      </c>
      <c r="E20" s="3">
        <v>530.0</v>
      </c>
      <c r="F20" s="4">
        <v>236.0</v>
      </c>
      <c r="G20" s="5">
        <v>171.0</v>
      </c>
      <c r="H20" s="6">
        <v>314.0</v>
      </c>
      <c r="I20" s="104">
        <f t="shared" si="1"/>
        <v>0.2911392405</v>
      </c>
      <c r="J20" s="105">
        <f t="shared" si="2"/>
        <v>0.6919060052</v>
      </c>
      <c r="K20" s="106">
        <f t="shared" si="3"/>
        <v>0.3525773196</v>
      </c>
      <c r="L20" s="107">
        <f t="shared" si="4"/>
        <v>0.6544378698</v>
      </c>
      <c r="M20" s="108">
        <f t="shared" si="5"/>
        <v>0.3439716312</v>
      </c>
      <c r="N20" s="109">
        <f t="shared" si="6"/>
        <v>0.5603517186</v>
      </c>
      <c r="O20" s="119">
        <f t="shared" si="7"/>
        <v>0.5443609023</v>
      </c>
      <c r="P20" s="120">
        <f t="shared" si="8"/>
        <v>0.3065088757</v>
      </c>
      <c r="Q20" s="121">
        <f t="shared" si="9"/>
        <v>0.5975177305</v>
      </c>
      <c r="R20" s="122">
        <f t="shared" si="10"/>
        <v>0.6746602718</v>
      </c>
      <c r="S20" s="120">
        <f t="shared" si="11"/>
        <v>0.6518796992</v>
      </c>
      <c r="T20" s="121">
        <f t="shared" si="12"/>
        <v>0.3233082707</v>
      </c>
      <c r="U20" s="122">
        <f t="shared" si="13"/>
        <v>0.5691729323</v>
      </c>
      <c r="V20" s="123">
        <f t="shared" si="14"/>
        <v>9.696202532</v>
      </c>
      <c r="W20" s="124">
        <f t="shared" si="15"/>
        <v>0.1628865979</v>
      </c>
      <c r="X20" s="125">
        <f t="shared" si="16"/>
        <v>1.579381443</v>
      </c>
      <c r="Y20" s="123">
        <f t="shared" si="17"/>
        <v>1.742268041</v>
      </c>
      <c r="Z20" s="124">
        <f t="shared" si="18"/>
        <v>1.358156028</v>
      </c>
      <c r="AA20" s="125">
        <f t="shared" si="19"/>
        <v>15.83544304</v>
      </c>
      <c r="AB20" s="126">
        <f t="shared" si="20"/>
        <v>0.4396482814</v>
      </c>
      <c r="AC20" s="118"/>
      <c r="AD20" s="118"/>
      <c r="AE20" s="118"/>
    </row>
    <row r="21">
      <c r="A21" s="56">
        <v>20.0</v>
      </c>
      <c r="B21" s="2" t="s">
        <v>38</v>
      </c>
      <c r="C21" s="57">
        <v>13.0</v>
      </c>
      <c r="D21" s="58">
        <v>26.0</v>
      </c>
      <c r="E21" s="3">
        <v>225.0</v>
      </c>
      <c r="F21" s="4">
        <v>99.0</v>
      </c>
      <c r="G21" s="5">
        <v>121.0</v>
      </c>
      <c r="H21" s="6">
        <v>153.0</v>
      </c>
      <c r="I21" s="104">
        <f t="shared" si="1"/>
        <v>0.3333333333</v>
      </c>
      <c r="J21" s="105">
        <f t="shared" si="2"/>
        <v>0.6944444444</v>
      </c>
      <c r="K21" s="106">
        <f t="shared" si="3"/>
        <v>0.4416058394</v>
      </c>
      <c r="L21" s="107">
        <f t="shared" si="4"/>
        <v>0.6556473829</v>
      </c>
      <c r="M21" s="108">
        <f t="shared" si="5"/>
        <v>0.428115016</v>
      </c>
      <c r="N21" s="109">
        <f t="shared" si="6"/>
        <v>0.5785953177</v>
      </c>
      <c r="O21" s="119">
        <f t="shared" si="7"/>
        <v>0.5635792779</v>
      </c>
      <c r="P21" s="120">
        <f t="shared" si="8"/>
        <v>0.3085399449</v>
      </c>
      <c r="Q21" s="121">
        <f t="shared" si="9"/>
        <v>0.5303514377</v>
      </c>
      <c r="R21" s="122">
        <f t="shared" si="10"/>
        <v>0.6321070234</v>
      </c>
      <c r="S21" s="120">
        <f t="shared" si="11"/>
        <v>0.6138147567</v>
      </c>
      <c r="T21" s="121">
        <f t="shared" si="12"/>
        <v>0.3657770801</v>
      </c>
      <c r="U21" s="122">
        <f t="shared" si="13"/>
        <v>0.5839874411</v>
      </c>
      <c r="V21" s="123">
        <f t="shared" si="14"/>
        <v>8.307692308</v>
      </c>
      <c r="W21" s="124">
        <f t="shared" si="15"/>
        <v>0.1423357664</v>
      </c>
      <c r="X21" s="125">
        <f t="shared" si="16"/>
        <v>1.182481752</v>
      </c>
      <c r="Y21" s="123">
        <f t="shared" si="17"/>
        <v>1.324817518</v>
      </c>
      <c r="Z21" s="124">
        <f t="shared" si="18"/>
        <v>1.03514377</v>
      </c>
      <c r="AA21" s="125">
        <f t="shared" si="19"/>
        <v>15.33333333</v>
      </c>
      <c r="AB21" s="126">
        <f t="shared" si="20"/>
        <v>0.4214046823</v>
      </c>
      <c r="AC21" s="118"/>
      <c r="AD21" s="118"/>
      <c r="AE21" s="118"/>
    </row>
    <row r="22">
      <c r="A22" s="56">
        <v>21.0</v>
      </c>
      <c r="B22" s="2" t="s">
        <v>39</v>
      </c>
      <c r="C22" s="57">
        <v>12.0</v>
      </c>
      <c r="D22" s="58">
        <v>27.0</v>
      </c>
      <c r="E22" s="3">
        <v>224.0</v>
      </c>
      <c r="F22" s="4">
        <v>99.0</v>
      </c>
      <c r="G22" s="5">
        <v>95.0</v>
      </c>
      <c r="H22" s="6">
        <v>93.0</v>
      </c>
      <c r="I22" s="104">
        <f t="shared" si="1"/>
        <v>0.3076923077</v>
      </c>
      <c r="J22" s="105">
        <f t="shared" si="2"/>
        <v>0.693498452</v>
      </c>
      <c r="K22" s="106">
        <f t="shared" si="3"/>
        <v>0.5053191489</v>
      </c>
      <c r="L22" s="107">
        <f t="shared" si="4"/>
        <v>0.6519337017</v>
      </c>
      <c r="M22" s="108">
        <f t="shared" si="5"/>
        <v>0.4713656388</v>
      </c>
      <c r="N22" s="109">
        <f t="shared" si="6"/>
        <v>0.6242661448</v>
      </c>
      <c r="O22" s="119">
        <f t="shared" si="7"/>
        <v>0.6018181818</v>
      </c>
      <c r="P22" s="120">
        <f t="shared" si="8"/>
        <v>0.3066298343</v>
      </c>
      <c r="Q22" s="121">
        <f t="shared" si="9"/>
        <v>0.4625550661</v>
      </c>
      <c r="R22" s="122">
        <f t="shared" si="10"/>
        <v>0.6203522505</v>
      </c>
      <c r="S22" s="120">
        <f t="shared" si="11"/>
        <v>0.5981818182</v>
      </c>
      <c r="T22" s="121">
        <f t="shared" si="12"/>
        <v>0.3745454545</v>
      </c>
      <c r="U22" s="122">
        <f t="shared" si="13"/>
        <v>0.6290909091</v>
      </c>
      <c r="V22" s="123">
        <f t="shared" si="14"/>
        <v>8.282051282</v>
      </c>
      <c r="W22" s="124">
        <f t="shared" si="15"/>
        <v>0.2074468085</v>
      </c>
      <c r="X22" s="125">
        <f t="shared" si="16"/>
        <v>1.718085106</v>
      </c>
      <c r="Y22" s="123">
        <f t="shared" si="17"/>
        <v>1.925531915</v>
      </c>
      <c r="Z22" s="124">
        <f t="shared" si="18"/>
        <v>1.422907489</v>
      </c>
      <c r="AA22" s="125">
        <f t="shared" si="19"/>
        <v>13.1025641</v>
      </c>
      <c r="AB22" s="126">
        <f t="shared" si="20"/>
        <v>0.3757338552</v>
      </c>
      <c r="AC22" s="118"/>
      <c r="AD22" s="118"/>
      <c r="AE22" s="118"/>
    </row>
    <row r="23">
      <c r="A23" s="56">
        <v>22.0</v>
      </c>
      <c r="B23" s="2" t="s">
        <v>40</v>
      </c>
      <c r="C23" s="57">
        <v>32.0</v>
      </c>
      <c r="D23" s="58">
        <v>36.0</v>
      </c>
      <c r="E23" s="3">
        <v>410.0</v>
      </c>
      <c r="F23" s="4">
        <v>128.0</v>
      </c>
      <c r="G23" s="5">
        <v>167.0</v>
      </c>
      <c r="H23" s="6">
        <v>174.0</v>
      </c>
      <c r="I23" s="104">
        <f t="shared" si="1"/>
        <v>0.4705882353</v>
      </c>
      <c r="J23" s="105">
        <f t="shared" si="2"/>
        <v>0.7620817844</v>
      </c>
      <c r="K23" s="106">
        <f t="shared" si="3"/>
        <v>0.4897360704</v>
      </c>
      <c r="L23" s="107">
        <f t="shared" si="4"/>
        <v>0.7293729373</v>
      </c>
      <c r="M23" s="108">
        <f t="shared" si="5"/>
        <v>0.4865525672</v>
      </c>
      <c r="N23" s="109">
        <f t="shared" si="6"/>
        <v>0.6564277588</v>
      </c>
      <c r="O23" s="119">
        <f t="shared" si="7"/>
        <v>0.6430834213</v>
      </c>
      <c r="P23" s="120">
        <f t="shared" si="8"/>
        <v>0.2640264026</v>
      </c>
      <c r="Q23" s="121">
        <f t="shared" si="9"/>
        <v>0.5036674817</v>
      </c>
      <c r="R23" s="122">
        <f t="shared" si="10"/>
        <v>0.6643913538</v>
      </c>
      <c r="S23" s="120">
        <f t="shared" si="11"/>
        <v>0.6504751848</v>
      </c>
      <c r="T23" s="121">
        <f t="shared" si="12"/>
        <v>0.3453009504</v>
      </c>
      <c r="U23" s="122">
        <f t="shared" si="13"/>
        <v>0.6473072862</v>
      </c>
      <c r="V23" s="123">
        <f t="shared" si="14"/>
        <v>7.911764706</v>
      </c>
      <c r="W23" s="124">
        <f t="shared" si="15"/>
        <v>0.1994134897</v>
      </c>
      <c r="X23" s="125">
        <f t="shared" si="16"/>
        <v>1.57771261</v>
      </c>
      <c r="Y23" s="123">
        <f t="shared" si="17"/>
        <v>1.7771261</v>
      </c>
      <c r="Z23" s="124">
        <f t="shared" si="18"/>
        <v>1.315403423</v>
      </c>
      <c r="AA23" s="125">
        <f t="shared" si="19"/>
        <v>12.92647059</v>
      </c>
      <c r="AB23" s="126">
        <f t="shared" si="20"/>
        <v>0.3435722412</v>
      </c>
      <c r="AC23" s="118"/>
      <c r="AD23" s="118"/>
      <c r="AE23" s="118"/>
    </row>
    <row r="24">
      <c r="A24" s="56">
        <v>23.0</v>
      </c>
      <c r="B24" s="2" t="s">
        <v>41</v>
      </c>
      <c r="C24" s="57">
        <v>15.0</v>
      </c>
      <c r="D24" s="58">
        <v>28.0</v>
      </c>
      <c r="E24" s="3">
        <v>234.0</v>
      </c>
      <c r="F24" s="4">
        <v>30.0</v>
      </c>
      <c r="G24" s="5">
        <v>103.0</v>
      </c>
      <c r="H24" s="6">
        <v>64.0</v>
      </c>
      <c r="I24" s="104">
        <f t="shared" si="1"/>
        <v>0.3488372093</v>
      </c>
      <c r="J24" s="105">
        <f t="shared" si="2"/>
        <v>0.8863636364</v>
      </c>
      <c r="K24" s="106">
        <f t="shared" si="3"/>
        <v>0.6167664671</v>
      </c>
      <c r="L24" s="107">
        <f t="shared" si="4"/>
        <v>0.8110749186</v>
      </c>
      <c r="M24" s="108">
        <f t="shared" si="5"/>
        <v>0.5619047619</v>
      </c>
      <c r="N24" s="109">
        <f t="shared" si="6"/>
        <v>0.7819025522</v>
      </c>
      <c r="O24" s="119">
        <f t="shared" si="7"/>
        <v>0.7426160338</v>
      </c>
      <c r="P24" s="120">
        <f t="shared" si="8"/>
        <v>0.1465798046</v>
      </c>
      <c r="Q24" s="121">
        <f t="shared" si="9"/>
        <v>0.3761904762</v>
      </c>
      <c r="R24" s="122">
        <f t="shared" si="10"/>
        <v>0.6914153132</v>
      </c>
      <c r="S24" s="120">
        <f t="shared" si="11"/>
        <v>0.6603375527</v>
      </c>
      <c r="T24" s="121">
        <f t="shared" si="12"/>
        <v>0.3122362869</v>
      </c>
      <c r="U24" s="122">
        <f t="shared" si="13"/>
        <v>0.7700421941</v>
      </c>
      <c r="V24" s="123">
        <f t="shared" si="14"/>
        <v>6.139534884</v>
      </c>
      <c r="W24" s="124">
        <f t="shared" si="15"/>
        <v>0.2574850299</v>
      </c>
      <c r="X24" s="125">
        <f t="shared" si="16"/>
        <v>1.580838323</v>
      </c>
      <c r="Y24" s="123">
        <f t="shared" si="17"/>
        <v>1.838323353</v>
      </c>
      <c r="Z24" s="124">
        <f t="shared" si="18"/>
        <v>1.257142857</v>
      </c>
      <c r="AA24" s="125">
        <f t="shared" si="19"/>
        <v>10.02325581</v>
      </c>
      <c r="AB24" s="126">
        <f t="shared" si="20"/>
        <v>0.2180974478</v>
      </c>
      <c r="AC24" s="118"/>
      <c r="AD24" s="118"/>
      <c r="AE24" s="118"/>
    </row>
    <row r="25">
      <c r="A25" s="56">
        <v>24.0</v>
      </c>
      <c r="B25" s="2" t="s">
        <v>42</v>
      </c>
      <c r="C25" s="57">
        <v>26.0</v>
      </c>
      <c r="D25" s="58">
        <v>23.0</v>
      </c>
      <c r="E25" s="3">
        <v>298.0</v>
      </c>
      <c r="F25" s="4">
        <v>62.0</v>
      </c>
      <c r="G25" s="5">
        <v>138.0</v>
      </c>
      <c r="H25" s="6">
        <v>85.0</v>
      </c>
      <c r="I25" s="104">
        <f t="shared" si="1"/>
        <v>0.5306122449</v>
      </c>
      <c r="J25" s="105">
        <f t="shared" si="2"/>
        <v>0.8277777778</v>
      </c>
      <c r="K25" s="106">
        <f t="shared" si="3"/>
        <v>0.6188340807</v>
      </c>
      <c r="L25" s="107">
        <f t="shared" si="4"/>
        <v>0.7921760391</v>
      </c>
      <c r="M25" s="108">
        <f t="shared" si="5"/>
        <v>0.6029411765</v>
      </c>
      <c r="N25" s="109">
        <f t="shared" si="6"/>
        <v>0.7478559177</v>
      </c>
      <c r="O25" s="119">
        <f t="shared" si="7"/>
        <v>0.7310126582</v>
      </c>
      <c r="P25" s="120">
        <f t="shared" si="8"/>
        <v>0.2151589242</v>
      </c>
      <c r="Q25" s="121">
        <f t="shared" si="9"/>
        <v>0.4080882353</v>
      </c>
      <c r="R25" s="122">
        <f t="shared" si="10"/>
        <v>0.6569468268</v>
      </c>
      <c r="S25" s="120">
        <f t="shared" si="11"/>
        <v>0.6471518987</v>
      </c>
      <c r="T25" s="121">
        <f t="shared" si="12"/>
        <v>0.3575949367</v>
      </c>
      <c r="U25" s="122">
        <f t="shared" si="13"/>
        <v>0.7262658228</v>
      </c>
      <c r="V25" s="123">
        <f t="shared" si="14"/>
        <v>7.346938776</v>
      </c>
      <c r="W25" s="124">
        <f t="shared" si="15"/>
        <v>0.2197309417</v>
      </c>
      <c r="X25" s="125">
        <f t="shared" si="16"/>
        <v>1.614349776</v>
      </c>
      <c r="Y25" s="123">
        <f t="shared" si="17"/>
        <v>1.834080717</v>
      </c>
      <c r="Z25" s="124">
        <f t="shared" si="18"/>
        <v>1.323529412</v>
      </c>
      <c r="AA25" s="125">
        <f t="shared" si="19"/>
        <v>11.89795918</v>
      </c>
      <c r="AB25" s="126">
        <f t="shared" si="20"/>
        <v>0.2521440823</v>
      </c>
      <c r="AC25" s="118"/>
      <c r="AD25" s="118"/>
      <c r="AE25" s="118"/>
    </row>
    <row r="26">
      <c r="A26" s="56">
        <v>25.0</v>
      </c>
      <c r="B26" s="2" t="s">
        <v>43</v>
      </c>
      <c r="C26" s="57">
        <v>4.0</v>
      </c>
      <c r="D26" s="58">
        <v>17.0</v>
      </c>
      <c r="E26" s="3">
        <v>191.0</v>
      </c>
      <c r="F26" s="4">
        <v>57.0</v>
      </c>
      <c r="G26" s="5">
        <v>82.0</v>
      </c>
      <c r="H26" s="6">
        <v>94.0</v>
      </c>
      <c r="I26" s="104">
        <f t="shared" si="1"/>
        <v>0.1904761905</v>
      </c>
      <c r="J26" s="105">
        <f t="shared" si="2"/>
        <v>0.7701612903</v>
      </c>
      <c r="K26" s="106">
        <f t="shared" si="3"/>
        <v>0.4659090909</v>
      </c>
      <c r="L26" s="107">
        <f t="shared" si="4"/>
        <v>0.7249070632</v>
      </c>
      <c r="M26" s="108">
        <f t="shared" si="5"/>
        <v>0.4365482234</v>
      </c>
      <c r="N26" s="109">
        <f t="shared" si="6"/>
        <v>0.6438679245</v>
      </c>
      <c r="O26" s="119">
        <f t="shared" si="7"/>
        <v>0.6224719101</v>
      </c>
      <c r="P26" s="120">
        <f t="shared" si="8"/>
        <v>0.2267657993</v>
      </c>
      <c r="Q26" s="121">
        <f t="shared" si="9"/>
        <v>0.4974619289</v>
      </c>
      <c r="R26" s="122">
        <f t="shared" si="10"/>
        <v>0.6721698113</v>
      </c>
      <c r="S26" s="120">
        <f t="shared" si="11"/>
        <v>0.6494382022</v>
      </c>
      <c r="T26" s="121">
        <f t="shared" si="12"/>
        <v>0.3213483146</v>
      </c>
      <c r="U26" s="122">
        <f t="shared" si="13"/>
        <v>0.6516853933</v>
      </c>
      <c r="V26" s="123">
        <f t="shared" si="14"/>
        <v>11.80952381</v>
      </c>
      <c r="W26" s="124">
        <f t="shared" si="15"/>
        <v>0.1193181818</v>
      </c>
      <c r="X26" s="125">
        <f t="shared" si="16"/>
        <v>1.409090909</v>
      </c>
      <c r="Y26" s="123">
        <f t="shared" si="17"/>
        <v>1.528409091</v>
      </c>
      <c r="Z26" s="124">
        <f t="shared" si="18"/>
        <v>1.258883249</v>
      </c>
      <c r="AA26" s="125">
        <f t="shared" si="19"/>
        <v>20.19047619</v>
      </c>
      <c r="AB26" s="126">
        <f t="shared" si="20"/>
        <v>0.3561320755</v>
      </c>
      <c r="AC26" s="118"/>
      <c r="AD26" s="118"/>
      <c r="AE26" s="118"/>
    </row>
    <row r="27">
      <c r="A27" s="56">
        <v>26.0</v>
      </c>
      <c r="B27" s="2" t="s">
        <v>44</v>
      </c>
      <c r="C27" s="57">
        <v>33.0</v>
      </c>
      <c r="D27" s="58">
        <v>33.0</v>
      </c>
      <c r="E27" s="3">
        <v>183.0</v>
      </c>
      <c r="F27" s="4">
        <v>69.0</v>
      </c>
      <c r="G27" s="5">
        <v>84.0</v>
      </c>
      <c r="H27" s="6">
        <v>82.0</v>
      </c>
      <c r="I27" s="104">
        <f t="shared" si="1"/>
        <v>0.5</v>
      </c>
      <c r="J27" s="105">
        <f t="shared" si="2"/>
        <v>0.7261904762</v>
      </c>
      <c r="K27" s="106">
        <f t="shared" si="3"/>
        <v>0.5060240964</v>
      </c>
      <c r="L27" s="107">
        <f t="shared" si="4"/>
        <v>0.679245283</v>
      </c>
      <c r="M27" s="108">
        <f t="shared" si="5"/>
        <v>0.5043103448</v>
      </c>
      <c r="N27" s="109">
        <f t="shared" si="6"/>
        <v>0.6387559809</v>
      </c>
      <c r="O27" s="119">
        <f t="shared" si="7"/>
        <v>0.6198347107</v>
      </c>
      <c r="P27" s="120">
        <f t="shared" si="8"/>
        <v>0.320754717</v>
      </c>
      <c r="Q27" s="121">
        <f t="shared" si="9"/>
        <v>0.4956896552</v>
      </c>
      <c r="R27" s="122">
        <f t="shared" si="10"/>
        <v>0.6339712919</v>
      </c>
      <c r="S27" s="120">
        <f t="shared" si="11"/>
        <v>0.6157024793</v>
      </c>
      <c r="T27" s="121">
        <f t="shared" si="12"/>
        <v>0.3842975207</v>
      </c>
      <c r="U27" s="122">
        <f t="shared" si="13"/>
        <v>0.6198347107</v>
      </c>
      <c r="V27" s="123">
        <f t="shared" si="14"/>
        <v>3.818181818</v>
      </c>
      <c r="W27" s="124">
        <f t="shared" si="15"/>
        <v>0.3975903614</v>
      </c>
      <c r="X27" s="125">
        <f t="shared" si="16"/>
        <v>1.518072289</v>
      </c>
      <c r="Y27" s="123">
        <f t="shared" si="17"/>
        <v>1.915662651</v>
      </c>
      <c r="Z27" s="124">
        <f t="shared" si="18"/>
        <v>1.086206897</v>
      </c>
      <c r="AA27" s="125">
        <f t="shared" si="19"/>
        <v>6.333333333</v>
      </c>
      <c r="AB27" s="126">
        <f t="shared" si="20"/>
        <v>0.3612440191</v>
      </c>
      <c r="AC27" s="118"/>
      <c r="AD27" s="118"/>
      <c r="AE27" s="118"/>
    </row>
    <row r="28">
      <c r="A28" s="56">
        <v>27.0</v>
      </c>
      <c r="B28" s="2" t="s">
        <v>45</v>
      </c>
      <c r="C28" s="57">
        <v>38.0</v>
      </c>
      <c r="D28" s="58">
        <v>46.0</v>
      </c>
      <c r="E28" s="3">
        <v>318.0</v>
      </c>
      <c r="F28" s="4">
        <v>124.0</v>
      </c>
      <c r="G28" s="5">
        <v>132.0</v>
      </c>
      <c r="H28" s="6">
        <v>122.0</v>
      </c>
      <c r="I28" s="104">
        <f t="shared" si="1"/>
        <v>0.4523809524</v>
      </c>
      <c r="J28" s="105">
        <f t="shared" si="2"/>
        <v>0.7194570136</v>
      </c>
      <c r="K28" s="106">
        <f t="shared" si="3"/>
        <v>0.5196850394</v>
      </c>
      <c r="L28" s="107">
        <f t="shared" si="4"/>
        <v>0.6768060837</v>
      </c>
      <c r="M28" s="108">
        <f t="shared" si="5"/>
        <v>0.5029585799</v>
      </c>
      <c r="N28" s="109">
        <f t="shared" si="6"/>
        <v>0.6465517241</v>
      </c>
      <c r="O28" s="119">
        <f t="shared" si="7"/>
        <v>0.6256410256</v>
      </c>
      <c r="P28" s="120">
        <f t="shared" si="8"/>
        <v>0.3079847909</v>
      </c>
      <c r="Q28" s="121">
        <f t="shared" si="9"/>
        <v>0.4733727811</v>
      </c>
      <c r="R28" s="122">
        <f t="shared" si="10"/>
        <v>0.632183908</v>
      </c>
      <c r="S28" s="120">
        <f t="shared" si="11"/>
        <v>0.6128205128</v>
      </c>
      <c r="T28" s="121">
        <f t="shared" si="12"/>
        <v>0.3769230769</v>
      </c>
      <c r="U28" s="122">
        <f t="shared" si="13"/>
        <v>0.6358974359</v>
      </c>
      <c r="V28" s="123">
        <f t="shared" si="14"/>
        <v>5.261904762</v>
      </c>
      <c r="W28" s="124">
        <f t="shared" si="15"/>
        <v>0.3307086614</v>
      </c>
      <c r="X28" s="125">
        <f t="shared" si="16"/>
        <v>1.74015748</v>
      </c>
      <c r="Y28" s="123">
        <f t="shared" si="17"/>
        <v>2.070866142</v>
      </c>
      <c r="Z28" s="124">
        <f t="shared" si="18"/>
        <v>1.307692308</v>
      </c>
      <c r="AA28" s="125">
        <f t="shared" si="19"/>
        <v>8.285714286</v>
      </c>
      <c r="AB28" s="126">
        <f t="shared" si="20"/>
        <v>0.3534482759</v>
      </c>
      <c r="AC28" s="118"/>
      <c r="AD28" s="118"/>
      <c r="AE28" s="118"/>
    </row>
    <row r="29">
      <c r="A29" s="56">
        <v>28.0</v>
      </c>
      <c r="B29" s="2" t="s">
        <v>46</v>
      </c>
      <c r="C29" s="57">
        <v>60.0</v>
      </c>
      <c r="D29" s="58">
        <v>98.0</v>
      </c>
      <c r="E29" s="3">
        <v>431.0</v>
      </c>
      <c r="F29" s="4">
        <v>207.0</v>
      </c>
      <c r="G29" s="5">
        <v>184.0</v>
      </c>
      <c r="H29" s="6">
        <v>232.0</v>
      </c>
      <c r="I29" s="104">
        <f t="shared" si="1"/>
        <v>0.3797468354</v>
      </c>
      <c r="J29" s="105">
        <f t="shared" si="2"/>
        <v>0.6755485893</v>
      </c>
      <c r="K29" s="106">
        <f t="shared" si="3"/>
        <v>0.4423076923</v>
      </c>
      <c r="L29" s="107">
        <f t="shared" si="4"/>
        <v>0.6168341709</v>
      </c>
      <c r="M29" s="108">
        <f t="shared" si="5"/>
        <v>0.425087108</v>
      </c>
      <c r="N29" s="109">
        <f t="shared" si="6"/>
        <v>0.5834914611</v>
      </c>
      <c r="O29" s="119">
        <f t="shared" si="7"/>
        <v>0.5569306931</v>
      </c>
      <c r="P29" s="120">
        <f t="shared" si="8"/>
        <v>0.3354271357</v>
      </c>
      <c r="Q29" s="121">
        <f t="shared" si="9"/>
        <v>0.5087108014</v>
      </c>
      <c r="R29" s="122">
        <f t="shared" si="10"/>
        <v>0.6290322581</v>
      </c>
      <c r="S29" s="120">
        <f t="shared" si="11"/>
        <v>0.5965346535</v>
      </c>
      <c r="T29" s="121">
        <f t="shared" si="12"/>
        <v>0.3721122112</v>
      </c>
      <c r="U29" s="122">
        <f t="shared" si="13"/>
        <v>0.5882838284</v>
      </c>
      <c r="V29" s="123">
        <f t="shared" si="14"/>
        <v>4.037974684</v>
      </c>
      <c r="W29" s="124">
        <f t="shared" si="15"/>
        <v>0.3798076923</v>
      </c>
      <c r="X29" s="125">
        <f t="shared" si="16"/>
        <v>1.533653846</v>
      </c>
      <c r="Y29" s="123">
        <f t="shared" si="17"/>
        <v>1.913461538</v>
      </c>
      <c r="Z29" s="124">
        <f t="shared" si="18"/>
        <v>1.111498258</v>
      </c>
      <c r="AA29" s="125">
        <f t="shared" si="19"/>
        <v>6.670886076</v>
      </c>
      <c r="AB29" s="126">
        <f t="shared" si="20"/>
        <v>0.4165085389</v>
      </c>
      <c r="AC29" s="118"/>
      <c r="AD29" s="118"/>
      <c r="AE29" s="118"/>
    </row>
    <row r="30">
      <c r="A30" s="56">
        <v>29.0</v>
      </c>
      <c r="B30" s="2" t="s">
        <v>47</v>
      </c>
      <c r="C30" s="57">
        <v>18.0</v>
      </c>
      <c r="D30" s="58">
        <v>44.0</v>
      </c>
      <c r="E30" s="3">
        <v>194.0</v>
      </c>
      <c r="F30" s="4">
        <v>103.0</v>
      </c>
      <c r="G30" s="5">
        <v>65.0</v>
      </c>
      <c r="H30" s="6">
        <v>99.0</v>
      </c>
      <c r="I30" s="104">
        <f t="shared" si="1"/>
        <v>0.2903225806</v>
      </c>
      <c r="J30" s="105">
        <f t="shared" si="2"/>
        <v>0.6531986532</v>
      </c>
      <c r="K30" s="106">
        <f t="shared" si="3"/>
        <v>0.3963414634</v>
      </c>
      <c r="L30" s="107">
        <f t="shared" si="4"/>
        <v>0.5905292479</v>
      </c>
      <c r="M30" s="108">
        <f t="shared" si="5"/>
        <v>0.3672566372</v>
      </c>
      <c r="N30" s="109">
        <f t="shared" si="6"/>
        <v>0.5618221258</v>
      </c>
      <c r="O30" s="119">
        <f t="shared" si="7"/>
        <v>0.5296367113</v>
      </c>
      <c r="P30" s="120">
        <f t="shared" si="8"/>
        <v>0.3370473538</v>
      </c>
      <c r="Q30" s="121">
        <f t="shared" si="9"/>
        <v>0.517699115</v>
      </c>
      <c r="R30" s="122">
        <f t="shared" si="10"/>
        <v>0.6355748373</v>
      </c>
      <c r="S30" s="120">
        <f t="shared" si="11"/>
        <v>0.5946462715</v>
      </c>
      <c r="T30" s="121">
        <f t="shared" si="12"/>
        <v>0.3556405354</v>
      </c>
      <c r="U30" s="122">
        <f t="shared" si="13"/>
        <v>0.5793499044</v>
      </c>
      <c r="V30" s="123">
        <f t="shared" si="14"/>
        <v>4.790322581</v>
      </c>
      <c r="W30" s="124">
        <f t="shared" si="15"/>
        <v>0.3780487805</v>
      </c>
      <c r="X30" s="125">
        <f t="shared" si="16"/>
        <v>1.81097561</v>
      </c>
      <c r="Y30" s="123">
        <f t="shared" si="17"/>
        <v>2.18902439</v>
      </c>
      <c r="Z30" s="124">
        <f t="shared" si="18"/>
        <v>1.314159292</v>
      </c>
      <c r="AA30" s="125">
        <f t="shared" si="19"/>
        <v>7.435483871</v>
      </c>
      <c r="AB30" s="126">
        <f t="shared" si="20"/>
        <v>0.4381778742</v>
      </c>
      <c r="AC30" s="118"/>
      <c r="AD30" s="118"/>
      <c r="AE30" s="118"/>
    </row>
    <row r="31">
      <c r="A31" s="56">
        <v>30.0</v>
      </c>
      <c r="B31" s="2" t="s">
        <v>48</v>
      </c>
      <c r="C31" s="57">
        <v>9.0</v>
      </c>
      <c r="D31" s="58">
        <v>6.0</v>
      </c>
      <c r="E31" s="3">
        <v>60.0</v>
      </c>
      <c r="F31" s="4">
        <v>22.0</v>
      </c>
      <c r="G31" s="5">
        <v>20.0</v>
      </c>
      <c r="H31" s="6">
        <v>33.0</v>
      </c>
      <c r="I31" s="104">
        <f t="shared" si="1"/>
        <v>0.6</v>
      </c>
      <c r="J31" s="105">
        <f t="shared" si="2"/>
        <v>0.7317073171</v>
      </c>
      <c r="K31" s="106">
        <f t="shared" si="3"/>
        <v>0.3773584906</v>
      </c>
      <c r="L31" s="107">
        <f t="shared" si="4"/>
        <v>0.7113402062</v>
      </c>
      <c r="M31" s="108">
        <f t="shared" si="5"/>
        <v>0.4264705882</v>
      </c>
      <c r="N31" s="109">
        <f t="shared" si="6"/>
        <v>0.5925925926</v>
      </c>
      <c r="O31" s="119">
        <f t="shared" si="7"/>
        <v>0.5933333333</v>
      </c>
      <c r="P31" s="120">
        <f t="shared" si="8"/>
        <v>0.3195876289</v>
      </c>
      <c r="Q31" s="121">
        <f t="shared" si="9"/>
        <v>0.6176470588</v>
      </c>
      <c r="R31" s="122">
        <f t="shared" si="10"/>
        <v>0.6888888889</v>
      </c>
      <c r="S31" s="120">
        <f t="shared" si="11"/>
        <v>0.68</v>
      </c>
      <c r="T31" s="121">
        <f t="shared" si="12"/>
        <v>0.34</v>
      </c>
      <c r="U31" s="122">
        <f t="shared" si="13"/>
        <v>0.5733333333</v>
      </c>
      <c r="V31" s="123">
        <f t="shared" si="14"/>
        <v>5.466666667</v>
      </c>
      <c r="W31" s="124">
        <f t="shared" si="15"/>
        <v>0.2830188679</v>
      </c>
      <c r="X31" s="125">
        <f t="shared" si="16"/>
        <v>1.547169811</v>
      </c>
      <c r="Y31" s="123">
        <f t="shared" si="17"/>
        <v>1.830188679</v>
      </c>
      <c r="Z31" s="124">
        <f t="shared" si="18"/>
        <v>1.205882353</v>
      </c>
      <c r="AA31" s="125">
        <f t="shared" si="19"/>
        <v>9</v>
      </c>
      <c r="AB31" s="126">
        <f t="shared" si="20"/>
        <v>0.4074074074</v>
      </c>
      <c r="AC31" s="118"/>
      <c r="AD31" s="118"/>
      <c r="AE31" s="118"/>
    </row>
    <row r="32">
      <c r="A32" s="56">
        <v>31.0</v>
      </c>
      <c r="B32" s="2" t="s">
        <v>49</v>
      </c>
      <c r="C32" s="57">
        <v>5.0</v>
      </c>
      <c r="D32" s="58">
        <v>12.0</v>
      </c>
      <c r="E32" s="3">
        <v>90.0</v>
      </c>
      <c r="F32" s="4">
        <v>60.0</v>
      </c>
      <c r="G32" s="5">
        <v>45.0</v>
      </c>
      <c r="H32" s="6">
        <v>82.0</v>
      </c>
      <c r="I32" s="104">
        <f t="shared" si="1"/>
        <v>0.2941176471</v>
      </c>
      <c r="J32" s="105">
        <f t="shared" si="2"/>
        <v>0.6</v>
      </c>
      <c r="K32" s="106">
        <f t="shared" si="3"/>
        <v>0.3543307087</v>
      </c>
      <c r="L32" s="107">
        <f t="shared" si="4"/>
        <v>0.5688622754</v>
      </c>
      <c r="M32" s="108">
        <f t="shared" si="5"/>
        <v>0.3472222222</v>
      </c>
      <c r="N32" s="109">
        <f t="shared" si="6"/>
        <v>0.4873646209</v>
      </c>
      <c r="O32" s="119">
        <f t="shared" si="7"/>
        <v>0.4761904762</v>
      </c>
      <c r="P32" s="120">
        <f t="shared" si="8"/>
        <v>0.3892215569</v>
      </c>
      <c r="Q32" s="121">
        <f t="shared" si="9"/>
        <v>0.6041666667</v>
      </c>
      <c r="R32" s="122">
        <f t="shared" si="10"/>
        <v>0.6209386282</v>
      </c>
      <c r="S32" s="120">
        <f t="shared" si="11"/>
        <v>0.6020408163</v>
      </c>
      <c r="T32" s="121">
        <f t="shared" si="12"/>
        <v>0.3741496599</v>
      </c>
      <c r="U32" s="122">
        <f t="shared" si="13"/>
        <v>0.5</v>
      </c>
      <c r="V32" s="123">
        <f t="shared" si="14"/>
        <v>8.823529412</v>
      </c>
      <c r="W32" s="124">
        <f t="shared" si="15"/>
        <v>0.1338582677</v>
      </c>
      <c r="X32" s="125">
        <f t="shared" si="16"/>
        <v>1.181102362</v>
      </c>
      <c r="Y32" s="123">
        <f t="shared" si="17"/>
        <v>1.31496063</v>
      </c>
      <c r="Z32" s="124">
        <f t="shared" si="18"/>
        <v>1.041666667</v>
      </c>
      <c r="AA32" s="125">
        <f t="shared" si="19"/>
        <v>16.29411765</v>
      </c>
      <c r="AB32" s="126">
        <f t="shared" si="20"/>
        <v>0.5126353791</v>
      </c>
      <c r="AC32" s="118"/>
      <c r="AD32" s="118"/>
      <c r="AE32" s="118"/>
    </row>
    <row r="33">
      <c r="A33" s="56">
        <v>32.0</v>
      </c>
      <c r="B33" s="2" t="s">
        <v>50</v>
      </c>
      <c r="C33" s="57">
        <v>9.0</v>
      </c>
      <c r="D33" s="58">
        <v>18.0</v>
      </c>
      <c r="E33" s="3">
        <v>179.0</v>
      </c>
      <c r="F33" s="4">
        <v>66.0</v>
      </c>
      <c r="G33" s="5">
        <v>57.0</v>
      </c>
      <c r="H33" s="6">
        <v>100.0</v>
      </c>
      <c r="I33" s="104">
        <f t="shared" si="1"/>
        <v>0.3333333333</v>
      </c>
      <c r="J33" s="105">
        <f t="shared" si="2"/>
        <v>0.7306122449</v>
      </c>
      <c r="K33" s="106">
        <f t="shared" si="3"/>
        <v>0.3630573248</v>
      </c>
      <c r="L33" s="107">
        <f t="shared" si="4"/>
        <v>0.6911764706</v>
      </c>
      <c r="M33" s="108">
        <f t="shared" si="5"/>
        <v>0.3586956522</v>
      </c>
      <c r="N33" s="109">
        <f t="shared" si="6"/>
        <v>0.5870646766</v>
      </c>
      <c r="O33" s="119">
        <f t="shared" si="7"/>
        <v>0.5710955711</v>
      </c>
      <c r="P33" s="120">
        <f t="shared" si="8"/>
        <v>0.2757352941</v>
      </c>
      <c r="Q33" s="121">
        <f t="shared" si="9"/>
        <v>0.5923913043</v>
      </c>
      <c r="R33" s="122">
        <f t="shared" si="10"/>
        <v>0.6940298507</v>
      </c>
      <c r="S33" s="120">
        <f t="shared" si="11"/>
        <v>0.6713286713</v>
      </c>
      <c r="T33" s="121">
        <f t="shared" si="12"/>
        <v>0.3076923077</v>
      </c>
      <c r="U33" s="122">
        <f t="shared" si="13"/>
        <v>0.5920745921</v>
      </c>
      <c r="V33" s="123">
        <f t="shared" si="14"/>
        <v>9.074074074</v>
      </c>
      <c r="W33" s="124">
        <f t="shared" si="15"/>
        <v>0.1719745223</v>
      </c>
      <c r="X33" s="125">
        <f t="shared" si="16"/>
        <v>1.560509554</v>
      </c>
      <c r="Y33" s="123">
        <f t="shared" si="17"/>
        <v>1.732484076</v>
      </c>
      <c r="Z33" s="124">
        <f t="shared" si="18"/>
        <v>1.331521739</v>
      </c>
      <c r="AA33" s="125">
        <f t="shared" si="19"/>
        <v>14.88888889</v>
      </c>
      <c r="AB33" s="126">
        <f t="shared" si="20"/>
        <v>0.4129353234</v>
      </c>
      <c r="AC33" s="118"/>
      <c r="AD33" s="118"/>
      <c r="AE33" s="118"/>
    </row>
    <row r="34">
      <c r="A34" s="56">
        <v>33.0</v>
      </c>
      <c r="B34" s="2" t="s">
        <v>51</v>
      </c>
      <c r="C34" s="57">
        <v>48.0</v>
      </c>
      <c r="D34" s="58">
        <v>78.0</v>
      </c>
      <c r="E34" s="3">
        <v>404.0</v>
      </c>
      <c r="F34" s="4">
        <v>158.0</v>
      </c>
      <c r="G34" s="5">
        <v>161.0</v>
      </c>
      <c r="H34" s="6">
        <v>198.0</v>
      </c>
      <c r="I34" s="104">
        <f t="shared" si="1"/>
        <v>0.380952381</v>
      </c>
      <c r="J34" s="105">
        <f t="shared" si="2"/>
        <v>0.71886121</v>
      </c>
      <c r="K34" s="106">
        <f t="shared" si="3"/>
        <v>0.4484679666</v>
      </c>
      <c r="L34" s="107">
        <f t="shared" si="4"/>
        <v>0.6569767442</v>
      </c>
      <c r="M34" s="108">
        <f t="shared" si="5"/>
        <v>0.4309278351</v>
      </c>
      <c r="N34" s="109">
        <f t="shared" si="6"/>
        <v>0.6134636265</v>
      </c>
      <c r="O34" s="119">
        <f t="shared" si="7"/>
        <v>0.5854823305</v>
      </c>
      <c r="P34" s="120">
        <f t="shared" si="8"/>
        <v>0.2994186047</v>
      </c>
      <c r="Q34" s="121">
        <f t="shared" si="9"/>
        <v>0.5072164948</v>
      </c>
      <c r="R34" s="122">
        <f t="shared" si="10"/>
        <v>0.6536373507</v>
      </c>
      <c r="S34" s="120">
        <f t="shared" si="11"/>
        <v>0.6208213945</v>
      </c>
      <c r="T34" s="121">
        <f t="shared" si="12"/>
        <v>0.3505253104</v>
      </c>
      <c r="U34" s="122">
        <f t="shared" si="13"/>
        <v>0.6141356256</v>
      </c>
      <c r="V34" s="123">
        <f t="shared" si="14"/>
        <v>4.46031746</v>
      </c>
      <c r="W34" s="124">
        <f t="shared" si="15"/>
        <v>0.3509749304</v>
      </c>
      <c r="X34" s="125">
        <f t="shared" si="16"/>
        <v>1.56545961</v>
      </c>
      <c r="Y34" s="123">
        <f t="shared" si="17"/>
        <v>1.91643454</v>
      </c>
      <c r="Z34" s="124">
        <f t="shared" si="18"/>
        <v>1.158762887</v>
      </c>
      <c r="AA34" s="125">
        <f t="shared" si="19"/>
        <v>7.30952381</v>
      </c>
      <c r="AB34" s="126">
        <f t="shared" si="20"/>
        <v>0.3865363735</v>
      </c>
      <c r="AC34" s="118"/>
      <c r="AD34" s="118"/>
      <c r="AE34" s="118"/>
    </row>
    <row r="35">
      <c r="A35" s="56">
        <v>34.0</v>
      </c>
      <c r="B35" s="2" t="s">
        <v>52</v>
      </c>
      <c r="C35" s="57">
        <v>18.0</v>
      </c>
      <c r="D35" s="58">
        <v>48.0</v>
      </c>
      <c r="E35" s="3">
        <v>405.0</v>
      </c>
      <c r="F35" s="4">
        <v>114.0</v>
      </c>
      <c r="G35" s="5">
        <v>138.0</v>
      </c>
      <c r="H35" s="6">
        <v>204.0</v>
      </c>
      <c r="I35" s="104">
        <f t="shared" si="1"/>
        <v>0.2727272727</v>
      </c>
      <c r="J35" s="105">
        <f t="shared" si="2"/>
        <v>0.7803468208</v>
      </c>
      <c r="K35" s="106">
        <f t="shared" si="3"/>
        <v>0.4035087719</v>
      </c>
      <c r="L35" s="107">
        <f t="shared" si="4"/>
        <v>0.7230769231</v>
      </c>
      <c r="M35" s="108">
        <f t="shared" si="5"/>
        <v>0.3823529412</v>
      </c>
      <c r="N35" s="109">
        <f t="shared" si="6"/>
        <v>0.6306620209</v>
      </c>
      <c r="O35" s="119">
        <f t="shared" si="7"/>
        <v>0.6051779935</v>
      </c>
      <c r="P35" s="120">
        <f t="shared" si="8"/>
        <v>0.2256410256</v>
      </c>
      <c r="Q35" s="121">
        <f t="shared" si="9"/>
        <v>0.5441176471</v>
      </c>
      <c r="R35" s="122">
        <f t="shared" si="10"/>
        <v>0.7073170732</v>
      </c>
      <c r="S35" s="120">
        <f t="shared" si="11"/>
        <v>0.6763754045</v>
      </c>
      <c r="T35" s="121">
        <f t="shared" si="12"/>
        <v>0.2912621359</v>
      </c>
      <c r="U35" s="122">
        <f t="shared" si="13"/>
        <v>0.6375404531</v>
      </c>
      <c r="V35" s="123">
        <f t="shared" si="14"/>
        <v>7.863636364</v>
      </c>
      <c r="W35" s="124">
        <f t="shared" si="15"/>
        <v>0.1929824561</v>
      </c>
      <c r="X35" s="125">
        <f t="shared" si="16"/>
        <v>1.51754386</v>
      </c>
      <c r="Y35" s="123">
        <f t="shared" si="17"/>
        <v>1.710526316</v>
      </c>
      <c r="Z35" s="124">
        <f t="shared" si="18"/>
        <v>1.272058824</v>
      </c>
      <c r="AA35" s="125">
        <f t="shared" si="19"/>
        <v>13.04545455</v>
      </c>
      <c r="AB35" s="126">
        <f t="shared" si="20"/>
        <v>0.3693379791</v>
      </c>
      <c r="AC35" s="118"/>
      <c r="AD35" s="118"/>
      <c r="AE35" s="118"/>
    </row>
    <row r="36">
      <c r="A36" s="56">
        <v>35.0</v>
      </c>
      <c r="B36" s="2" t="s">
        <v>53</v>
      </c>
      <c r="C36" s="57">
        <v>62.0</v>
      </c>
      <c r="D36" s="58">
        <v>82.0</v>
      </c>
      <c r="E36" s="3">
        <v>476.0</v>
      </c>
      <c r="F36" s="4">
        <v>190.0</v>
      </c>
      <c r="G36" s="5">
        <v>251.0</v>
      </c>
      <c r="H36" s="6">
        <v>250.0</v>
      </c>
      <c r="I36" s="104">
        <f t="shared" si="1"/>
        <v>0.4305555556</v>
      </c>
      <c r="J36" s="105">
        <f t="shared" si="2"/>
        <v>0.7147147147</v>
      </c>
      <c r="K36" s="106">
        <f t="shared" si="3"/>
        <v>0.500998004</v>
      </c>
      <c r="L36" s="107">
        <f t="shared" si="4"/>
        <v>0.6641975309</v>
      </c>
      <c r="M36" s="108">
        <f t="shared" si="5"/>
        <v>0.4852713178</v>
      </c>
      <c r="N36" s="109">
        <f t="shared" si="6"/>
        <v>0.6229648672</v>
      </c>
      <c r="O36" s="119">
        <f t="shared" si="7"/>
        <v>0.6018306636</v>
      </c>
      <c r="P36" s="120">
        <f t="shared" si="8"/>
        <v>0.3111111111</v>
      </c>
      <c r="Q36" s="121">
        <f t="shared" si="9"/>
        <v>0.4837209302</v>
      </c>
      <c r="R36" s="122">
        <f t="shared" si="10"/>
        <v>0.6221079692</v>
      </c>
      <c r="S36" s="120">
        <f t="shared" si="11"/>
        <v>0.6010678871</v>
      </c>
      <c r="T36" s="121">
        <f t="shared" si="12"/>
        <v>0.3836765828</v>
      </c>
      <c r="U36" s="122">
        <f t="shared" si="13"/>
        <v>0.6170861937</v>
      </c>
      <c r="V36" s="123">
        <f t="shared" si="14"/>
        <v>4.625</v>
      </c>
      <c r="W36" s="124">
        <f t="shared" si="15"/>
        <v>0.2874251497</v>
      </c>
      <c r="X36" s="125">
        <f t="shared" si="16"/>
        <v>1.329341317</v>
      </c>
      <c r="Y36" s="123">
        <f t="shared" si="17"/>
        <v>1.616766467</v>
      </c>
      <c r="Z36" s="124">
        <f t="shared" si="18"/>
        <v>1.03255814</v>
      </c>
      <c r="AA36" s="125">
        <f t="shared" si="19"/>
        <v>8.104166667</v>
      </c>
      <c r="AB36" s="126">
        <f t="shared" si="20"/>
        <v>0.3770351328</v>
      </c>
      <c r="AC36" s="118"/>
      <c r="AD36" s="118"/>
      <c r="AE36" s="118"/>
    </row>
    <row r="37">
      <c r="A37" s="56">
        <v>36.0</v>
      </c>
      <c r="B37" s="2" t="s">
        <v>54</v>
      </c>
      <c r="C37" s="57">
        <v>15.0</v>
      </c>
      <c r="D37" s="58">
        <v>9.0</v>
      </c>
      <c r="E37" s="3">
        <v>150.0</v>
      </c>
      <c r="F37" s="4">
        <v>43.0</v>
      </c>
      <c r="G37" s="5">
        <v>68.0</v>
      </c>
      <c r="H37" s="6">
        <v>87.0</v>
      </c>
      <c r="I37" s="104">
        <f t="shared" si="1"/>
        <v>0.625</v>
      </c>
      <c r="J37" s="105">
        <f t="shared" si="2"/>
        <v>0.7772020725</v>
      </c>
      <c r="K37" s="106">
        <f t="shared" si="3"/>
        <v>0.4387096774</v>
      </c>
      <c r="L37" s="107">
        <f t="shared" si="4"/>
        <v>0.7603686636</v>
      </c>
      <c r="M37" s="108">
        <f t="shared" si="5"/>
        <v>0.4636871508</v>
      </c>
      <c r="N37" s="109">
        <f t="shared" si="6"/>
        <v>0.6264367816</v>
      </c>
      <c r="O37" s="119">
        <f t="shared" si="7"/>
        <v>0.626344086</v>
      </c>
      <c r="P37" s="120">
        <f t="shared" si="8"/>
        <v>0.267281106</v>
      </c>
      <c r="Q37" s="121">
        <f t="shared" si="9"/>
        <v>0.5698324022</v>
      </c>
      <c r="R37" s="122">
        <f t="shared" si="10"/>
        <v>0.6810344828</v>
      </c>
      <c r="S37" s="120">
        <f t="shared" si="11"/>
        <v>0.6774193548</v>
      </c>
      <c r="T37" s="121">
        <f t="shared" si="12"/>
        <v>0.3387096774</v>
      </c>
      <c r="U37" s="122">
        <f t="shared" si="13"/>
        <v>0.6102150538</v>
      </c>
      <c r="V37" s="123">
        <f t="shared" si="14"/>
        <v>8.041666667</v>
      </c>
      <c r="W37" s="124">
        <f t="shared" si="15"/>
        <v>0.1548387097</v>
      </c>
      <c r="X37" s="125">
        <f t="shared" si="16"/>
        <v>1.24516129</v>
      </c>
      <c r="Y37" s="123">
        <f t="shared" si="17"/>
        <v>1.4</v>
      </c>
      <c r="Z37" s="124">
        <f t="shared" si="18"/>
        <v>1.078212291</v>
      </c>
      <c r="AA37" s="125">
        <f t="shared" si="19"/>
        <v>14.5</v>
      </c>
      <c r="AB37" s="126">
        <f t="shared" si="20"/>
        <v>0.3735632184</v>
      </c>
      <c r="AC37" s="118"/>
      <c r="AD37" s="118"/>
      <c r="AE37" s="118"/>
    </row>
    <row r="38">
      <c r="A38" s="56">
        <v>37.0</v>
      </c>
      <c r="B38" s="2" t="s">
        <v>55</v>
      </c>
      <c r="C38" s="57">
        <v>66.0</v>
      </c>
      <c r="D38" s="58">
        <v>37.0</v>
      </c>
      <c r="E38" s="3">
        <v>256.0</v>
      </c>
      <c r="F38" s="4">
        <v>71.0</v>
      </c>
      <c r="G38" s="5">
        <v>113.0</v>
      </c>
      <c r="H38" s="6">
        <v>82.0</v>
      </c>
      <c r="I38" s="104">
        <f t="shared" si="1"/>
        <v>0.640776699</v>
      </c>
      <c r="J38" s="105">
        <f t="shared" si="2"/>
        <v>0.7828746177</v>
      </c>
      <c r="K38" s="106">
        <f t="shared" si="3"/>
        <v>0.5794871795</v>
      </c>
      <c r="L38" s="107">
        <f t="shared" si="4"/>
        <v>0.7488372093</v>
      </c>
      <c r="M38" s="108">
        <f t="shared" si="5"/>
        <v>0.6006711409</v>
      </c>
      <c r="N38" s="109">
        <f t="shared" si="6"/>
        <v>0.7068965517</v>
      </c>
      <c r="O38" s="119">
        <f t="shared" si="7"/>
        <v>0.696</v>
      </c>
      <c r="P38" s="120">
        <f t="shared" si="8"/>
        <v>0.3186046512</v>
      </c>
      <c r="Q38" s="121">
        <f t="shared" si="9"/>
        <v>0.4966442953</v>
      </c>
      <c r="R38" s="122">
        <f t="shared" si="10"/>
        <v>0.6475095785</v>
      </c>
      <c r="S38" s="120">
        <f t="shared" si="11"/>
        <v>0.6464</v>
      </c>
      <c r="T38" s="121">
        <f t="shared" si="12"/>
        <v>0.4</v>
      </c>
      <c r="U38" s="122">
        <f t="shared" si="13"/>
        <v>0.6496</v>
      </c>
      <c r="V38" s="123">
        <f t="shared" si="14"/>
        <v>3.174757282</v>
      </c>
      <c r="W38" s="124">
        <f t="shared" si="15"/>
        <v>0.5282051282</v>
      </c>
      <c r="X38" s="125">
        <f t="shared" si="16"/>
        <v>1.676923077</v>
      </c>
      <c r="Y38" s="123">
        <f t="shared" si="17"/>
        <v>2.205128205</v>
      </c>
      <c r="Z38" s="124">
        <f t="shared" si="18"/>
        <v>1.097315436</v>
      </c>
      <c r="AA38" s="125">
        <f t="shared" si="19"/>
        <v>5.067961165</v>
      </c>
      <c r="AB38" s="126">
        <f t="shared" si="20"/>
        <v>0.2931034483</v>
      </c>
      <c r="AC38" s="118"/>
      <c r="AD38" s="118"/>
      <c r="AE38" s="118"/>
    </row>
    <row r="39">
      <c r="A39" s="56">
        <v>38.0</v>
      </c>
      <c r="B39" s="2" t="s">
        <v>56</v>
      </c>
      <c r="C39" s="57">
        <v>17.0</v>
      </c>
      <c r="D39" s="58">
        <v>34.0</v>
      </c>
      <c r="E39" s="3">
        <v>328.0</v>
      </c>
      <c r="F39" s="4">
        <v>119.0</v>
      </c>
      <c r="G39" s="5">
        <v>178.0</v>
      </c>
      <c r="H39" s="6">
        <v>209.0</v>
      </c>
      <c r="I39" s="104">
        <f t="shared" si="1"/>
        <v>0.3333333333</v>
      </c>
      <c r="J39" s="105">
        <f t="shared" si="2"/>
        <v>0.7337807606</v>
      </c>
      <c r="K39" s="106">
        <f t="shared" si="3"/>
        <v>0.4599483204</v>
      </c>
      <c r="L39" s="107">
        <f t="shared" si="4"/>
        <v>0.6927710843</v>
      </c>
      <c r="M39" s="108">
        <f t="shared" si="5"/>
        <v>0.4452054795</v>
      </c>
      <c r="N39" s="109">
        <f t="shared" si="6"/>
        <v>0.6067146283</v>
      </c>
      <c r="O39" s="119">
        <f t="shared" si="7"/>
        <v>0.590960452</v>
      </c>
      <c r="P39" s="120">
        <f t="shared" si="8"/>
        <v>0.2730923695</v>
      </c>
      <c r="Q39" s="121">
        <f t="shared" si="9"/>
        <v>0.5159817352</v>
      </c>
      <c r="R39" s="122">
        <f t="shared" si="10"/>
        <v>0.6438848921</v>
      </c>
      <c r="S39" s="120">
        <f t="shared" si="11"/>
        <v>0.6259887006</v>
      </c>
      <c r="T39" s="121">
        <f t="shared" si="12"/>
        <v>0.3548022599</v>
      </c>
      <c r="U39" s="122">
        <f t="shared" si="13"/>
        <v>0.6101694915</v>
      </c>
      <c r="V39" s="123">
        <f t="shared" si="14"/>
        <v>8.764705882</v>
      </c>
      <c r="W39" s="124">
        <f t="shared" si="15"/>
        <v>0.1317829457</v>
      </c>
      <c r="X39" s="125">
        <f t="shared" si="16"/>
        <v>1.15503876</v>
      </c>
      <c r="Y39" s="123">
        <f t="shared" si="17"/>
        <v>1.286821705</v>
      </c>
      <c r="Z39" s="124">
        <f t="shared" si="18"/>
        <v>1.020547945</v>
      </c>
      <c r="AA39" s="125">
        <f t="shared" si="19"/>
        <v>16.35294118</v>
      </c>
      <c r="AB39" s="126">
        <f t="shared" si="20"/>
        <v>0.3932853717</v>
      </c>
      <c r="AC39" s="118"/>
      <c r="AD39" s="118"/>
      <c r="AE39" s="118"/>
    </row>
    <row r="40">
      <c r="A40" s="56">
        <v>39.0</v>
      </c>
      <c r="B40" s="2" t="s">
        <v>57</v>
      </c>
      <c r="C40" s="57">
        <v>28.0</v>
      </c>
      <c r="D40" s="58">
        <v>24.0</v>
      </c>
      <c r="E40" s="3">
        <v>123.0</v>
      </c>
      <c r="F40" s="4">
        <v>36.0</v>
      </c>
      <c r="G40" s="5">
        <v>54.0</v>
      </c>
      <c r="H40" s="6">
        <v>28.0</v>
      </c>
      <c r="I40" s="104">
        <f t="shared" si="1"/>
        <v>0.5384615385</v>
      </c>
      <c r="J40" s="105">
        <f t="shared" si="2"/>
        <v>0.7735849057</v>
      </c>
      <c r="K40" s="106">
        <f t="shared" si="3"/>
        <v>0.6585365854</v>
      </c>
      <c r="L40" s="107">
        <f t="shared" si="4"/>
        <v>0.7156398104</v>
      </c>
      <c r="M40" s="108">
        <f t="shared" si="5"/>
        <v>0.6119402985</v>
      </c>
      <c r="N40" s="109">
        <f t="shared" si="6"/>
        <v>0.734439834</v>
      </c>
      <c r="O40" s="119">
        <f t="shared" si="7"/>
        <v>0.6996587031</v>
      </c>
      <c r="P40" s="120">
        <f t="shared" si="8"/>
        <v>0.3033175355</v>
      </c>
      <c r="Q40" s="121">
        <f t="shared" si="9"/>
        <v>0.4179104478</v>
      </c>
      <c r="R40" s="122">
        <f t="shared" si="10"/>
        <v>0.6265560166</v>
      </c>
      <c r="S40" s="120">
        <f t="shared" si="11"/>
        <v>0.6109215017</v>
      </c>
      <c r="T40" s="121">
        <f t="shared" si="12"/>
        <v>0.4027303754</v>
      </c>
      <c r="U40" s="122">
        <f t="shared" si="13"/>
        <v>0.6860068259</v>
      </c>
      <c r="V40" s="123">
        <f t="shared" si="14"/>
        <v>3.057692308</v>
      </c>
      <c r="W40" s="124">
        <f t="shared" si="15"/>
        <v>0.6341463415</v>
      </c>
      <c r="X40" s="125">
        <f t="shared" si="16"/>
        <v>1.93902439</v>
      </c>
      <c r="Y40" s="123">
        <f t="shared" si="17"/>
        <v>2.573170732</v>
      </c>
      <c r="Z40" s="124">
        <f t="shared" si="18"/>
        <v>1.186567164</v>
      </c>
      <c r="AA40" s="125">
        <f t="shared" si="19"/>
        <v>4.634615385</v>
      </c>
      <c r="AB40" s="126">
        <f t="shared" si="20"/>
        <v>0.265560166</v>
      </c>
      <c r="AC40" s="118"/>
      <c r="AD40" s="118"/>
      <c r="AE40" s="118"/>
    </row>
    <row r="41">
      <c r="A41" s="56">
        <v>40.0</v>
      </c>
      <c r="B41" s="2" t="s">
        <v>58</v>
      </c>
      <c r="C41" s="57" t="s">
        <v>366</v>
      </c>
      <c r="D41" s="58" t="s">
        <v>366</v>
      </c>
      <c r="E41" s="3">
        <v>149.0</v>
      </c>
      <c r="F41" s="4">
        <v>94.0</v>
      </c>
      <c r="G41" s="5">
        <v>23.0</v>
      </c>
      <c r="H41" s="6">
        <v>33.0</v>
      </c>
      <c r="I41" s="104" t="str">
        <f t="shared" si="1"/>
        <v>#VALUE!</v>
      </c>
      <c r="J41" s="105">
        <f t="shared" si="2"/>
        <v>0.6131687243</v>
      </c>
      <c r="K41" s="106">
        <f t="shared" si="3"/>
        <v>0.4107142857</v>
      </c>
      <c r="L41" s="107" t="str">
        <f t="shared" si="4"/>
        <v>#VALUE!</v>
      </c>
      <c r="M41" s="108" t="str">
        <f t="shared" si="5"/>
        <v>#VALUE!</v>
      </c>
      <c r="N41" s="109">
        <f t="shared" si="6"/>
        <v>0.5752508361</v>
      </c>
      <c r="O41" s="119" t="str">
        <f t="shared" si="7"/>
        <v>#VALUE!</v>
      </c>
      <c r="P41" s="120" t="str">
        <f t="shared" si="8"/>
        <v>#VALUE!</v>
      </c>
      <c r="Q41" s="121" t="str">
        <f t="shared" si="9"/>
        <v>#VALUE!</v>
      </c>
      <c r="R41" s="122">
        <f t="shared" si="10"/>
        <v>0.6086956522</v>
      </c>
      <c r="S41" s="120" t="str">
        <f t="shared" si="11"/>
        <v>#VALUE!</v>
      </c>
      <c r="T41" s="121" t="str">
        <f t="shared" si="12"/>
        <v>#VALUE!</v>
      </c>
      <c r="U41" s="122" t="str">
        <f t="shared" si="13"/>
        <v>#VALUE!</v>
      </c>
      <c r="V41" s="123" t="str">
        <f t="shared" si="14"/>
        <v>#VALUE!</v>
      </c>
      <c r="W41" s="124" t="str">
        <f t="shared" si="15"/>
        <v>#VALUE!</v>
      </c>
      <c r="X41" s="125">
        <f t="shared" si="16"/>
        <v>4.339285714</v>
      </c>
      <c r="Y41" s="123" t="str">
        <f t="shared" si="17"/>
        <v>#VALUE!</v>
      </c>
      <c r="Z41" s="124" t="str">
        <f t="shared" si="18"/>
        <v>#VALUE!</v>
      </c>
      <c r="AA41" s="125" t="str">
        <f t="shared" si="19"/>
        <v>#VALUE!</v>
      </c>
      <c r="AB41" s="126">
        <f t="shared" si="20"/>
        <v>0.4247491639</v>
      </c>
      <c r="AC41" s="118"/>
      <c r="AD41" s="118"/>
      <c r="AE41" s="118"/>
    </row>
    <row r="42">
      <c r="A42" s="56">
        <v>41.0</v>
      </c>
      <c r="B42" s="2" t="s">
        <v>59</v>
      </c>
      <c r="C42" s="57">
        <v>5.0</v>
      </c>
      <c r="D42" s="58">
        <v>8.0</v>
      </c>
      <c r="E42" s="3">
        <v>122.0</v>
      </c>
      <c r="F42" s="4">
        <v>79.0</v>
      </c>
      <c r="G42" s="5">
        <v>47.0</v>
      </c>
      <c r="H42" s="6">
        <v>85.0</v>
      </c>
      <c r="I42" s="104">
        <f t="shared" si="1"/>
        <v>0.3846153846</v>
      </c>
      <c r="J42" s="105">
        <f t="shared" si="2"/>
        <v>0.6069651741</v>
      </c>
      <c r="K42" s="106">
        <f t="shared" si="3"/>
        <v>0.3560606061</v>
      </c>
      <c r="L42" s="107">
        <f t="shared" si="4"/>
        <v>0.5934579439</v>
      </c>
      <c r="M42" s="108">
        <f t="shared" si="5"/>
        <v>0.3586206897</v>
      </c>
      <c r="N42" s="109">
        <f t="shared" si="6"/>
        <v>0.5075075075</v>
      </c>
      <c r="O42" s="119">
        <f t="shared" si="7"/>
        <v>0.5028901734</v>
      </c>
      <c r="P42" s="120">
        <f t="shared" si="8"/>
        <v>0.3925233645</v>
      </c>
      <c r="Q42" s="121">
        <f t="shared" si="9"/>
        <v>0.6206896552</v>
      </c>
      <c r="R42" s="122">
        <f t="shared" si="10"/>
        <v>0.6216216216</v>
      </c>
      <c r="S42" s="120">
        <f t="shared" si="11"/>
        <v>0.612716763</v>
      </c>
      <c r="T42" s="121">
        <f t="shared" si="12"/>
        <v>0.3786127168</v>
      </c>
      <c r="U42" s="122">
        <f t="shared" si="13"/>
        <v>0.5115606936</v>
      </c>
      <c r="V42" s="123">
        <f t="shared" si="14"/>
        <v>15.46153846</v>
      </c>
      <c r="W42" s="124">
        <f t="shared" si="15"/>
        <v>0.09848484848</v>
      </c>
      <c r="X42" s="125">
        <f t="shared" si="16"/>
        <v>1.522727273</v>
      </c>
      <c r="Y42" s="123">
        <f t="shared" si="17"/>
        <v>1.621212121</v>
      </c>
      <c r="Z42" s="124">
        <f t="shared" si="18"/>
        <v>1.386206897</v>
      </c>
      <c r="AA42" s="125">
        <f t="shared" si="19"/>
        <v>25.61538462</v>
      </c>
      <c r="AB42" s="126">
        <f t="shared" si="20"/>
        <v>0.4924924925</v>
      </c>
      <c r="AC42" s="118"/>
      <c r="AD42" s="118"/>
      <c r="AE42" s="118"/>
    </row>
    <row r="43">
      <c r="A43" s="56">
        <v>42.0</v>
      </c>
      <c r="B43" s="2" t="s">
        <v>60</v>
      </c>
      <c r="C43" s="57">
        <v>17.0</v>
      </c>
      <c r="D43" s="58">
        <v>24.0</v>
      </c>
      <c r="E43" s="3">
        <v>207.0</v>
      </c>
      <c r="F43" s="4">
        <v>99.0</v>
      </c>
      <c r="G43" s="5">
        <v>77.0</v>
      </c>
      <c r="H43" s="6">
        <v>129.0</v>
      </c>
      <c r="I43" s="104">
        <f t="shared" si="1"/>
        <v>0.4146341463</v>
      </c>
      <c r="J43" s="105">
        <f t="shared" si="2"/>
        <v>0.6764705882</v>
      </c>
      <c r="K43" s="106">
        <f t="shared" si="3"/>
        <v>0.3737864078</v>
      </c>
      <c r="L43" s="107">
        <f t="shared" si="4"/>
        <v>0.6455331412</v>
      </c>
      <c r="M43" s="108">
        <f t="shared" si="5"/>
        <v>0.3805668016</v>
      </c>
      <c r="N43" s="109">
        <f t="shared" si="6"/>
        <v>0.5546875</v>
      </c>
      <c r="O43" s="119">
        <f t="shared" si="7"/>
        <v>0.5443037975</v>
      </c>
      <c r="P43" s="120">
        <f t="shared" si="8"/>
        <v>0.3342939481</v>
      </c>
      <c r="Q43" s="121">
        <f t="shared" si="9"/>
        <v>0.5910931174</v>
      </c>
      <c r="R43" s="122">
        <f t="shared" si="10"/>
        <v>0.65625</v>
      </c>
      <c r="S43" s="120">
        <f t="shared" si="11"/>
        <v>0.6383363472</v>
      </c>
      <c r="T43" s="121">
        <f t="shared" si="12"/>
        <v>0.349005425</v>
      </c>
      <c r="U43" s="122">
        <f t="shared" si="13"/>
        <v>0.5569620253</v>
      </c>
      <c r="V43" s="123">
        <f t="shared" si="14"/>
        <v>7.463414634</v>
      </c>
      <c r="W43" s="124">
        <f t="shared" si="15"/>
        <v>0.1990291262</v>
      </c>
      <c r="X43" s="125">
        <f t="shared" si="16"/>
        <v>1.485436893</v>
      </c>
      <c r="Y43" s="123">
        <f t="shared" si="17"/>
        <v>1.684466019</v>
      </c>
      <c r="Z43" s="124">
        <f t="shared" si="18"/>
        <v>1.238866397</v>
      </c>
      <c r="AA43" s="125">
        <f t="shared" si="19"/>
        <v>12.48780488</v>
      </c>
      <c r="AB43" s="126">
        <f t="shared" si="20"/>
        <v>0.4453125</v>
      </c>
      <c r="AC43" s="118"/>
      <c r="AD43" s="118"/>
      <c r="AE43" s="118"/>
    </row>
    <row r="44">
      <c r="A44" s="56">
        <v>43.0</v>
      </c>
      <c r="B44" s="2" t="s">
        <v>61</v>
      </c>
      <c r="C44" s="57">
        <v>28.0</v>
      </c>
      <c r="D44" s="58">
        <v>33.0</v>
      </c>
      <c r="E44" s="3">
        <v>282.0</v>
      </c>
      <c r="F44" s="4">
        <v>90.0</v>
      </c>
      <c r="G44" s="5">
        <v>93.0</v>
      </c>
      <c r="H44" s="6">
        <v>128.0</v>
      </c>
      <c r="I44" s="104">
        <f t="shared" si="1"/>
        <v>0.4590163934</v>
      </c>
      <c r="J44" s="105">
        <f t="shared" si="2"/>
        <v>0.7580645161</v>
      </c>
      <c r="K44" s="106">
        <f t="shared" si="3"/>
        <v>0.4208144796</v>
      </c>
      <c r="L44" s="107">
        <f t="shared" si="4"/>
        <v>0.7159353349</v>
      </c>
      <c r="M44" s="108">
        <f t="shared" si="5"/>
        <v>0.4290780142</v>
      </c>
      <c r="N44" s="109">
        <f t="shared" si="6"/>
        <v>0.6323777403</v>
      </c>
      <c r="O44" s="119">
        <f t="shared" si="7"/>
        <v>0.6162079511</v>
      </c>
      <c r="P44" s="120">
        <f t="shared" si="8"/>
        <v>0.272517321</v>
      </c>
      <c r="Q44" s="121">
        <f t="shared" si="9"/>
        <v>0.5531914894</v>
      </c>
      <c r="R44" s="122">
        <f t="shared" si="10"/>
        <v>0.6913996627</v>
      </c>
      <c r="S44" s="120">
        <f t="shared" si="11"/>
        <v>0.6697247706</v>
      </c>
      <c r="T44" s="121">
        <f t="shared" si="12"/>
        <v>0.3226299694</v>
      </c>
      <c r="U44" s="122">
        <f t="shared" si="13"/>
        <v>0.623853211</v>
      </c>
      <c r="V44" s="123">
        <f t="shared" si="14"/>
        <v>6.098360656</v>
      </c>
      <c r="W44" s="124">
        <f t="shared" si="15"/>
        <v>0.2760180995</v>
      </c>
      <c r="X44" s="125">
        <f t="shared" si="16"/>
        <v>1.683257919</v>
      </c>
      <c r="Y44" s="123">
        <f t="shared" si="17"/>
        <v>1.959276018</v>
      </c>
      <c r="Z44" s="124">
        <f t="shared" si="18"/>
        <v>1.319148936</v>
      </c>
      <c r="AA44" s="125">
        <f t="shared" si="19"/>
        <v>9.721311475</v>
      </c>
      <c r="AB44" s="126">
        <f t="shared" si="20"/>
        <v>0.3676222597</v>
      </c>
      <c r="AC44" s="118"/>
      <c r="AD44" s="118"/>
      <c r="AE44" s="118"/>
    </row>
    <row r="45">
      <c r="A45" s="56">
        <v>44.0</v>
      </c>
      <c r="B45" s="2" t="s">
        <v>62</v>
      </c>
      <c r="C45" s="57">
        <v>41.0</v>
      </c>
      <c r="D45" s="58">
        <v>60.0</v>
      </c>
      <c r="E45" s="3">
        <v>386.0</v>
      </c>
      <c r="F45" s="4">
        <v>192.0</v>
      </c>
      <c r="G45" s="5">
        <v>222.0</v>
      </c>
      <c r="H45" s="6">
        <v>244.0</v>
      </c>
      <c r="I45" s="104">
        <f t="shared" si="1"/>
        <v>0.4059405941</v>
      </c>
      <c r="J45" s="105">
        <f t="shared" si="2"/>
        <v>0.6678200692</v>
      </c>
      <c r="K45" s="106">
        <f t="shared" si="3"/>
        <v>0.4763948498</v>
      </c>
      <c r="L45" s="107">
        <f t="shared" si="4"/>
        <v>0.6288659794</v>
      </c>
      <c r="M45" s="108">
        <f t="shared" si="5"/>
        <v>0.4638447972</v>
      </c>
      <c r="N45" s="109">
        <f t="shared" si="6"/>
        <v>0.5823754789</v>
      </c>
      <c r="O45" s="119">
        <f t="shared" si="7"/>
        <v>0.5668122271</v>
      </c>
      <c r="P45" s="120">
        <f t="shared" si="8"/>
        <v>0.3431516937</v>
      </c>
      <c r="Q45" s="121">
        <f t="shared" si="9"/>
        <v>0.5026455026</v>
      </c>
      <c r="R45" s="122">
        <f t="shared" si="10"/>
        <v>0.6034482759</v>
      </c>
      <c r="S45" s="120">
        <f t="shared" si="11"/>
        <v>0.5860262009</v>
      </c>
      <c r="T45" s="121">
        <f t="shared" si="12"/>
        <v>0.3973799127</v>
      </c>
      <c r="U45" s="122">
        <f t="shared" si="13"/>
        <v>0.5834061135</v>
      </c>
      <c r="V45" s="123">
        <f t="shared" si="14"/>
        <v>5.722772277</v>
      </c>
      <c r="W45" s="124">
        <f t="shared" si="15"/>
        <v>0.2167381974</v>
      </c>
      <c r="X45" s="125">
        <f t="shared" si="16"/>
        <v>1.240343348</v>
      </c>
      <c r="Y45" s="123">
        <f t="shared" si="17"/>
        <v>1.457081545</v>
      </c>
      <c r="Z45" s="124">
        <f t="shared" si="18"/>
        <v>1.019400353</v>
      </c>
      <c r="AA45" s="125">
        <f t="shared" si="19"/>
        <v>10.33663366</v>
      </c>
      <c r="AB45" s="126">
        <f t="shared" si="20"/>
        <v>0.4176245211</v>
      </c>
      <c r="AC45" s="118"/>
      <c r="AD45" s="118"/>
      <c r="AE45" s="118"/>
    </row>
    <row r="46">
      <c r="A46" s="56">
        <v>45.0</v>
      </c>
      <c r="B46" s="2" t="s">
        <v>63</v>
      </c>
      <c r="C46" s="57">
        <v>31.0</v>
      </c>
      <c r="D46" s="58">
        <v>83.0</v>
      </c>
      <c r="E46" s="3">
        <v>480.0</v>
      </c>
      <c r="F46" s="4">
        <v>332.0</v>
      </c>
      <c r="G46" s="5">
        <v>245.0</v>
      </c>
      <c r="H46" s="6">
        <v>611.0</v>
      </c>
      <c r="I46" s="104">
        <f t="shared" si="1"/>
        <v>0.2719298246</v>
      </c>
      <c r="J46" s="105">
        <f t="shared" si="2"/>
        <v>0.5911330049</v>
      </c>
      <c r="K46" s="106">
        <f t="shared" si="3"/>
        <v>0.2862149533</v>
      </c>
      <c r="L46" s="107">
        <f t="shared" si="4"/>
        <v>0.5518358531</v>
      </c>
      <c r="M46" s="108">
        <f t="shared" si="5"/>
        <v>0.2845360825</v>
      </c>
      <c r="N46" s="109">
        <f t="shared" si="6"/>
        <v>0.4346522782</v>
      </c>
      <c r="O46" s="119">
        <f t="shared" si="7"/>
        <v>0.4242424242</v>
      </c>
      <c r="P46" s="120">
        <f t="shared" si="8"/>
        <v>0.3920086393</v>
      </c>
      <c r="Q46" s="121">
        <f t="shared" si="9"/>
        <v>0.6618556701</v>
      </c>
      <c r="R46" s="122">
        <f t="shared" si="10"/>
        <v>0.6540767386</v>
      </c>
      <c r="S46" s="120">
        <f t="shared" si="11"/>
        <v>0.6296296296</v>
      </c>
      <c r="T46" s="121">
        <f t="shared" si="12"/>
        <v>0.3411896745</v>
      </c>
      <c r="U46" s="122">
        <f t="shared" si="13"/>
        <v>0.4534231201</v>
      </c>
      <c r="V46" s="123">
        <f t="shared" si="14"/>
        <v>7.122807018</v>
      </c>
      <c r="W46" s="124">
        <f t="shared" si="15"/>
        <v>0.1331775701</v>
      </c>
      <c r="X46" s="125">
        <f t="shared" si="16"/>
        <v>0.9485981308</v>
      </c>
      <c r="Y46" s="123">
        <f t="shared" si="17"/>
        <v>1.081775701</v>
      </c>
      <c r="Z46" s="124">
        <f t="shared" si="18"/>
        <v>0.8371134021</v>
      </c>
      <c r="AA46" s="125">
        <f t="shared" si="19"/>
        <v>14.63157895</v>
      </c>
      <c r="AB46" s="126">
        <f t="shared" si="20"/>
        <v>0.5653477218</v>
      </c>
      <c r="AC46" s="118"/>
      <c r="AD46" s="118"/>
      <c r="AE46" s="118"/>
    </row>
    <row r="47">
      <c r="A47" s="56">
        <v>46.0</v>
      </c>
      <c r="B47" s="2" t="s">
        <v>64</v>
      </c>
      <c r="C47" s="57">
        <v>19.0</v>
      </c>
      <c r="D47" s="58">
        <v>27.0</v>
      </c>
      <c r="E47" s="3">
        <v>143.0</v>
      </c>
      <c r="F47" s="4">
        <v>41.0</v>
      </c>
      <c r="G47" s="5">
        <v>54.0</v>
      </c>
      <c r="H47" s="6">
        <v>72.0</v>
      </c>
      <c r="I47" s="104">
        <f t="shared" si="1"/>
        <v>0.4130434783</v>
      </c>
      <c r="J47" s="105">
        <f t="shared" si="2"/>
        <v>0.777173913</v>
      </c>
      <c r="K47" s="106">
        <f t="shared" si="3"/>
        <v>0.4285714286</v>
      </c>
      <c r="L47" s="107">
        <f t="shared" si="4"/>
        <v>0.7043478261</v>
      </c>
      <c r="M47" s="108">
        <f t="shared" si="5"/>
        <v>0.4244186047</v>
      </c>
      <c r="N47" s="109">
        <f t="shared" si="6"/>
        <v>0.635483871</v>
      </c>
      <c r="O47" s="119">
        <f t="shared" si="7"/>
        <v>0.606741573</v>
      </c>
      <c r="P47" s="120">
        <f t="shared" si="8"/>
        <v>0.2608695652</v>
      </c>
      <c r="Q47" s="121">
        <f t="shared" si="9"/>
        <v>0.5290697674</v>
      </c>
      <c r="R47" s="122">
        <f t="shared" si="10"/>
        <v>0.6935483871</v>
      </c>
      <c r="S47" s="120">
        <f t="shared" si="11"/>
        <v>0.6573033708</v>
      </c>
      <c r="T47" s="121">
        <f t="shared" si="12"/>
        <v>0.3202247191</v>
      </c>
      <c r="U47" s="122">
        <f t="shared" si="13"/>
        <v>0.6292134831</v>
      </c>
      <c r="V47" s="123">
        <f t="shared" si="14"/>
        <v>4</v>
      </c>
      <c r="W47" s="124">
        <f t="shared" si="15"/>
        <v>0.3650793651</v>
      </c>
      <c r="X47" s="125">
        <f t="shared" si="16"/>
        <v>1.46031746</v>
      </c>
      <c r="Y47" s="123">
        <f t="shared" si="17"/>
        <v>1.825396825</v>
      </c>
      <c r="Z47" s="124">
        <f t="shared" si="18"/>
        <v>1.069767442</v>
      </c>
      <c r="AA47" s="125">
        <f t="shared" si="19"/>
        <v>6.739130435</v>
      </c>
      <c r="AB47" s="126">
        <f t="shared" si="20"/>
        <v>0.364516129</v>
      </c>
      <c r="AC47" s="118"/>
      <c r="AD47" s="118"/>
      <c r="AE47" s="118"/>
    </row>
    <row r="48">
      <c r="A48" s="56">
        <v>47.0</v>
      </c>
      <c r="B48" s="2" t="s">
        <v>65</v>
      </c>
      <c r="C48" s="57">
        <v>11.0</v>
      </c>
      <c r="D48" s="58">
        <v>41.0</v>
      </c>
      <c r="E48" s="3">
        <v>147.0</v>
      </c>
      <c r="F48" s="4">
        <v>102.0</v>
      </c>
      <c r="G48" s="5">
        <v>96.0</v>
      </c>
      <c r="H48" s="6">
        <v>152.0</v>
      </c>
      <c r="I48" s="104">
        <f t="shared" si="1"/>
        <v>0.2115384615</v>
      </c>
      <c r="J48" s="105">
        <f t="shared" si="2"/>
        <v>0.5903614458</v>
      </c>
      <c r="K48" s="106">
        <f t="shared" si="3"/>
        <v>0.3870967742</v>
      </c>
      <c r="L48" s="107">
        <f t="shared" si="4"/>
        <v>0.5249169435</v>
      </c>
      <c r="M48" s="108">
        <f t="shared" si="5"/>
        <v>0.3566666667</v>
      </c>
      <c r="N48" s="109">
        <f t="shared" si="6"/>
        <v>0.4889336016</v>
      </c>
      <c r="O48" s="119">
        <f t="shared" si="7"/>
        <v>0.4626593807</v>
      </c>
      <c r="P48" s="120">
        <f t="shared" si="8"/>
        <v>0.3754152824</v>
      </c>
      <c r="Q48" s="121">
        <f t="shared" si="9"/>
        <v>0.5433333333</v>
      </c>
      <c r="R48" s="122">
        <f t="shared" si="10"/>
        <v>0.6016096579</v>
      </c>
      <c r="S48" s="120">
        <f t="shared" si="11"/>
        <v>0.5646630237</v>
      </c>
      <c r="T48" s="121">
        <f t="shared" si="12"/>
        <v>0.3806921676</v>
      </c>
      <c r="U48" s="122">
        <f t="shared" si="13"/>
        <v>0.5173041894</v>
      </c>
      <c r="V48" s="123">
        <f t="shared" si="14"/>
        <v>4.788461538</v>
      </c>
      <c r="W48" s="124">
        <f t="shared" si="15"/>
        <v>0.2096774194</v>
      </c>
      <c r="X48" s="125">
        <f t="shared" si="16"/>
        <v>1.004032258</v>
      </c>
      <c r="Y48" s="123">
        <f t="shared" si="17"/>
        <v>1.213709677</v>
      </c>
      <c r="Z48" s="124">
        <f t="shared" si="18"/>
        <v>0.83</v>
      </c>
      <c r="AA48" s="125">
        <f t="shared" si="19"/>
        <v>9.557692308</v>
      </c>
      <c r="AB48" s="126">
        <f t="shared" si="20"/>
        <v>0.5110663984</v>
      </c>
      <c r="AC48" s="118"/>
      <c r="AD48" s="118"/>
      <c r="AE48" s="118"/>
    </row>
    <row r="49">
      <c r="A49" s="56">
        <v>48.0</v>
      </c>
      <c r="B49" s="2" t="s">
        <v>66</v>
      </c>
      <c r="C49" s="57">
        <v>8.0</v>
      </c>
      <c r="D49" s="58">
        <v>26.0</v>
      </c>
      <c r="E49" s="3">
        <v>142.0</v>
      </c>
      <c r="F49" s="4">
        <v>93.0</v>
      </c>
      <c r="G49" s="5">
        <v>59.0</v>
      </c>
      <c r="H49" s="6">
        <v>156.0</v>
      </c>
      <c r="I49" s="104">
        <f t="shared" si="1"/>
        <v>0.2352941176</v>
      </c>
      <c r="J49" s="105">
        <f t="shared" si="2"/>
        <v>0.6042553191</v>
      </c>
      <c r="K49" s="106">
        <f t="shared" si="3"/>
        <v>0.2744186047</v>
      </c>
      <c r="L49" s="107">
        <f t="shared" si="4"/>
        <v>0.5576208178</v>
      </c>
      <c r="M49" s="108">
        <f t="shared" si="5"/>
        <v>0.2690763052</v>
      </c>
      <c r="N49" s="109">
        <f t="shared" si="6"/>
        <v>0.4466666667</v>
      </c>
      <c r="O49" s="119">
        <f t="shared" si="7"/>
        <v>0.4318181818</v>
      </c>
      <c r="P49" s="120">
        <f t="shared" si="8"/>
        <v>0.375464684</v>
      </c>
      <c r="Q49" s="121">
        <f t="shared" si="9"/>
        <v>0.6586345382</v>
      </c>
      <c r="R49" s="122">
        <f t="shared" si="10"/>
        <v>0.6622222222</v>
      </c>
      <c r="S49" s="120">
        <f t="shared" si="11"/>
        <v>0.632231405</v>
      </c>
      <c r="T49" s="121">
        <f t="shared" si="12"/>
        <v>0.3305785124</v>
      </c>
      <c r="U49" s="122">
        <f t="shared" si="13"/>
        <v>0.4690082645</v>
      </c>
      <c r="V49" s="123">
        <f t="shared" si="14"/>
        <v>6.911764706</v>
      </c>
      <c r="W49" s="124">
        <f t="shared" si="15"/>
        <v>0.1581395349</v>
      </c>
      <c r="X49" s="125">
        <f t="shared" si="16"/>
        <v>1.093023256</v>
      </c>
      <c r="Y49" s="123">
        <f t="shared" si="17"/>
        <v>1.251162791</v>
      </c>
      <c r="Z49" s="124">
        <f t="shared" si="18"/>
        <v>0.9437751004</v>
      </c>
      <c r="AA49" s="125">
        <f t="shared" si="19"/>
        <v>13.23529412</v>
      </c>
      <c r="AB49" s="126">
        <f t="shared" si="20"/>
        <v>0.5533333333</v>
      </c>
      <c r="AC49" s="118"/>
      <c r="AD49" s="118"/>
      <c r="AE49" s="118"/>
    </row>
    <row r="50">
      <c r="A50" s="56">
        <v>49.0</v>
      </c>
      <c r="B50" s="2" t="s">
        <v>67</v>
      </c>
      <c r="C50" s="57">
        <v>55.0</v>
      </c>
      <c r="D50" s="58">
        <v>59.0</v>
      </c>
      <c r="E50" s="3">
        <v>363.0</v>
      </c>
      <c r="F50" s="4">
        <v>152.0</v>
      </c>
      <c r="G50" s="5">
        <v>178.0</v>
      </c>
      <c r="H50" s="6">
        <v>182.0</v>
      </c>
      <c r="I50" s="104">
        <f t="shared" si="1"/>
        <v>0.4824561404</v>
      </c>
      <c r="J50" s="105">
        <f t="shared" si="2"/>
        <v>0.7048543689</v>
      </c>
      <c r="K50" s="106">
        <f t="shared" si="3"/>
        <v>0.4944444444</v>
      </c>
      <c r="L50" s="107">
        <f t="shared" si="4"/>
        <v>0.6645468998</v>
      </c>
      <c r="M50" s="108">
        <f t="shared" si="5"/>
        <v>0.4915611814</v>
      </c>
      <c r="N50" s="109">
        <f t="shared" si="6"/>
        <v>0.6182857143</v>
      </c>
      <c r="O50" s="119">
        <f t="shared" si="7"/>
        <v>0.6026289181</v>
      </c>
      <c r="P50" s="120">
        <f t="shared" si="8"/>
        <v>0.3290937997</v>
      </c>
      <c r="Q50" s="121">
        <f t="shared" si="9"/>
        <v>0.5</v>
      </c>
      <c r="R50" s="122">
        <f t="shared" si="10"/>
        <v>0.6228571429</v>
      </c>
      <c r="S50" s="120">
        <f t="shared" si="11"/>
        <v>0.6066734075</v>
      </c>
      <c r="T50" s="121">
        <f t="shared" si="12"/>
        <v>0.3892821031</v>
      </c>
      <c r="U50" s="122">
        <f t="shared" si="13"/>
        <v>0.6066734075</v>
      </c>
      <c r="V50" s="123">
        <f t="shared" si="14"/>
        <v>4.51754386</v>
      </c>
      <c r="W50" s="124">
        <f t="shared" si="15"/>
        <v>0.3166666667</v>
      </c>
      <c r="X50" s="125">
        <f t="shared" si="16"/>
        <v>1.430555556</v>
      </c>
      <c r="Y50" s="123">
        <f t="shared" si="17"/>
        <v>1.747222222</v>
      </c>
      <c r="Z50" s="124">
        <f t="shared" si="18"/>
        <v>1.08649789</v>
      </c>
      <c r="AA50" s="125">
        <f t="shared" si="19"/>
        <v>7.675438596</v>
      </c>
      <c r="AB50" s="126">
        <f t="shared" si="20"/>
        <v>0.3817142857</v>
      </c>
      <c r="AC50" s="118"/>
      <c r="AD50" s="118"/>
      <c r="AE50" s="118"/>
    </row>
    <row r="51">
      <c r="A51" s="56">
        <v>50.0</v>
      </c>
      <c r="B51" s="2" t="s">
        <v>68</v>
      </c>
      <c r="C51" s="57">
        <v>8.0</v>
      </c>
      <c r="D51" s="58">
        <v>20.0</v>
      </c>
      <c r="E51" s="3">
        <v>134.0</v>
      </c>
      <c r="F51" s="4">
        <v>126.0</v>
      </c>
      <c r="G51" s="5">
        <v>58.0</v>
      </c>
      <c r="H51" s="6">
        <v>124.0</v>
      </c>
      <c r="I51" s="104">
        <f t="shared" si="1"/>
        <v>0.2857142857</v>
      </c>
      <c r="J51" s="105">
        <f t="shared" si="2"/>
        <v>0.5153846154</v>
      </c>
      <c r="K51" s="106">
        <f t="shared" si="3"/>
        <v>0.3186813187</v>
      </c>
      <c r="L51" s="107">
        <f t="shared" si="4"/>
        <v>0.4930555556</v>
      </c>
      <c r="M51" s="108">
        <f t="shared" si="5"/>
        <v>0.3142857143</v>
      </c>
      <c r="N51" s="109">
        <f t="shared" si="6"/>
        <v>0.4343891403</v>
      </c>
      <c r="O51" s="119">
        <f t="shared" si="7"/>
        <v>0.4255319149</v>
      </c>
      <c r="P51" s="120">
        <f t="shared" si="8"/>
        <v>0.4652777778</v>
      </c>
      <c r="Q51" s="121">
        <f t="shared" si="9"/>
        <v>0.6285714286</v>
      </c>
      <c r="R51" s="122">
        <f t="shared" si="10"/>
        <v>0.5837104072</v>
      </c>
      <c r="S51" s="120">
        <f t="shared" si="11"/>
        <v>0.5659574468</v>
      </c>
      <c r="T51" s="121">
        <f t="shared" si="12"/>
        <v>0.4085106383</v>
      </c>
      <c r="U51" s="122">
        <f t="shared" si="13"/>
        <v>0.4510638298</v>
      </c>
      <c r="V51" s="123">
        <f t="shared" si="14"/>
        <v>9.285714286</v>
      </c>
      <c r="W51" s="124">
        <f t="shared" si="15"/>
        <v>0.1538461538</v>
      </c>
      <c r="X51" s="125">
        <f t="shared" si="16"/>
        <v>1.428571429</v>
      </c>
      <c r="Y51" s="123">
        <f t="shared" si="17"/>
        <v>1.582417582</v>
      </c>
      <c r="Z51" s="124">
        <f t="shared" si="18"/>
        <v>1.238095238</v>
      </c>
      <c r="AA51" s="125">
        <f t="shared" si="19"/>
        <v>15.78571429</v>
      </c>
      <c r="AB51" s="126">
        <f t="shared" si="20"/>
        <v>0.5656108597</v>
      </c>
      <c r="AC51" s="118"/>
      <c r="AD51" s="118"/>
      <c r="AE51" s="118"/>
    </row>
    <row r="52">
      <c r="A52" s="56">
        <v>51.0</v>
      </c>
      <c r="B52" s="2" t="s">
        <v>69</v>
      </c>
      <c r="C52" s="57">
        <v>18.0</v>
      </c>
      <c r="D52" s="58">
        <v>22.0</v>
      </c>
      <c r="E52" s="3">
        <v>143.0</v>
      </c>
      <c r="F52" s="4">
        <v>31.0</v>
      </c>
      <c r="G52" s="5">
        <v>56.0</v>
      </c>
      <c r="H52" s="6">
        <v>59.0</v>
      </c>
      <c r="I52" s="104">
        <f t="shared" si="1"/>
        <v>0.45</v>
      </c>
      <c r="J52" s="105">
        <f t="shared" si="2"/>
        <v>0.8218390805</v>
      </c>
      <c r="K52" s="106">
        <f t="shared" si="3"/>
        <v>0.4869565217</v>
      </c>
      <c r="L52" s="107">
        <f t="shared" si="4"/>
        <v>0.7523364486</v>
      </c>
      <c r="M52" s="108">
        <f t="shared" si="5"/>
        <v>0.4774193548</v>
      </c>
      <c r="N52" s="109">
        <f t="shared" si="6"/>
        <v>0.6885813149</v>
      </c>
      <c r="O52" s="119">
        <f t="shared" si="7"/>
        <v>0.6595744681</v>
      </c>
      <c r="P52" s="120">
        <f t="shared" si="8"/>
        <v>0.2289719626</v>
      </c>
      <c r="Q52" s="121">
        <f t="shared" si="9"/>
        <v>0.4967741935</v>
      </c>
      <c r="R52" s="122">
        <f t="shared" si="10"/>
        <v>0.6989619377</v>
      </c>
      <c r="S52" s="120">
        <f t="shared" si="11"/>
        <v>0.6686930091</v>
      </c>
      <c r="T52" s="121">
        <f t="shared" si="12"/>
        <v>0.3191489362</v>
      </c>
      <c r="U52" s="122">
        <f t="shared" si="13"/>
        <v>0.6717325228</v>
      </c>
      <c r="V52" s="123">
        <f t="shared" si="14"/>
        <v>4.35</v>
      </c>
      <c r="W52" s="124">
        <f t="shared" si="15"/>
        <v>0.347826087</v>
      </c>
      <c r="X52" s="125">
        <f t="shared" si="16"/>
        <v>1.513043478</v>
      </c>
      <c r="Y52" s="123">
        <f t="shared" si="17"/>
        <v>1.860869565</v>
      </c>
      <c r="Z52" s="124">
        <f t="shared" si="18"/>
        <v>1.122580645</v>
      </c>
      <c r="AA52" s="125">
        <f t="shared" si="19"/>
        <v>7.225</v>
      </c>
      <c r="AB52" s="126">
        <f t="shared" si="20"/>
        <v>0.3114186851</v>
      </c>
      <c r="AC52" s="118"/>
      <c r="AD52" s="118"/>
      <c r="AE52" s="118"/>
    </row>
    <row r="53">
      <c r="A53" s="56">
        <v>52.0</v>
      </c>
      <c r="B53" s="2" t="s">
        <v>70</v>
      </c>
      <c r="C53" s="57">
        <v>5.0</v>
      </c>
      <c r="D53" s="58">
        <v>27.0</v>
      </c>
      <c r="E53" s="3">
        <v>229.0</v>
      </c>
      <c r="F53" s="4">
        <v>109.0</v>
      </c>
      <c r="G53" s="5">
        <v>104.0</v>
      </c>
      <c r="H53" s="6">
        <v>157.0</v>
      </c>
      <c r="I53" s="104">
        <f t="shared" si="1"/>
        <v>0.15625</v>
      </c>
      <c r="J53" s="105">
        <f t="shared" si="2"/>
        <v>0.6775147929</v>
      </c>
      <c r="K53" s="106">
        <f t="shared" si="3"/>
        <v>0.398467433</v>
      </c>
      <c r="L53" s="107">
        <f t="shared" si="4"/>
        <v>0.6324324324</v>
      </c>
      <c r="M53" s="108">
        <f t="shared" si="5"/>
        <v>0.3720136519</v>
      </c>
      <c r="N53" s="109">
        <f t="shared" si="6"/>
        <v>0.5559265442</v>
      </c>
      <c r="O53" s="119">
        <f t="shared" si="7"/>
        <v>0.5356576862</v>
      </c>
      <c r="P53" s="120">
        <f t="shared" si="8"/>
        <v>0.3081081081</v>
      </c>
      <c r="Q53" s="121">
        <f t="shared" si="9"/>
        <v>0.5529010239</v>
      </c>
      <c r="R53" s="122">
        <f t="shared" si="10"/>
        <v>0.6444073456</v>
      </c>
      <c r="S53" s="120">
        <f t="shared" si="11"/>
        <v>0.6196513471</v>
      </c>
      <c r="T53" s="121">
        <f t="shared" si="12"/>
        <v>0.3454833597</v>
      </c>
      <c r="U53" s="122">
        <f t="shared" si="13"/>
        <v>0.5705229794</v>
      </c>
      <c r="V53" s="123">
        <f t="shared" si="14"/>
        <v>10.5625</v>
      </c>
      <c r="W53" s="124">
        <f t="shared" si="15"/>
        <v>0.122605364</v>
      </c>
      <c r="X53" s="125">
        <f t="shared" si="16"/>
        <v>1.295019157</v>
      </c>
      <c r="Y53" s="123">
        <f t="shared" si="17"/>
        <v>1.417624521</v>
      </c>
      <c r="Z53" s="124">
        <f t="shared" si="18"/>
        <v>1.153583618</v>
      </c>
      <c r="AA53" s="125">
        <f t="shared" si="19"/>
        <v>18.71875</v>
      </c>
      <c r="AB53" s="126">
        <f t="shared" si="20"/>
        <v>0.4440734558</v>
      </c>
      <c r="AC53" s="118"/>
      <c r="AD53" s="118"/>
      <c r="AE53" s="118"/>
    </row>
    <row r="54">
      <c r="A54" s="56">
        <v>53.0</v>
      </c>
      <c r="B54" s="2" t="s">
        <v>71</v>
      </c>
      <c r="C54" s="57">
        <v>11.0</v>
      </c>
      <c r="D54" s="58">
        <v>20.0</v>
      </c>
      <c r="E54" s="3">
        <v>260.0</v>
      </c>
      <c r="F54" s="4">
        <v>120.0</v>
      </c>
      <c r="G54" s="5">
        <v>115.0</v>
      </c>
      <c r="H54" s="6">
        <v>203.0</v>
      </c>
      <c r="I54" s="104">
        <f t="shared" si="1"/>
        <v>0.3548387097</v>
      </c>
      <c r="J54" s="105">
        <f t="shared" si="2"/>
        <v>0.6842105263</v>
      </c>
      <c r="K54" s="106">
        <f t="shared" si="3"/>
        <v>0.3616352201</v>
      </c>
      <c r="L54" s="107">
        <f t="shared" si="4"/>
        <v>0.6593673966</v>
      </c>
      <c r="M54" s="108">
        <f t="shared" si="5"/>
        <v>0.3610315186</v>
      </c>
      <c r="N54" s="109">
        <f t="shared" si="6"/>
        <v>0.5372492837</v>
      </c>
      <c r="O54" s="119">
        <f t="shared" si="7"/>
        <v>0.5294924554</v>
      </c>
      <c r="P54" s="120">
        <f t="shared" si="8"/>
        <v>0.3187347932</v>
      </c>
      <c r="Q54" s="121">
        <f t="shared" si="9"/>
        <v>0.6131805158</v>
      </c>
      <c r="R54" s="122">
        <f t="shared" si="10"/>
        <v>0.6633237822</v>
      </c>
      <c r="S54" s="120">
        <f t="shared" si="11"/>
        <v>0.6502057613</v>
      </c>
      <c r="T54" s="121">
        <f t="shared" si="12"/>
        <v>0.3374485597</v>
      </c>
      <c r="U54" s="122">
        <f t="shared" si="13"/>
        <v>0.5418381344</v>
      </c>
      <c r="V54" s="123">
        <f t="shared" si="14"/>
        <v>12.25806452</v>
      </c>
      <c r="W54" s="124">
        <f t="shared" si="15"/>
        <v>0.09748427673</v>
      </c>
      <c r="X54" s="125">
        <f t="shared" si="16"/>
        <v>1.194968553</v>
      </c>
      <c r="Y54" s="123">
        <f t="shared" si="17"/>
        <v>1.29245283</v>
      </c>
      <c r="Z54" s="124">
        <f t="shared" si="18"/>
        <v>1.088825215</v>
      </c>
      <c r="AA54" s="125">
        <f t="shared" si="19"/>
        <v>22.51612903</v>
      </c>
      <c r="AB54" s="126">
        <f t="shared" si="20"/>
        <v>0.4627507163</v>
      </c>
      <c r="AC54" s="118"/>
      <c r="AD54" s="118"/>
      <c r="AE54" s="118"/>
    </row>
    <row r="55">
      <c r="A55" s="56">
        <v>54.0</v>
      </c>
      <c r="B55" s="2" t="s">
        <v>72</v>
      </c>
      <c r="C55" s="57">
        <v>13.0</v>
      </c>
      <c r="D55" s="58">
        <v>36.0</v>
      </c>
      <c r="E55" s="3">
        <v>228.0</v>
      </c>
      <c r="F55" s="4">
        <v>123.0</v>
      </c>
      <c r="G55" s="5">
        <v>69.0</v>
      </c>
      <c r="H55" s="6">
        <v>119.0</v>
      </c>
      <c r="I55" s="104">
        <f t="shared" si="1"/>
        <v>0.2653061224</v>
      </c>
      <c r="J55" s="105">
        <f t="shared" si="2"/>
        <v>0.6495726496</v>
      </c>
      <c r="K55" s="106">
        <f t="shared" si="3"/>
        <v>0.3670212766</v>
      </c>
      <c r="L55" s="107">
        <f t="shared" si="4"/>
        <v>0.6025</v>
      </c>
      <c r="M55" s="108">
        <f t="shared" si="5"/>
        <v>0.3459915612</v>
      </c>
      <c r="N55" s="109">
        <f t="shared" si="6"/>
        <v>0.5510204082</v>
      </c>
      <c r="O55" s="119">
        <f t="shared" si="7"/>
        <v>0.5272108844</v>
      </c>
      <c r="P55" s="120">
        <f t="shared" si="8"/>
        <v>0.34</v>
      </c>
      <c r="Q55" s="121">
        <f t="shared" si="9"/>
        <v>0.5569620253</v>
      </c>
      <c r="R55" s="122">
        <f t="shared" si="10"/>
        <v>0.6437847866</v>
      </c>
      <c r="S55" s="120">
        <f t="shared" si="11"/>
        <v>0.612244898</v>
      </c>
      <c r="T55" s="121">
        <f t="shared" si="12"/>
        <v>0.3486394558</v>
      </c>
      <c r="U55" s="122">
        <f t="shared" si="13"/>
        <v>0.5663265306</v>
      </c>
      <c r="V55" s="123">
        <f t="shared" si="14"/>
        <v>7.163265306</v>
      </c>
      <c r="W55" s="124">
        <f t="shared" si="15"/>
        <v>0.2606382979</v>
      </c>
      <c r="X55" s="125">
        <f t="shared" si="16"/>
        <v>1.867021277</v>
      </c>
      <c r="Y55" s="123">
        <f t="shared" si="17"/>
        <v>2.127659574</v>
      </c>
      <c r="Z55" s="124">
        <f t="shared" si="18"/>
        <v>1.481012658</v>
      </c>
      <c r="AA55" s="125">
        <f t="shared" si="19"/>
        <v>11</v>
      </c>
      <c r="AB55" s="126">
        <f t="shared" si="20"/>
        <v>0.4489795918</v>
      </c>
      <c r="AC55" s="118"/>
      <c r="AD55" s="118"/>
      <c r="AE55" s="118"/>
    </row>
    <row r="56">
      <c r="A56" s="56">
        <v>55.0</v>
      </c>
      <c r="B56" s="2" t="s">
        <v>73</v>
      </c>
      <c r="C56" s="57">
        <v>8.0</v>
      </c>
      <c r="D56" s="58">
        <v>34.0</v>
      </c>
      <c r="E56" s="3">
        <v>157.0</v>
      </c>
      <c r="F56" s="4">
        <v>71.0</v>
      </c>
      <c r="G56" s="5">
        <v>105.0</v>
      </c>
      <c r="H56" s="6">
        <v>126.0</v>
      </c>
      <c r="I56" s="104">
        <f t="shared" si="1"/>
        <v>0.1904761905</v>
      </c>
      <c r="J56" s="105">
        <f t="shared" si="2"/>
        <v>0.6885964912</v>
      </c>
      <c r="K56" s="106">
        <f t="shared" si="3"/>
        <v>0.4545454545</v>
      </c>
      <c r="L56" s="107">
        <f t="shared" si="4"/>
        <v>0.6111111111</v>
      </c>
      <c r="M56" s="108">
        <f t="shared" si="5"/>
        <v>0.4139194139</v>
      </c>
      <c r="N56" s="109">
        <f t="shared" si="6"/>
        <v>0.5708061002</v>
      </c>
      <c r="O56" s="119">
        <f t="shared" si="7"/>
        <v>0.5389221557</v>
      </c>
      <c r="P56" s="120">
        <f t="shared" si="8"/>
        <v>0.2925925926</v>
      </c>
      <c r="Q56" s="121">
        <f t="shared" si="9"/>
        <v>0.4908424908</v>
      </c>
      <c r="R56" s="122">
        <f t="shared" si="10"/>
        <v>0.6165577342</v>
      </c>
      <c r="S56" s="120">
        <f t="shared" si="11"/>
        <v>0.5808383234</v>
      </c>
      <c r="T56" s="121">
        <f t="shared" si="12"/>
        <v>0.3672654691</v>
      </c>
      <c r="U56" s="122">
        <f t="shared" si="13"/>
        <v>0.5908183633</v>
      </c>
      <c r="V56" s="123">
        <f t="shared" si="14"/>
        <v>5.428571429</v>
      </c>
      <c r="W56" s="124">
        <f t="shared" si="15"/>
        <v>0.1818181818</v>
      </c>
      <c r="X56" s="125">
        <f t="shared" si="16"/>
        <v>0.987012987</v>
      </c>
      <c r="Y56" s="123">
        <f t="shared" si="17"/>
        <v>1.168831169</v>
      </c>
      <c r="Z56" s="124">
        <f t="shared" si="18"/>
        <v>0.8351648352</v>
      </c>
      <c r="AA56" s="125">
        <f t="shared" si="19"/>
        <v>10.92857143</v>
      </c>
      <c r="AB56" s="126">
        <f t="shared" si="20"/>
        <v>0.4291938998</v>
      </c>
      <c r="AC56" s="118"/>
      <c r="AD56" s="118"/>
      <c r="AE56" s="118"/>
    </row>
    <row r="57">
      <c r="A57" s="56">
        <v>56.0</v>
      </c>
      <c r="B57" s="2" t="s">
        <v>74</v>
      </c>
      <c r="C57" s="57">
        <v>7.0</v>
      </c>
      <c r="D57" s="58">
        <v>23.0</v>
      </c>
      <c r="E57" s="3">
        <v>325.0</v>
      </c>
      <c r="F57" s="4">
        <v>204.0</v>
      </c>
      <c r="G57" s="5">
        <v>125.0</v>
      </c>
      <c r="H57" s="6">
        <v>287.0</v>
      </c>
      <c r="I57" s="104">
        <f t="shared" si="1"/>
        <v>0.2333333333</v>
      </c>
      <c r="J57" s="105">
        <f t="shared" si="2"/>
        <v>0.6143667297</v>
      </c>
      <c r="K57" s="106">
        <f t="shared" si="3"/>
        <v>0.3033980583</v>
      </c>
      <c r="L57" s="107">
        <f t="shared" si="4"/>
        <v>0.5939177102</v>
      </c>
      <c r="M57" s="108">
        <f t="shared" si="5"/>
        <v>0.2986425339</v>
      </c>
      <c r="N57" s="109">
        <f t="shared" si="6"/>
        <v>0.4782146652</v>
      </c>
      <c r="O57" s="119">
        <f t="shared" si="7"/>
        <v>0.4706488157</v>
      </c>
      <c r="P57" s="120">
        <f t="shared" si="8"/>
        <v>0.3774597496</v>
      </c>
      <c r="Q57" s="121">
        <f t="shared" si="9"/>
        <v>0.665158371</v>
      </c>
      <c r="R57" s="122">
        <f t="shared" si="10"/>
        <v>0.6503719447</v>
      </c>
      <c r="S57" s="120">
        <f t="shared" si="11"/>
        <v>0.6374871267</v>
      </c>
      <c r="T57" s="121">
        <f t="shared" si="12"/>
        <v>0.3460350154</v>
      </c>
      <c r="U57" s="122">
        <f t="shared" si="13"/>
        <v>0.4871266735</v>
      </c>
      <c r="V57" s="123">
        <f t="shared" si="14"/>
        <v>17.63333333</v>
      </c>
      <c r="W57" s="124">
        <f t="shared" si="15"/>
        <v>0.07281553398</v>
      </c>
      <c r="X57" s="125">
        <f t="shared" si="16"/>
        <v>1.283980583</v>
      </c>
      <c r="Y57" s="123">
        <f t="shared" si="17"/>
        <v>1.356796117</v>
      </c>
      <c r="Z57" s="124">
        <f t="shared" si="18"/>
        <v>1.196832579</v>
      </c>
      <c r="AA57" s="125">
        <f t="shared" si="19"/>
        <v>31.36666667</v>
      </c>
      <c r="AB57" s="126">
        <f t="shared" si="20"/>
        <v>0.5217853348</v>
      </c>
      <c r="AC57" s="118"/>
      <c r="AD57" s="118"/>
      <c r="AE57" s="118"/>
    </row>
    <row r="58">
      <c r="A58" s="56">
        <v>57.0</v>
      </c>
      <c r="B58" s="2" t="s">
        <v>75</v>
      </c>
      <c r="C58" s="57">
        <v>58.0</v>
      </c>
      <c r="D58" s="58">
        <v>67.0</v>
      </c>
      <c r="E58" s="3">
        <v>304.0</v>
      </c>
      <c r="F58" s="4">
        <v>120.0</v>
      </c>
      <c r="G58" s="5">
        <v>153.0</v>
      </c>
      <c r="H58" s="6">
        <v>162.0</v>
      </c>
      <c r="I58" s="104">
        <f t="shared" si="1"/>
        <v>0.464</v>
      </c>
      <c r="J58" s="105">
        <f t="shared" si="2"/>
        <v>0.7169811321</v>
      </c>
      <c r="K58" s="106">
        <f t="shared" si="3"/>
        <v>0.4857142857</v>
      </c>
      <c r="L58" s="107">
        <f t="shared" si="4"/>
        <v>0.6593806922</v>
      </c>
      <c r="M58" s="108">
        <f t="shared" si="5"/>
        <v>0.4795454545</v>
      </c>
      <c r="N58" s="109">
        <f t="shared" si="6"/>
        <v>0.6184032476</v>
      </c>
      <c r="O58" s="119">
        <f t="shared" si="7"/>
        <v>0.5960648148</v>
      </c>
      <c r="P58" s="120">
        <f t="shared" si="8"/>
        <v>0.3242258652</v>
      </c>
      <c r="Q58" s="121">
        <f t="shared" si="9"/>
        <v>0.5</v>
      </c>
      <c r="R58" s="122">
        <f t="shared" si="10"/>
        <v>0.6305818674</v>
      </c>
      <c r="S58" s="120">
        <f t="shared" si="11"/>
        <v>0.6064814815</v>
      </c>
      <c r="T58" s="121">
        <f t="shared" si="12"/>
        <v>0.3831018519</v>
      </c>
      <c r="U58" s="122">
        <f t="shared" si="13"/>
        <v>0.6064814815</v>
      </c>
      <c r="V58" s="123">
        <f t="shared" si="14"/>
        <v>3.392</v>
      </c>
      <c r="W58" s="124">
        <f t="shared" si="15"/>
        <v>0.3968253968</v>
      </c>
      <c r="X58" s="125">
        <f t="shared" si="16"/>
        <v>1.346031746</v>
      </c>
      <c r="Y58" s="123">
        <f t="shared" si="17"/>
        <v>1.742857143</v>
      </c>
      <c r="Z58" s="124">
        <f t="shared" si="18"/>
        <v>0.9636363636</v>
      </c>
      <c r="AA58" s="125">
        <f t="shared" si="19"/>
        <v>5.912</v>
      </c>
      <c r="AB58" s="126">
        <f t="shared" si="20"/>
        <v>0.3815967524</v>
      </c>
      <c r="AC58" s="118"/>
      <c r="AD58" s="118"/>
      <c r="AE58" s="118"/>
    </row>
    <row r="59">
      <c r="A59" s="56">
        <v>58.0</v>
      </c>
      <c r="B59" s="2" t="s">
        <v>76</v>
      </c>
      <c r="C59" s="57">
        <v>26.0</v>
      </c>
      <c r="D59" s="58">
        <v>82.0</v>
      </c>
      <c r="E59" s="3">
        <v>426.0</v>
      </c>
      <c r="F59" s="4">
        <v>278.0</v>
      </c>
      <c r="G59" s="5">
        <v>276.0</v>
      </c>
      <c r="H59" s="6">
        <v>469.0</v>
      </c>
      <c r="I59" s="104">
        <f t="shared" si="1"/>
        <v>0.2407407407</v>
      </c>
      <c r="J59" s="105">
        <f t="shared" si="2"/>
        <v>0.6051136364</v>
      </c>
      <c r="K59" s="106">
        <f t="shared" si="3"/>
        <v>0.3704697987</v>
      </c>
      <c r="L59" s="107">
        <f t="shared" si="4"/>
        <v>0.5566502463</v>
      </c>
      <c r="M59" s="108">
        <f t="shared" si="5"/>
        <v>0.3540445487</v>
      </c>
      <c r="N59" s="109">
        <f t="shared" si="6"/>
        <v>0.4844720497</v>
      </c>
      <c r="O59" s="119">
        <f t="shared" si="7"/>
        <v>0.4675658317</v>
      </c>
      <c r="P59" s="120">
        <f t="shared" si="8"/>
        <v>0.3743842365</v>
      </c>
      <c r="Q59" s="121">
        <f t="shared" si="9"/>
        <v>0.5803048066</v>
      </c>
      <c r="R59" s="122">
        <f t="shared" si="10"/>
        <v>0.6176673568</v>
      </c>
      <c r="S59" s="120">
        <f t="shared" si="11"/>
        <v>0.591522158</v>
      </c>
      <c r="T59" s="121">
        <f t="shared" si="12"/>
        <v>0.3725112396</v>
      </c>
      <c r="U59" s="122">
        <f t="shared" si="13"/>
        <v>0.5035324342</v>
      </c>
      <c r="V59" s="123">
        <f t="shared" si="14"/>
        <v>6.518518519</v>
      </c>
      <c r="W59" s="124">
        <f t="shared" si="15"/>
        <v>0.144966443</v>
      </c>
      <c r="X59" s="125">
        <f t="shared" si="16"/>
        <v>0.944966443</v>
      </c>
      <c r="Y59" s="123">
        <f t="shared" si="17"/>
        <v>1.089932886</v>
      </c>
      <c r="Z59" s="124">
        <f t="shared" si="18"/>
        <v>0.8253223916</v>
      </c>
      <c r="AA59" s="125">
        <f t="shared" si="19"/>
        <v>13.41666667</v>
      </c>
      <c r="AB59" s="126">
        <f t="shared" si="20"/>
        <v>0.5155279503</v>
      </c>
      <c r="AC59" s="118"/>
      <c r="AD59" s="118"/>
      <c r="AE59" s="118"/>
    </row>
    <row r="60">
      <c r="A60" s="56">
        <v>59.0</v>
      </c>
      <c r="B60" s="2" t="s">
        <v>77</v>
      </c>
      <c r="C60" s="57">
        <v>3.0</v>
      </c>
      <c r="D60" s="58">
        <v>14.0</v>
      </c>
      <c r="E60" s="3">
        <v>162.0</v>
      </c>
      <c r="F60" s="4">
        <v>144.0</v>
      </c>
      <c r="G60" s="5">
        <v>39.0</v>
      </c>
      <c r="H60" s="6">
        <v>139.0</v>
      </c>
      <c r="I60" s="104">
        <f t="shared" si="1"/>
        <v>0.1764705882</v>
      </c>
      <c r="J60" s="105">
        <f t="shared" si="2"/>
        <v>0.5294117647</v>
      </c>
      <c r="K60" s="106">
        <f t="shared" si="3"/>
        <v>0.2191011236</v>
      </c>
      <c r="L60" s="107">
        <f t="shared" si="4"/>
        <v>0.5108359133</v>
      </c>
      <c r="M60" s="108">
        <f t="shared" si="5"/>
        <v>0.2153846154</v>
      </c>
      <c r="N60" s="109">
        <f t="shared" si="6"/>
        <v>0.4152892562</v>
      </c>
      <c r="O60" s="119">
        <f t="shared" si="7"/>
        <v>0.4071856287</v>
      </c>
      <c r="P60" s="120">
        <f t="shared" si="8"/>
        <v>0.4551083591</v>
      </c>
      <c r="Q60" s="121">
        <f t="shared" si="9"/>
        <v>0.7282051282</v>
      </c>
      <c r="R60" s="122">
        <f t="shared" si="10"/>
        <v>0.6219008264</v>
      </c>
      <c r="S60" s="120">
        <f t="shared" si="11"/>
        <v>0.6067864271</v>
      </c>
      <c r="T60" s="121">
        <f t="shared" si="12"/>
        <v>0.371257485</v>
      </c>
      <c r="U60" s="122">
        <f t="shared" si="13"/>
        <v>0.4291417166</v>
      </c>
      <c r="V60" s="123">
        <f t="shared" si="14"/>
        <v>18</v>
      </c>
      <c r="W60" s="124">
        <f t="shared" si="15"/>
        <v>0.09550561798</v>
      </c>
      <c r="X60" s="125">
        <f t="shared" si="16"/>
        <v>1.719101124</v>
      </c>
      <c r="Y60" s="123">
        <f t="shared" si="17"/>
        <v>1.814606742</v>
      </c>
      <c r="Z60" s="124">
        <f t="shared" si="18"/>
        <v>1.569230769</v>
      </c>
      <c r="AA60" s="125">
        <f t="shared" si="19"/>
        <v>28.47058824</v>
      </c>
      <c r="AB60" s="126">
        <f t="shared" si="20"/>
        <v>0.5847107438</v>
      </c>
      <c r="AC60" s="118"/>
      <c r="AD60" s="118"/>
      <c r="AE60" s="118"/>
    </row>
    <row r="61">
      <c r="A61" s="56">
        <v>60.0</v>
      </c>
      <c r="B61" s="2" t="s">
        <v>78</v>
      </c>
      <c r="C61" s="57">
        <v>9.0</v>
      </c>
      <c r="D61" s="58">
        <v>25.0</v>
      </c>
      <c r="E61" s="3">
        <v>236.0</v>
      </c>
      <c r="F61" s="4">
        <v>186.0</v>
      </c>
      <c r="G61" s="5">
        <v>87.0</v>
      </c>
      <c r="H61" s="6">
        <v>234.0</v>
      </c>
      <c r="I61" s="104">
        <f t="shared" si="1"/>
        <v>0.2647058824</v>
      </c>
      <c r="J61" s="105">
        <f t="shared" si="2"/>
        <v>0.5592417062</v>
      </c>
      <c r="K61" s="106">
        <f t="shared" si="3"/>
        <v>0.2710280374</v>
      </c>
      <c r="L61" s="107">
        <f t="shared" si="4"/>
        <v>0.5372807018</v>
      </c>
      <c r="M61" s="108">
        <f t="shared" si="5"/>
        <v>0.2704225352</v>
      </c>
      <c r="N61" s="109">
        <f t="shared" si="6"/>
        <v>0.4347240915</v>
      </c>
      <c r="O61" s="119">
        <f t="shared" si="7"/>
        <v>0.4272844273</v>
      </c>
      <c r="P61" s="120">
        <f t="shared" si="8"/>
        <v>0.4276315789</v>
      </c>
      <c r="Q61" s="121">
        <f t="shared" si="9"/>
        <v>0.6845070423</v>
      </c>
      <c r="R61" s="122">
        <f t="shared" si="10"/>
        <v>0.6325706595</v>
      </c>
      <c r="S61" s="120">
        <f t="shared" si="11"/>
        <v>0.6164736165</v>
      </c>
      <c r="T61" s="121">
        <f t="shared" si="12"/>
        <v>0.3629343629</v>
      </c>
      <c r="U61" s="122">
        <f t="shared" si="13"/>
        <v>0.4478764479</v>
      </c>
      <c r="V61" s="123">
        <f t="shared" si="14"/>
        <v>12.41176471</v>
      </c>
      <c r="W61" s="124">
        <f t="shared" si="15"/>
        <v>0.1059190031</v>
      </c>
      <c r="X61" s="125">
        <f t="shared" si="16"/>
        <v>1.314641745</v>
      </c>
      <c r="Y61" s="123">
        <f t="shared" si="17"/>
        <v>1.420560748</v>
      </c>
      <c r="Z61" s="124">
        <f t="shared" si="18"/>
        <v>1.188732394</v>
      </c>
      <c r="AA61" s="125">
        <f t="shared" si="19"/>
        <v>21.85294118</v>
      </c>
      <c r="AB61" s="126">
        <f t="shared" si="20"/>
        <v>0.5652759085</v>
      </c>
      <c r="AC61" s="118"/>
      <c r="AD61" s="118"/>
      <c r="AE61" s="118"/>
    </row>
    <row r="62">
      <c r="A62" s="56">
        <v>61.0</v>
      </c>
      <c r="B62" s="2" t="s">
        <v>79</v>
      </c>
      <c r="C62" s="57">
        <v>10.0</v>
      </c>
      <c r="D62" s="58">
        <v>33.0</v>
      </c>
      <c r="E62" s="3">
        <v>301.0</v>
      </c>
      <c r="F62" s="4">
        <v>153.0</v>
      </c>
      <c r="G62" s="5">
        <v>141.0</v>
      </c>
      <c r="H62" s="6">
        <v>206.0</v>
      </c>
      <c r="I62" s="104">
        <f t="shared" si="1"/>
        <v>0.2325581395</v>
      </c>
      <c r="J62" s="105">
        <f t="shared" si="2"/>
        <v>0.6629955947</v>
      </c>
      <c r="K62" s="106">
        <f t="shared" si="3"/>
        <v>0.4063400576</v>
      </c>
      <c r="L62" s="107">
        <f t="shared" si="4"/>
        <v>0.6257545272</v>
      </c>
      <c r="M62" s="108">
        <f t="shared" si="5"/>
        <v>0.3871794872</v>
      </c>
      <c r="N62" s="109">
        <f t="shared" si="6"/>
        <v>0.5518102372</v>
      </c>
      <c r="O62" s="119">
        <f t="shared" si="7"/>
        <v>0.5355450237</v>
      </c>
      <c r="P62" s="120">
        <f t="shared" si="8"/>
        <v>0.3279678068</v>
      </c>
      <c r="Q62" s="121">
        <f t="shared" si="9"/>
        <v>0.5538461538</v>
      </c>
      <c r="R62" s="122">
        <f t="shared" si="10"/>
        <v>0.6329588015</v>
      </c>
      <c r="S62" s="120">
        <f t="shared" si="11"/>
        <v>0.6125592417</v>
      </c>
      <c r="T62" s="121">
        <f t="shared" si="12"/>
        <v>0.3601895735</v>
      </c>
      <c r="U62" s="122">
        <f t="shared" si="13"/>
        <v>0.5627962085</v>
      </c>
      <c r="V62" s="123">
        <f t="shared" si="14"/>
        <v>10.55813953</v>
      </c>
      <c r="W62" s="124">
        <f t="shared" si="15"/>
        <v>0.1239193084</v>
      </c>
      <c r="X62" s="125">
        <f t="shared" si="16"/>
        <v>1.308357349</v>
      </c>
      <c r="Y62" s="123">
        <f t="shared" si="17"/>
        <v>1.432276657</v>
      </c>
      <c r="Z62" s="124">
        <f t="shared" si="18"/>
        <v>1.164102564</v>
      </c>
      <c r="AA62" s="125">
        <f t="shared" si="19"/>
        <v>18.62790698</v>
      </c>
      <c r="AB62" s="126">
        <f t="shared" si="20"/>
        <v>0.4481897628</v>
      </c>
      <c r="AC62" s="118"/>
      <c r="AD62" s="118"/>
      <c r="AE62" s="118"/>
    </row>
    <row r="63">
      <c r="A63" s="56">
        <v>62.0</v>
      </c>
      <c r="B63" s="2" t="s">
        <v>80</v>
      </c>
      <c r="C63" s="57">
        <v>35.0</v>
      </c>
      <c r="D63" s="58">
        <v>66.0</v>
      </c>
      <c r="E63" s="3">
        <v>405.0</v>
      </c>
      <c r="F63" s="4">
        <v>220.0</v>
      </c>
      <c r="G63" s="5">
        <v>160.0</v>
      </c>
      <c r="H63" s="6">
        <v>304.0</v>
      </c>
      <c r="I63" s="104">
        <f t="shared" si="1"/>
        <v>0.3465346535</v>
      </c>
      <c r="J63" s="105">
        <f t="shared" si="2"/>
        <v>0.648</v>
      </c>
      <c r="K63" s="106">
        <f t="shared" si="3"/>
        <v>0.3448275862</v>
      </c>
      <c r="L63" s="107">
        <f t="shared" si="4"/>
        <v>0.6060606061</v>
      </c>
      <c r="M63" s="108">
        <f t="shared" si="5"/>
        <v>0.3451327434</v>
      </c>
      <c r="N63" s="109">
        <f t="shared" si="6"/>
        <v>0.5188246097</v>
      </c>
      <c r="O63" s="119">
        <f t="shared" si="7"/>
        <v>0.5042016807</v>
      </c>
      <c r="P63" s="120">
        <f t="shared" si="8"/>
        <v>0.3512396694</v>
      </c>
      <c r="Q63" s="121">
        <f t="shared" si="9"/>
        <v>0.6</v>
      </c>
      <c r="R63" s="122">
        <f t="shared" si="10"/>
        <v>0.6510560147</v>
      </c>
      <c r="S63" s="120">
        <f t="shared" si="11"/>
        <v>0.625210084</v>
      </c>
      <c r="T63" s="121">
        <f t="shared" si="12"/>
        <v>0.3487394958</v>
      </c>
      <c r="U63" s="122">
        <f t="shared" si="13"/>
        <v>0.5302521008</v>
      </c>
      <c r="V63" s="123">
        <f t="shared" si="14"/>
        <v>6.188118812</v>
      </c>
      <c r="W63" s="124">
        <f t="shared" si="15"/>
        <v>0.2176724138</v>
      </c>
      <c r="X63" s="125">
        <f t="shared" si="16"/>
        <v>1.346982759</v>
      </c>
      <c r="Y63" s="123">
        <f t="shared" si="17"/>
        <v>1.564655172</v>
      </c>
      <c r="Z63" s="124">
        <f t="shared" si="18"/>
        <v>1.10619469</v>
      </c>
      <c r="AA63" s="125">
        <f t="shared" si="19"/>
        <v>10.78217822</v>
      </c>
      <c r="AB63" s="126">
        <f t="shared" si="20"/>
        <v>0.4811753903</v>
      </c>
      <c r="AC63" s="118"/>
      <c r="AD63" s="118"/>
      <c r="AE63" s="118"/>
    </row>
    <row r="64">
      <c r="A64" s="56">
        <v>63.0</v>
      </c>
      <c r="B64" s="2" t="s">
        <v>81</v>
      </c>
      <c r="C64" s="57">
        <v>40.0</v>
      </c>
      <c r="D64" s="58">
        <v>25.0</v>
      </c>
      <c r="E64" s="3">
        <v>182.0</v>
      </c>
      <c r="F64" s="4">
        <v>66.0</v>
      </c>
      <c r="G64" s="5">
        <v>87.0</v>
      </c>
      <c r="H64" s="6">
        <v>97.0</v>
      </c>
      <c r="I64" s="104">
        <f t="shared" si="1"/>
        <v>0.6153846154</v>
      </c>
      <c r="J64" s="105">
        <f t="shared" si="2"/>
        <v>0.7338709677</v>
      </c>
      <c r="K64" s="106">
        <f t="shared" si="3"/>
        <v>0.472826087</v>
      </c>
      <c r="L64" s="107">
        <f t="shared" si="4"/>
        <v>0.7092651757</v>
      </c>
      <c r="M64" s="108">
        <f t="shared" si="5"/>
        <v>0.5100401606</v>
      </c>
      <c r="N64" s="109">
        <f t="shared" si="6"/>
        <v>0.6226851852</v>
      </c>
      <c r="O64" s="119">
        <f t="shared" si="7"/>
        <v>0.6217303823</v>
      </c>
      <c r="P64" s="120">
        <f t="shared" si="8"/>
        <v>0.338658147</v>
      </c>
      <c r="Q64" s="121">
        <f t="shared" si="9"/>
        <v>0.5502008032</v>
      </c>
      <c r="R64" s="122">
        <f t="shared" si="10"/>
        <v>0.6458333333</v>
      </c>
      <c r="S64" s="120">
        <f t="shared" si="11"/>
        <v>0.6418511066</v>
      </c>
      <c r="T64" s="121">
        <f t="shared" si="12"/>
        <v>0.3883299799</v>
      </c>
      <c r="U64" s="122">
        <f t="shared" si="13"/>
        <v>0.5915492958</v>
      </c>
      <c r="V64" s="123">
        <f t="shared" si="14"/>
        <v>3.815384615</v>
      </c>
      <c r="W64" s="124">
        <f t="shared" si="15"/>
        <v>0.3532608696</v>
      </c>
      <c r="X64" s="125">
        <f t="shared" si="16"/>
        <v>1.347826087</v>
      </c>
      <c r="Y64" s="123">
        <f t="shared" si="17"/>
        <v>1.701086957</v>
      </c>
      <c r="Z64" s="124">
        <f t="shared" si="18"/>
        <v>0.9959839357</v>
      </c>
      <c r="AA64" s="125">
        <f t="shared" si="19"/>
        <v>6.646153846</v>
      </c>
      <c r="AB64" s="126">
        <f t="shared" si="20"/>
        <v>0.3773148148</v>
      </c>
      <c r="AC64" s="118"/>
      <c r="AD64" s="118"/>
      <c r="AE64" s="118"/>
    </row>
    <row r="65">
      <c r="A65" s="56">
        <v>64.0</v>
      </c>
      <c r="B65" s="2" t="s">
        <v>82</v>
      </c>
      <c r="C65" s="57">
        <v>7.0</v>
      </c>
      <c r="D65" s="58">
        <v>14.0</v>
      </c>
      <c r="E65" s="3">
        <v>160.0</v>
      </c>
      <c r="F65" s="4">
        <v>76.0</v>
      </c>
      <c r="G65" s="5">
        <v>80.0</v>
      </c>
      <c r="H65" s="6">
        <v>85.0</v>
      </c>
      <c r="I65" s="104">
        <f t="shared" si="1"/>
        <v>0.3333333333</v>
      </c>
      <c r="J65" s="105">
        <f t="shared" si="2"/>
        <v>0.6779661017</v>
      </c>
      <c r="K65" s="106">
        <f t="shared" si="3"/>
        <v>0.4848484848</v>
      </c>
      <c r="L65" s="107">
        <f t="shared" si="4"/>
        <v>0.6498054475</v>
      </c>
      <c r="M65" s="108">
        <f t="shared" si="5"/>
        <v>0.4677419355</v>
      </c>
      <c r="N65" s="109">
        <f t="shared" si="6"/>
        <v>0.5985037406</v>
      </c>
      <c r="O65" s="119">
        <f t="shared" si="7"/>
        <v>0.5853080569</v>
      </c>
      <c r="P65" s="120">
        <f t="shared" si="8"/>
        <v>0.3229571984</v>
      </c>
      <c r="Q65" s="121">
        <f t="shared" si="9"/>
        <v>0.4946236559</v>
      </c>
      <c r="R65" s="122">
        <f t="shared" si="10"/>
        <v>0.6109725686</v>
      </c>
      <c r="S65" s="120">
        <f t="shared" si="11"/>
        <v>0.5971563981</v>
      </c>
      <c r="T65" s="121">
        <f t="shared" si="12"/>
        <v>0.3862559242</v>
      </c>
      <c r="U65" s="122">
        <f t="shared" si="13"/>
        <v>0.6018957346</v>
      </c>
      <c r="V65" s="123">
        <f t="shared" si="14"/>
        <v>11.23809524</v>
      </c>
      <c r="W65" s="124">
        <f t="shared" si="15"/>
        <v>0.1272727273</v>
      </c>
      <c r="X65" s="125">
        <f t="shared" si="16"/>
        <v>1.43030303</v>
      </c>
      <c r="Y65" s="123">
        <f t="shared" si="17"/>
        <v>1.557575758</v>
      </c>
      <c r="Z65" s="124">
        <f t="shared" si="18"/>
        <v>1.268817204</v>
      </c>
      <c r="AA65" s="125">
        <f t="shared" si="19"/>
        <v>19.0952381</v>
      </c>
      <c r="AB65" s="126">
        <f t="shared" si="20"/>
        <v>0.4014962594</v>
      </c>
      <c r="AC65" s="118"/>
      <c r="AD65" s="118"/>
      <c r="AE65" s="118"/>
    </row>
    <row r="66">
      <c r="A66" s="56">
        <v>65.0</v>
      </c>
      <c r="B66" s="2" t="s">
        <v>83</v>
      </c>
      <c r="C66" s="57">
        <v>25.0</v>
      </c>
      <c r="D66" s="58">
        <v>81.0</v>
      </c>
      <c r="E66" s="3">
        <v>782.0</v>
      </c>
      <c r="F66" s="4">
        <v>559.0</v>
      </c>
      <c r="G66" s="5">
        <v>241.0</v>
      </c>
      <c r="H66" s="6">
        <v>445.0</v>
      </c>
      <c r="I66" s="104">
        <f t="shared" si="1"/>
        <v>0.2358490566</v>
      </c>
      <c r="J66" s="105">
        <f t="shared" si="2"/>
        <v>0.5831469053</v>
      </c>
      <c r="K66" s="106">
        <f t="shared" si="3"/>
        <v>0.3513119534</v>
      </c>
      <c r="L66" s="107">
        <f t="shared" si="4"/>
        <v>0.5577055978</v>
      </c>
      <c r="M66" s="108">
        <f t="shared" si="5"/>
        <v>0.3358585859</v>
      </c>
      <c r="N66" s="109">
        <f t="shared" si="6"/>
        <v>0.5046867292</v>
      </c>
      <c r="O66" s="119">
        <f t="shared" si="7"/>
        <v>0.4913267698</v>
      </c>
      <c r="P66" s="120">
        <f t="shared" si="8"/>
        <v>0.403593642</v>
      </c>
      <c r="Q66" s="121">
        <f t="shared" si="9"/>
        <v>0.5934343434</v>
      </c>
      <c r="R66" s="122">
        <f t="shared" si="10"/>
        <v>0.605328071</v>
      </c>
      <c r="S66" s="120">
        <f t="shared" si="11"/>
        <v>0.5869667135</v>
      </c>
      <c r="T66" s="121">
        <f t="shared" si="12"/>
        <v>0.3867791842</v>
      </c>
      <c r="U66" s="122">
        <f t="shared" si="13"/>
        <v>0.517580872</v>
      </c>
      <c r="V66" s="123">
        <f t="shared" si="14"/>
        <v>12.6509434</v>
      </c>
      <c r="W66" s="124">
        <f t="shared" si="15"/>
        <v>0.1545189504</v>
      </c>
      <c r="X66" s="125">
        <f t="shared" si="16"/>
        <v>1.954810496</v>
      </c>
      <c r="Y66" s="123">
        <f t="shared" si="17"/>
        <v>2.109329446</v>
      </c>
      <c r="Z66" s="124">
        <f t="shared" si="18"/>
        <v>1.693181818</v>
      </c>
      <c r="AA66" s="125">
        <f t="shared" si="19"/>
        <v>19.12264151</v>
      </c>
      <c r="AB66" s="126">
        <f t="shared" si="20"/>
        <v>0.4953132708</v>
      </c>
      <c r="AC66" s="118"/>
      <c r="AD66" s="118"/>
      <c r="AE66" s="118"/>
    </row>
    <row r="67">
      <c r="A67" s="56">
        <v>66.0</v>
      </c>
      <c r="B67" s="2" t="s">
        <v>84</v>
      </c>
      <c r="C67" s="57">
        <v>29.0</v>
      </c>
      <c r="D67" s="58">
        <v>66.0</v>
      </c>
      <c r="E67" s="3">
        <v>350.0</v>
      </c>
      <c r="F67" s="4">
        <v>154.0</v>
      </c>
      <c r="G67" s="5">
        <v>213.0</v>
      </c>
      <c r="H67" s="6">
        <v>292.0</v>
      </c>
      <c r="I67" s="104">
        <f t="shared" si="1"/>
        <v>0.3052631579</v>
      </c>
      <c r="J67" s="105">
        <f t="shared" si="2"/>
        <v>0.6944444444</v>
      </c>
      <c r="K67" s="106">
        <f t="shared" si="3"/>
        <v>0.4217821782</v>
      </c>
      <c r="L67" s="107">
        <f t="shared" si="4"/>
        <v>0.632721202</v>
      </c>
      <c r="M67" s="108">
        <f t="shared" si="5"/>
        <v>0.4033333333</v>
      </c>
      <c r="N67" s="109">
        <f t="shared" si="6"/>
        <v>0.5579781962</v>
      </c>
      <c r="O67" s="119">
        <f t="shared" si="7"/>
        <v>0.5362318841</v>
      </c>
      <c r="P67" s="120">
        <f t="shared" si="8"/>
        <v>0.305509182</v>
      </c>
      <c r="Q67" s="121">
        <f t="shared" si="9"/>
        <v>0.535</v>
      </c>
      <c r="R67" s="122">
        <f t="shared" si="10"/>
        <v>0.6362735382</v>
      </c>
      <c r="S67" s="120">
        <f t="shared" si="11"/>
        <v>0.6077898551</v>
      </c>
      <c r="T67" s="121">
        <f t="shared" si="12"/>
        <v>0.3586956522</v>
      </c>
      <c r="U67" s="122">
        <f t="shared" si="13"/>
        <v>0.5697463768</v>
      </c>
      <c r="V67" s="123">
        <f t="shared" si="14"/>
        <v>5.305263158</v>
      </c>
      <c r="W67" s="124">
        <f t="shared" si="15"/>
        <v>0.1881188119</v>
      </c>
      <c r="X67" s="125">
        <f t="shared" si="16"/>
        <v>0.998019802</v>
      </c>
      <c r="Y67" s="123">
        <f t="shared" si="17"/>
        <v>1.186138614</v>
      </c>
      <c r="Z67" s="124">
        <f t="shared" si="18"/>
        <v>0.84</v>
      </c>
      <c r="AA67" s="125">
        <f t="shared" si="19"/>
        <v>10.62105263</v>
      </c>
      <c r="AB67" s="126">
        <f t="shared" si="20"/>
        <v>0.4420218038</v>
      </c>
      <c r="AC67" s="118"/>
      <c r="AD67" s="118"/>
      <c r="AE67" s="118"/>
    </row>
    <row r="68">
      <c r="A68" s="56">
        <v>67.0</v>
      </c>
      <c r="B68" s="2" t="s">
        <v>85</v>
      </c>
      <c r="C68" s="57">
        <v>28.0</v>
      </c>
      <c r="D68" s="58">
        <v>36.0</v>
      </c>
      <c r="E68" s="3">
        <v>248.0</v>
      </c>
      <c r="F68" s="4">
        <v>124.0</v>
      </c>
      <c r="G68" s="5">
        <v>160.0</v>
      </c>
      <c r="H68" s="6">
        <v>242.0</v>
      </c>
      <c r="I68" s="104">
        <f t="shared" si="1"/>
        <v>0.4375</v>
      </c>
      <c r="J68" s="105">
        <f t="shared" si="2"/>
        <v>0.6666666667</v>
      </c>
      <c r="K68" s="106">
        <f t="shared" si="3"/>
        <v>0.3980099502</v>
      </c>
      <c r="L68" s="107">
        <f t="shared" si="4"/>
        <v>0.6330275229</v>
      </c>
      <c r="M68" s="108">
        <f t="shared" si="5"/>
        <v>0.4034334764</v>
      </c>
      <c r="N68" s="109">
        <f t="shared" si="6"/>
        <v>0.5271317829</v>
      </c>
      <c r="O68" s="119">
        <f t="shared" si="7"/>
        <v>0.5202863962</v>
      </c>
      <c r="P68" s="120">
        <f t="shared" si="8"/>
        <v>0.3486238532</v>
      </c>
      <c r="Q68" s="121">
        <f t="shared" si="9"/>
        <v>0.5793991416</v>
      </c>
      <c r="R68" s="122">
        <f t="shared" si="10"/>
        <v>0.6330749354</v>
      </c>
      <c r="S68" s="120">
        <f t="shared" si="11"/>
        <v>0.6181384248</v>
      </c>
      <c r="T68" s="121">
        <f t="shared" si="12"/>
        <v>0.3723150358</v>
      </c>
      <c r="U68" s="122">
        <f t="shared" si="13"/>
        <v>0.5298329356</v>
      </c>
      <c r="V68" s="123">
        <f t="shared" si="14"/>
        <v>5.8125</v>
      </c>
      <c r="W68" s="124">
        <f t="shared" si="15"/>
        <v>0.1592039801</v>
      </c>
      <c r="X68" s="125">
        <f t="shared" si="16"/>
        <v>0.9253731343</v>
      </c>
      <c r="Y68" s="123">
        <f t="shared" si="17"/>
        <v>1.084577114</v>
      </c>
      <c r="Z68" s="124">
        <f t="shared" si="18"/>
        <v>0.7982832618</v>
      </c>
      <c r="AA68" s="125">
        <f t="shared" si="19"/>
        <v>12.09375</v>
      </c>
      <c r="AB68" s="126">
        <f t="shared" si="20"/>
        <v>0.4728682171</v>
      </c>
      <c r="AC68" s="118"/>
      <c r="AD68" s="118"/>
      <c r="AE68" s="118"/>
    </row>
    <row r="69">
      <c r="A69" s="56">
        <v>68.0</v>
      </c>
      <c r="B69" s="2" t="s">
        <v>86</v>
      </c>
      <c r="C69" s="57">
        <v>57.0</v>
      </c>
      <c r="D69" s="58">
        <v>47.0</v>
      </c>
      <c r="E69" s="3">
        <v>402.0</v>
      </c>
      <c r="F69" s="4">
        <v>143.0</v>
      </c>
      <c r="G69" s="5">
        <v>154.0</v>
      </c>
      <c r="H69" s="6">
        <v>132.0</v>
      </c>
      <c r="I69" s="104">
        <f t="shared" si="1"/>
        <v>0.5480769231</v>
      </c>
      <c r="J69" s="105">
        <f t="shared" si="2"/>
        <v>0.7376146789</v>
      </c>
      <c r="K69" s="106">
        <f t="shared" si="3"/>
        <v>0.5384615385</v>
      </c>
      <c r="L69" s="107">
        <f t="shared" si="4"/>
        <v>0.7072419106</v>
      </c>
      <c r="M69" s="108">
        <f t="shared" si="5"/>
        <v>0.541025641</v>
      </c>
      <c r="N69" s="109">
        <f t="shared" si="6"/>
        <v>0.6690734055</v>
      </c>
      <c r="O69" s="119">
        <f t="shared" si="7"/>
        <v>0.6556149733</v>
      </c>
      <c r="P69" s="120">
        <f t="shared" si="8"/>
        <v>0.3081664099</v>
      </c>
      <c r="Q69" s="121">
        <f t="shared" si="9"/>
        <v>0.4846153846</v>
      </c>
      <c r="R69" s="122">
        <f t="shared" si="10"/>
        <v>0.642599278</v>
      </c>
      <c r="S69" s="120">
        <f t="shared" si="11"/>
        <v>0.6320855615</v>
      </c>
      <c r="T69" s="121">
        <f t="shared" si="12"/>
        <v>0.3786096257</v>
      </c>
      <c r="U69" s="122">
        <f t="shared" si="13"/>
        <v>0.6449197861</v>
      </c>
      <c r="V69" s="123">
        <f t="shared" si="14"/>
        <v>5.240384615</v>
      </c>
      <c r="W69" s="124">
        <f t="shared" si="15"/>
        <v>0.3636363636</v>
      </c>
      <c r="X69" s="125">
        <f t="shared" si="16"/>
        <v>1.905594406</v>
      </c>
      <c r="Y69" s="123">
        <f t="shared" si="17"/>
        <v>2.269230769</v>
      </c>
      <c r="Z69" s="124">
        <f t="shared" si="18"/>
        <v>1.397435897</v>
      </c>
      <c r="AA69" s="125">
        <f t="shared" si="19"/>
        <v>7.990384615</v>
      </c>
      <c r="AB69" s="126">
        <f t="shared" si="20"/>
        <v>0.3309265945</v>
      </c>
      <c r="AC69" s="118"/>
      <c r="AD69" s="118"/>
      <c r="AE69" s="118"/>
    </row>
    <row r="70">
      <c r="A70" s="56">
        <v>69.0</v>
      </c>
      <c r="B70" s="2" t="s">
        <v>87</v>
      </c>
      <c r="C70" s="57">
        <v>5.0</v>
      </c>
      <c r="D70" s="58">
        <v>19.0</v>
      </c>
      <c r="E70" s="3">
        <v>219.0</v>
      </c>
      <c r="F70" s="4">
        <v>113.0</v>
      </c>
      <c r="G70" s="5">
        <v>102.0</v>
      </c>
      <c r="H70" s="6">
        <v>111.0</v>
      </c>
      <c r="I70" s="104">
        <f t="shared" si="1"/>
        <v>0.2083333333</v>
      </c>
      <c r="J70" s="105">
        <f t="shared" si="2"/>
        <v>0.6596385542</v>
      </c>
      <c r="K70" s="106">
        <f t="shared" si="3"/>
        <v>0.4788732394</v>
      </c>
      <c r="L70" s="107">
        <f t="shared" si="4"/>
        <v>0.6292134831</v>
      </c>
      <c r="M70" s="108">
        <f t="shared" si="5"/>
        <v>0.4514767932</v>
      </c>
      <c r="N70" s="109">
        <f t="shared" si="6"/>
        <v>0.5889908257</v>
      </c>
      <c r="O70" s="119">
        <f t="shared" si="7"/>
        <v>0.5729349736</v>
      </c>
      <c r="P70" s="120">
        <f t="shared" si="8"/>
        <v>0.3314606742</v>
      </c>
      <c r="Q70" s="121">
        <f t="shared" si="9"/>
        <v>0.4894514768</v>
      </c>
      <c r="R70" s="122">
        <f t="shared" si="10"/>
        <v>0.6055045872</v>
      </c>
      <c r="S70" s="120">
        <f t="shared" si="11"/>
        <v>0.5887521968</v>
      </c>
      <c r="T70" s="121">
        <f t="shared" si="12"/>
        <v>0.3866432337</v>
      </c>
      <c r="U70" s="122">
        <f t="shared" si="13"/>
        <v>0.5975395431</v>
      </c>
      <c r="V70" s="123">
        <f t="shared" si="14"/>
        <v>13.83333333</v>
      </c>
      <c r="W70" s="124">
        <f t="shared" si="15"/>
        <v>0.1126760563</v>
      </c>
      <c r="X70" s="125">
        <f t="shared" si="16"/>
        <v>1.558685446</v>
      </c>
      <c r="Y70" s="123">
        <f t="shared" si="17"/>
        <v>1.671361502</v>
      </c>
      <c r="Z70" s="124">
        <f t="shared" si="18"/>
        <v>1.400843882</v>
      </c>
      <c r="AA70" s="125">
        <f t="shared" si="19"/>
        <v>22.70833333</v>
      </c>
      <c r="AB70" s="126">
        <f t="shared" si="20"/>
        <v>0.4110091743</v>
      </c>
      <c r="AC70" s="118"/>
      <c r="AD70" s="118"/>
      <c r="AE70" s="118"/>
    </row>
    <row r="71">
      <c r="A71" s="56">
        <v>70.0</v>
      </c>
      <c r="B71" s="2" t="s">
        <v>88</v>
      </c>
      <c r="C71" s="57">
        <v>60.0</v>
      </c>
      <c r="D71" s="58">
        <v>148.0</v>
      </c>
      <c r="E71" s="3">
        <v>700.0</v>
      </c>
      <c r="F71" s="4">
        <v>326.0</v>
      </c>
      <c r="G71" s="5">
        <v>320.0</v>
      </c>
      <c r="H71" s="6">
        <v>633.0</v>
      </c>
      <c r="I71" s="104">
        <f t="shared" si="1"/>
        <v>0.2884615385</v>
      </c>
      <c r="J71" s="105">
        <f t="shared" si="2"/>
        <v>0.6822612086</v>
      </c>
      <c r="K71" s="106">
        <f t="shared" si="3"/>
        <v>0.3357817419</v>
      </c>
      <c r="L71" s="107">
        <f t="shared" si="4"/>
        <v>0.6158833063</v>
      </c>
      <c r="M71" s="108">
        <f t="shared" si="5"/>
        <v>0.3273040482</v>
      </c>
      <c r="N71" s="109">
        <f t="shared" si="6"/>
        <v>0.5154118242</v>
      </c>
      <c r="O71" s="119">
        <f t="shared" si="7"/>
        <v>0.4938271605</v>
      </c>
      <c r="P71" s="120">
        <f t="shared" si="8"/>
        <v>0.3128038898</v>
      </c>
      <c r="Q71" s="121">
        <f t="shared" si="9"/>
        <v>0.5968992248</v>
      </c>
      <c r="R71" s="122">
        <f t="shared" si="10"/>
        <v>0.6735725114</v>
      </c>
      <c r="S71" s="120">
        <f t="shared" si="11"/>
        <v>0.6369455876</v>
      </c>
      <c r="T71" s="121">
        <f t="shared" si="12"/>
        <v>0.3228166438</v>
      </c>
      <c r="U71" s="122">
        <f t="shared" si="13"/>
        <v>0.5340649291</v>
      </c>
      <c r="V71" s="123">
        <f t="shared" si="14"/>
        <v>4.932692308</v>
      </c>
      <c r="W71" s="124">
        <f t="shared" si="15"/>
        <v>0.2182581322</v>
      </c>
      <c r="X71" s="125">
        <f t="shared" si="16"/>
        <v>1.07660021</v>
      </c>
      <c r="Y71" s="123">
        <f t="shared" si="17"/>
        <v>1.294858342</v>
      </c>
      <c r="Z71" s="124">
        <f t="shared" si="18"/>
        <v>0.8837209302</v>
      </c>
      <c r="AA71" s="125">
        <f t="shared" si="19"/>
        <v>9.514423077</v>
      </c>
      <c r="AB71" s="126">
        <f t="shared" si="20"/>
        <v>0.4845881758</v>
      </c>
      <c r="AC71" s="118"/>
      <c r="AD71" s="118"/>
      <c r="AE71" s="118"/>
    </row>
    <row r="72">
      <c r="A72" s="56">
        <v>71.0</v>
      </c>
      <c r="B72" s="2" t="s">
        <v>89</v>
      </c>
      <c r="C72" s="57">
        <v>4.0</v>
      </c>
      <c r="D72" s="58">
        <v>20.0</v>
      </c>
      <c r="E72" s="3">
        <v>135.0</v>
      </c>
      <c r="F72" s="4">
        <v>77.0</v>
      </c>
      <c r="G72" s="5">
        <v>39.0</v>
      </c>
      <c r="H72" s="6">
        <v>70.0</v>
      </c>
      <c r="I72" s="104">
        <f t="shared" si="1"/>
        <v>0.1666666667</v>
      </c>
      <c r="J72" s="105">
        <f t="shared" si="2"/>
        <v>0.6367924528</v>
      </c>
      <c r="K72" s="106">
        <f t="shared" si="3"/>
        <v>0.3577981651</v>
      </c>
      <c r="L72" s="107">
        <f t="shared" si="4"/>
        <v>0.5889830508</v>
      </c>
      <c r="M72" s="108">
        <f t="shared" si="5"/>
        <v>0.3233082707</v>
      </c>
      <c r="N72" s="109">
        <f t="shared" si="6"/>
        <v>0.5420560748</v>
      </c>
      <c r="O72" s="119">
        <f t="shared" si="7"/>
        <v>0.515942029</v>
      </c>
      <c r="P72" s="120">
        <f t="shared" si="8"/>
        <v>0.343220339</v>
      </c>
      <c r="Q72" s="121">
        <f t="shared" si="9"/>
        <v>0.5563909774</v>
      </c>
      <c r="R72" s="122">
        <f t="shared" si="10"/>
        <v>0.6386292835</v>
      </c>
      <c r="S72" s="120">
        <f t="shared" si="11"/>
        <v>0.6057971014</v>
      </c>
      <c r="T72" s="121">
        <f t="shared" si="12"/>
        <v>0.347826087</v>
      </c>
      <c r="U72" s="122">
        <f t="shared" si="13"/>
        <v>0.5623188406</v>
      </c>
      <c r="V72" s="123">
        <f t="shared" si="14"/>
        <v>8.833333333</v>
      </c>
      <c r="W72" s="124">
        <f t="shared" si="15"/>
        <v>0.2201834862</v>
      </c>
      <c r="X72" s="125">
        <f t="shared" si="16"/>
        <v>1.944954128</v>
      </c>
      <c r="Y72" s="123">
        <f t="shared" si="17"/>
        <v>2.165137615</v>
      </c>
      <c r="Z72" s="124">
        <f t="shared" si="18"/>
        <v>1.593984962</v>
      </c>
      <c r="AA72" s="125">
        <f t="shared" si="19"/>
        <v>13.375</v>
      </c>
      <c r="AB72" s="126">
        <f t="shared" si="20"/>
        <v>0.4579439252</v>
      </c>
      <c r="AC72" s="118"/>
      <c r="AD72" s="118"/>
      <c r="AE72" s="118"/>
    </row>
    <row r="73">
      <c r="A73" s="56">
        <v>72.0</v>
      </c>
      <c r="B73" s="2" t="s">
        <v>90</v>
      </c>
      <c r="C73" s="57" t="s">
        <v>366</v>
      </c>
      <c r="D73" s="58" t="s">
        <v>366</v>
      </c>
      <c r="E73" s="3">
        <v>66.0</v>
      </c>
      <c r="F73" s="4">
        <v>38.0</v>
      </c>
      <c r="G73" s="5">
        <v>8.0</v>
      </c>
      <c r="H73" s="6">
        <v>26.0</v>
      </c>
      <c r="I73" s="104" t="str">
        <f t="shared" si="1"/>
        <v>#VALUE!</v>
      </c>
      <c r="J73" s="105">
        <f t="shared" si="2"/>
        <v>0.6346153846</v>
      </c>
      <c r="K73" s="106">
        <f t="shared" si="3"/>
        <v>0.2352941176</v>
      </c>
      <c r="L73" s="107" t="str">
        <f t="shared" si="4"/>
        <v>#VALUE!</v>
      </c>
      <c r="M73" s="108" t="str">
        <f t="shared" si="5"/>
        <v>#VALUE!</v>
      </c>
      <c r="N73" s="109">
        <f t="shared" si="6"/>
        <v>0.5362318841</v>
      </c>
      <c r="O73" s="119" t="str">
        <f t="shared" si="7"/>
        <v>#VALUE!</v>
      </c>
      <c r="P73" s="120" t="str">
        <f t="shared" si="8"/>
        <v>#VALUE!</v>
      </c>
      <c r="Q73" s="121" t="str">
        <f t="shared" si="9"/>
        <v>#VALUE!</v>
      </c>
      <c r="R73" s="122">
        <f t="shared" si="10"/>
        <v>0.6666666667</v>
      </c>
      <c r="S73" s="120" t="str">
        <f t="shared" si="11"/>
        <v>#VALUE!</v>
      </c>
      <c r="T73" s="121" t="str">
        <f t="shared" si="12"/>
        <v>#VALUE!</v>
      </c>
      <c r="U73" s="122" t="str">
        <f t="shared" si="13"/>
        <v>#VALUE!</v>
      </c>
      <c r="V73" s="123" t="str">
        <f t="shared" si="14"/>
        <v>#VALUE!</v>
      </c>
      <c r="W73" s="124" t="str">
        <f t="shared" si="15"/>
        <v>#VALUE!</v>
      </c>
      <c r="X73" s="125">
        <f t="shared" si="16"/>
        <v>3.058823529</v>
      </c>
      <c r="Y73" s="123" t="str">
        <f t="shared" si="17"/>
        <v>#VALUE!</v>
      </c>
      <c r="Z73" s="124" t="str">
        <f t="shared" si="18"/>
        <v>#VALUE!</v>
      </c>
      <c r="AA73" s="125" t="str">
        <f t="shared" si="19"/>
        <v>#VALUE!</v>
      </c>
      <c r="AB73" s="126">
        <f t="shared" si="20"/>
        <v>0.4637681159</v>
      </c>
      <c r="AC73" s="118"/>
      <c r="AD73" s="118"/>
      <c r="AE73" s="118"/>
    </row>
    <row r="74">
      <c r="A74" s="56">
        <v>73.0</v>
      </c>
      <c r="B74" s="2" t="s">
        <v>91</v>
      </c>
      <c r="C74" s="57">
        <v>12.0</v>
      </c>
      <c r="D74" s="58">
        <v>10.0</v>
      </c>
      <c r="E74" s="3">
        <v>54.0</v>
      </c>
      <c r="F74" s="4">
        <v>25.0</v>
      </c>
      <c r="G74" s="5">
        <v>19.0</v>
      </c>
      <c r="H74" s="6">
        <v>26.0</v>
      </c>
      <c r="I74" s="104">
        <f t="shared" si="1"/>
        <v>0.5454545455</v>
      </c>
      <c r="J74" s="105">
        <f t="shared" si="2"/>
        <v>0.6835443038</v>
      </c>
      <c r="K74" s="106">
        <f t="shared" si="3"/>
        <v>0.4222222222</v>
      </c>
      <c r="L74" s="107">
        <f t="shared" si="4"/>
        <v>0.6534653465</v>
      </c>
      <c r="M74" s="108">
        <f t="shared" si="5"/>
        <v>0.4626865672</v>
      </c>
      <c r="N74" s="109">
        <f t="shared" si="6"/>
        <v>0.5887096774</v>
      </c>
      <c r="O74" s="119">
        <f t="shared" si="7"/>
        <v>0.5821917808</v>
      </c>
      <c r="P74" s="120">
        <f t="shared" si="8"/>
        <v>0.3663366337</v>
      </c>
      <c r="Q74" s="121">
        <f t="shared" si="9"/>
        <v>0.5671641791</v>
      </c>
      <c r="R74" s="122">
        <f t="shared" si="10"/>
        <v>0.6451612903</v>
      </c>
      <c r="S74" s="120">
        <f t="shared" si="11"/>
        <v>0.6301369863</v>
      </c>
      <c r="T74" s="121">
        <f t="shared" si="12"/>
        <v>0.3835616438</v>
      </c>
      <c r="U74" s="122">
        <f t="shared" si="13"/>
        <v>0.5684931507</v>
      </c>
      <c r="V74" s="123">
        <f t="shared" si="14"/>
        <v>3.590909091</v>
      </c>
      <c r="W74" s="124">
        <f t="shared" si="15"/>
        <v>0.4888888889</v>
      </c>
      <c r="X74" s="125">
        <f t="shared" si="16"/>
        <v>1.755555556</v>
      </c>
      <c r="Y74" s="123">
        <f t="shared" si="17"/>
        <v>2.244444444</v>
      </c>
      <c r="Z74" s="124">
        <f t="shared" si="18"/>
        <v>1.179104478</v>
      </c>
      <c r="AA74" s="125">
        <f t="shared" si="19"/>
        <v>5.636363636</v>
      </c>
      <c r="AB74" s="126">
        <f t="shared" si="20"/>
        <v>0.4112903226</v>
      </c>
      <c r="AC74" s="118"/>
      <c r="AD74" s="118"/>
      <c r="AE74" s="118"/>
    </row>
    <row r="75">
      <c r="A75" s="56">
        <v>74.0</v>
      </c>
      <c r="B75" s="2" t="s">
        <v>92</v>
      </c>
      <c r="C75" s="57">
        <v>28.0</v>
      </c>
      <c r="D75" s="58">
        <v>54.0</v>
      </c>
      <c r="E75" s="3">
        <v>308.0</v>
      </c>
      <c r="F75" s="4">
        <v>162.0</v>
      </c>
      <c r="G75" s="5">
        <v>169.0</v>
      </c>
      <c r="H75" s="6">
        <v>290.0</v>
      </c>
      <c r="I75" s="104">
        <f t="shared" si="1"/>
        <v>0.3414634146</v>
      </c>
      <c r="J75" s="105">
        <f t="shared" si="2"/>
        <v>0.6553191489</v>
      </c>
      <c r="K75" s="106">
        <f t="shared" si="3"/>
        <v>0.3681917211</v>
      </c>
      <c r="L75" s="107">
        <f t="shared" si="4"/>
        <v>0.6086956522</v>
      </c>
      <c r="M75" s="108">
        <f t="shared" si="5"/>
        <v>0.3641404806</v>
      </c>
      <c r="N75" s="109">
        <f t="shared" si="6"/>
        <v>0.5134553283</v>
      </c>
      <c r="O75" s="119">
        <f t="shared" si="7"/>
        <v>0.4995054402</v>
      </c>
      <c r="P75" s="120">
        <f t="shared" si="8"/>
        <v>0.3442028986</v>
      </c>
      <c r="Q75" s="121">
        <f t="shared" si="9"/>
        <v>0.5878003697</v>
      </c>
      <c r="R75" s="122">
        <f t="shared" si="10"/>
        <v>0.6437029064</v>
      </c>
      <c r="S75" s="120">
        <f t="shared" si="11"/>
        <v>0.6191889219</v>
      </c>
      <c r="T75" s="121">
        <f t="shared" si="12"/>
        <v>0.3550939664</v>
      </c>
      <c r="U75" s="122">
        <f t="shared" si="13"/>
        <v>0.5252225519</v>
      </c>
      <c r="V75" s="123">
        <f t="shared" si="14"/>
        <v>5.731707317</v>
      </c>
      <c r="W75" s="124">
        <f t="shared" si="15"/>
        <v>0.1786492375</v>
      </c>
      <c r="X75" s="125">
        <f t="shared" si="16"/>
        <v>1.023965142</v>
      </c>
      <c r="Y75" s="123">
        <f t="shared" si="17"/>
        <v>1.202614379</v>
      </c>
      <c r="Z75" s="124">
        <f t="shared" si="18"/>
        <v>0.8687615527</v>
      </c>
      <c r="AA75" s="125">
        <f t="shared" si="19"/>
        <v>11.32926829</v>
      </c>
      <c r="AB75" s="126">
        <f t="shared" si="20"/>
        <v>0.4865446717</v>
      </c>
      <c r="AC75" s="118"/>
      <c r="AD75" s="118"/>
      <c r="AE75" s="118"/>
    </row>
    <row r="76">
      <c r="A76" s="56">
        <v>75.0</v>
      </c>
      <c r="B76" s="2" t="s">
        <v>93</v>
      </c>
      <c r="C76" s="57">
        <v>22.0</v>
      </c>
      <c r="D76" s="58">
        <v>67.0</v>
      </c>
      <c r="E76" s="3">
        <v>325.0</v>
      </c>
      <c r="F76" s="4">
        <v>217.0</v>
      </c>
      <c r="G76" s="5">
        <v>138.0</v>
      </c>
      <c r="H76" s="6">
        <v>204.0</v>
      </c>
      <c r="I76" s="104">
        <f t="shared" si="1"/>
        <v>0.2471910112</v>
      </c>
      <c r="J76" s="105">
        <f t="shared" si="2"/>
        <v>0.5996309963</v>
      </c>
      <c r="K76" s="106">
        <f t="shared" si="3"/>
        <v>0.4035087719</v>
      </c>
      <c r="L76" s="107">
        <f t="shared" si="4"/>
        <v>0.5499207607</v>
      </c>
      <c r="M76" s="108">
        <f t="shared" si="5"/>
        <v>0.3712296984</v>
      </c>
      <c r="N76" s="109">
        <f t="shared" si="6"/>
        <v>0.5237556561</v>
      </c>
      <c r="O76" s="119">
        <f t="shared" si="7"/>
        <v>0.4984583762</v>
      </c>
      <c r="P76" s="120">
        <f t="shared" si="8"/>
        <v>0.3787638669</v>
      </c>
      <c r="Q76" s="121">
        <f t="shared" si="9"/>
        <v>0.524361949</v>
      </c>
      <c r="R76" s="122">
        <f t="shared" si="10"/>
        <v>0.5984162896</v>
      </c>
      <c r="S76" s="120">
        <f t="shared" si="11"/>
        <v>0.5662898253</v>
      </c>
      <c r="T76" s="121">
        <f t="shared" si="12"/>
        <v>0.3874614594</v>
      </c>
      <c r="U76" s="122">
        <f t="shared" si="13"/>
        <v>0.5447070915</v>
      </c>
      <c r="V76" s="123">
        <f t="shared" si="14"/>
        <v>6.08988764</v>
      </c>
      <c r="W76" s="124">
        <f t="shared" si="15"/>
        <v>0.2602339181</v>
      </c>
      <c r="X76" s="125">
        <f t="shared" si="16"/>
        <v>1.584795322</v>
      </c>
      <c r="Y76" s="123">
        <f t="shared" si="17"/>
        <v>1.84502924</v>
      </c>
      <c r="Z76" s="124">
        <f t="shared" si="18"/>
        <v>1.257540603</v>
      </c>
      <c r="AA76" s="125">
        <f t="shared" si="19"/>
        <v>9.93258427</v>
      </c>
      <c r="AB76" s="126">
        <f t="shared" si="20"/>
        <v>0.4762443439</v>
      </c>
      <c r="AC76" s="118"/>
      <c r="AD76" s="118"/>
      <c r="AE76" s="118"/>
    </row>
    <row r="77">
      <c r="A77" s="56">
        <v>76.0</v>
      </c>
      <c r="B77" s="2" t="s">
        <v>94</v>
      </c>
      <c r="C77" s="57">
        <v>51.0</v>
      </c>
      <c r="D77" s="58">
        <v>116.0</v>
      </c>
      <c r="E77" s="3">
        <v>535.0</v>
      </c>
      <c r="F77" s="4">
        <v>294.0</v>
      </c>
      <c r="G77" s="5">
        <v>242.0</v>
      </c>
      <c r="H77" s="6">
        <v>525.0</v>
      </c>
      <c r="I77" s="104">
        <f t="shared" si="1"/>
        <v>0.3053892216</v>
      </c>
      <c r="J77" s="105">
        <f t="shared" si="2"/>
        <v>0.6453558504</v>
      </c>
      <c r="K77" s="106">
        <f t="shared" si="3"/>
        <v>0.3155149935</v>
      </c>
      <c r="L77" s="107">
        <f t="shared" si="4"/>
        <v>0.5883534137</v>
      </c>
      <c r="M77" s="108">
        <f t="shared" si="5"/>
        <v>0.3137044968</v>
      </c>
      <c r="N77" s="109">
        <f t="shared" si="6"/>
        <v>0.4868421053</v>
      </c>
      <c r="O77" s="119">
        <f t="shared" si="7"/>
        <v>0.4696539989</v>
      </c>
      <c r="P77" s="120">
        <f t="shared" si="8"/>
        <v>0.3463855422</v>
      </c>
      <c r="Q77" s="121">
        <f t="shared" si="9"/>
        <v>0.6167023555</v>
      </c>
      <c r="R77" s="122">
        <f t="shared" si="10"/>
        <v>0.664160401</v>
      </c>
      <c r="S77" s="120">
        <f t="shared" si="11"/>
        <v>0.6301758366</v>
      </c>
      <c r="T77" s="121">
        <f t="shared" si="12"/>
        <v>0.33295519</v>
      </c>
      <c r="U77" s="122">
        <f t="shared" si="13"/>
        <v>0.5065229722</v>
      </c>
      <c r="V77" s="123">
        <f t="shared" si="14"/>
        <v>4.964071856</v>
      </c>
      <c r="W77" s="124">
        <f t="shared" si="15"/>
        <v>0.2177314211</v>
      </c>
      <c r="X77" s="125">
        <f t="shared" si="16"/>
        <v>1.08083442</v>
      </c>
      <c r="Y77" s="123">
        <f t="shared" si="17"/>
        <v>1.298565841</v>
      </c>
      <c r="Z77" s="124">
        <f t="shared" si="18"/>
        <v>0.8875802998</v>
      </c>
      <c r="AA77" s="125">
        <f t="shared" si="19"/>
        <v>9.556886228</v>
      </c>
      <c r="AB77" s="126">
        <f t="shared" si="20"/>
        <v>0.5131578947</v>
      </c>
      <c r="AC77" s="118"/>
      <c r="AD77" s="118"/>
      <c r="AE77" s="118"/>
    </row>
    <row r="78">
      <c r="A78" s="56">
        <v>77.0</v>
      </c>
      <c r="B78" s="2" t="s">
        <v>95</v>
      </c>
      <c r="C78" s="57">
        <v>21.0</v>
      </c>
      <c r="D78" s="58">
        <v>18.0</v>
      </c>
      <c r="E78" s="3">
        <v>174.0</v>
      </c>
      <c r="F78" s="4">
        <v>79.0</v>
      </c>
      <c r="G78" s="5">
        <v>59.0</v>
      </c>
      <c r="H78" s="6">
        <v>64.0</v>
      </c>
      <c r="I78" s="104">
        <f t="shared" si="1"/>
        <v>0.5384615385</v>
      </c>
      <c r="J78" s="105">
        <f t="shared" si="2"/>
        <v>0.6877470356</v>
      </c>
      <c r="K78" s="106">
        <f t="shared" si="3"/>
        <v>0.4796747967</v>
      </c>
      <c r="L78" s="107">
        <f t="shared" si="4"/>
        <v>0.6678082192</v>
      </c>
      <c r="M78" s="108">
        <f t="shared" si="5"/>
        <v>0.4938271605</v>
      </c>
      <c r="N78" s="109">
        <f t="shared" si="6"/>
        <v>0.6196808511</v>
      </c>
      <c r="O78" s="119">
        <f t="shared" si="7"/>
        <v>0.6120481928</v>
      </c>
      <c r="P78" s="120">
        <f t="shared" si="8"/>
        <v>0.3424657534</v>
      </c>
      <c r="Q78" s="121">
        <f t="shared" si="9"/>
        <v>0.524691358</v>
      </c>
      <c r="R78" s="122">
        <f t="shared" si="10"/>
        <v>0.6329787234</v>
      </c>
      <c r="S78" s="120">
        <f t="shared" si="11"/>
        <v>0.6240963855</v>
      </c>
      <c r="T78" s="121">
        <f t="shared" si="12"/>
        <v>0.3831325301</v>
      </c>
      <c r="U78" s="122">
        <f t="shared" si="13"/>
        <v>0.6048192771</v>
      </c>
      <c r="V78" s="123">
        <f t="shared" si="14"/>
        <v>6.487179487</v>
      </c>
      <c r="W78" s="124">
        <f t="shared" si="15"/>
        <v>0.3170731707</v>
      </c>
      <c r="X78" s="125">
        <f t="shared" si="16"/>
        <v>2.056910569</v>
      </c>
      <c r="Y78" s="123">
        <f t="shared" si="17"/>
        <v>2.37398374</v>
      </c>
      <c r="Z78" s="124">
        <f t="shared" si="18"/>
        <v>1.561728395</v>
      </c>
      <c r="AA78" s="125">
        <f t="shared" si="19"/>
        <v>9.641025641</v>
      </c>
      <c r="AB78" s="126">
        <f t="shared" si="20"/>
        <v>0.3803191489</v>
      </c>
      <c r="AC78" s="118"/>
      <c r="AD78" s="118"/>
      <c r="AE78" s="118"/>
    </row>
    <row r="79">
      <c r="A79" s="56">
        <v>78.0</v>
      </c>
      <c r="B79" s="2" t="s">
        <v>96</v>
      </c>
      <c r="C79" s="57">
        <v>35.0</v>
      </c>
      <c r="D79" s="58">
        <v>31.0</v>
      </c>
      <c r="E79" s="3">
        <v>207.0</v>
      </c>
      <c r="F79" s="4">
        <v>66.0</v>
      </c>
      <c r="G79" s="5">
        <v>100.0</v>
      </c>
      <c r="H79" s="6">
        <v>73.0</v>
      </c>
      <c r="I79" s="104">
        <f t="shared" si="1"/>
        <v>0.5303030303</v>
      </c>
      <c r="J79" s="105">
        <f t="shared" si="2"/>
        <v>0.7582417582</v>
      </c>
      <c r="K79" s="106">
        <f t="shared" si="3"/>
        <v>0.5780346821</v>
      </c>
      <c r="L79" s="107">
        <f t="shared" si="4"/>
        <v>0.7138643068</v>
      </c>
      <c r="M79" s="108">
        <f t="shared" si="5"/>
        <v>0.5648535565</v>
      </c>
      <c r="N79" s="109">
        <f t="shared" si="6"/>
        <v>0.6883408072</v>
      </c>
      <c r="O79" s="119">
        <f t="shared" si="7"/>
        <v>0.66796875</v>
      </c>
      <c r="P79" s="120">
        <f t="shared" si="8"/>
        <v>0.2979351032</v>
      </c>
      <c r="Q79" s="121">
        <f t="shared" si="9"/>
        <v>0.4518828452</v>
      </c>
      <c r="R79" s="122">
        <f t="shared" si="10"/>
        <v>0.6278026906</v>
      </c>
      <c r="S79" s="120">
        <f t="shared" si="11"/>
        <v>0.615234375</v>
      </c>
      <c r="T79" s="121">
        <f t="shared" si="12"/>
        <v>0.392578125</v>
      </c>
      <c r="U79" s="122">
        <f t="shared" si="13"/>
        <v>0.66015625</v>
      </c>
      <c r="V79" s="123">
        <f t="shared" si="14"/>
        <v>4.136363636</v>
      </c>
      <c r="W79" s="124">
        <f t="shared" si="15"/>
        <v>0.3815028902</v>
      </c>
      <c r="X79" s="125">
        <f t="shared" si="16"/>
        <v>1.578034682</v>
      </c>
      <c r="Y79" s="123">
        <f t="shared" si="17"/>
        <v>1.959537572</v>
      </c>
      <c r="Z79" s="124">
        <f t="shared" si="18"/>
        <v>1.142259414</v>
      </c>
      <c r="AA79" s="125">
        <f t="shared" si="19"/>
        <v>6.757575758</v>
      </c>
      <c r="AB79" s="126">
        <f t="shared" si="20"/>
        <v>0.3116591928</v>
      </c>
      <c r="AC79" s="118"/>
      <c r="AD79" s="118"/>
      <c r="AE79" s="118"/>
    </row>
    <row r="80">
      <c r="A80" s="56">
        <v>79.0</v>
      </c>
      <c r="B80" s="2" t="s">
        <v>97</v>
      </c>
      <c r="C80" s="57">
        <v>23.0</v>
      </c>
      <c r="D80" s="58">
        <v>7.0</v>
      </c>
      <c r="E80" s="3">
        <v>102.0</v>
      </c>
      <c r="F80" s="4">
        <v>46.0</v>
      </c>
      <c r="G80" s="5">
        <v>39.0</v>
      </c>
      <c r="H80" s="6">
        <v>53.0</v>
      </c>
      <c r="I80" s="104">
        <f t="shared" si="1"/>
        <v>0.7666666667</v>
      </c>
      <c r="J80" s="105">
        <f t="shared" si="2"/>
        <v>0.6891891892</v>
      </c>
      <c r="K80" s="106">
        <f t="shared" si="3"/>
        <v>0.4239130435</v>
      </c>
      <c r="L80" s="107">
        <f t="shared" si="4"/>
        <v>0.702247191</v>
      </c>
      <c r="M80" s="108">
        <f t="shared" si="5"/>
        <v>0.5081967213</v>
      </c>
      <c r="N80" s="109">
        <f t="shared" si="6"/>
        <v>0.5875</v>
      </c>
      <c r="O80" s="119">
        <f t="shared" si="7"/>
        <v>0.6074074074</v>
      </c>
      <c r="P80" s="120">
        <f t="shared" si="8"/>
        <v>0.3876404494</v>
      </c>
      <c r="Q80" s="121">
        <f t="shared" si="9"/>
        <v>0.6229508197</v>
      </c>
      <c r="R80" s="122">
        <f t="shared" si="10"/>
        <v>0.6458333333</v>
      </c>
      <c r="S80" s="120">
        <f t="shared" si="11"/>
        <v>0.6592592593</v>
      </c>
      <c r="T80" s="121">
        <f t="shared" si="12"/>
        <v>0.4</v>
      </c>
      <c r="U80" s="122">
        <f t="shared" si="13"/>
        <v>0.5481481481</v>
      </c>
      <c r="V80" s="123">
        <f t="shared" si="14"/>
        <v>4.933333333</v>
      </c>
      <c r="W80" s="124">
        <f t="shared" si="15"/>
        <v>0.3260869565</v>
      </c>
      <c r="X80" s="125">
        <f t="shared" si="16"/>
        <v>1.608695652</v>
      </c>
      <c r="Y80" s="123">
        <f t="shared" si="17"/>
        <v>1.934782609</v>
      </c>
      <c r="Z80" s="124">
        <f t="shared" si="18"/>
        <v>1.213114754</v>
      </c>
      <c r="AA80" s="125">
        <f t="shared" si="19"/>
        <v>8</v>
      </c>
      <c r="AB80" s="126">
        <f t="shared" si="20"/>
        <v>0.4125</v>
      </c>
      <c r="AC80" s="118"/>
      <c r="AD80" s="118"/>
      <c r="AE80" s="118"/>
    </row>
    <row r="81">
      <c r="A81" s="56">
        <v>80.0</v>
      </c>
      <c r="B81" s="2" t="s">
        <v>98</v>
      </c>
      <c r="C81" s="57">
        <v>106.0</v>
      </c>
      <c r="D81" s="58">
        <v>75.0</v>
      </c>
      <c r="E81" s="3">
        <v>384.0</v>
      </c>
      <c r="F81" s="4">
        <v>98.0</v>
      </c>
      <c r="G81" s="5">
        <v>215.0</v>
      </c>
      <c r="H81" s="6">
        <v>134.0</v>
      </c>
      <c r="I81" s="104">
        <f t="shared" si="1"/>
        <v>0.5856353591</v>
      </c>
      <c r="J81" s="105">
        <f t="shared" si="2"/>
        <v>0.7966804979</v>
      </c>
      <c r="K81" s="106">
        <f t="shared" si="3"/>
        <v>0.6160458453</v>
      </c>
      <c r="L81" s="107">
        <f t="shared" si="4"/>
        <v>0.7390648567</v>
      </c>
      <c r="M81" s="108">
        <f t="shared" si="5"/>
        <v>0.6056603774</v>
      </c>
      <c r="N81" s="109">
        <f t="shared" si="6"/>
        <v>0.7208182912</v>
      </c>
      <c r="O81" s="119">
        <f t="shared" si="7"/>
        <v>0.6966403162</v>
      </c>
      <c r="P81" s="120">
        <f t="shared" si="8"/>
        <v>0.3076923077</v>
      </c>
      <c r="Q81" s="121">
        <f t="shared" si="9"/>
        <v>0.4528301887</v>
      </c>
      <c r="R81" s="122">
        <f t="shared" si="10"/>
        <v>0.623345367</v>
      </c>
      <c r="S81" s="120">
        <f t="shared" si="11"/>
        <v>0.6166007905</v>
      </c>
      <c r="T81" s="121">
        <f t="shared" si="12"/>
        <v>0.4140316206</v>
      </c>
      <c r="U81" s="122">
        <f t="shared" si="13"/>
        <v>0.6660079051</v>
      </c>
      <c r="V81" s="123">
        <f t="shared" si="14"/>
        <v>2.662983425</v>
      </c>
      <c r="W81" s="124">
        <f t="shared" si="15"/>
        <v>0.5186246418</v>
      </c>
      <c r="X81" s="125">
        <f t="shared" si="16"/>
        <v>1.381088825</v>
      </c>
      <c r="Y81" s="123">
        <f t="shared" si="17"/>
        <v>1.899713467</v>
      </c>
      <c r="Z81" s="124">
        <f t="shared" si="18"/>
        <v>0.9094339623</v>
      </c>
      <c r="AA81" s="125">
        <f t="shared" si="19"/>
        <v>4.591160221</v>
      </c>
      <c r="AB81" s="126">
        <f t="shared" si="20"/>
        <v>0.2791817088</v>
      </c>
      <c r="AC81" s="118"/>
      <c r="AD81" s="118"/>
      <c r="AE81" s="118"/>
    </row>
    <row r="82">
      <c r="A82" s="56">
        <v>81.0</v>
      </c>
      <c r="B82" s="2" t="s">
        <v>99</v>
      </c>
      <c r="C82" s="57">
        <v>48.0</v>
      </c>
      <c r="D82" s="58">
        <v>31.0</v>
      </c>
      <c r="E82" s="3">
        <v>188.0</v>
      </c>
      <c r="F82" s="4">
        <v>55.0</v>
      </c>
      <c r="G82" s="5">
        <v>96.0</v>
      </c>
      <c r="H82" s="6">
        <v>56.0</v>
      </c>
      <c r="I82" s="104">
        <f t="shared" si="1"/>
        <v>0.6075949367</v>
      </c>
      <c r="J82" s="105">
        <f t="shared" si="2"/>
        <v>0.7736625514</v>
      </c>
      <c r="K82" s="106">
        <f t="shared" si="3"/>
        <v>0.6315789474</v>
      </c>
      <c r="L82" s="107">
        <f t="shared" si="4"/>
        <v>0.7329192547</v>
      </c>
      <c r="M82" s="108">
        <f t="shared" si="5"/>
        <v>0.6233766234</v>
      </c>
      <c r="N82" s="109">
        <f t="shared" si="6"/>
        <v>0.7189873418</v>
      </c>
      <c r="O82" s="119">
        <f t="shared" si="7"/>
        <v>0.7004219409</v>
      </c>
      <c r="P82" s="120">
        <f t="shared" si="8"/>
        <v>0.3198757764</v>
      </c>
      <c r="Q82" s="121">
        <f t="shared" si="9"/>
        <v>0.4502164502</v>
      </c>
      <c r="R82" s="122">
        <f t="shared" si="10"/>
        <v>0.617721519</v>
      </c>
      <c r="S82" s="120">
        <f t="shared" si="11"/>
        <v>0.6160337553</v>
      </c>
      <c r="T82" s="121">
        <f t="shared" si="12"/>
        <v>0.4198312236</v>
      </c>
      <c r="U82" s="122">
        <f t="shared" si="13"/>
        <v>0.664556962</v>
      </c>
      <c r="V82" s="123">
        <f t="shared" si="14"/>
        <v>3.075949367</v>
      </c>
      <c r="W82" s="124">
        <f t="shared" si="15"/>
        <v>0.5197368421</v>
      </c>
      <c r="X82" s="125">
        <f t="shared" si="16"/>
        <v>1.598684211</v>
      </c>
      <c r="Y82" s="123">
        <f t="shared" si="17"/>
        <v>2.118421053</v>
      </c>
      <c r="Z82" s="124">
        <f t="shared" si="18"/>
        <v>1.051948052</v>
      </c>
      <c r="AA82" s="125">
        <f t="shared" si="19"/>
        <v>5</v>
      </c>
      <c r="AB82" s="126">
        <f t="shared" si="20"/>
        <v>0.2810126582</v>
      </c>
      <c r="AC82" s="118"/>
      <c r="AD82" s="118"/>
      <c r="AE82" s="118"/>
    </row>
    <row r="83">
      <c r="A83" s="56">
        <v>82.0</v>
      </c>
      <c r="B83" s="2" t="s">
        <v>100</v>
      </c>
      <c r="C83" s="57">
        <v>62.0</v>
      </c>
      <c r="D83" s="58">
        <v>59.0</v>
      </c>
      <c r="E83" s="3">
        <v>589.0</v>
      </c>
      <c r="F83" s="4">
        <v>129.0</v>
      </c>
      <c r="G83" s="5">
        <v>259.0</v>
      </c>
      <c r="H83" s="6">
        <v>98.0</v>
      </c>
      <c r="I83" s="104">
        <f t="shared" si="1"/>
        <v>0.5123966942</v>
      </c>
      <c r="J83" s="105">
        <f t="shared" si="2"/>
        <v>0.8203342618</v>
      </c>
      <c r="K83" s="106">
        <f t="shared" si="3"/>
        <v>0.7254901961</v>
      </c>
      <c r="L83" s="107">
        <f t="shared" si="4"/>
        <v>0.7759237187</v>
      </c>
      <c r="M83" s="108">
        <f t="shared" si="5"/>
        <v>0.6715481172</v>
      </c>
      <c r="N83" s="109">
        <f t="shared" si="6"/>
        <v>0.7888372093</v>
      </c>
      <c r="O83" s="119">
        <f t="shared" si="7"/>
        <v>0.7608695652</v>
      </c>
      <c r="P83" s="120">
        <f t="shared" si="8"/>
        <v>0.2276519666</v>
      </c>
      <c r="Q83" s="121">
        <f t="shared" si="9"/>
        <v>0.3347280335</v>
      </c>
      <c r="R83" s="122">
        <f t="shared" si="10"/>
        <v>0.6390697674</v>
      </c>
      <c r="S83" s="120">
        <f t="shared" si="11"/>
        <v>0.6262541806</v>
      </c>
      <c r="T83" s="121">
        <f t="shared" si="12"/>
        <v>0.3762541806</v>
      </c>
      <c r="U83" s="122">
        <f t="shared" si="13"/>
        <v>0.758361204</v>
      </c>
      <c r="V83" s="123">
        <f t="shared" si="14"/>
        <v>5.933884298</v>
      </c>
      <c r="W83" s="124">
        <f t="shared" si="15"/>
        <v>0.3389355742</v>
      </c>
      <c r="X83" s="125">
        <f t="shared" si="16"/>
        <v>2.011204482</v>
      </c>
      <c r="Y83" s="123">
        <f t="shared" si="17"/>
        <v>2.350140056</v>
      </c>
      <c r="Z83" s="124">
        <f t="shared" si="18"/>
        <v>1.50209205</v>
      </c>
      <c r="AA83" s="125">
        <f t="shared" si="19"/>
        <v>8.884297521</v>
      </c>
      <c r="AB83" s="126">
        <f t="shared" si="20"/>
        <v>0.2111627907</v>
      </c>
      <c r="AC83" s="118"/>
      <c r="AD83" s="118"/>
      <c r="AE83" s="118"/>
    </row>
    <row r="84">
      <c r="A84" s="56">
        <v>83.0</v>
      </c>
      <c r="B84" s="2" t="s">
        <v>101</v>
      </c>
      <c r="C84" s="57">
        <v>64.0</v>
      </c>
      <c r="D84" s="58">
        <v>73.0</v>
      </c>
      <c r="E84" s="3">
        <v>450.0</v>
      </c>
      <c r="F84" s="4">
        <v>117.0</v>
      </c>
      <c r="G84" s="5">
        <v>211.0</v>
      </c>
      <c r="H84" s="6">
        <v>144.0</v>
      </c>
      <c r="I84" s="104">
        <f t="shared" si="1"/>
        <v>0.4671532847</v>
      </c>
      <c r="J84" s="105">
        <f t="shared" si="2"/>
        <v>0.7936507937</v>
      </c>
      <c r="K84" s="106">
        <f t="shared" si="3"/>
        <v>0.5943661972</v>
      </c>
      <c r="L84" s="107">
        <f t="shared" si="4"/>
        <v>0.7301136364</v>
      </c>
      <c r="M84" s="108">
        <f t="shared" si="5"/>
        <v>0.5589430894</v>
      </c>
      <c r="N84" s="109">
        <f t="shared" si="6"/>
        <v>0.7169197397</v>
      </c>
      <c r="O84" s="119">
        <f t="shared" si="7"/>
        <v>0.6846081209</v>
      </c>
      <c r="P84" s="120">
        <f t="shared" si="8"/>
        <v>0.2571022727</v>
      </c>
      <c r="Q84" s="121">
        <f t="shared" si="9"/>
        <v>0.4227642276</v>
      </c>
      <c r="R84" s="122">
        <f t="shared" si="10"/>
        <v>0.6442516269</v>
      </c>
      <c r="S84" s="120">
        <f t="shared" si="11"/>
        <v>0.6213408876</v>
      </c>
      <c r="T84" s="121">
        <f t="shared" si="12"/>
        <v>0.3701605288</v>
      </c>
      <c r="U84" s="122">
        <f t="shared" si="13"/>
        <v>0.6931067044</v>
      </c>
      <c r="V84" s="123">
        <f t="shared" si="14"/>
        <v>4.138686131</v>
      </c>
      <c r="W84" s="124">
        <f t="shared" si="15"/>
        <v>0.385915493</v>
      </c>
      <c r="X84" s="125">
        <f t="shared" si="16"/>
        <v>1.597183099</v>
      </c>
      <c r="Y84" s="123">
        <f t="shared" si="17"/>
        <v>1.983098592</v>
      </c>
      <c r="Z84" s="124">
        <f t="shared" si="18"/>
        <v>1.152439024</v>
      </c>
      <c r="AA84" s="125">
        <f t="shared" si="19"/>
        <v>6.729927007</v>
      </c>
      <c r="AB84" s="126">
        <f t="shared" si="20"/>
        <v>0.2830802603</v>
      </c>
      <c r="AC84" s="118"/>
      <c r="AD84" s="118"/>
      <c r="AE84" s="118"/>
    </row>
    <row r="85">
      <c r="A85" s="56">
        <v>84.0</v>
      </c>
      <c r="B85" s="2" t="s">
        <v>102</v>
      </c>
      <c r="C85" s="57">
        <v>18.0</v>
      </c>
      <c r="D85" s="58">
        <v>12.0</v>
      </c>
      <c r="E85" s="3">
        <v>116.0</v>
      </c>
      <c r="F85" s="4">
        <v>39.0</v>
      </c>
      <c r="G85" s="5">
        <v>48.0</v>
      </c>
      <c r="H85" s="6">
        <v>49.0</v>
      </c>
      <c r="I85" s="104">
        <f t="shared" si="1"/>
        <v>0.6</v>
      </c>
      <c r="J85" s="105">
        <f t="shared" si="2"/>
        <v>0.7483870968</v>
      </c>
      <c r="K85" s="106">
        <f t="shared" si="3"/>
        <v>0.4948453608</v>
      </c>
      <c r="L85" s="107">
        <f t="shared" si="4"/>
        <v>0.7243243243</v>
      </c>
      <c r="M85" s="108">
        <f t="shared" si="5"/>
        <v>0.5196850394</v>
      </c>
      <c r="N85" s="109">
        <f t="shared" si="6"/>
        <v>0.6507936508</v>
      </c>
      <c r="O85" s="119">
        <f t="shared" si="7"/>
        <v>0.6453900709</v>
      </c>
      <c r="P85" s="120">
        <f t="shared" si="8"/>
        <v>0.3081081081</v>
      </c>
      <c r="Q85" s="121">
        <f t="shared" si="9"/>
        <v>0.5275590551</v>
      </c>
      <c r="R85" s="122">
        <f t="shared" si="10"/>
        <v>0.6547619048</v>
      </c>
      <c r="S85" s="120">
        <f t="shared" si="11"/>
        <v>0.6489361702</v>
      </c>
      <c r="T85" s="121">
        <f t="shared" si="12"/>
        <v>0.3723404255</v>
      </c>
      <c r="U85" s="122">
        <f t="shared" si="13"/>
        <v>0.6241134752</v>
      </c>
      <c r="V85" s="123">
        <f t="shared" si="14"/>
        <v>5.166666667</v>
      </c>
      <c r="W85" s="124">
        <f t="shared" si="15"/>
        <v>0.3092783505</v>
      </c>
      <c r="X85" s="125">
        <f t="shared" si="16"/>
        <v>1.597938144</v>
      </c>
      <c r="Y85" s="123">
        <f t="shared" si="17"/>
        <v>1.907216495</v>
      </c>
      <c r="Z85" s="124">
        <f t="shared" si="18"/>
        <v>1.220472441</v>
      </c>
      <c r="AA85" s="125">
        <f t="shared" si="19"/>
        <v>8.4</v>
      </c>
      <c r="AB85" s="126">
        <f t="shared" si="20"/>
        <v>0.3492063492</v>
      </c>
      <c r="AC85" s="118"/>
      <c r="AD85" s="118"/>
      <c r="AE85" s="118"/>
    </row>
    <row r="86">
      <c r="A86" s="56">
        <v>85.0</v>
      </c>
      <c r="B86" s="2" t="s">
        <v>103</v>
      </c>
      <c r="C86" s="57">
        <v>55.0</v>
      </c>
      <c r="D86" s="58">
        <v>39.0</v>
      </c>
      <c r="E86" s="3">
        <v>411.0</v>
      </c>
      <c r="F86" s="4">
        <v>79.0</v>
      </c>
      <c r="G86" s="5">
        <v>167.0</v>
      </c>
      <c r="H86" s="6">
        <v>137.0</v>
      </c>
      <c r="I86" s="104">
        <f t="shared" si="1"/>
        <v>0.585106383</v>
      </c>
      <c r="J86" s="105">
        <f t="shared" si="2"/>
        <v>0.8387755102</v>
      </c>
      <c r="K86" s="106">
        <f t="shared" si="3"/>
        <v>0.5493421053</v>
      </c>
      <c r="L86" s="107">
        <f t="shared" si="4"/>
        <v>0.7979452055</v>
      </c>
      <c r="M86" s="108">
        <f t="shared" si="5"/>
        <v>0.5577889447</v>
      </c>
      <c r="N86" s="109">
        <f t="shared" si="6"/>
        <v>0.7279596977</v>
      </c>
      <c r="O86" s="119">
        <f t="shared" si="7"/>
        <v>0.7128378378</v>
      </c>
      <c r="P86" s="120">
        <f t="shared" si="8"/>
        <v>0.2294520548</v>
      </c>
      <c r="Q86" s="121">
        <f t="shared" si="9"/>
        <v>0.4824120603</v>
      </c>
      <c r="R86" s="122">
        <f t="shared" si="10"/>
        <v>0.6901763224</v>
      </c>
      <c r="S86" s="120">
        <f t="shared" si="11"/>
        <v>0.6790540541</v>
      </c>
      <c r="T86" s="121">
        <f t="shared" si="12"/>
        <v>0.338963964</v>
      </c>
      <c r="U86" s="122">
        <f t="shared" si="13"/>
        <v>0.6948198198</v>
      </c>
      <c r="V86" s="123">
        <f t="shared" si="14"/>
        <v>5.212765957</v>
      </c>
      <c r="W86" s="124">
        <f t="shared" si="15"/>
        <v>0.3092105263</v>
      </c>
      <c r="X86" s="125">
        <f t="shared" si="16"/>
        <v>1.611842105</v>
      </c>
      <c r="Y86" s="123">
        <f t="shared" si="17"/>
        <v>1.921052632</v>
      </c>
      <c r="Z86" s="124">
        <f t="shared" si="18"/>
        <v>1.231155779</v>
      </c>
      <c r="AA86" s="125">
        <f t="shared" si="19"/>
        <v>8.446808511</v>
      </c>
      <c r="AB86" s="126">
        <f t="shared" si="20"/>
        <v>0.2720403023</v>
      </c>
      <c r="AC86" s="118"/>
      <c r="AD86" s="118"/>
      <c r="AE86" s="118"/>
    </row>
    <row r="87">
      <c r="A87" s="56">
        <v>86.0</v>
      </c>
      <c r="B87" s="2" t="s">
        <v>104</v>
      </c>
      <c r="C87" s="57">
        <v>13.0</v>
      </c>
      <c r="D87" s="58">
        <v>6.0</v>
      </c>
      <c r="E87" s="3">
        <v>31.0</v>
      </c>
      <c r="F87" s="4">
        <v>9.0</v>
      </c>
      <c r="G87" s="5">
        <v>10.0</v>
      </c>
      <c r="H87" s="6">
        <v>6.0</v>
      </c>
      <c r="I87" s="104">
        <f t="shared" si="1"/>
        <v>0.6842105263</v>
      </c>
      <c r="J87" s="105">
        <f t="shared" si="2"/>
        <v>0.775</v>
      </c>
      <c r="K87" s="106">
        <f t="shared" si="3"/>
        <v>0.625</v>
      </c>
      <c r="L87" s="107">
        <f t="shared" si="4"/>
        <v>0.7457627119</v>
      </c>
      <c r="M87" s="108">
        <f t="shared" si="5"/>
        <v>0.6571428571</v>
      </c>
      <c r="N87" s="109">
        <f t="shared" si="6"/>
        <v>0.7321428571</v>
      </c>
      <c r="O87" s="119">
        <f t="shared" si="7"/>
        <v>0.72</v>
      </c>
      <c r="P87" s="120">
        <f t="shared" si="8"/>
        <v>0.3728813559</v>
      </c>
      <c r="Q87" s="121">
        <f t="shared" si="9"/>
        <v>0.5428571429</v>
      </c>
      <c r="R87" s="122">
        <f t="shared" si="10"/>
        <v>0.6607142857</v>
      </c>
      <c r="S87" s="120">
        <f t="shared" si="11"/>
        <v>0.6666666667</v>
      </c>
      <c r="T87" s="121">
        <f t="shared" si="12"/>
        <v>0.4266666667</v>
      </c>
      <c r="U87" s="122">
        <f t="shared" si="13"/>
        <v>0.6266666667</v>
      </c>
      <c r="V87" s="123">
        <f t="shared" si="14"/>
        <v>2.105263158</v>
      </c>
      <c r="W87" s="124">
        <f t="shared" si="15"/>
        <v>1.1875</v>
      </c>
      <c r="X87" s="125">
        <f t="shared" si="16"/>
        <v>2.5</v>
      </c>
      <c r="Y87" s="123">
        <f t="shared" si="17"/>
        <v>3.6875</v>
      </c>
      <c r="Z87" s="124">
        <f t="shared" si="18"/>
        <v>1.142857143</v>
      </c>
      <c r="AA87" s="125">
        <f t="shared" si="19"/>
        <v>2.947368421</v>
      </c>
      <c r="AB87" s="126">
        <f t="shared" si="20"/>
        <v>0.2678571429</v>
      </c>
      <c r="AC87" s="118"/>
      <c r="AD87" s="118"/>
      <c r="AE87" s="118"/>
    </row>
    <row r="88">
      <c r="A88" s="56">
        <v>87.0</v>
      </c>
      <c r="B88" s="2" t="s">
        <v>105</v>
      </c>
      <c r="C88" s="57">
        <v>109.0</v>
      </c>
      <c r="D88" s="58">
        <v>64.0</v>
      </c>
      <c r="E88" s="3">
        <v>392.0</v>
      </c>
      <c r="F88" s="4">
        <v>150.0</v>
      </c>
      <c r="G88" s="5">
        <v>260.0</v>
      </c>
      <c r="H88" s="6">
        <v>163.0</v>
      </c>
      <c r="I88" s="104">
        <f t="shared" si="1"/>
        <v>0.6300578035</v>
      </c>
      <c r="J88" s="105">
        <f t="shared" si="2"/>
        <v>0.7232472325</v>
      </c>
      <c r="K88" s="106">
        <f t="shared" si="3"/>
        <v>0.6146572104</v>
      </c>
      <c r="L88" s="107">
        <f t="shared" si="4"/>
        <v>0.7006993007</v>
      </c>
      <c r="M88" s="108">
        <f t="shared" si="5"/>
        <v>0.6191275168</v>
      </c>
      <c r="N88" s="109">
        <f t="shared" si="6"/>
        <v>0.6756476684</v>
      </c>
      <c r="O88" s="119">
        <f t="shared" si="7"/>
        <v>0.6687170475</v>
      </c>
      <c r="P88" s="120">
        <f t="shared" si="8"/>
        <v>0.3622377622</v>
      </c>
      <c r="Q88" s="121">
        <f t="shared" si="9"/>
        <v>0.4563758389</v>
      </c>
      <c r="R88" s="122">
        <f t="shared" si="10"/>
        <v>0.5751295337</v>
      </c>
      <c r="S88" s="120">
        <f t="shared" si="11"/>
        <v>0.5834797891</v>
      </c>
      <c r="T88" s="121">
        <f t="shared" si="12"/>
        <v>0.4560632689</v>
      </c>
      <c r="U88" s="122">
        <f t="shared" si="13"/>
        <v>0.6291739895</v>
      </c>
      <c r="V88" s="123">
        <f t="shared" si="14"/>
        <v>3.132947977</v>
      </c>
      <c r="W88" s="124">
        <f t="shared" si="15"/>
        <v>0.4089834515</v>
      </c>
      <c r="X88" s="125">
        <f t="shared" si="16"/>
        <v>1.281323877</v>
      </c>
      <c r="Y88" s="123">
        <f t="shared" si="17"/>
        <v>1.690307329</v>
      </c>
      <c r="Z88" s="124">
        <f t="shared" si="18"/>
        <v>0.9093959732</v>
      </c>
      <c r="AA88" s="125">
        <f t="shared" si="19"/>
        <v>5.578034682</v>
      </c>
      <c r="AB88" s="126">
        <f t="shared" si="20"/>
        <v>0.3243523316</v>
      </c>
      <c r="AC88" s="118"/>
      <c r="AD88" s="118"/>
      <c r="AE88" s="118"/>
    </row>
    <row r="89">
      <c r="A89" s="56">
        <v>88.0</v>
      </c>
      <c r="B89" s="2" t="s">
        <v>106</v>
      </c>
      <c r="C89" s="57">
        <v>55.0</v>
      </c>
      <c r="D89" s="58">
        <v>38.0</v>
      </c>
      <c r="E89" s="3">
        <v>434.0</v>
      </c>
      <c r="F89" s="4">
        <v>109.0</v>
      </c>
      <c r="G89" s="5">
        <v>132.0</v>
      </c>
      <c r="H89" s="6">
        <v>96.0</v>
      </c>
      <c r="I89" s="104">
        <f t="shared" si="1"/>
        <v>0.5913978495</v>
      </c>
      <c r="J89" s="105">
        <f t="shared" si="2"/>
        <v>0.7992633517</v>
      </c>
      <c r="K89" s="106">
        <f t="shared" si="3"/>
        <v>0.5789473684</v>
      </c>
      <c r="L89" s="107">
        <f t="shared" si="4"/>
        <v>0.7688679245</v>
      </c>
      <c r="M89" s="108">
        <f t="shared" si="5"/>
        <v>0.5825545171</v>
      </c>
      <c r="N89" s="109">
        <f t="shared" si="6"/>
        <v>0.7341115435</v>
      </c>
      <c r="O89" s="119">
        <f t="shared" si="7"/>
        <v>0.71875</v>
      </c>
      <c r="P89" s="120">
        <f t="shared" si="8"/>
        <v>0.2578616352</v>
      </c>
      <c r="Q89" s="121">
        <f t="shared" si="9"/>
        <v>0.4704049844</v>
      </c>
      <c r="R89" s="122">
        <f t="shared" si="10"/>
        <v>0.6874189364</v>
      </c>
      <c r="S89" s="120">
        <f t="shared" si="11"/>
        <v>0.6770833333</v>
      </c>
      <c r="T89" s="121">
        <f t="shared" si="12"/>
        <v>0.3425925926</v>
      </c>
      <c r="U89" s="122">
        <f t="shared" si="13"/>
        <v>0.6990740741</v>
      </c>
      <c r="V89" s="123">
        <f t="shared" si="14"/>
        <v>5.838709677</v>
      </c>
      <c r="W89" s="124">
        <f t="shared" si="15"/>
        <v>0.4078947368</v>
      </c>
      <c r="X89" s="125">
        <f t="shared" si="16"/>
        <v>2.381578947</v>
      </c>
      <c r="Y89" s="123">
        <f t="shared" si="17"/>
        <v>2.789473684</v>
      </c>
      <c r="Z89" s="124">
        <f t="shared" si="18"/>
        <v>1.691588785</v>
      </c>
      <c r="AA89" s="125">
        <f t="shared" si="19"/>
        <v>8.290322581</v>
      </c>
      <c r="AB89" s="126">
        <f t="shared" si="20"/>
        <v>0.2658884565</v>
      </c>
      <c r="AC89" s="118"/>
      <c r="AD89" s="118"/>
      <c r="AE89" s="118"/>
    </row>
    <row r="90">
      <c r="A90" s="56">
        <v>89.0</v>
      </c>
      <c r="B90" s="2" t="s">
        <v>107</v>
      </c>
      <c r="C90" s="57">
        <v>52.0</v>
      </c>
      <c r="D90" s="58">
        <v>54.0</v>
      </c>
      <c r="E90" s="3">
        <v>363.0</v>
      </c>
      <c r="F90" s="4">
        <v>66.0</v>
      </c>
      <c r="G90" s="5">
        <v>174.0</v>
      </c>
      <c r="H90" s="6">
        <v>86.0</v>
      </c>
      <c r="I90" s="104">
        <f t="shared" si="1"/>
        <v>0.4905660377</v>
      </c>
      <c r="J90" s="105">
        <f t="shared" si="2"/>
        <v>0.8461538462</v>
      </c>
      <c r="K90" s="106">
        <f t="shared" si="3"/>
        <v>0.6692307692</v>
      </c>
      <c r="L90" s="107">
        <f t="shared" si="4"/>
        <v>0.7757009346</v>
      </c>
      <c r="M90" s="108">
        <f t="shared" si="5"/>
        <v>0.6174863388</v>
      </c>
      <c r="N90" s="109">
        <f t="shared" si="6"/>
        <v>0.7793904209</v>
      </c>
      <c r="O90" s="119">
        <f t="shared" si="7"/>
        <v>0.7408805031</v>
      </c>
      <c r="P90" s="120">
        <f t="shared" si="8"/>
        <v>0.2205607477</v>
      </c>
      <c r="Q90" s="121">
        <f t="shared" si="9"/>
        <v>0.3770491803</v>
      </c>
      <c r="R90" s="122">
        <f t="shared" si="10"/>
        <v>0.6516690856</v>
      </c>
      <c r="S90" s="120">
        <f t="shared" si="11"/>
        <v>0.6301886792</v>
      </c>
      <c r="T90" s="121">
        <f t="shared" si="12"/>
        <v>0.3672955975</v>
      </c>
      <c r="U90" s="122">
        <f t="shared" si="13"/>
        <v>0.7433962264</v>
      </c>
      <c r="V90" s="123">
        <f t="shared" si="14"/>
        <v>4.047169811</v>
      </c>
      <c r="W90" s="124">
        <f t="shared" si="15"/>
        <v>0.4076923077</v>
      </c>
      <c r="X90" s="125">
        <f t="shared" si="16"/>
        <v>1.65</v>
      </c>
      <c r="Y90" s="123">
        <f t="shared" si="17"/>
        <v>2.057692308</v>
      </c>
      <c r="Z90" s="124">
        <f t="shared" si="18"/>
        <v>1.172131148</v>
      </c>
      <c r="AA90" s="125">
        <f t="shared" si="19"/>
        <v>6.5</v>
      </c>
      <c r="AB90" s="126">
        <f t="shared" si="20"/>
        <v>0.2206095791</v>
      </c>
      <c r="AC90" s="118"/>
      <c r="AD90" s="118"/>
      <c r="AE90" s="118"/>
    </row>
    <row r="91">
      <c r="A91" s="56">
        <v>90.0</v>
      </c>
      <c r="B91" s="2" t="s">
        <v>108</v>
      </c>
      <c r="C91" s="57">
        <v>33.0</v>
      </c>
      <c r="D91" s="58">
        <v>36.0</v>
      </c>
      <c r="E91" s="3">
        <v>268.0</v>
      </c>
      <c r="F91" s="4">
        <v>115.0</v>
      </c>
      <c r="G91" s="5">
        <v>78.0</v>
      </c>
      <c r="H91" s="6">
        <v>60.0</v>
      </c>
      <c r="I91" s="104">
        <f t="shared" si="1"/>
        <v>0.4782608696</v>
      </c>
      <c r="J91" s="105">
        <f t="shared" si="2"/>
        <v>0.6997389034</v>
      </c>
      <c r="K91" s="106">
        <f t="shared" si="3"/>
        <v>0.5652173913</v>
      </c>
      <c r="L91" s="107">
        <f t="shared" si="4"/>
        <v>0.6659292035</v>
      </c>
      <c r="M91" s="108">
        <f t="shared" si="5"/>
        <v>0.5362318841</v>
      </c>
      <c r="N91" s="109">
        <f t="shared" si="6"/>
        <v>0.6641074856</v>
      </c>
      <c r="O91" s="119">
        <f t="shared" si="7"/>
        <v>0.6423728814</v>
      </c>
      <c r="P91" s="120">
        <f t="shared" si="8"/>
        <v>0.3274336283</v>
      </c>
      <c r="Q91" s="121">
        <f t="shared" si="9"/>
        <v>0.4492753623</v>
      </c>
      <c r="R91" s="122">
        <f t="shared" si="10"/>
        <v>0.6295585413</v>
      </c>
      <c r="S91" s="120">
        <f t="shared" si="11"/>
        <v>0.6118644068</v>
      </c>
      <c r="T91" s="121">
        <f t="shared" si="12"/>
        <v>0.3830508475</v>
      </c>
      <c r="U91" s="122">
        <f t="shared" si="13"/>
        <v>0.6474576271</v>
      </c>
      <c r="V91" s="123">
        <f t="shared" si="14"/>
        <v>5.550724638</v>
      </c>
      <c r="W91" s="124">
        <f t="shared" si="15"/>
        <v>0.5</v>
      </c>
      <c r="X91" s="125">
        <f t="shared" si="16"/>
        <v>2.775362319</v>
      </c>
      <c r="Y91" s="123">
        <f t="shared" si="17"/>
        <v>3.275362319</v>
      </c>
      <c r="Z91" s="124">
        <f t="shared" si="18"/>
        <v>1.850241546</v>
      </c>
      <c r="AA91" s="125">
        <f t="shared" si="19"/>
        <v>7.550724638</v>
      </c>
      <c r="AB91" s="126">
        <f t="shared" si="20"/>
        <v>0.3358925144</v>
      </c>
      <c r="AC91" s="118"/>
      <c r="AD91" s="118"/>
      <c r="AE91" s="118"/>
    </row>
    <row r="92">
      <c r="A92" s="56">
        <v>91.0</v>
      </c>
      <c r="B92" s="2" t="s">
        <v>109</v>
      </c>
      <c r="C92" s="57">
        <v>45.0</v>
      </c>
      <c r="D92" s="58">
        <v>46.0</v>
      </c>
      <c r="E92" s="3">
        <v>206.0</v>
      </c>
      <c r="F92" s="4">
        <v>60.0</v>
      </c>
      <c r="G92" s="5">
        <v>116.0</v>
      </c>
      <c r="H92" s="6">
        <v>87.0</v>
      </c>
      <c r="I92" s="104">
        <f t="shared" si="1"/>
        <v>0.4945054945</v>
      </c>
      <c r="J92" s="105">
        <f t="shared" si="2"/>
        <v>0.7744360902</v>
      </c>
      <c r="K92" s="106">
        <f t="shared" si="3"/>
        <v>0.5714285714</v>
      </c>
      <c r="L92" s="107">
        <f t="shared" si="4"/>
        <v>0.7030812325</v>
      </c>
      <c r="M92" s="108">
        <f t="shared" si="5"/>
        <v>0.5476190476</v>
      </c>
      <c r="N92" s="109">
        <f t="shared" si="6"/>
        <v>0.6865671642</v>
      </c>
      <c r="O92" s="119">
        <f t="shared" si="7"/>
        <v>0.6553571429</v>
      </c>
      <c r="P92" s="120">
        <f t="shared" si="8"/>
        <v>0.2941176471</v>
      </c>
      <c r="Q92" s="121">
        <f t="shared" si="9"/>
        <v>0.4489795918</v>
      </c>
      <c r="R92" s="122">
        <f t="shared" si="10"/>
        <v>0.6247334755</v>
      </c>
      <c r="S92" s="120">
        <f t="shared" si="11"/>
        <v>0.6035714286</v>
      </c>
      <c r="T92" s="121">
        <f t="shared" si="12"/>
        <v>0.3946428571</v>
      </c>
      <c r="U92" s="122">
        <f t="shared" si="13"/>
        <v>0.6571428571</v>
      </c>
      <c r="V92" s="123">
        <f t="shared" si="14"/>
        <v>2.923076923</v>
      </c>
      <c r="W92" s="124">
        <f t="shared" si="15"/>
        <v>0.4482758621</v>
      </c>
      <c r="X92" s="125">
        <f t="shared" si="16"/>
        <v>1.310344828</v>
      </c>
      <c r="Y92" s="123">
        <f t="shared" si="17"/>
        <v>1.75862069</v>
      </c>
      <c r="Z92" s="124">
        <f t="shared" si="18"/>
        <v>0.9047619048</v>
      </c>
      <c r="AA92" s="125">
        <f t="shared" si="19"/>
        <v>5.153846154</v>
      </c>
      <c r="AB92" s="126">
        <f t="shared" si="20"/>
        <v>0.3134328358</v>
      </c>
      <c r="AC92" s="118"/>
      <c r="AD92" s="118"/>
      <c r="AE92" s="118"/>
    </row>
    <row r="93">
      <c r="A93" s="56">
        <v>92.0</v>
      </c>
      <c r="B93" s="2" t="s">
        <v>110</v>
      </c>
      <c r="C93" s="57">
        <v>38.0</v>
      </c>
      <c r="D93" s="58">
        <v>61.0</v>
      </c>
      <c r="E93" s="3">
        <v>357.0</v>
      </c>
      <c r="F93" s="4">
        <v>132.0</v>
      </c>
      <c r="G93" s="5">
        <v>164.0</v>
      </c>
      <c r="H93" s="6">
        <v>186.0</v>
      </c>
      <c r="I93" s="104">
        <f t="shared" si="1"/>
        <v>0.3838383838</v>
      </c>
      <c r="J93" s="105">
        <f t="shared" si="2"/>
        <v>0.7300613497</v>
      </c>
      <c r="K93" s="106">
        <f t="shared" si="3"/>
        <v>0.4685714286</v>
      </c>
      <c r="L93" s="107">
        <f t="shared" si="4"/>
        <v>0.6717687075</v>
      </c>
      <c r="M93" s="108">
        <f t="shared" si="5"/>
        <v>0.4498886414</v>
      </c>
      <c r="N93" s="109">
        <f t="shared" si="6"/>
        <v>0.620977354</v>
      </c>
      <c r="O93" s="119">
        <f t="shared" si="7"/>
        <v>0.5959488273</v>
      </c>
      <c r="P93" s="120">
        <f t="shared" si="8"/>
        <v>0.2891156463</v>
      </c>
      <c r="Q93" s="121">
        <f t="shared" si="9"/>
        <v>0.4988864143</v>
      </c>
      <c r="R93" s="122">
        <f t="shared" si="10"/>
        <v>0.6471990465</v>
      </c>
      <c r="S93" s="120">
        <f t="shared" si="11"/>
        <v>0.6194029851</v>
      </c>
      <c r="T93" s="121">
        <f t="shared" si="12"/>
        <v>0.3560767591</v>
      </c>
      <c r="U93" s="122">
        <f t="shared" si="13"/>
        <v>0.6204690832</v>
      </c>
      <c r="V93" s="123">
        <f t="shared" si="14"/>
        <v>4.939393939</v>
      </c>
      <c r="W93" s="124">
        <f t="shared" si="15"/>
        <v>0.2828571429</v>
      </c>
      <c r="X93" s="125">
        <f t="shared" si="16"/>
        <v>1.397142857</v>
      </c>
      <c r="Y93" s="123">
        <f t="shared" si="17"/>
        <v>1.68</v>
      </c>
      <c r="Z93" s="124">
        <f t="shared" si="18"/>
        <v>1.08908686</v>
      </c>
      <c r="AA93" s="125">
        <f t="shared" si="19"/>
        <v>8.474747475</v>
      </c>
      <c r="AB93" s="126">
        <f t="shared" si="20"/>
        <v>0.379022646</v>
      </c>
      <c r="AC93" s="118"/>
      <c r="AD93" s="118"/>
      <c r="AE93" s="118"/>
    </row>
    <row r="94">
      <c r="A94" s="56">
        <v>93.0</v>
      </c>
      <c r="B94" s="2" t="s">
        <v>111</v>
      </c>
      <c r="C94" s="57">
        <v>39.0</v>
      </c>
      <c r="D94" s="58">
        <v>27.0</v>
      </c>
      <c r="E94" s="3">
        <v>172.0</v>
      </c>
      <c r="F94" s="4">
        <v>45.0</v>
      </c>
      <c r="G94" s="5">
        <v>79.0</v>
      </c>
      <c r="H94" s="6">
        <v>53.0</v>
      </c>
      <c r="I94" s="104">
        <f t="shared" si="1"/>
        <v>0.5909090909</v>
      </c>
      <c r="J94" s="105">
        <f t="shared" si="2"/>
        <v>0.7926267281</v>
      </c>
      <c r="K94" s="106">
        <f t="shared" si="3"/>
        <v>0.5984848485</v>
      </c>
      <c r="L94" s="107">
        <f t="shared" si="4"/>
        <v>0.7455830389</v>
      </c>
      <c r="M94" s="108">
        <f t="shared" si="5"/>
        <v>0.595959596</v>
      </c>
      <c r="N94" s="109">
        <f t="shared" si="6"/>
        <v>0.7191977077</v>
      </c>
      <c r="O94" s="119">
        <f t="shared" si="7"/>
        <v>0.6987951807</v>
      </c>
      <c r="P94" s="120">
        <f t="shared" si="8"/>
        <v>0.296819788</v>
      </c>
      <c r="Q94" s="121">
        <f t="shared" si="9"/>
        <v>0.4646464646</v>
      </c>
      <c r="R94" s="122">
        <f t="shared" si="10"/>
        <v>0.6446991404</v>
      </c>
      <c r="S94" s="120">
        <f t="shared" si="11"/>
        <v>0.6361445783</v>
      </c>
      <c r="T94" s="121">
        <f t="shared" si="12"/>
        <v>0.3927710843</v>
      </c>
      <c r="U94" s="122">
        <f t="shared" si="13"/>
        <v>0.6698795181</v>
      </c>
      <c r="V94" s="123">
        <f t="shared" si="14"/>
        <v>3.287878788</v>
      </c>
      <c r="W94" s="124">
        <f t="shared" si="15"/>
        <v>0.5</v>
      </c>
      <c r="X94" s="125">
        <f t="shared" si="16"/>
        <v>1.643939394</v>
      </c>
      <c r="Y94" s="123">
        <f t="shared" si="17"/>
        <v>2.143939394</v>
      </c>
      <c r="Z94" s="124">
        <f t="shared" si="18"/>
        <v>1.095959596</v>
      </c>
      <c r="AA94" s="125">
        <f t="shared" si="19"/>
        <v>5.287878788</v>
      </c>
      <c r="AB94" s="126">
        <f t="shared" si="20"/>
        <v>0.2808022923</v>
      </c>
      <c r="AC94" s="118"/>
      <c r="AD94" s="118"/>
      <c r="AE94" s="118"/>
    </row>
    <row r="95">
      <c r="A95" s="56">
        <v>94.0</v>
      </c>
      <c r="B95" s="2" t="s">
        <v>112</v>
      </c>
      <c r="C95" s="57">
        <v>45.0</v>
      </c>
      <c r="D95" s="58">
        <v>57.0</v>
      </c>
      <c r="E95" s="3">
        <v>406.0</v>
      </c>
      <c r="F95" s="4">
        <v>143.0</v>
      </c>
      <c r="G95" s="5">
        <v>147.0</v>
      </c>
      <c r="H95" s="6">
        <v>235.0</v>
      </c>
      <c r="I95" s="104">
        <f t="shared" si="1"/>
        <v>0.4411764706</v>
      </c>
      <c r="J95" s="105">
        <f t="shared" si="2"/>
        <v>0.7395264117</v>
      </c>
      <c r="K95" s="106">
        <f t="shared" si="3"/>
        <v>0.3848167539</v>
      </c>
      <c r="L95" s="107">
        <f t="shared" si="4"/>
        <v>0.6927803379</v>
      </c>
      <c r="M95" s="108">
        <f t="shared" si="5"/>
        <v>0.3966942149</v>
      </c>
      <c r="N95" s="109">
        <f t="shared" si="6"/>
        <v>0.5939849624</v>
      </c>
      <c r="O95" s="119">
        <f t="shared" si="7"/>
        <v>0.5788964182</v>
      </c>
      <c r="P95" s="120">
        <f t="shared" si="8"/>
        <v>0.2887864823</v>
      </c>
      <c r="Q95" s="121">
        <f t="shared" si="9"/>
        <v>0.5785123967</v>
      </c>
      <c r="R95" s="122">
        <f t="shared" si="10"/>
        <v>0.6885069817</v>
      </c>
      <c r="S95" s="120">
        <f t="shared" si="11"/>
        <v>0.6640851888</v>
      </c>
      <c r="T95" s="121">
        <f t="shared" si="12"/>
        <v>0.3242981607</v>
      </c>
      <c r="U95" s="122">
        <f t="shared" si="13"/>
        <v>0.5905130687</v>
      </c>
      <c r="V95" s="123">
        <f t="shared" si="14"/>
        <v>5.382352941</v>
      </c>
      <c r="W95" s="124">
        <f t="shared" si="15"/>
        <v>0.2670157068</v>
      </c>
      <c r="X95" s="125">
        <f t="shared" si="16"/>
        <v>1.437172775</v>
      </c>
      <c r="Y95" s="123">
        <f t="shared" si="17"/>
        <v>1.704188482</v>
      </c>
      <c r="Z95" s="124">
        <f t="shared" si="18"/>
        <v>1.134297521</v>
      </c>
      <c r="AA95" s="125">
        <f t="shared" si="19"/>
        <v>9.12745098</v>
      </c>
      <c r="AB95" s="126">
        <f t="shared" si="20"/>
        <v>0.4060150376</v>
      </c>
      <c r="AC95" s="118"/>
      <c r="AD95" s="118"/>
      <c r="AE95" s="118"/>
    </row>
    <row r="96">
      <c r="A96" s="56">
        <v>95.0</v>
      </c>
      <c r="B96" s="2" t="s">
        <v>113</v>
      </c>
      <c r="C96" s="57">
        <v>35.0</v>
      </c>
      <c r="D96" s="58">
        <v>57.0</v>
      </c>
      <c r="E96" s="3">
        <v>485.0</v>
      </c>
      <c r="F96" s="4">
        <v>215.0</v>
      </c>
      <c r="G96" s="5">
        <v>151.0</v>
      </c>
      <c r="H96" s="6">
        <v>240.0</v>
      </c>
      <c r="I96" s="104">
        <f t="shared" si="1"/>
        <v>0.3804347826</v>
      </c>
      <c r="J96" s="105">
        <f t="shared" si="2"/>
        <v>0.6928571429</v>
      </c>
      <c r="K96" s="106">
        <f t="shared" si="3"/>
        <v>0.3861892583</v>
      </c>
      <c r="L96" s="107">
        <f t="shared" si="4"/>
        <v>0.6565656566</v>
      </c>
      <c r="M96" s="108">
        <f t="shared" si="5"/>
        <v>0.3850931677</v>
      </c>
      <c r="N96" s="109">
        <f t="shared" si="6"/>
        <v>0.5829514207</v>
      </c>
      <c r="O96" s="119">
        <f t="shared" si="7"/>
        <v>0.5672020287</v>
      </c>
      <c r="P96" s="120">
        <f t="shared" si="8"/>
        <v>0.3156565657</v>
      </c>
      <c r="Q96" s="121">
        <f t="shared" si="9"/>
        <v>0.5693581781</v>
      </c>
      <c r="R96" s="122">
        <f t="shared" si="10"/>
        <v>0.664527956</v>
      </c>
      <c r="S96" s="120">
        <f t="shared" si="11"/>
        <v>0.6424344886</v>
      </c>
      <c r="T96" s="121">
        <f t="shared" si="12"/>
        <v>0.3389687236</v>
      </c>
      <c r="U96" s="122">
        <f t="shared" si="13"/>
        <v>0.5857988166</v>
      </c>
      <c r="V96" s="123">
        <f t="shared" si="14"/>
        <v>7.608695652</v>
      </c>
      <c r="W96" s="124">
        <f t="shared" si="15"/>
        <v>0.2352941176</v>
      </c>
      <c r="X96" s="125">
        <f t="shared" si="16"/>
        <v>1.79028133</v>
      </c>
      <c r="Y96" s="123">
        <f t="shared" si="17"/>
        <v>2.025575448</v>
      </c>
      <c r="Z96" s="124">
        <f t="shared" si="18"/>
        <v>1.449275362</v>
      </c>
      <c r="AA96" s="125">
        <f t="shared" si="19"/>
        <v>11.85869565</v>
      </c>
      <c r="AB96" s="126">
        <f t="shared" si="20"/>
        <v>0.4170485793</v>
      </c>
      <c r="AC96" s="118"/>
      <c r="AD96" s="118"/>
      <c r="AE96" s="118"/>
    </row>
    <row r="97">
      <c r="A97" s="56">
        <v>96.0</v>
      </c>
      <c r="B97" s="2" t="s">
        <v>114</v>
      </c>
      <c r="C97" s="57">
        <v>35.0</v>
      </c>
      <c r="D97" s="58">
        <v>16.0</v>
      </c>
      <c r="E97" s="3">
        <v>116.0</v>
      </c>
      <c r="F97" s="4">
        <v>26.0</v>
      </c>
      <c r="G97" s="5">
        <v>60.0</v>
      </c>
      <c r="H97" s="6">
        <v>35.0</v>
      </c>
      <c r="I97" s="104">
        <f t="shared" si="1"/>
        <v>0.6862745098</v>
      </c>
      <c r="J97" s="105">
        <f t="shared" si="2"/>
        <v>0.8169014085</v>
      </c>
      <c r="K97" s="106">
        <f t="shared" si="3"/>
        <v>0.6315789474</v>
      </c>
      <c r="L97" s="107">
        <f t="shared" si="4"/>
        <v>0.7823834197</v>
      </c>
      <c r="M97" s="108">
        <f t="shared" si="5"/>
        <v>0.6506849315</v>
      </c>
      <c r="N97" s="109">
        <f t="shared" si="6"/>
        <v>0.7426160338</v>
      </c>
      <c r="O97" s="119">
        <f t="shared" si="7"/>
        <v>0.7326388889</v>
      </c>
      <c r="P97" s="120">
        <f t="shared" si="8"/>
        <v>0.3160621762</v>
      </c>
      <c r="Q97" s="121">
        <f t="shared" si="9"/>
        <v>0.4794520548</v>
      </c>
      <c r="R97" s="122">
        <f t="shared" si="10"/>
        <v>0.6371308017</v>
      </c>
      <c r="S97" s="120">
        <f t="shared" si="11"/>
        <v>0.6458333333</v>
      </c>
      <c r="T97" s="121">
        <f t="shared" si="12"/>
        <v>0.4201388889</v>
      </c>
      <c r="U97" s="122">
        <f t="shared" si="13"/>
        <v>0.6666666667</v>
      </c>
      <c r="V97" s="123">
        <f t="shared" si="14"/>
        <v>2.784313725</v>
      </c>
      <c r="W97" s="124">
        <f t="shared" si="15"/>
        <v>0.5368421053</v>
      </c>
      <c r="X97" s="125">
        <f t="shared" si="16"/>
        <v>1.494736842</v>
      </c>
      <c r="Y97" s="123">
        <f t="shared" si="17"/>
        <v>2.031578947</v>
      </c>
      <c r="Z97" s="124">
        <f t="shared" si="18"/>
        <v>0.9726027397</v>
      </c>
      <c r="AA97" s="125">
        <f t="shared" si="19"/>
        <v>4.647058824</v>
      </c>
      <c r="AB97" s="126">
        <f t="shared" si="20"/>
        <v>0.2573839662</v>
      </c>
      <c r="AC97" s="118"/>
      <c r="AD97" s="118"/>
      <c r="AE97" s="118"/>
    </row>
    <row r="98">
      <c r="A98" s="56">
        <v>97.0</v>
      </c>
      <c r="B98" s="2" t="s">
        <v>115</v>
      </c>
      <c r="C98" s="57">
        <v>6.0</v>
      </c>
      <c r="D98" s="58">
        <v>16.0</v>
      </c>
      <c r="E98" s="3">
        <v>101.0</v>
      </c>
      <c r="F98" s="4">
        <v>49.0</v>
      </c>
      <c r="G98" s="5">
        <v>41.0</v>
      </c>
      <c r="H98" s="6">
        <v>85.0</v>
      </c>
      <c r="I98" s="104">
        <f t="shared" si="1"/>
        <v>0.2727272727</v>
      </c>
      <c r="J98" s="105">
        <f t="shared" si="2"/>
        <v>0.6733333333</v>
      </c>
      <c r="K98" s="106">
        <f t="shared" si="3"/>
        <v>0.3253968254</v>
      </c>
      <c r="L98" s="107">
        <f t="shared" si="4"/>
        <v>0.6220930233</v>
      </c>
      <c r="M98" s="108">
        <f t="shared" si="5"/>
        <v>0.3175675676</v>
      </c>
      <c r="N98" s="109">
        <f t="shared" si="6"/>
        <v>0.5144927536</v>
      </c>
      <c r="O98" s="119">
        <f t="shared" si="7"/>
        <v>0.4966442953</v>
      </c>
      <c r="P98" s="120">
        <f t="shared" si="8"/>
        <v>0.3197674419</v>
      </c>
      <c r="Q98" s="121">
        <f t="shared" si="9"/>
        <v>0.6148648649</v>
      </c>
      <c r="R98" s="122">
        <f t="shared" si="10"/>
        <v>0.6739130435</v>
      </c>
      <c r="S98" s="120">
        <f t="shared" si="11"/>
        <v>0.644295302</v>
      </c>
      <c r="T98" s="121">
        <f t="shared" si="12"/>
        <v>0.322147651</v>
      </c>
      <c r="U98" s="122">
        <f t="shared" si="13"/>
        <v>0.5302013423</v>
      </c>
      <c r="V98" s="123">
        <f t="shared" si="14"/>
        <v>6.818181818</v>
      </c>
      <c r="W98" s="124">
        <f t="shared" si="15"/>
        <v>0.1746031746</v>
      </c>
      <c r="X98" s="125">
        <f t="shared" si="16"/>
        <v>1.19047619</v>
      </c>
      <c r="Y98" s="123">
        <f t="shared" si="17"/>
        <v>1.365079365</v>
      </c>
      <c r="Z98" s="124">
        <f t="shared" si="18"/>
        <v>1.013513514</v>
      </c>
      <c r="AA98" s="125">
        <f t="shared" si="19"/>
        <v>12.54545455</v>
      </c>
      <c r="AB98" s="126">
        <f t="shared" si="20"/>
        <v>0.4855072464</v>
      </c>
      <c r="AC98" s="118"/>
      <c r="AD98" s="118"/>
      <c r="AE98" s="118"/>
    </row>
    <row r="99">
      <c r="A99" s="56">
        <v>98.0</v>
      </c>
      <c r="B99" s="2" t="s">
        <v>116</v>
      </c>
      <c r="C99" s="57">
        <v>20.0</v>
      </c>
      <c r="D99" s="58">
        <v>32.0</v>
      </c>
      <c r="E99" s="3">
        <v>130.0</v>
      </c>
      <c r="F99" s="4">
        <v>60.0</v>
      </c>
      <c r="G99" s="5">
        <v>69.0</v>
      </c>
      <c r="H99" s="6">
        <v>94.0</v>
      </c>
      <c r="I99" s="104">
        <f t="shared" si="1"/>
        <v>0.3846153846</v>
      </c>
      <c r="J99" s="105">
        <f t="shared" si="2"/>
        <v>0.6842105263</v>
      </c>
      <c r="K99" s="106">
        <f t="shared" si="3"/>
        <v>0.4233128834</v>
      </c>
      <c r="L99" s="107">
        <f t="shared" si="4"/>
        <v>0.6198347107</v>
      </c>
      <c r="M99" s="108">
        <f t="shared" si="5"/>
        <v>0.4139534884</v>
      </c>
      <c r="N99" s="109">
        <f t="shared" si="6"/>
        <v>0.5637393768</v>
      </c>
      <c r="O99" s="119">
        <f t="shared" si="7"/>
        <v>0.5407407407</v>
      </c>
      <c r="P99" s="120">
        <f t="shared" si="8"/>
        <v>0.3305785124</v>
      </c>
      <c r="Q99" s="121">
        <f t="shared" si="9"/>
        <v>0.5302325581</v>
      </c>
      <c r="R99" s="122">
        <f t="shared" si="10"/>
        <v>0.6345609065</v>
      </c>
      <c r="S99" s="120">
        <f t="shared" si="11"/>
        <v>0.6024691358</v>
      </c>
      <c r="T99" s="121">
        <f t="shared" si="12"/>
        <v>0.3679012346</v>
      </c>
      <c r="U99" s="122">
        <f t="shared" si="13"/>
        <v>0.5703703704</v>
      </c>
      <c r="V99" s="123">
        <f t="shared" si="14"/>
        <v>3.653846154</v>
      </c>
      <c r="W99" s="124">
        <f t="shared" si="15"/>
        <v>0.3190184049</v>
      </c>
      <c r="X99" s="125">
        <f t="shared" si="16"/>
        <v>1.165644172</v>
      </c>
      <c r="Y99" s="123">
        <f t="shared" si="17"/>
        <v>1.484662577</v>
      </c>
      <c r="Z99" s="124">
        <f t="shared" si="18"/>
        <v>0.8837209302</v>
      </c>
      <c r="AA99" s="125">
        <f t="shared" si="19"/>
        <v>6.788461538</v>
      </c>
      <c r="AB99" s="126">
        <f t="shared" si="20"/>
        <v>0.4362606232</v>
      </c>
      <c r="AC99" s="118"/>
      <c r="AD99" s="118"/>
      <c r="AE99" s="118"/>
    </row>
    <row r="100">
      <c r="A100" s="56">
        <v>99.0</v>
      </c>
      <c r="B100" s="2" t="s">
        <v>117</v>
      </c>
      <c r="C100" s="57">
        <v>28.0</v>
      </c>
      <c r="D100" s="58">
        <v>33.0</v>
      </c>
      <c r="E100" s="3">
        <v>237.0</v>
      </c>
      <c r="F100" s="4">
        <v>90.0</v>
      </c>
      <c r="G100" s="5">
        <v>73.0</v>
      </c>
      <c r="H100" s="6">
        <v>89.0</v>
      </c>
      <c r="I100" s="104">
        <f t="shared" si="1"/>
        <v>0.4590163934</v>
      </c>
      <c r="J100" s="105">
        <f t="shared" si="2"/>
        <v>0.7247706422</v>
      </c>
      <c r="K100" s="106">
        <f t="shared" si="3"/>
        <v>0.450617284</v>
      </c>
      <c r="L100" s="107">
        <f t="shared" si="4"/>
        <v>0.6829896907</v>
      </c>
      <c r="M100" s="108">
        <f t="shared" si="5"/>
        <v>0.4529147982</v>
      </c>
      <c r="N100" s="109">
        <f t="shared" si="6"/>
        <v>0.6339468303</v>
      </c>
      <c r="O100" s="119">
        <f t="shared" si="7"/>
        <v>0.6145454545</v>
      </c>
      <c r="P100" s="120">
        <f t="shared" si="8"/>
        <v>0.3041237113</v>
      </c>
      <c r="Q100" s="121">
        <f t="shared" si="9"/>
        <v>0.5246636771</v>
      </c>
      <c r="R100" s="122">
        <f t="shared" si="10"/>
        <v>0.6666666667</v>
      </c>
      <c r="S100" s="120">
        <f t="shared" si="11"/>
        <v>0.6436363636</v>
      </c>
      <c r="T100" s="121">
        <f t="shared" si="12"/>
        <v>0.3472727273</v>
      </c>
      <c r="U100" s="122">
        <f t="shared" si="13"/>
        <v>0.6236363636</v>
      </c>
      <c r="V100" s="123">
        <f t="shared" si="14"/>
        <v>5.360655738</v>
      </c>
      <c r="W100" s="124">
        <f t="shared" si="15"/>
        <v>0.3765432099</v>
      </c>
      <c r="X100" s="125">
        <f t="shared" si="16"/>
        <v>2.018518519</v>
      </c>
      <c r="Y100" s="123">
        <f t="shared" si="17"/>
        <v>2.395061728</v>
      </c>
      <c r="Z100" s="124">
        <f t="shared" si="18"/>
        <v>1.466367713</v>
      </c>
      <c r="AA100" s="125">
        <f t="shared" si="19"/>
        <v>8.016393443</v>
      </c>
      <c r="AB100" s="126">
        <f t="shared" si="20"/>
        <v>0.3660531697</v>
      </c>
      <c r="AC100" s="118"/>
      <c r="AD100" s="118"/>
      <c r="AE100" s="118"/>
    </row>
    <row r="101">
      <c r="A101" s="67">
        <v>100.0</v>
      </c>
      <c r="B101" s="30" t="s">
        <v>118</v>
      </c>
      <c r="C101" s="57">
        <v>9.0</v>
      </c>
      <c r="D101" s="58">
        <v>28.0</v>
      </c>
      <c r="E101" s="31">
        <v>237.0</v>
      </c>
      <c r="F101" s="32">
        <v>118.0</v>
      </c>
      <c r="G101" s="5">
        <v>102.0</v>
      </c>
      <c r="H101" s="6">
        <v>145.0</v>
      </c>
      <c r="I101" s="104">
        <f t="shared" si="1"/>
        <v>0.2432432432</v>
      </c>
      <c r="J101" s="105">
        <f t="shared" si="2"/>
        <v>0.6676056338</v>
      </c>
      <c r="K101" s="106">
        <f t="shared" si="3"/>
        <v>0.4129554656</v>
      </c>
      <c r="L101" s="107">
        <f t="shared" si="4"/>
        <v>0.6275510204</v>
      </c>
      <c r="M101" s="108">
        <f t="shared" si="5"/>
        <v>0.3908450704</v>
      </c>
      <c r="N101" s="109">
        <f t="shared" si="6"/>
        <v>0.5631229236</v>
      </c>
      <c r="O101" s="119">
        <f t="shared" si="7"/>
        <v>0.544600939</v>
      </c>
      <c r="P101" s="120">
        <f t="shared" si="8"/>
        <v>0.3239795918</v>
      </c>
      <c r="Q101" s="121">
        <f t="shared" si="9"/>
        <v>0.5422535211</v>
      </c>
      <c r="R101" s="122">
        <f t="shared" si="10"/>
        <v>0.634551495</v>
      </c>
      <c r="S101" s="120">
        <f t="shared" si="11"/>
        <v>0.6118935837</v>
      </c>
      <c r="T101" s="121">
        <f t="shared" si="12"/>
        <v>0.358372457</v>
      </c>
      <c r="U101" s="122">
        <f t="shared" si="13"/>
        <v>0.5743348983</v>
      </c>
      <c r="V101" s="123">
        <f t="shared" si="14"/>
        <v>9.594594595</v>
      </c>
      <c r="W101" s="124">
        <f t="shared" si="15"/>
        <v>0.1497975709</v>
      </c>
      <c r="X101" s="125">
        <f t="shared" si="16"/>
        <v>1.437246964</v>
      </c>
      <c r="Y101" s="123">
        <f t="shared" si="17"/>
        <v>1.587044534</v>
      </c>
      <c r="Z101" s="124">
        <f t="shared" si="18"/>
        <v>1.25</v>
      </c>
      <c r="AA101" s="125">
        <f t="shared" si="19"/>
        <v>16.27027027</v>
      </c>
      <c r="AB101" s="126">
        <f t="shared" si="20"/>
        <v>0.4368770764</v>
      </c>
      <c r="AC101" s="118"/>
      <c r="AD101" s="118"/>
      <c r="AE101" s="118"/>
    </row>
    <row r="102">
      <c r="A102" s="67">
        <v>101.0</v>
      </c>
      <c r="B102" s="30" t="s">
        <v>119</v>
      </c>
      <c r="C102" s="57">
        <v>17.0</v>
      </c>
      <c r="D102" s="58">
        <v>17.0</v>
      </c>
      <c r="E102" s="31">
        <v>86.0</v>
      </c>
      <c r="F102" s="32">
        <v>19.0</v>
      </c>
      <c r="G102" s="5">
        <v>37.0</v>
      </c>
      <c r="H102" s="6">
        <v>25.0</v>
      </c>
      <c r="I102" s="104">
        <f t="shared" si="1"/>
        <v>0.5</v>
      </c>
      <c r="J102" s="105">
        <f t="shared" si="2"/>
        <v>0.819047619</v>
      </c>
      <c r="K102" s="106">
        <f t="shared" si="3"/>
        <v>0.5967741935</v>
      </c>
      <c r="L102" s="107">
        <f t="shared" si="4"/>
        <v>0.7410071942</v>
      </c>
      <c r="M102" s="108">
        <f t="shared" si="5"/>
        <v>0.5625</v>
      </c>
      <c r="N102" s="109">
        <f t="shared" si="6"/>
        <v>0.7365269461</v>
      </c>
      <c r="O102" s="119">
        <f t="shared" si="7"/>
        <v>0.6965174129</v>
      </c>
      <c r="P102" s="120">
        <f t="shared" si="8"/>
        <v>0.2589928058</v>
      </c>
      <c r="Q102" s="121">
        <f t="shared" si="9"/>
        <v>0.4375</v>
      </c>
      <c r="R102" s="122">
        <f t="shared" si="10"/>
        <v>0.6646706587</v>
      </c>
      <c r="S102" s="120">
        <f t="shared" si="11"/>
        <v>0.6368159204</v>
      </c>
      <c r="T102" s="121">
        <f t="shared" si="12"/>
        <v>0.3631840796</v>
      </c>
      <c r="U102" s="122">
        <f t="shared" si="13"/>
        <v>0.6965174129</v>
      </c>
      <c r="V102" s="123">
        <f t="shared" si="14"/>
        <v>3.088235294</v>
      </c>
      <c r="W102" s="124">
        <f t="shared" si="15"/>
        <v>0.5483870968</v>
      </c>
      <c r="X102" s="125">
        <f t="shared" si="16"/>
        <v>1.693548387</v>
      </c>
      <c r="Y102" s="123">
        <f t="shared" si="17"/>
        <v>2.241935484</v>
      </c>
      <c r="Z102" s="124">
        <f t="shared" si="18"/>
        <v>1.09375</v>
      </c>
      <c r="AA102" s="125">
        <f t="shared" si="19"/>
        <v>4.911764706</v>
      </c>
      <c r="AB102" s="126">
        <f t="shared" si="20"/>
        <v>0.2634730539</v>
      </c>
      <c r="AC102" s="118"/>
      <c r="AD102" s="118"/>
      <c r="AE102" s="118"/>
    </row>
    <row r="103">
      <c r="A103" s="67">
        <v>102.0</v>
      </c>
      <c r="B103" s="30" t="s">
        <v>120</v>
      </c>
      <c r="C103" s="57">
        <v>48.0</v>
      </c>
      <c r="D103" s="58">
        <v>95.0</v>
      </c>
      <c r="E103" s="31">
        <v>523.0</v>
      </c>
      <c r="F103" s="32">
        <v>297.0</v>
      </c>
      <c r="G103" s="5">
        <v>303.0</v>
      </c>
      <c r="H103" s="6">
        <v>498.0</v>
      </c>
      <c r="I103" s="104">
        <f t="shared" si="1"/>
        <v>0.3356643357</v>
      </c>
      <c r="J103" s="105">
        <f t="shared" si="2"/>
        <v>0.637804878</v>
      </c>
      <c r="K103" s="106">
        <f t="shared" si="3"/>
        <v>0.3782771536</v>
      </c>
      <c r="L103" s="107">
        <f t="shared" si="4"/>
        <v>0.5929387331</v>
      </c>
      <c r="M103" s="108">
        <f t="shared" si="5"/>
        <v>0.3718220339</v>
      </c>
      <c r="N103" s="109">
        <f t="shared" si="6"/>
        <v>0.5095619988</v>
      </c>
      <c r="O103" s="119">
        <f t="shared" si="7"/>
        <v>0.4954648526</v>
      </c>
      <c r="P103" s="120">
        <f t="shared" si="8"/>
        <v>0.3582554517</v>
      </c>
      <c r="Q103" s="121">
        <f t="shared" si="9"/>
        <v>0.5783898305</v>
      </c>
      <c r="R103" s="122">
        <f t="shared" si="10"/>
        <v>0.6298581123</v>
      </c>
      <c r="S103" s="120">
        <f t="shared" si="11"/>
        <v>0.6060090703</v>
      </c>
      <c r="T103" s="121">
        <f t="shared" si="12"/>
        <v>0.3673469388</v>
      </c>
      <c r="U103" s="122">
        <f t="shared" si="13"/>
        <v>0.5221088435</v>
      </c>
      <c r="V103" s="123">
        <f t="shared" si="14"/>
        <v>5.734265734</v>
      </c>
      <c r="W103" s="124">
        <f t="shared" si="15"/>
        <v>0.1785268414</v>
      </c>
      <c r="X103" s="125">
        <f t="shared" si="16"/>
        <v>1.02372035</v>
      </c>
      <c r="Y103" s="123">
        <f t="shared" si="17"/>
        <v>1.202247191</v>
      </c>
      <c r="Z103" s="124">
        <f t="shared" si="18"/>
        <v>0.8686440678</v>
      </c>
      <c r="AA103" s="125">
        <f t="shared" si="19"/>
        <v>11.33566434</v>
      </c>
      <c r="AB103" s="126">
        <f t="shared" si="20"/>
        <v>0.4904380012</v>
      </c>
      <c r="AC103" s="118"/>
      <c r="AD103" s="118"/>
      <c r="AE103" s="118"/>
    </row>
    <row r="104">
      <c r="A104" s="67">
        <v>103.0</v>
      </c>
      <c r="B104" s="30" t="s">
        <v>121</v>
      </c>
      <c r="C104" s="57">
        <v>34.0</v>
      </c>
      <c r="D104" s="58">
        <v>25.0</v>
      </c>
      <c r="E104" s="31">
        <v>173.0</v>
      </c>
      <c r="F104" s="32">
        <v>31.0</v>
      </c>
      <c r="G104" s="5">
        <v>92.0</v>
      </c>
      <c r="H104" s="6">
        <v>30.0</v>
      </c>
      <c r="I104" s="104">
        <f t="shared" si="1"/>
        <v>0.5762711864</v>
      </c>
      <c r="J104" s="105">
        <f t="shared" si="2"/>
        <v>0.8480392157</v>
      </c>
      <c r="K104" s="106">
        <f t="shared" si="3"/>
        <v>0.7540983607</v>
      </c>
      <c r="L104" s="107">
        <f t="shared" si="4"/>
        <v>0.7870722433</v>
      </c>
      <c r="M104" s="108">
        <f t="shared" si="5"/>
        <v>0.6961325967</v>
      </c>
      <c r="N104" s="109">
        <f t="shared" si="6"/>
        <v>0.8128834356</v>
      </c>
      <c r="O104" s="119">
        <f t="shared" si="7"/>
        <v>0.7766233766</v>
      </c>
      <c r="P104" s="120">
        <f t="shared" si="8"/>
        <v>0.247148289</v>
      </c>
      <c r="Q104" s="121">
        <f t="shared" si="9"/>
        <v>0.3535911602</v>
      </c>
      <c r="R104" s="122">
        <f t="shared" si="10"/>
        <v>0.6226993865</v>
      </c>
      <c r="S104" s="120">
        <f t="shared" si="11"/>
        <v>0.6155844156</v>
      </c>
      <c r="T104" s="121">
        <f t="shared" si="12"/>
        <v>0.4077922078</v>
      </c>
      <c r="U104" s="122">
        <f t="shared" si="13"/>
        <v>0.7532467532</v>
      </c>
      <c r="V104" s="123">
        <f t="shared" si="14"/>
        <v>3.457627119</v>
      </c>
      <c r="W104" s="124">
        <f t="shared" si="15"/>
        <v>0.4836065574</v>
      </c>
      <c r="X104" s="125">
        <f t="shared" si="16"/>
        <v>1.672131148</v>
      </c>
      <c r="Y104" s="123">
        <f t="shared" si="17"/>
        <v>2.155737705</v>
      </c>
      <c r="Z104" s="124">
        <f t="shared" si="18"/>
        <v>1.127071823</v>
      </c>
      <c r="AA104" s="125">
        <f t="shared" si="19"/>
        <v>5.525423729</v>
      </c>
      <c r="AB104" s="126">
        <f t="shared" si="20"/>
        <v>0.1871165644</v>
      </c>
      <c r="AC104" s="118"/>
      <c r="AD104" s="118"/>
      <c r="AE104" s="118"/>
    </row>
    <row r="105">
      <c r="A105" s="67">
        <v>104.0</v>
      </c>
      <c r="B105" s="30" t="s">
        <v>122</v>
      </c>
      <c r="C105" s="57">
        <v>67.0</v>
      </c>
      <c r="D105" s="58">
        <v>58.0</v>
      </c>
      <c r="E105" s="31">
        <v>271.0</v>
      </c>
      <c r="F105" s="32">
        <v>79.0</v>
      </c>
      <c r="G105" s="5">
        <v>137.0</v>
      </c>
      <c r="H105" s="6">
        <v>78.0</v>
      </c>
      <c r="I105" s="104">
        <f t="shared" si="1"/>
        <v>0.536</v>
      </c>
      <c r="J105" s="105">
        <f t="shared" si="2"/>
        <v>0.7742857143</v>
      </c>
      <c r="K105" s="106">
        <f t="shared" si="3"/>
        <v>0.6372093023</v>
      </c>
      <c r="L105" s="107">
        <f t="shared" si="4"/>
        <v>0.7115789474</v>
      </c>
      <c r="M105" s="108">
        <f t="shared" si="5"/>
        <v>0.6</v>
      </c>
      <c r="N105" s="109">
        <f t="shared" si="6"/>
        <v>0.7221238938</v>
      </c>
      <c r="O105" s="119">
        <f t="shared" si="7"/>
        <v>0.6884057971</v>
      </c>
      <c r="P105" s="120">
        <f t="shared" si="8"/>
        <v>0.3073684211</v>
      </c>
      <c r="Q105" s="121">
        <f t="shared" si="9"/>
        <v>0.4264705882</v>
      </c>
      <c r="R105" s="122">
        <f t="shared" si="10"/>
        <v>0.617699115</v>
      </c>
      <c r="S105" s="120">
        <f t="shared" si="11"/>
        <v>0.6028985507</v>
      </c>
      <c r="T105" s="121">
        <f t="shared" si="12"/>
        <v>0.4101449275</v>
      </c>
      <c r="U105" s="122">
        <f t="shared" si="13"/>
        <v>0.6753623188</v>
      </c>
      <c r="V105" s="123">
        <f t="shared" si="14"/>
        <v>2.8</v>
      </c>
      <c r="W105" s="124">
        <f t="shared" si="15"/>
        <v>0.5813953488</v>
      </c>
      <c r="X105" s="125">
        <f t="shared" si="16"/>
        <v>1.627906977</v>
      </c>
      <c r="Y105" s="123">
        <f t="shared" si="17"/>
        <v>2.209302326</v>
      </c>
      <c r="Z105" s="124">
        <f t="shared" si="18"/>
        <v>1.029411765</v>
      </c>
      <c r="AA105" s="125">
        <f t="shared" si="19"/>
        <v>4.52</v>
      </c>
      <c r="AB105" s="126">
        <f t="shared" si="20"/>
        <v>0.2778761062</v>
      </c>
      <c r="AC105" s="118"/>
      <c r="AD105" s="118"/>
      <c r="AE105" s="118"/>
    </row>
    <row r="106">
      <c r="A106" s="67">
        <v>105.0</v>
      </c>
      <c r="B106" s="30" t="s">
        <v>123</v>
      </c>
      <c r="C106" s="57">
        <v>24.0</v>
      </c>
      <c r="D106" s="58">
        <v>24.0</v>
      </c>
      <c r="E106" s="31">
        <v>212.0</v>
      </c>
      <c r="F106" s="32">
        <v>71.0</v>
      </c>
      <c r="G106" s="5">
        <v>84.0</v>
      </c>
      <c r="H106" s="6">
        <v>124.0</v>
      </c>
      <c r="I106" s="104">
        <f t="shared" si="1"/>
        <v>0.5</v>
      </c>
      <c r="J106" s="105">
        <f t="shared" si="2"/>
        <v>0.7491166078</v>
      </c>
      <c r="K106" s="106">
        <f t="shared" si="3"/>
        <v>0.4038461538</v>
      </c>
      <c r="L106" s="107">
        <f t="shared" si="4"/>
        <v>0.7129909366</v>
      </c>
      <c r="M106" s="108">
        <f t="shared" si="5"/>
        <v>0.421875</v>
      </c>
      <c r="N106" s="109">
        <f t="shared" si="6"/>
        <v>0.6028513238</v>
      </c>
      <c r="O106" s="119">
        <f t="shared" si="7"/>
        <v>0.5936920223</v>
      </c>
      <c r="P106" s="120">
        <f t="shared" si="8"/>
        <v>0.2870090634</v>
      </c>
      <c r="Q106" s="121">
        <f t="shared" si="9"/>
        <v>0.578125</v>
      </c>
      <c r="R106" s="122">
        <f t="shared" si="10"/>
        <v>0.6843177189</v>
      </c>
      <c r="S106" s="120">
        <f t="shared" si="11"/>
        <v>0.667903525</v>
      </c>
      <c r="T106" s="121">
        <f t="shared" si="12"/>
        <v>0.332096475</v>
      </c>
      <c r="U106" s="122">
        <f t="shared" si="13"/>
        <v>0.5936920223</v>
      </c>
      <c r="V106" s="123">
        <f t="shared" si="14"/>
        <v>5.895833333</v>
      </c>
      <c r="W106" s="124">
        <f t="shared" si="15"/>
        <v>0.2307692308</v>
      </c>
      <c r="X106" s="125">
        <f t="shared" si="16"/>
        <v>1.360576923</v>
      </c>
      <c r="Y106" s="123">
        <f t="shared" si="17"/>
        <v>1.591346154</v>
      </c>
      <c r="Z106" s="124">
        <f t="shared" si="18"/>
        <v>1.10546875</v>
      </c>
      <c r="AA106" s="125">
        <f t="shared" si="19"/>
        <v>10.22916667</v>
      </c>
      <c r="AB106" s="126">
        <f t="shared" si="20"/>
        <v>0.3971486762</v>
      </c>
      <c r="AC106" s="118"/>
      <c r="AD106" s="118"/>
      <c r="AE106" s="118"/>
    </row>
    <row r="107">
      <c r="A107" s="67">
        <v>106.0</v>
      </c>
      <c r="B107" s="30" t="s">
        <v>124</v>
      </c>
      <c r="C107" s="57">
        <v>44.0</v>
      </c>
      <c r="D107" s="58">
        <v>49.0</v>
      </c>
      <c r="E107" s="31">
        <v>197.0</v>
      </c>
      <c r="F107" s="32">
        <v>70.0</v>
      </c>
      <c r="G107" s="5">
        <v>93.0</v>
      </c>
      <c r="H107" s="6">
        <v>96.0</v>
      </c>
      <c r="I107" s="104">
        <f t="shared" si="1"/>
        <v>0.4731182796</v>
      </c>
      <c r="J107" s="105">
        <f t="shared" si="2"/>
        <v>0.7378277154</v>
      </c>
      <c r="K107" s="106">
        <f t="shared" si="3"/>
        <v>0.4920634921</v>
      </c>
      <c r="L107" s="107">
        <f t="shared" si="4"/>
        <v>0.6694444444</v>
      </c>
      <c r="M107" s="108">
        <f t="shared" si="5"/>
        <v>0.4858156028</v>
      </c>
      <c r="N107" s="109">
        <f t="shared" si="6"/>
        <v>0.6359649123</v>
      </c>
      <c r="O107" s="119">
        <f t="shared" si="7"/>
        <v>0.6083788707</v>
      </c>
      <c r="P107" s="120">
        <f t="shared" si="8"/>
        <v>0.3166666667</v>
      </c>
      <c r="Q107" s="121">
        <f t="shared" si="9"/>
        <v>0.4964539007</v>
      </c>
      <c r="R107" s="122">
        <f t="shared" si="10"/>
        <v>0.6425438596</v>
      </c>
      <c r="S107" s="120">
        <f t="shared" si="11"/>
        <v>0.6138433515</v>
      </c>
      <c r="T107" s="121">
        <f t="shared" si="12"/>
        <v>0.3770491803</v>
      </c>
      <c r="U107" s="122">
        <f t="shared" si="13"/>
        <v>0.6174863388</v>
      </c>
      <c r="V107" s="123">
        <f t="shared" si="14"/>
        <v>2.870967742</v>
      </c>
      <c r="W107" s="124">
        <f t="shared" si="15"/>
        <v>0.4920634921</v>
      </c>
      <c r="X107" s="125">
        <f t="shared" si="16"/>
        <v>1.412698413</v>
      </c>
      <c r="Y107" s="123">
        <f t="shared" si="17"/>
        <v>1.904761905</v>
      </c>
      <c r="Z107" s="124">
        <f t="shared" si="18"/>
        <v>0.9468085106</v>
      </c>
      <c r="AA107" s="125">
        <f t="shared" si="19"/>
        <v>4.903225806</v>
      </c>
      <c r="AB107" s="126">
        <f t="shared" si="20"/>
        <v>0.3640350877</v>
      </c>
      <c r="AC107" s="118"/>
      <c r="AD107" s="118"/>
      <c r="AE107" s="118"/>
    </row>
    <row r="108">
      <c r="A108" s="67">
        <v>107.0</v>
      </c>
      <c r="B108" s="30" t="s">
        <v>125</v>
      </c>
      <c r="C108" s="57">
        <v>29.0</v>
      </c>
      <c r="D108" s="58">
        <v>25.0</v>
      </c>
      <c r="E108" s="31">
        <v>141.0</v>
      </c>
      <c r="F108" s="32">
        <v>67.0</v>
      </c>
      <c r="G108" s="5">
        <v>72.0</v>
      </c>
      <c r="H108" s="6">
        <v>109.0</v>
      </c>
      <c r="I108" s="104">
        <f t="shared" si="1"/>
        <v>0.537037037</v>
      </c>
      <c r="J108" s="105">
        <f t="shared" si="2"/>
        <v>0.6778846154</v>
      </c>
      <c r="K108" s="106">
        <f t="shared" si="3"/>
        <v>0.3977900552</v>
      </c>
      <c r="L108" s="107">
        <f t="shared" si="4"/>
        <v>0.6488549618</v>
      </c>
      <c r="M108" s="108">
        <f t="shared" si="5"/>
        <v>0.429787234</v>
      </c>
      <c r="N108" s="109">
        <f t="shared" si="6"/>
        <v>0.5475578406</v>
      </c>
      <c r="O108" s="119">
        <f t="shared" si="7"/>
        <v>0.546275395</v>
      </c>
      <c r="P108" s="120">
        <f t="shared" si="8"/>
        <v>0.3664122137</v>
      </c>
      <c r="Q108" s="121">
        <f t="shared" si="9"/>
        <v>0.5872340426</v>
      </c>
      <c r="R108" s="122">
        <f t="shared" si="10"/>
        <v>0.6426735219</v>
      </c>
      <c r="S108" s="120">
        <f t="shared" si="11"/>
        <v>0.6297968397</v>
      </c>
      <c r="T108" s="121">
        <f t="shared" si="12"/>
        <v>0.3792325056</v>
      </c>
      <c r="U108" s="122">
        <f t="shared" si="13"/>
        <v>0.5372460497</v>
      </c>
      <c r="V108" s="123">
        <f t="shared" si="14"/>
        <v>3.851851852</v>
      </c>
      <c r="W108" s="124">
        <f t="shared" si="15"/>
        <v>0.2983425414</v>
      </c>
      <c r="X108" s="125">
        <f t="shared" si="16"/>
        <v>1.149171271</v>
      </c>
      <c r="Y108" s="123">
        <f t="shared" si="17"/>
        <v>1.447513812</v>
      </c>
      <c r="Z108" s="124">
        <f t="shared" si="18"/>
        <v>0.885106383</v>
      </c>
      <c r="AA108" s="125">
        <f t="shared" si="19"/>
        <v>7.203703704</v>
      </c>
      <c r="AB108" s="126">
        <f t="shared" si="20"/>
        <v>0.4524421594</v>
      </c>
      <c r="AC108" s="118"/>
      <c r="AD108" s="118"/>
      <c r="AE108" s="118"/>
    </row>
    <row r="109">
      <c r="A109" s="67">
        <v>108.0</v>
      </c>
      <c r="B109" s="30" t="s">
        <v>126</v>
      </c>
      <c r="C109" s="57">
        <v>30.0</v>
      </c>
      <c r="D109" s="58">
        <v>49.0</v>
      </c>
      <c r="E109" s="31">
        <v>249.0</v>
      </c>
      <c r="F109" s="32">
        <v>68.0</v>
      </c>
      <c r="G109" s="5">
        <v>147.0</v>
      </c>
      <c r="H109" s="6">
        <v>93.0</v>
      </c>
      <c r="I109" s="104">
        <f t="shared" si="1"/>
        <v>0.3797468354</v>
      </c>
      <c r="J109" s="105">
        <f t="shared" si="2"/>
        <v>0.785488959</v>
      </c>
      <c r="K109" s="106">
        <f t="shared" si="3"/>
        <v>0.6125</v>
      </c>
      <c r="L109" s="107">
        <f t="shared" si="4"/>
        <v>0.7045454545</v>
      </c>
      <c r="M109" s="108">
        <f t="shared" si="5"/>
        <v>0.5548589342</v>
      </c>
      <c r="N109" s="109">
        <f t="shared" si="6"/>
        <v>0.710951526</v>
      </c>
      <c r="O109" s="119">
        <f t="shared" si="7"/>
        <v>0.6698113208</v>
      </c>
      <c r="P109" s="120">
        <f t="shared" si="8"/>
        <v>0.2474747475</v>
      </c>
      <c r="Q109" s="121">
        <f t="shared" si="9"/>
        <v>0.3855799373</v>
      </c>
      <c r="R109" s="122">
        <f t="shared" si="10"/>
        <v>0.6140035907</v>
      </c>
      <c r="S109" s="120">
        <f t="shared" si="11"/>
        <v>0.5849056604</v>
      </c>
      <c r="T109" s="121">
        <f t="shared" si="12"/>
        <v>0.3852201258</v>
      </c>
      <c r="U109" s="122">
        <f t="shared" si="13"/>
        <v>0.6996855346</v>
      </c>
      <c r="V109" s="123">
        <f t="shared" si="14"/>
        <v>4.012658228</v>
      </c>
      <c r="W109" s="124">
        <f t="shared" si="15"/>
        <v>0.3291666667</v>
      </c>
      <c r="X109" s="125">
        <f t="shared" si="16"/>
        <v>1.320833333</v>
      </c>
      <c r="Y109" s="123">
        <f t="shared" si="17"/>
        <v>1.65</v>
      </c>
      <c r="Z109" s="124">
        <f t="shared" si="18"/>
        <v>0.9937304075</v>
      </c>
      <c r="AA109" s="125">
        <f t="shared" si="19"/>
        <v>7.050632911</v>
      </c>
      <c r="AB109" s="126">
        <f t="shared" si="20"/>
        <v>0.289048474</v>
      </c>
      <c r="AC109" s="118"/>
      <c r="AD109" s="118"/>
      <c r="AE109" s="118"/>
    </row>
    <row r="110">
      <c r="A110" s="67">
        <v>109.0</v>
      </c>
      <c r="B110" s="30" t="s">
        <v>127</v>
      </c>
      <c r="C110" s="57">
        <v>41.0</v>
      </c>
      <c r="D110" s="58">
        <v>59.0</v>
      </c>
      <c r="E110" s="31">
        <v>351.0</v>
      </c>
      <c r="F110" s="32">
        <v>158.0</v>
      </c>
      <c r="G110" s="5">
        <v>110.0</v>
      </c>
      <c r="H110" s="6">
        <v>174.0</v>
      </c>
      <c r="I110" s="104">
        <f t="shared" si="1"/>
        <v>0.41</v>
      </c>
      <c r="J110" s="105">
        <f t="shared" si="2"/>
        <v>0.6895874263</v>
      </c>
      <c r="K110" s="106">
        <f t="shared" si="3"/>
        <v>0.3873239437</v>
      </c>
      <c r="L110" s="107">
        <f t="shared" si="4"/>
        <v>0.6436781609</v>
      </c>
      <c r="M110" s="108">
        <f t="shared" si="5"/>
        <v>0.3932291667</v>
      </c>
      <c r="N110" s="109">
        <f t="shared" si="6"/>
        <v>0.5813366961</v>
      </c>
      <c r="O110" s="119">
        <f t="shared" si="7"/>
        <v>0.562150056</v>
      </c>
      <c r="P110" s="120">
        <f t="shared" si="8"/>
        <v>0.3267651888</v>
      </c>
      <c r="Q110" s="121">
        <f t="shared" si="9"/>
        <v>0.5598958333</v>
      </c>
      <c r="R110" s="122">
        <f t="shared" si="10"/>
        <v>0.6620428752</v>
      </c>
      <c r="S110" s="120">
        <f t="shared" si="11"/>
        <v>0.633818589</v>
      </c>
      <c r="T110" s="121">
        <f t="shared" si="12"/>
        <v>0.3460246361</v>
      </c>
      <c r="U110" s="122">
        <f t="shared" si="13"/>
        <v>0.5823068309</v>
      </c>
      <c r="V110" s="123">
        <f t="shared" si="14"/>
        <v>5.09</v>
      </c>
      <c r="W110" s="124">
        <f t="shared" si="15"/>
        <v>0.3521126761</v>
      </c>
      <c r="X110" s="125">
        <f t="shared" si="16"/>
        <v>1.792253521</v>
      </c>
      <c r="Y110" s="123">
        <f t="shared" si="17"/>
        <v>2.144366197</v>
      </c>
      <c r="Z110" s="124">
        <f t="shared" si="18"/>
        <v>1.325520833</v>
      </c>
      <c r="AA110" s="125">
        <f t="shared" si="19"/>
        <v>7.93</v>
      </c>
      <c r="AB110" s="126">
        <f t="shared" si="20"/>
        <v>0.4186633039</v>
      </c>
      <c r="AC110" s="118"/>
      <c r="AD110" s="118"/>
      <c r="AE110" s="118"/>
    </row>
    <row r="111">
      <c r="A111" s="67">
        <v>110.0</v>
      </c>
      <c r="B111" s="30" t="s">
        <v>128</v>
      </c>
      <c r="C111" s="57">
        <v>82.0</v>
      </c>
      <c r="D111" s="58">
        <v>108.0</v>
      </c>
      <c r="E111" s="31">
        <v>447.0</v>
      </c>
      <c r="F111" s="32">
        <v>185.0</v>
      </c>
      <c r="G111" s="5">
        <v>216.0</v>
      </c>
      <c r="H111" s="6">
        <v>251.0</v>
      </c>
      <c r="I111" s="104">
        <f t="shared" si="1"/>
        <v>0.4315789474</v>
      </c>
      <c r="J111" s="105">
        <f t="shared" si="2"/>
        <v>0.707278481</v>
      </c>
      <c r="K111" s="106">
        <f t="shared" si="3"/>
        <v>0.4625267666</v>
      </c>
      <c r="L111" s="107">
        <f t="shared" si="4"/>
        <v>0.6435523114</v>
      </c>
      <c r="M111" s="108">
        <f t="shared" si="5"/>
        <v>0.4535768645</v>
      </c>
      <c r="N111" s="109">
        <f t="shared" si="6"/>
        <v>0.6032757052</v>
      </c>
      <c r="O111" s="119">
        <f t="shared" si="7"/>
        <v>0.5779674166</v>
      </c>
      <c r="P111" s="120">
        <f t="shared" si="8"/>
        <v>0.3248175182</v>
      </c>
      <c r="Q111" s="121">
        <f t="shared" si="9"/>
        <v>0.5068493151</v>
      </c>
      <c r="R111" s="122">
        <f t="shared" si="10"/>
        <v>0.6351228389</v>
      </c>
      <c r="S111" s="120">
        <f t="shared" si="11"/>
        <v>0.6051202483</v>
      </c>
      <c r="T111" s="121">
        <f t="shared" si="12"/>
        <v>0.3747090768</v>
      </c>
      <c r="U111" s="122">
        <f t="shared" si="13"/>
        <v>0.5981380915</v>
      </c>
      <c r="V111" s="123">
        <f t="shared" si="14"/>
        <v>3.326315789</v>
      </c>
      <c r="W111" s="124">
        <f t="shared" si="15"/>
        <v>0.4068522484</v>
      </c>
      <c r="X111" s="125">
        <f t="shared" si="16"/>
        <v>1.353319058</v>
      </c>
      <c r="Y111" s="123">
        <f t="shared" si="17"/>
        <v>1.760171306</v>
      </c>
      <c r="Z111" s="124">
        <f t="shared" si="18"/>
        <v>0.9619482496</v>
      </c>
      <c r="AA111" s="125">
        <f t="shared" si="19"/>
        <v>5.784210526</v>
      </c>
      <c r="AB111" s="126">
        <f t="shared" si="20"/>
        <v>0.3967242948</v>
      </c>
      <c r="AC111" s="118"/>
      <c r="AD111" s="118"/>
      <c r="AE111" s="118"/>
    </row>
    <row r="112">
      <c r="A112" s="67">
        <v>111.0</v>
      </c>
      <c r="B112" s="30" t="s">
        <v>129</v>
      </c>
      <c r="C112" s="57">
        <v>67.0</v>
      </c>
      <c r="D112" s="58">
        <v>110.0</v>
      </c>
      <c r="E112" s="31">
        <v>360.0</v>
      </c>
      <c r="F112" s="32">
        <v>144.0</v>
      </c>
      <c r="G112" s="5">
        <v>170.0</v>
      </c>
      <c r="H112" s="6">
        <v>158.0</v>
      </c>
      <c r="I112" s="104">
        <f t="shared" si="1"/>
        <v>0.3785310734</v>
      </c>
      <c r="J112" s="105">
        <f t="shared" si="2"/>
        <v>0.7142857143</v>
      </c>
      <c r="K112" s="106">
        <f t="shared" si="3"/>
        <v>0.5182926829</v>
      </c>
      <c r="L112" s="107">
        <f t="shared" si="4"/>
        <v>0.6270190896</v>
      </c>
      <c r="M112" s="108">
        <f t="shared" si="5"/>
        <v>0.4693069307</v>
      </c>
      <c r="N112" s="109">
        <f t="shared" si="6"/>
        <v>0.6370192308</v>
      </c>
      <c r="O112" s="119">
        <f t="shared" si="7"/>
        <v>0.5916749257</v>
      </c>
      <c r="P112" s="120">
        <f t="shared" si="8"/>
        <v>0.3098384728</v>
      </c>
      <c r="Q112" s="121">
        <f t="shared" si="9"/>
        <v>0.4455445545</v>
      </c>
      <c r="R112" s="122">
        <f t="shared" si="10"/>
        <v>0.6225961538</v>
      </c>
      <c r="S112" s="120">
        <f t="shared" si="11"/>
        <v>0.5797819623</v>
      </c>
      <c r="T112" s="121">
        <f t="shared" si="12"/>
        <v>0.3776015857</v>
      </c>
      <c r="U112" s="122">
        <f t="shared" si="13"/>
        <v>0.6342913776</v>
      </c>
      <c r="V112" s="123">
        <f t="shared" si="14"/>
        <v>2.847457627</v>
      </c>
      <c r="W112" s="124">
        <f t="shared" si="15"/>
        <v>0.5396341463</v>
      </c>
      <c r="X112" s="125">
        <f t="shared" si="16"/>
        <v>1.536585366</v>
      </c>
      <c r="Y112" s="123">
        <f t="shared" si="17"/>
        <v>2.076219512</v>
      </c>
      <c r="Z112" s="124">
        <f t="shared" si="18"/>
        <v>0.998019802</v>
      </c>
      <c r="AA112" s="125">
        <f t="shared" si="19"/>
        <v>4.700564972</v>
      </c>
      <c r="AB112" s="126">
        <f t="shared" si="20"/>
        <v>0.3629807692</v>
      </c>
      <c r="AC112" s="118"/>
      <c r="AD112" s="118"/>
      <c r="AE112" s="118"/>
    </row>
    <row r="113">
      <c r="A113" s="67">
        <v>112.0</v>
      </c>
      <c r="B113" s="30" t="s">
        <v>130</v>
      </c>
      <c r="C113" s="57">
        <v>55.0</v>
      </c>
      <c r="D113" s="58">
        <v>82.0</v>
      </c>
      <c r="E113" s="31">
        <v>271.0</v>
      </c>
      <c r="F113" s="32">
        <v>147.0</v>
      </c>
      <c r="G113" s="5">
        <v>138.0</v>
      </c>
      <c r="H113" s="6">
        <v>207.0</v>
      </c>
      <c r="I113" s="104">
        <f t="shared" si="1"/>
        <v>0.401459854</v>
      </c>
      <c r="J113" s="105">
        <f t="shared" si="2"/>
        <v>0.6483253589</v>
      </c>
      <c r="K113" s="106">
        <f t="shared" si="3"/>
        <v>0.4</v>
      </c>
      <c r="L113" s="107">
        <f t="shared" si="4"/>
        <v>0.5873873874</v>
      </c>
      <c r="M113" s="108">
        <f t="shared" si="5"/>
        <v>0.4004149378</v>
      </c>
      <c r="N113" s="109">
        <f t="shared" si="6"/>
        <v>0.5360419397</v>
      </c>
      <c r="O113" s="119">
        <f t="shared" si="7"/>
        <v>0.5155555556</v>
      </c>
      <c r="P113" s="120">
        <f t="shared" si="8"/>
        <v>0.363963964</v>
      </c>
      <c r="Q113" s="121">
        <f t="shared" si="9"/>
        <v>0.5435684647</v>
      </c>
      <c r="R113" s="122">
        <f t="shared" si="10"/>
        <v>0.626474443</v>
      </c>
      <c r="S113" s="120">
        <f t="shared" si="11"/>
        <v>0.5922222222</v>
      </c>
      <c r="T113" s="121">
        <f t="shared" si="12"/>
        <v>0.3777777778</v>
      </c>
      <c r="U113" s="122">
        <f t="shared" si="13"/>
        <v>0.5455555556</v>
      </c>
      <c r="V113" s="123">
        <f t="shared" si="14"/>
        <v>3.051094891</v>
      </c>
      <c r="W113" s="124">
        <f t="shared" si="15"/>
        <v>0.3971014493</v>
      </c>
      <c r="X113" s="125">
        <f t="shared" si="16"/>
        <v>1.211594203</v>
      </c>
      <c r="Y113" s="123">
        <f t="shared" si="17"/>
        <v>1.608695652</v>
      </c>
      <c r="Z113" s="124">
        <f t="shared" si="18"/>
        <v>0.867219917</v>
      </c>
      <c r="AA113" s="125">
        <f t="shared" si="19"/>
        <v>5.569343066</v>
      </c>
      <c r="AB113" s="126">
        <f t="shared" si="20"/>
        <v>0.4639580603</v>
      </c>
      <c r="AC113" s="118"/>
      <c r="AD113" s="118"/>
      <c r="AE113" s="118"/>
    </row>
    <row r="114">
      <c r="A114" s="67">
        <v>113.0</v>
      </c>
      <c r="B114" s="30" t="s">
        <v>131</v>
      </c>
      <c r="C114" s="57">
        <v>32.0</v>
      </c>
      <c r="D114" s="58">
        <v>26.0</v>
      </c>
      <c r="E114" s="31">
        <v>100.0</v>
      </c>
      <c r="F114" s="32">
        <v>32.0</v>
      </c>
      <c r="G114" s="5">
        <v>39.0</v>
      </c>
      <c r="H114" s="6">
        <v>30.0</v>
      </c>
      <c r="I114" s="104">
        <f t="shared" si="1"/>
        <v>0.5517241379</v>
      </c>
      <c r="J114" s="105">
        <f t="shared" si="2"/>
        <v>0.7575757576</v>
      </c>
      <c r="K114" s="106">
        <f t="shared" si="3"/>
        <v>0.5652173913</v>
      </c>
      <c r="L114" s="107">
        <f t="shared" si="4"/>
        <v>0.6947368421</v>
      </c>
      <c r="M114" s="108">
        <f t="shared" si="5"/>
        <v>0.5590551181</v>
      </c>
      <c r="N114" s="109">
        <f t="shared" si="6"/>
        <v>0.6915422886</v>
      </c>
      <c r="O114" s="119">
        <f t="shared" si="7"/>
        <v>0.6602316602</v>
      </c>
      <c r="P114" s="120">
        <f t="shared" si="8"/>
        <v>0.3368421053</v>
      </c>
      <c r="Q114" s="121">
        <f t="shared" si="9"/>
        <v>0.4881889764</v>
      </c>
      <c r="R114" s="122">
        <f t="shared" si="10"/>
        <v>0.6467661692</v>
      </c>
      <c r="S114" s="120">
        <f t="shared" si="11"/>
        <v>0.6254826255</v>
      </c>
      <c r="T114" s="121">
        <f t="shared" si="12"/>
        <v>0.3976833977</v>
      </c>
      <c r="U114" s="122">
        <f t="shared" si="13"/>
        <v>0.6370656371</v>
      </c>
      <c r="V114" s="123">
        <f t="shared" si="14"/>
        <v>2.275862069</v>
      </c>
      <c r="W114" s="124">
        <f t="shared" si="15"/>
        <v>0.8405797101</v>
      </c>
      <c r="X114" s="125">
        <f t="shared" si="16"/>
        <v>1.913043478</v>
      </c>
      <c r="Y114" s="123">
        <f t="shared" si="17"/>
        <v>2.753623188</v>
      </c>
      <c r="Z114" s="124">
        <f t="shared" si="18"/>
        <v>1.039370079</v>
      </c>
      <c r="AA114" s="125">
        <f t="shared" si="19"/>
        <v>3.465517241</v>
      </c>
      <c r="AB114" s="126">
        <f t="shared" si="20"/>
        <v>0.3084577114</v>
      </c>
      <c r="AC114" s="118"/>
      <c r="AD114" s="118"/>
      <c r="AE114" s="118"/>
    </row>
    <row r="115">
      <c r="A115" s="67">
        <v>114.0</v>
      </c>
      <c r="B115" s="30" t="s">
        <v>132</v>
      </c>
      <c r="C115" s="57">
        <v>18.0</v>
      </c>
      <c r="D115" s="58">
        <v>29.0</v>
      </c>
      <c r="E115" s="31">
        <v>183.0</v>
      </c>
      <c r="F115" s="32">
        <v>113.0</v>
      </c>
      <c r="G115" s="5">
        <v>81.0</v>
      </c>
      <c r="H115" s="6">
        <v>181.0</v>
      </c>
      <c r="I115" s="104">
        <f t="shared" si="1"/>
        <v>0.3829787234</v>
      </c>
      <c r="J115" s="105">
        <f t="shared" si="2"/>
        <v>0.6182432432</v>
      </c>
      <c r="K115" s="106">
        <f t="shared" si="3"/>
        <v>0.3091603053</v>
      </c>
      <c r="L115" s="107">
        <f t="shared" si="4"/>
        <v>0.5860058309</v>
      </c>
      <c r="M115" s="108">
        <f t="shared" si="5"/>
        <v>0.3203883495</v>
      </c>
      <c r="N115" s="109">
        <f t="shared" si="6"/>
        <v>0.4731182796</v>
      </c>
      <c r="O115" s="119">
        <f t="shared" si="7"/>
        <v>0.4661157025</v>
      </c>
      <c r="P115" s="120">
        <f t="shared" si="8"/>
        <v>0.3819241983</v>
      </c>
      <c r="Q115" s="121">
        <f t="shared" si="9"/>
        <v>0.644012945</v>
      </c>
      <c r="R115" s="122">
        <f t="shared" si="10"/>
        <v>0.6523297491</v>
      </c>
      <c r="S115" s="120">
        <f t="shared" si="11"/>
        <v>0.6314049587</v>
      </c>
      <c r="T115" s="121">
        <f t="shared" si="12"/>
        <v>0.3504132231</v>
      </c>
      <c r="U115" s="122">
        <f t="shared" si="13"/>
        <v>0.4842975207</v>
      </c>
      <c r="V115" s="123">
        <f t="shared" si="14"/>
        <v>6.29787234</v>
      </c>
      <c r="W115" s="124">
        <f t="shared" si="15"/>
        <v>0.179389313</v>
      </c>
      <c r="X115" s="125">
        <f t="shared" si="16"/>
        <v>1.129770992</v>
      </c>
      <c r="Y115" s="123">
        <f t="shared" si="17"/>
        <v>1.309160305</v>
      </c>
      <c r="Z115" s="124">
        <f t="shared" si="18"/>
        <v>0.9579288026</v>
      </c>
      <c r="AA115" s="125">
        <f t="shared" si="19"/>
        <v>11.87234043</v>
      </c>
      <c r="AB115" s="126">
        <f t="shared" si="20"/>
        <v>0.5268817204</v>
      </c>
      <c r="AC115" s="118"/>
      <c r="AD115" s="118"/>
      <c r="AE115" s="118"/>
    </row>
    <row r="116">
      <c r="A116" s="67">
        <v>115.0</v>
      </c>
      <c r="B116" s="30" t="s">
        <v>133</v>
      </c>
      <c r="C116" s="57">
        <v>33.0</v>
      </c>
      <c r="D116" s="58">
        <v>39.0</v>
      </c>
      <c r="E116" s="31">
        <v>206.0</v>
      </c>
      <c r="F116" s="32">
        <v>107.0</v>
      </c>
      <c r="G116" s="5">
        <v>65.0</v>
      </c>
      <c r="H116" s="6">
        <v>123.0</v>
      </c>
      <c r="I116" s="104">
        <f t="shared" si="1"/>
        <v>0.4583333333</v>
      </c>
      <c r="J116" s="105">
        <f t="shared" si="2"/>
        <v>0.6581469649</v>
      </c>
      <c r="K116" s="106">
        <f t="shared" si="3"/>
        <v>0.3457446809</v>
      </c>
      <c r="L116" s="107">
        <f t="shared" si="4"/>
        <v>0.6207792208</v>
      </c>
      <c r="M116" s="108">
        <f t="shared" si="5"/>
        <v>0.3769230769</v>
      </c>
      <c r="N116" s="109">
        <f t="shared" si="6"/>
        <v>0.5409181637</v>
      </c>
      <c r="O116" s="119">
        <f t="shared" si="7"/>
        <v>0.5305410122</v>
      </c>
      <c r="P116" s="120">
        <f t="shared" si="8"/>
        <v>0.3636363636</v>
      </c>
      <c r="Q116" s="121">
        <f t="shared" si="9"/>
        <v>0.6</v>
      </c>
      <c r="R116" s="122">
        <f t="shared" si="10"/>
        <v>0.6566866267</v>
      </c>
      <c r="S116" s="120">
        <f t="shared" si="11"/>
        <v>0.6317626527</v>
      </c>
      <c r="T116" s="121">
        <f t="shared" si="12"/>
        <v>0.3577661431</v>
      </c>
      <c r="U116" s="122">
        <f t="shared" si="13"/>
        <v>0.5410122164</v>
      </c>
      <c r="V116" s="123">
        <f t="shared" si="14"/>
        <v>4.347222222</v>
      </c>
      <c r="W116" s="124">
        <f t="shared" si="15"/>
        <v>0.3829787234</v>
      </c>
      <c r="X116" s="125">
        <f t="shared" si="16"/>
        <v>1.664893617</v>
      </c>
      <c r="Y116" s="123">
        <f t="shared" si="17"/>
        <v>2.04787234</v>
      </c>
      <c r="Z116" s="124">
        <f t="shared" si="18"/>
        <v>1.203846154</v>
      </c>
      <c r="AA116" s="125">
        <f t="shared" si="19"/>
        <v>6.958333333</v>
      </c>
      <c r="AB116" s="126">
        <f t="shared" si="20"/>
        <v>0.4590818363</v>
      </c>
      <c r="AC116" s="118"/>
      <c r="AD116" s="118"/>
      <c r="AE116" s="118"/>
    </row>
    <row r="117">
      <c r="A117" s="67">
        <v>116.0</v>
      </c>
      <c r="B117" s="30" t="s">
        <v>134</v>
      </c>
      <c r="C117" s="57">
        <v>26.0</v>
      </c>
      <c r="D117" s="58">
        <v>29.0</v>
      </c>
      <c r="E117" s="31">
        <v>189.0</v>
      </c>
      <c r="F117" s="32">
        <v>72.0</v>
      </c>
      <c r="G117" s="5">
        <v>103.0</v>
      </c>
      <c r="H117" s="6">
        <v>125.0</v>
      </c>
      <c r="I117" s="104">
        <f t="shared" si="1"/>
        <v>0.4727272727</v>
      </c>
      <c r="J117" s="105">
        <f t="shared" si="2"/>
        <v>0.724137931</v>
      </c>
      <c r="K117" s="106">
        <f t="shared" si="3"/>
        <v>0.451754386</v>
      </c>
      <c r="L117" s="107">
        <f t="shared" si="4"/>
        <v>0.6803797468</v>
      </c>
      <c r="M117" s="108">
        <f t="shared" si="5"/>
        <v>0.4558303887</v>
      </c>
      <c r="N117" s="109">
        <f t="shared" si="6"/>
        <v>0.5971370143</v>
      </c>
      <c r="O117" s="119">
        <f t="shared" si="7"/>
        <v>0.5845588235</v>
      </c>
      <c r="P117" s="120">
        <f t="shared" si="8"/>
        <v>0.3101265823</v>
      </c>
      <c r="Q117" s="121">
        <f t="shared" si="9"/>
        <v>0.5335689046</v>
      </c>
      <c r="R117" s="122">
        <f t="shared" si="10"/>
        <v>0.6421267894</v>
      </c>
      <c r="S117" s="120">
        <f t="shared" si="11"/>
        <v>0.625</v>
      </c>
      <c r="T117" s="121">
        <f t="shared" si="12"/>
        <v>0.3694852941</v>
      </c>
      <c r="U117" s="122">
        <f t="shared" si="13"/>
        <v>0.5900735294</v>
      </c>
      <c r="V117" s="123">
        <f t="shared" si="14"/>
        <v>4.745454545</v>
      </c>
      <c r="W117" s="124">
        <f t="shared" si="15"/>
        <v>0.2412280702</v>
      </c>
      <c r="X117" s="125">
        <f t="shared" si="16"/>
        <v>1.144736842</v>
      </c>
      <c r="Y117" s="123">
        <f t="shared" si="17"/>
        <v>1.385964912</v>
      </c>
      <c r="Z117" s="124">
        <f t="shared" si="18"/>
        <v>0.9222614841</v>
      </c>
      <c r="AA117" s="125">
        <f t="shared" si="19"/>
        <v>8.890909091</v>
      </c>
      <c r="AB117" s="126">
        <f t="shared" si="20"/>
        <v>0.4028629857</v>
      </c>
      <c r="AC117" s="118"/>
      <c r="AD117" s="118"/>
      <c r="AE117" s="118"/>
    </row>
    <row r="118">
      <c r="A118" s="67">
        <v>117.0</v>
      </c>
      <c r="B118" s="30" t="s">
        <v>135</v>
      </c>
      <c r="C118" s="57">
        <v>43.0</v>
      </c>
      <c r="D118" s="58">
        <v>56.0</v>
      </c>
      <c r="E118" s="31">
        <v>206.0</v>
      </c>
      <c r="F118" s="32">
        <v>109.0</v>
      </c>
      <c r="G118" s="5">
        <v>104.0</v>
      </c>
      <c r="H118" s="6">
        <v>146.0</v>
      </c>
      <c r="I118" s="104">
        <f t="shared" si="1"/>
        <v>0.4343434343</v>
      </c>
      <c r="J118" s="105">
        <f t="shared" si="2"/>
        <v>0.653968254</v>
      </c>
      <c r="K118" s="106">
        <f t="shared" si="3"/>
        <v>0.416</v>
      </c>
      <c r="L118" s="107">
        <f t="shared" si="4"/>
        <v>0.6014492754</v>
      </c>
      <c r="M118" s="108">
        <f t="shared" si="5"/>
        <v>0.4212034384</v>
      </c>
      <c r="N118" s="109">
        <f t="shared" si="6"/>
        <v>0.5486725664</v>
      </c>
      <c r="O118" s="119">
        <f t="shared" si="7"/>
        <v>0.531626506</v>
      </c>
      <c r="P118" s="120">
        <f t="shared" si="8"/>
        <v>0.3671497585</v>
      </c>
      <c r="Q118" s="121">
        <f t="shared" si="9"/>
        <v>0.5415472779</v>
      </c>
      <c r="R118" s="122">
        <f t="shared" si="10"/>
        <v>0.6230088496</v>
      </c>
      <c r="S118" s="120">
        <f t="shared" si="11"/>
        <v>0.5948795181</v>
      </c>
      <c r="T118" s="121">
        <f t="shared" si="12"/>
        <v>0.3855421687</v>
      </c>
      <c r="U118" s="122">
        <f t="shared" si="13"/>
        <v>0.5512048193</v>
      </c>
      <c r="V118" s="123">
        <f t="shared" si="14"/>
        <v>3.181818182</v>
      </c>
      <c r="W118" s="124">
        <f t="shared" si="15"/>
        <v>0.396</v>
      </c>
      <c r="X118" s="125">
        <f t="shared" si="16"/>
        <v>1.26</v>
      </c>
      <c r="Y118" s="123">
        <f t="shared" si="17"/>
        <v>1.656</v>
      </c>
      <c r="Z118" s="124">
        <f t="shared" si="18"/>
        <v>0.9025787966</v>
      </c>
      <c r="AA118" s="125">
        <f t="shared" si="19"/>
        <v>5.707070707</v>
      </c>
      <c r="AB118" s="126">
        <f t="shared" si="20"/>
        <v>0.4513274336</v>
      </c>
      <c r="AC118" s="118"/>
      <c r="AD118" s="118"/>
      <c r="AE118" s="118"/>
    </row>
    <row r="119">
      <c r="A119" s="67">
        <v>118.0</v>
      </c>
      <c r="B119" s="30" t="s">
        <v>136</v>
      </c>
      <c r="C119" s="57">
        <v>53.0</v>
      </c>
      <c r="D119" s="58">
        <v>133.0</v>
      </c>
      <c r="E119" s="31">
        <v>395.0</v>
      </c>
      <c r="F119" s="32">
        <v>316.0</v>
      </c>
      <c r="G119" s="5">
        <v>185.0</v>
      </c>
      <c r="H119" s="6">
        <v>413.0</v>
      </c>
      <c r="I119" s="104">
        <f t="shared" si="1"/>
        <v>0.2849462366</v>
      </c>
      <c r="J119" s="105">
        <f t="shared" si="2"/>
        <v>0.5555555556</v>
      </c>
      <c r="K119" s="106">
        <f t="shared" si="3"/>
        <v>0.3093645485</v>
      </c>
      <c r="L119" s="107">
        <f t="shared" si="4"/>
        <v>0.4994425864</v>
      </c>
      <c r="M119" s="108">
        <f t="shared" si="5"/>
        <v>0.3035714286</v>
      </c>
      <c r="N119" s="109">
        <f t="shared" si="6"/>
        <v>0.4430863254</v>
      </c>
      <c r="O119" s="119">
        <f t="shared" si="7"/>
        <v>0.4234113712</v>
      </c>
      <c r="P119" s="120">
        <f t="shared" si="8"/>
        <v>0.4113712375</v>
      </c>
      <c r="Q119" s="121">
        <f t="shared" si="9"/>
        <v>0.5943877551</v>
      </c>
      <c r="R119" s="122">
        <f t="shared" si="10"/>
        <v>0.6172650879</v>
      </c>
      <c r="S119" s="120">
        <f t="shared" si="11"/>
        <v>0.5759197324</v>
      </c>
      <c r="T119" s="121">
        <f t="shared" si="12"/>
        <v>0.3705685619</v>
      </c>
      <c r="U119" s="122">
        <f t="shared" si="13"/>
        <v>0.4769230769</v>
      </c>
      <c r="V119" s="123">
        <f t="shared" si="14"/>
        <v>3.822580645</v>
      </c>
      <c r="W119" s="124">
        <f t="shared" si="15"/>
        <v>0.3110367893</v>
      </c>
      <c r="X119" s="125">
        <f t="shared" si="16"/>
        <v>1.188963211</v>
      </c>
      <c r="Y119" s="123">
        <f t="shared" si="17"/>
        <v>1.5</v>
      </c>
      <c r="Z119" s="124">
        <f t="shared" si="18"/>
        <v>0.9068877551</v>
      </c>
      <c r="AA119" s="125">
        <f t="shared" si="19"/>
        <v>7.037634409</v>
      </c>
      <c r="AB119" s="126">
        <f t="shared" si="20"/>
        <v>0.5569136746</v>
      </c>
      <c r="AC119" s="118"/>
      <c r="AD119" s="118"/>
      <c r="AE119" s="118"/>
    </row>
    <row r="120">
      <c r="A120" s="67">
        <v>119.0</v>
      </c>
      <c r="B120" s="30" t="s">
        <v>137</v>
      </c>
      <c r="C120" s="57">
        <v>34.0</v>
      </c>
      <c r="D120" s="58">
        <v>68.0</v>
      </c>
      <c r="E120" s="31">
        <v>399.0</v>
      </c>
      <c r="F120" s="32">
        <v>162.0</v>
      </c>
      <c r="G120" s="5">
        <v>184.0</v>
      </c>
      <c r="H120" s="6">
        <v>226.0</v>
      </c>
      <c r="I120" s="104">
        <f t="shared" si="1"/>
        <v>0.3333333333</v>
      </c>
      <c r="J120" s="105">
        <f t="shared" si="2"/>
        <v>0.7112299465</v>
      </c>
      <c r="K120" s="106">
        <f t="shared" si="3"/>
        <v>0.4487804878</v>
      </c>
      <c r="L120" s="107">
        <f t="shared" si="4"/>
        <v>0.653092006</v>
      </c>
      <c r="M120" s="108">
        <f t="shared" si="5"/>
        <v>0.42578125</v>
      </c>
      <c r="N120" s="109">
        <f t="shared" si="6"/>
        <v>0.6004119464</v>
      </c>
      <c r="O120" s="119">
        <f t="shared" si="7"/>
        <v>0.5750232992</v>
      </c>
      <c r="P120" s="120">
        <f t="shared" si="8"/>
        <v>0.2956259427</v>
      </c>
      <c r="Q120" s="121">
        <f t="shared" si="9"/>
        <v>0.5078125</v>
      </c>
      <c r="R120" s="122">
        <f t="shared" si="10"/>
        <v>0.6436663234</v>
      </c>
      <c r="S120" s="120">
        <f t="shared" si="11"/>
        <v>0.61416589</v>
      </c>
      <c r="T120" s="121">
        <f t="shared" si="12"/>
        <v>0.3541472507</v>
      </c>
      <c r="U120" s="122">
        <f t="shared" si="13"/>
        <v>0.6067101584</v>
      </c>
      <c r="V120" s="123">
        <f t="shared" si="14"/>
        <v>5.5</v>
      </c>
      <c r="W120" s="124">
        <f t="shared" si="15"/>
        <v>0.2487804878</v>
      </c>
      <c r="X120" s="125">
        <f t="shared" si="16"/>
        <v>1.368292683</v>
      </c>
      <c r="Y120" s="123">
        <f t="shared" si="17"/>
        <v>1.617073171</v>
      </c>
      <c r="Z120" s="124">
        <f t="shared" si="18"/>
        <v>1.095703125</v>
      </c>
      <c r="AA120" s="125">
        <f t="shared" si="19"/>
        <v>9.519607843</v>
      </c>
      <c r="AB120" s="126">
        <f t="shared" si="20"/>
        <v>0.3995880536</v>
      </c>
      <c r="AC120" s="118"/>
      <c r="AD120" s="118"/>
      <c r="AE120" s="118"/>
    </row>
    <row r="121">
      <c r="A121" s="67">
        <v>120.0</v>
      </c>
      <c r="B121" s="30" t="s">
        <v>138</v>
      </c>
      <c r="C121" s="57">
        <v>86.0</v>
      </c>
      <c r="D121" s="58">
        <v>120.0</v>
      </c>
      <c r="E121" s="31">
        <v>549.0</v>
      </c>
      <c r="F121" s="32">
        <v>305.0</v>
      </c>
      <c r="G121" s="5">
        <v>260.0</v>
      </c>
      <c r="H121" s="6">
        <v>369.0</v>
      </c>
      <c r="I121" s="104">
        <f t="shared" si="1"/>
        <v>0.4174757282</v>
      </c>
      <c r="J121" s="105">
        <f t="shared" si="2"/>
        <v>0.6428571429</v>
      </c>
      <c r="K121" s="106">
        <f t="shared" si="3"/>
        <v>0.413354531</v>
      </c>
      <c r="L121" s="107">
        <f t="shared" si="4"/>
        <v>0.5990566038</v>
      </c>
      <c r="M121" s="108">
        <f t="shared" si="5"/>
        <v>0.4143712575</v>
      </c>
      <c r="N121" s="109">
        <f t="shared" si="6"/>
        <v>0.5455158463</v>
      </c>
      <c r="O121" s="119">
        <f t="shared" si="7"/>
        <v>0.5298993487</v>
      </c>
      <c r="P121" s="120">
        <f t="shared" si="8"/>
        <v>0.3688679245</v>
      </c>
      <c r="Q121" s="121">
        <f t="shared" si="9"/>
        <v>0.5449101796</v>
      </c>
      <c r="R121" s="122">
        <f t="shared" si="10"/>
        <v>0.6190155091</v>
      </c>
      <c r="S121" s="120">
        <f t="shared" si="11"/>
        <v>0.5944345767</v>
      </c>
      <c r="T121" s="121">
        <f t="shared" si="12"/>
        <v>0.3854351687</v>
      </c>
      <c r="U121" s="122">
        <f t="shared" si="13"/>
        <v>0.5500296033</v>
      </c>
      <c r="V121" s="123">
        <f t="shared" si="14"/>
        <v>4.145631068</v>
      </c>
      <c r="W121" s="124">
        <f t="shared" si="15"/>
        <v>0.3275039746</v>
      </c>
      <c r="X121" s="125">
        <f t="shared" si="16"/>
        <v>1.357710652</v>
      </c>
      <c r="Y121" s="123">
        <f t="shared" si="17"/>
        <v>1.685214626</v>
      </c>
      <c r="Z121" s="124">
        <f t="shared" si="18"/>
        <v>1.022754491</v>
      </c>
      <c r="AA121" s="125">
        <f t="shared" si="19"/>
        <v>7.199029126</v>
      </c>
      <c r="AB121" s="126">
        <f t="shared" si="20"/>
        <v>0.4544841537</v>
      </c>
      <c r="AC121" s="118"/>
      <c r="AD121" s="118"/>
      <c r="AE121" s="118"/>
    </row>
    <row r="122">
      <c r="A122" s="67">
        <v>121.0</v>
      </c>
      <c r="B122" s="30" t="s">
        <v>139</v>
      </c>
      <c r="C122" s="57">
        <v>38.0</v>
      </c>
      <c r="D122" s="58">
        <v>41.0</v>
      </c>
      <c r="E122" s="31">
        <v>190.0</v>
      </c>
      <c r="F122" s="32">
        <v>97.0</v>
      </c>
      <c r="G122" s="5">
        <v>102.0</v>
      </c>
      <c r="H122" s="6">
        <v>179.0</v>
      </c>
      <c r="I122" s="104">
        <f t="shared" si="1"/>
        <v>0.4810126582</v>
      </c>
      <c r="J122" s="105">
        <f t="shared" si="2"/>
        <v>0.6620209059</v>
      </c>
      <c r="K122" s="106">
        <f t="shared" si="3"/>
        <v>0.3629893238</v>
      </c>
      <c r="L122" s="107">
        <f t="shared" si="4"/>
        <v>0.6229508197</v>
      </c>
      <c r="M122" s="108">
        <f t="shared" si="5"/>
        <v>0.3888888889</v>
      </c>
      <c r="N122" s="109">
        <f t="shared" si="6"/>
        <v>0.514084507</v>
      </c>
      <c r="O122" s="119">
        <f t="shared" si="7"/>
        <v>0.5100463679</v>
      </c>
      <c r="P122" s="120">
        <f t="shared" si="8"/>
        <v>0.368852459</v>
      </c>
      <c r="Q122" s="121">
        <f t="shared" si="9"/>
        <v>0.6027777778</v>
      </c>
      <c r="R122" s="122">
        <f t="shared" si="10"/>
        <v>0.6496478873</v>
      </c>
      <c r="S122" s="120">
        <f t="shared" si="11"/>
        <v>0.629057187</v>
      </c>
      <c r="T122" s="121">
        <f t="shared" si="12"/>
        <v>0.3663060278</v>
      </c>
      <c r="U122" s="122">
        <f t="shared" si="13"/>
        <v>0.514683153</v>
      </c>
      <c r="V122" s="123">
        <f t="shared" si="14"/>
        <v>3.632911392</v>
      </c>
      <c r="W122" s="124">
        <f t="shared" si="15"/>
        <v>0.28113879</v>
      </c>
      <c r="X122" s="125">
        <f t="shared" si="16"/>
        <v>1.021352313</v>
      </c>
      <c r="Y122" s="123">
        <f t="shared" si="17"/>
        <v>1.302491103</v>
      </c>
      <c r="Z122" s="124">
        <f t="shared" si="18"/>
        <v>0.7972222222</v>
      </c>
      <c r="AA122" s="125">
        <f t="shared" si="19"/>
        <v>7.189873418</v>
      </c>
      <c r="AB122" s="126">
        <f t="shared" si="20"/>
        <v>0.485915493</v>
      </c>
      <c r="AC122" s="118"/>
      <c r="AD122" s="118"/>
      <c r="AE122" s="118"/>
    </row>
    <row r="123">
      <c r="A123" s="67">
        <v>122.0</v>
      </c>
      <c r="B123" s="30" t="s">
        <v>140</v>
      </c>
      <c r="C123" s="57">
        <v>47.0</v>
      </c>
      <c r="D123" s="58">
        <v>82.0</v>
      </c>
      <c r="E123" s="31">
        <v>295.0</v>
      </c>
      <c r="F123" s="32">
        <v>140.0</v>
      </c>
      <c r="G123" s="5">
        <v>171.0</v>
      </c>
      <c r="H123" s="6">
        <v>198.0</v>
      </c>
      <c r="I123" s="104">
        <f t="shared" si="1"/>
        <v>0.3643410853</v>
      </c>
      <c r="J123" s="105">
        <f t="shared" si="2"/>
        <v>0.6781609195</v>
      </c>
      <c r="K123" s="106">
        <f t="shared" si="3"/>
        <v>0.4634146341</v>
      </c>
      <c r="L123" s="107">
        <f t="shared" si="4"/>
        <v>0.6063829787</v>
      </c>
      <c r="M123" s="108">
        <f t="shared" si="5"/>
        <v>0.437751004</v>
      </c>
      <c r="N123" s="109">
        <f t="shared" si="6"/>
        <v>0.57960199</v>
      </c>
      <c r="O123" s="119">
        <f t="shared" si="7"/>
        <v>0.5498392283</v>
      </c>
      <c r="P123" s="120">
        <f t="shared" si="8"/>
        <v>0.3315602837</v>
      </c>
      <c r="Q123" s="121">
        <f t="shared" si="9"/>
        <v>0.4919678715</v>
      </c>
      <c r="R123" s="122">
        <f t="shared" si="10"/>
        <v>0.6131840796</v>
      </c>
      <c r="S123" s="120">
        <f t="shared" si="11"/>
        <v>0.578778135</v>
      </c>
      <c r="T123" s="121">
        <f t="shared" si="12"/>
        <v>0.3837084673</v>
      </c>
      <c r="U123" s="122">
        <f t="shared" si="13"/>
        <v>0.5873526259</v>
      </c>
      <c r="V123" s="123">
        <f t="shared" si="14"/>
        <v>3.372093023</v>
      </c>
      <c r="W123" s="124">
        <f t="shared" si="15"/>
        <v>0.3495934959</v>
      </c>
      <c r="X123" s="125">
        <f t="shared" si="16"/>
        <v>1.178861789</v>
      </c>
      <c r="Y123" s="123">
        <f t="shared" si="17"/>
        <v>1.528455285</v>
      </c>
      <c r="Z123" s="124">
        <f t="shared" si="18"/>
        <v>0.8734939759</v>
      </c>
      <c r="AA123" s="125">
        <f t="shared" si="19"/>
        <v>6.23255814</v>
      </c>
      <c r="AB123" s="126">
        <f t="shared" si="20"/>
        <v>0.42039801</v>
      </c>
      <c r="AC123" s="118"/>
      <c r="AD123" s="118"/>
      <c r="AE123" s="118"/>
    </row>
    <row r="124">
      <c r="A124" s="67">
        <v>123.0</v>
      </c>
      <c r="B124" s="30" t="s">
        <v>141</v>
      </c>
      <c r="C124" s="57">
        <v>27.0</v>
      </c>
      <c r="D124" s="58">
        <v>44.0</v>
      </c>
      <c r="E124" s="31">
        <v>236.0</v>
      </c>
      <c r="F124" s="32">
        <v>97.0</v>
      </c>
      <c r="G124" s="5">
        <v>49.0</v>
      </c>
      <c r="H124" s="6">
        <v>95.0</v>
      </c>
      <c r="I124" s="104">
        <f t="shared" si="1"/>
        <v>0.3802816901</v>
      </c>
      <c r="J124" s="105">
        <f t="shared" si="2"/>
        <v>0.7087087087</v>
      </c>
      <c r="K124" s="106">
        <f t="shared" si="3"/>
        <v>0.3402777778</v>
      </c>
      <c r="L124" s="107">
        <f t="shared" si="4"/>
        <v>0.650990099</v>
      </c>
      <c r="M124" s="108">
        <f t="shared" si="5"/>
        <v>0.3534883721</v>
      </c>
      <c r="N124" s="109">
        <f t="shared" si="6"/>
        <v>0.5974842767</v>
      </c>
      <c r="O124" s="119">
        <f t="shared" si="7"/>
        <v>0.5693430657</v>
      </c>
      <c r="P124" s="120">
        <f t="shared" si="8"/>
        <v>0.3069306931</v>
      </c>
      <c r="Q124" s="121">
        <f t="shared" si="9"/>
        <v>0.5674418605</v>
      </c>
      <c r="R124" s="122">
        <f t="shared" si="10"/>
        <v>0.6939203354</v>
      </c>
      <c r="S124" s="120">
        <f t="shared" si="11"/>
        <v>0.6532846715</v>
      </c>
      <c r="T124" s="121">
        <f t="shared" si="12"/>
        <v>0.3156934307</v>
      </c>
      <c r="U124" s="122">
        <f t="shared" si="13"/>
        <v>0.6003649635</v>
      </c>
      <c r="V124" s="123">
        <f t="shared" si="14"/>
        <v>4.690140845</v>
      </c>
      <c r="W124" s="124">
        <f t="shared" si="15"/>
        <v>0.4930555556</v>
      </c>
      <c r="X124" s="125">
        <f t="shared" si="16"/>
        <v>2.3125</v>
      </c>
      <c r="Y124" s="123">
        <f t="shared" si="17"/>
        <v>2.805555556</v>
      </c>
      <c r="Z124" s="124">
        <f t="shared" si="18"/>
        <v>1.548837209</v>
      </c>
      <c r="AA124" s="125">
        <f t="shared" si="19"/>
        <v>6.718309859</v>
      </c>
      <c r="AB124" s="126">
        <f t="shared" si="20"/>
        <v>0.4025157233</v>
      </c>
      <c r="AC124" s="118"/>
      <c r="AD124" s="118"/>
      <c r="AE124" s="118"/>
    </row>
    <row r="125">
      <c r="A125" s="67">
        <v>124.0</v>
      </c>
      <c r="B125" s="30" t="s">
        <v>142</v>
      </c>
      <c r="C125" s="57">
        <v>69.0</v>
      </c>
      <c r="D125" s="58">
        <v>107.0</v>
      </c>
      <c r="E125" s="31">
        <v>440.0</v>
      </c>
      <c r="F125" s="32">
        <v>187.0</v>
      </c>
      <c r="G125" s="5">
        <v>252.0</v>
      </c>
      <c r="H125" s="6">
        <v>241.0</v>
      </c>
      <c r="I125" s="104">
        <f t="shared" si="1"/>
        <v>0.3920454545</v>
      </c>
      <c r="J125" s="105">
        <f t="shared" si="2"/>
        <v>0.701754386</v>
      </c>
      <c r="K125" s="106">
        <f t="shared" si="3"/>
        <v>0.5111561866</v>
      </c>
      <c r="L125" s="107">
        <f t="shared" si="4"/>
        <v>0.6338729763</v>
      </c>
      <c r="M125" s="108">
        <f t="shared" si="5"/>
        <v>0.4798206278</v>
      </c>
      <c r="N125" s="109">
        <f t="shared" si="6"/>
        <v>0.6178571429</v>
      </c>
      <c r="O125" s="119">
        <f t="shared" si="7"/>
        <v>0.587191358</v>
      </c>
      <c r="P125" s="120">
        <f t="shared" si="8"/>
        <v>0.3188044832</v>
      </c>
      <c r="Q125" s="121">
        <f t="shared" si="9"/>
        <v>0.4633781764</v>
      </c>
      <c r="R125" s="122">
        <f t="shared" si="10"/>
        <v>0.6080357143</v>
      </c>
      <c r="S125" s="120">
        <f t="shared" si="11"/>
        <v>0.5787037037</v>
      </c>
      <c r="T125" s="121">
        <f t="shared" si="12"/>
        <v>0.3919753086</v>
      </c>
      <c r="U125" s="122">
        <f t="shared" si="13"/>
        <v>0.6165123457</v>
      </c>
      <c r="V125" s="123">
        <f t="shared" si="14"/>
        <v>3.5625</v>
      </c>
      <c r="W125" s="124">
        <f t="shared" si="15"/>
        <v>0.3569979716</v>
      </c>
      <c r="X125" s="125">
        <f t="shared" si="16"/>
        <v>1.271805274</v>
      </c>
      <c r="Y125" s="123">
        <f t="shared" si="17"/>
        <v>1.628803245</v>
      </c>
      <c r="Z125" s="124">
        <f t="shared" si="18"/>
        <v>0.9372197309</v>
      </c>
      <c r="AA125" s="125">
        <f t="shared" si="19"/>
        <v>6.363636364</v>
      </c>
      <c r="AB125" s="126">
        <f t="shared" si="20"/>
        <v>0.3821428571</v>
      </c>
      <c r="AC125" s="118"/>
      <c r="AD125" s="118"/>
      <c r="AE125" s="118"/>
    </row>
    <row r="126">
      <c r="A126" s="67">
        <v>125.0</v>
      </c>
      <c r="B126" s="30" t="s">
        <v>143</v>
      </c>
      <c r="C126" s="57">
        <v>79.0</v>
      </c>
      <c r="D126" s="58">
        <v>117.0</v>
      </c>
      <c r="E126" s="31">
        <v>337.0</v>
      </c>
      <c r="F126" s="32">
        <v>175.0</v>
      </c>
      <c r="G126" s="5">
        <v>152.0</v>
      </c>
      <c r="H126" s="6">
        <v>230.0</v>
      </c>
      <c r="I126" s="104">
        <f t="shared" si="1"/>
        <v>0.4030612245</v>
      </c>
      <c r="J126" s="105">
        <f t="shared" si="2"/>
        <v>0.658203125</v>
      </c>
      <c r="K126" s="106">
        <f t="shared" si="3"/>
        <v>0.3979057592</v>
      </c>
      <c r="L126" s="107">
        <f t="shared" si="4"/>
        <v>0.5875706215</v>
      </c>
      <c r="M126" s="108">
        <f t="shared" si="5"/>
        <v>0.3996539792</v>
      </c>
      <c r="N126" s="109">
        <f t="shared" si="6"/>
        <v>0.5469798658</v>
      </c>
      <c r="O126" s="119">
        <f t="shared" si="7"/>
        <v>0.5211009174</v>
      </c>
      <c r="P126" s="120">
        <f t="shared" si="8"/>
        <v>0.3587570621</v>
      </c>
      <c r="Q126" s="121">
        <f t="shared" si="9"/>
        <v>0.5346020761</v>
      </c>
      <c r="R126" s="122">
        <f t="shared" si="10"/>
        <v>0.6342281879</v>
      </c>
      <c r="S126" s="120">
        <f t="shared" si="11"/>
        <v>0.5926605505</v>
      </c>
      <c r="T126" s="121">
        <f t="shared" si="12"/>
        <v>0.3724770642</v>
      </c>
      <c r="U126" s="122">
        <f t="shared" si="13"/>
        <v>0.5559633028</v>
      </c>
      <c r="V126" s="123">
        <f t="shared" si="14"/>
        <v>2.612244898</v>
      </c>
      <c r="W126" s="124">
        <f t="shared" si="15"/>
        <v>0.5130890052</v>
      </c>
      <c r="X126" s="125">
        <f t="shared" si="16"/>
        <v>1.340314136</v>
      </c>
      <c r="Y126" s="123">
        <f t="shared" si="17"/>
        <v>1.853403141</v>
      </c>
      <c r="Z126" s="124">
        <f t="shared" si="18"/>
        <v>0.8858131488</v>
      </c>
      <c r="AA126" s="125">
        <f t="shared" si="19"/>
        <v>4.56122449</v>
      </c>
      <c r="AB126" s="126">
        <f t="shared" si="20"/>
        <v>0.4530201342</v>
      </c>
      <c r="AC126" s="118"/>
      <c r="AD126" s="118"/>
      <c r="AE126" s="118"/>
    </row>
    <row r="127">
      <c r="A127" s="67">
        <v>126.0</v>
      </c>
      <c r="B127" s="30" t="s">
        <v>144</v>
      </c>
      <c r="C127" s="57">
        <v>41.0</v>
      </c>
      <c r="D127" s="58">
        <v>52.0</v>
      </c>
      <c r="E127" s="31">
        <v>196.0</v>
      </c>
      <c r="F127" s="32">
        <v>79.0</v>
      </c>
      <c r="G127" s="5">
        <v>107.0</v>
      </c>
      <c r="H127" s="6">
        <v>111.0</v>
      </c>
      <c r="I127" s="104">
        <f t="shared" si="1"/>
        <v>0.4408602151</v>
      </c>
      <c r="J127" s="105">
        <f t="shared" si="2"/>
        <v>0.7127272727</v>
      </c>
      <c r="K127" s="106">
        <f t="shared" si="3"/>
        <v>0.4908256881</v>
      </c>
      <c r="L127" s="107">
        <f t="shared" si="4"/>
        <v>0.6440217391</v>
      </c>
      <c r="M127" s="108">
        <f t="shared" si="5"/>
        <v>0.4758842444</v>
      </c>
      <c r="N127" s="109">
        <f t="shared" si="6"/>
        <v>0.6146044625</v>
      </c>
      <c r="O127" s="119">
        <f t="shared" si="7"/>
        <v>0.5870307167</v>
      </c>
      <c r="P127" s="120">
        <f t="shared" si="8"/>
        <v>0.3260869565</v>
      </c>
      <c r="Q127" s="121">
        <f t="shared" si="9"/>
        <v>0.4887459807</v>
      </c>
      <c r="R127" s="122">
        <f t="shared" si="10"/>
        <v>0.6227180527</v>
      </c>
      <c r="S127" s="120">
        <f t="shared" si="11"/>
        <v>0.5938566553</v>
      </c>
      <c r="T127" s="121">
        <f t="shared" si="12"/>
        <v>0.3873720137</v>
      </c>
      <c r="U127" s="122">
        <f t="shared" si="13"/>
        <v>0.6058020478</v>
      </c>
      <c r="V127" s="123">
        <f t="shared" si="14"/>
        <v>2.956989247</v>
      </c>
      <c r="W127" s="124">
        <f t="shared" si="15"/>
        <v>0.4266055046</v>
      </c>
      <c r="X127" s="125">
        <f t="shared" si="16"/>
        <v>1.26146789</v>
      </c>
      <c r="Y127" s="123">
        <f t="shared" si="17"/>
        <v>1.688073394</v>
      </c>
      <c r="Z127" s="124">
        <f t="shared" si="18"/>
        <v>0.884244373</v>
      </c>
      <c r="AA127" s="125">
        <f t="shared" si="19"/>
        <v>5.301075269</v>
      </c>
      <c r="AB127" s="126">
        <f t="shared" si="20"/>
        <v>0.3853955375</v>
      </c>
      <c r="AC127" s="118"/>
      <c r="AD127" s="118"/>
      <c r="AE127" s="118"/>
    </row>
    <row r="128">
      <c r="A128" s="67">
        <v>127.0</v>
      </c>
      <c r="B128" s="30" t="s">
        <v>145</v>
      </c>
      <c r="C128" s="57">
        <v>24.0</v>
      </c>
      <c r="D128" s="58">
        <v>29.0</v>
      </c>
      <c r="E128" s="31">
        <v>71.0</v>
      </c>
      <c r="F128" s="32">
        <v>41.0</v>
      </c>
      <c r="G128" s="5">
        <v>30.0</v>
      </c>
      <c r="H128" s="6">
        <v>47.0</v>
      </c>
      <c r="I128" s="104">
        <f t="shared" si="1"/>
        <v>0.4528301887</v>
      </c>
      <c r="J128" s="105">
        <f t="shared" si="2"/>
        <v>0.6339285714</v>
      </c>
      <c r="K128" s="106">
        <f t="shared" si="3"/>
        <v>0.3896103896</v>
      </c>
      <c r="L128" s="107">
        <f t="shared" si="4"/>
        <v>0.5757575758</v>
      </c>
      <c r="M128" s="108">
        <f t="shared" si="5"/>
        <v>0.4153846154</v>
      </c>
      <c r="N128" s="109">
        <f t="shared" si="6"/>
        <v>0.5343915344</v>
      </c>
      <c r="O128" s="119">
        <f t="shared" si="7"/>
        <v>0.5165289256</v>
      </c>
      <c r="P128" s="120">
        <f t="shared" si="8"/>
        <v>0.3939393939</v>
      </c>
      <c r="Q128" s="121">
        <f t="shared" si="9"/>
        <v>0.5461538462</v>
      </c>
      <c r="R128" s="122">
        <f t="shared" si="10"/>
        <v>0.6243386243</v>
      </c>
      <c r="S128" s="120">
        <f t="shared" si="11"/>
        <v>0.5867768595</v>
      </c>
      <c r="T128" s="121">
        <f t="shared" si="12"/>
        <v>0.3925619835</v>
      </c>
      <c r="U128" s="122">
        <f t="shared" si="13"/>
        <v>0.5371900826</v>
      </c>
      <c r="V128" s="123">
        <f t="shared" si="14"/>
        <v>2.113207547</v>
      </c>
      <c r="W128" s="124">
        <f t="shared" si="15"/>
        <v>0.6883116883</v>
      </c>
      <c r="X128" s="125">
        <f t="shared" si="16"/>
        <v>1.454545455</v>
      </c>
      <c r="Y128" s="123">
        <f t="shared" si="17"/>
        <v>2.142857143</v>
      </c>
      <c r="Z128" s="124">
        <f t="shared" si="18"/>
        <v>0.8615384615</v>
      </c>
      <c r="AA128" s="125">
        <f t="shared" si="19"/>
        <v>3.566037736</v>
      </c>
      <c r="AB128" s="126">
        <f t="shared" si="20"/>
        <v>0.4656084656</v>
      </c>
      <c r="AC128" s="118"/>
      <c r="AD128" s="118"/>
      <c r="AE128" s="118"/>
    </row>
    <row r="129">
      <c r="A129" s="67">
        <v>128.0</v>
      </c>
      <c r="B129" s="30" t="s">
        <v>146</v>
      </c>
      <c r="C129" s="57">
        <v>107.0</v>
      </c>
      <c r="D129" s="58">
        <v>70.0</v>
      </c>
      <c r="E129" s="31">
        <v>428.0</v>
      </c>
      <c r="F129" s="32">
        <v>99.0</v>
      </c>
      <c r="G129" s="5">
        <v>278.0</v>
      </c>
      <c r="H129" s="6">
        <v>135.0</v>
      </c>
      <c r="I129" s="104">
        <f t="shared" si="1"/>
        <v>0.604519774</v>
      </c>
      <c r="J129" s="105">
        <f t="shared" si="2"/>
        <v>0.8121442125</v>
      </c>
      <c r="K129" s="106">
        <f t="shared" si="3"/>
        <v>0.6731234867</v>
      </c>
      <c r="L129" s="107">
        <f t="shared" si="4"/>
        <v>0.7599431818</v>
      </c>
      <c r="M129" s="108">
        <f t="shared" si="5"/>
        <v>0.6525423729</v>
      </c>
      <c r="N129" s="109">
        <f t="shared" si="6"/>
        <v>0.7510638298</v>
      </c>
      <c r="O129" s="119">
        <f t="shared" si="7"/>
        <v>0.7278424351</v>
      </c>
      <c r="P129" s="120">
        <f t="shared" si="8"/>
        <v>0.2926136364</v>
      </c>
      <c r="Q129" s="121">
        <f t="shared" si="9"/>
        <v>0.4101694915</v>
      </c>
      <c r="R129" s="122">
        <f t="shared" si="10"/>
        <v>0.5989361702</v>
      </c>
      <c r="S129" s="120">
        <f t="shared" si="11"/>
        <v>0.599820949</v>
      </c>
      <c r="T129" s="121">
        <f t="shared" si="12"/>
        <v>0.4333034915</v>
      </c>
      <c r="U129" s="122">
        <f t="shared" si="13"/>
        <v>0.6947179946</v>
      </c>
      <c r="V129" s="123">
        <f t="shared" si="14"/>
        <v>2.97740113</v>
      </c>
      <c r="W129" s="124">
        <f t="shared" si="15"/>
        <v>0.4285714286</v>
      </c>
      <c r="X129" s="125">
        <f t="shared" si="16"/>
        <v>1.276029056</v>
      </c>
      <c r="Y129" s="123">
        <f t="shared" si="17"/>
        <v>1.704600484</v>
      </c>
      <c r="Z129" s="124">
        <f t="shared" si="18"/>
        <v>0.893220339</v>
      </c>
      <c r="AA129" s="125">
        <f t="shared" si="19"/>
        <v>5.310734463</v>
      </c>
      <c r="AB129" s="126">
        <f t="shared" si="20"/>
        <v>0.2489361702</v>
      </c>
      <c r="AC129" s="118"/>
      <c r="AD129" s="118"/>
      <c r="AE129" s="118"/>
    </row>
    <row r="130">
      <c r="A130" s="67">
        <v>129.0</v>
      </c>
      <c r="B130" s="30" t="s">
        <v>147</v>
      </c>
      <c r="C130" s="57">
        <v>23.0</v>
      </c>
      <c r="D130" s="58">
        <v>37.0</v>
      </c>
      <c r="E130" s="31">
        <v>281.0</v>
      </c>
      <c r="F130" s="32">
        <v>54.0</v>
      </c>
      <c r="G130" s="5">
        <v>114.0</v>
      </c>
      <c r="H130" s="6">
        <v>110.0</v>
      </c>
      <c r="I130" s="104">
        <f t="shared" si="1"/>
        <v>0.3833333333</v>
      </c>
      <c r="J130" s="105">
        <f t="shared" si="2"/>
        <v>0.8388059701</v>
      </c>
      <c r="K130" s="106">
        <f t="shared" si="3"/>
        <v>0.5089285714</v>
      </c>
      <c r="L130" s="107">
        <f t="shared" si="4"/>
        <v>0.7696202532</v>
      </c>
      <c r="M130" s="108">
        <f t="shared" si="5"/>
        <v>0.4823943662</v>
      </c>
      <c r="N130" s="109">
        <f t="shared" si="6"/>
        <v>0.7066189624</v>
      </c>
      <c r="O130" s="119">
        <f t="shared" si="7"/>
        <v>0.6752827141</v>
      </c>
      <c r="P130" s="120">
        <f t="shared" si="8"/>
        <v>0.1949367089</v>
      </c>
      <c r="Q130" s="121">
        <f t="shared" si="9"/>
        <v>0.4683098592</v>
      </c>
      <c r="R130" s="122">
        <f t="shared" si="10"/>
        <v>0.6994633274</v>
      </c>
      <c r="S130" s="120">
        <f t="shared" si="11"/>
        <v>0.6688206785</v>
      </c>
      <c r="T130" s="121">
        <f t="shared" si="12"/>
        <v>0.3085621971</v>
      </c>
      <c r="U130" s="122">
        <f t="shared" si="13"/>
        <v>0.6978998384</v>
      </c>
      <c r="V130" s="123">
        <f t="shared" si="14"/>
        <v>5.583333333</v>
      </c>
      <c r="W130" s="124">
        <f t="shared" si="15"/>
        <v>0.2678571429</v>
      </c>
      <c r="X130" s="125">
        <f t="shared" si="16"/>
        <v>1.495535714</v>
      </c>
      <c r="Y130" s="123">
        <f t="shared" si="17"/>
        <v>1.763392857</v>
      </c>
      <c r="Z130" s="124">
        <f t="shared" si="18"/>
        <v>1.179577465</v>
      </c>
      <c r="AA130" s="125">
        <f t="shared" si="19"/>
        <v>9.316666667</v>
      </c>
      <c r="AB130" s="126">
        <f t="shared" si="20"/>
        <v>0.2933810376</v>
      </c>
      <c r="AC130" s="118"/>
      <c r="AD130" s="118"/>
      <c r="AE130" s="118"/>
    </row>
    <row r="131">
      <c r="A131" s="67">
        <v>130.0</v>
      </c>
      <c r="B131" s="30" t="s">
        <v>148</v>
      </c>
      <c r="C131" s="57">
        <v>34.0</v>
      </c>
      <c r="D131" s="58">
        <v>63.0</v>
      </c>
      <c r="E131" s="31">
        <v>253.0</v>
      </c>
      <c r="F131" s="32">
        <v>132.0</v>
      </c>
      <c r="G131" s="5">
        <v>92.0</v>
      </c>
      <c r="H131" s="6">
        <v>109.0</v>
      </c>
      <c r="I131" s="104">
        <f t="shared" si="1"/>
        <v>0.3505154639</v>
      </c>
      <c r="J131" s="105">
        <f t="shared" si="2"/>
        <v>0.6571428571</v>
      </c>
      <c r="K131" s="106">
        <f t="shared" si="3"/>
        <v>0.4577114428</v>
      </c>
      <c r="L131" s="107">
        <f t="shared" si="4"/>
        <v>0.5954356846</v>
      </c>
      <c r="M131" s="108">
        <f t="shared" si="5"/>
        <v>0.4228187919</v>
      </c>
      <c r="N131" s="109">
        <f t="shared" si="6"/>
        <v>0.5887372014</v>
      </c>
      <c r="O131" s="119">
        <f t="shared" si="7"/>
        <v>0.5549048316</v>
      </c>
      <c r="P131" s="120">
        <f t="shared" si="8"/>
        <v>0.3443983402</v>
      </c>
      <c r="Q131" s="121">
        <f t="shared" si="9"/>
        <v>0.4798657718</v>
      </c>
      <c r="R131" s="122">
        <f t="shared" si="10"/>
        <v>0.6177474403</v>
      </c>
      <c r="S131" s="120">
        <f t="shared" si="11"/>
        <v>0.579795022</v>
      </c>
      <c r="T131" s="121">
        <f t="shared" si="12"/>
        <v>0.3777452416</v>
      </c>
      <c r="U131" s="122">
        <f t="shared" si="13"/>
        <v>0.5973645681</v>
      </c>
      <c r="V131" s="123">
        <f t="shared" si="14"/>
        <v>3.969072165</v>
      </c>
      <c r="W131" s="124">
        <f t="shared" si="15"/>
        <v>0.4825870647</v>
      </c>
      <c r="X131" s="125">
        <f t="shared" si="16"/>
        <v>1.915422886</v>
      </c>
      <c r="Y131" s="123">
        <f t="shared" si="17"/>
        <v>2.39800995</v>
      </c>
      <c r="Z131" s="124">
        <f t="shared" si="18"/>
        <v>1.291946309</v>
      </c>
      <c r="AA131" s="125">
        <f t="shared" si="19"/>
        <v>6.041237113</v>
      </c>
      <c r="AB131" s="126">
        <f t="shared" si="20"/>
        <v>0.4112627986</v>
      </c>
      <c r="AC131" s="118"/>
      <c r="AD131" s="118"/>
      <c r="AE131" s="118"/>
    </row>
    <row r="132">
      <c r="A132" s="67">
        <v>131.0</v>
      </c>
      <c r="B132" s="30" t="s">
        <v>149</v>
      </c>
      <c r="C132" s="57">
        <v>48.0</v>
      </c>
      <c r="D132" s="58">
        <v>47.0</v>
      </c>
      <c r="E132" s="31">
        <v>484.0</v>
      </c>
      <c r="F132" s="32">
        <v>112.0</v>
      </c>
      <c r="G132" s="5">
        <v>236.0</v>
      </c>
      <c r="H132" s="6">
        <v>147.0</v>
      </c>
      <c r="I132" s="104">
        <f t="shared" si="1"/>
        <v>0.5052631579</v>
      </c>
      <c r="J132" s="105">
        <f t="shared" si="2"/>
        <v>0.8120805369</v>
      </c>
      <c r="K132" s="106">
        <f t="shared" si="3"/>
        <v>0.6161879896</v>
      </c>
      <c r="L132" s="107">
        <f t="shared" si="4"/>
        <v>0.7698986975</v>
      </c>
      <c r="M132" s="108">
        <f t="shared" si="5"/>
        <v>0.5941422594</v>
      </c>
      <c r="N132" s="109">
        <f t="shared" si="6"/>
        <v>0.7354443309</v>
      </c>
      <c r="O132" s="119">
        <f t="shared" si="7"/>
        <v>0.7150837989</v>
      </c>
      <c r="P132" s="120">
        <f t="shared" si="8"/>
        <v>0.2315484805</v>
      </c>
      <c r="Q132" s="121">
        <f t="shared" si="9"/>
        <v>0.4079497908</v>
      </c>
      <c r="R132" s="122">
        <f t="shared" si="10"/>
        <v>0.64453524</v>
      </c>
      <c r="S132" s="120">
        <f t="shared" si="11"/>
        <v>0.6322160149</v>
      </c>
      <c r="T132" s="121">
        <f t="shared" si="12"/>
        <v>0.3687150838</v>
      </c>
      <c r="U132" s="122">
        <f t="shared" si="13"/>
        <v>0.7141527002</v>
      </c>
      <c r="V132" s="123">
        <f t="shared" si="14"/>
        <v>6.273684211</v>
      </c>
      <c r="W132" s="124">
        <f t="shared" si="15"/>
        <v>0.2480417755</v>
      </c>
      <c r="X132" s="125">
        <f t="shared" si="16"/>
        <v>1.55613577</v>
      </c>
      <c r="Y132" s="123">
        <f t="shared" si="17"/>
        <v>1.804177546</v>
      </c>
      <c r="Z132" s="124">
        <f t="shared" si="18"/>
        <v>1.246861925</v>
      </c>
      <c r="AA132" s="125">
        <f t="shared" si="19"/>
        <v>10.30526316</v>
      </c>
      <c r="AB132" s="126">
        <f t="shared" si="20"/>
        <v>0.2645556691</v>
      </c>
      <c r="AC132" s="118"/>
      <c r="AD132" s="118"/>
      <c r="AE132" s="118"/>
    </row>
    <row r="133">
      <c r="A133" s="67">
        <v>132.0</v>
      </c>
      <c r="B133" s="30" t="s">
        <v>150</v>
      </c>
      <c r="C133" s="57">
        <v>17.0</v>
      </c>
      <c r="D133" s="58">
        <v>25.0</v>
      </c>
      <c r="E133" s="31">
        <v>108.0</v>
      </c>
      <c r="F133" s="32">
        <v>39.0</v>
      </c>
      <c r="G133" s="5">
        <v>48.0</v>
      </c>
      <c r="H133" s="6">
        <v>40.0</v>
      </c>
      <c r="I133" s="104">
        <f t="shared" si="1"/>
        <v>0.4047619048</v>
      </c>
      <c r="J133" s="105">
        <f t="shared" si="2"/>
        <v>0.7346938776</v>
      </c>
      <c r="K133" s="106">
        <f t="shared" si="3"/>
        <v>0.5454545455</v>
      </c>
      <c r="L133" s="107">
        <f t="shared" si="4"/>
        <v>0.6613756614</v>
      </c>
      <c r="M133" s="108">
        <f t="shared" si="5"/>
        <v>0.5</v>
      </c>
      <c r="N133" s="109">
        <f t="shared" si="6"/>
        <v>0.6638297872</v>
      </c>
      <c r="O133" s="119">
        <f t="shared" si="7"/>
        <v>0.6245487365</v>
      </c>
      <c r="P133" s="120">
        <f t="shared" si="8"/>
        <v>0.2962962963</v>
      </c>
      <c r="Q133" s="121">
        <f t="shared" si="9"/>
        <v>0.4384615385</v>
      </c>
      <c r="R133" s="122">
        <f t="shared" si="10"/>
        <v>0.629787234</v>
      </c>
      <c r="S133" s="120">
        <f t="shared" si="11"/>
        <v>0.59566787</v>
      </c>
      <c r="T133" s="121">
        <f t="shared" si="12"/>
        <v>0.3754512635</v>
      </c>
      <c r="U133" s="122">
        <f t="shared" si="13"/>
        <v>0.6534296029</v>
      </c>
      <c r="V133" s="123">
        <f t="shared" si="14"/>
        <v>3.5</v>
      </c>
      <c r="W133" s="124">
        <f t="shared" si="15"/>
        <v>0.4772727273</v>
      </c>
      <c r="X133" s="125">
        <f t="shared" si="16"/>
        <v>1.670454545</v>
      </c>
      <c r="Y133" s="123">
        <f t="shared" si="17"/>
        <v>2.147727273</v>
      </c>
      <c r="Z133" s="124">
        <f t="shared" si="18"/>
        <v>1.130769231</v>
      </c>
      <c r="AA133" s="125">
        <f t="shared" si="19"/>
        <v>5.595238095</v>
      </c>
      <c r="AB133" s="126">
        <f t="shared" si="20"/>
        <v>0.3361702128</v>
      </c>
      <c r="AC133" s="118"/>
      <c r="AD133" s="118"/>
      <c r="AE133" s="118"/>
    </row>
    <row r="134">
      <c r="A134" s="67">
        <v>133.0</v>
      </c>
      <c r="B134" s="30" t="s">
        <v>151</v>
      </c>
      <c r="C134" s="57">
        <v>35.0</v>
      </c>
      <c r="D134" s="58">
        <v>27.0</v>
      </c>
      <c r="E134" s="31">
        <v>248.0</v>
      </c>
      <c r="F134" s="32">
        <v>67.0</v>
      </c>
      <c r="G134" s="5">
        <v>93.0</v>
      </c>
      <c r="H134" s="6">
        <v>88.0</v>
      </c>
      <c r="I134" s="104">
        <f t="shared" si="1"/>
        <v>0.564516129</v>
      </c>
      <c r="J134" s="105">
        <f t="shared" si="2"/>
        <v>0.7873015873</v>
      </c>
      <c r="K134" s="106">
        <f t="shared" si="3"/>
        <v>0.5138121547</v>
      </c>
      <c r="L134" s="107">
        <f t="shared" si="4"/>
        <v>0.75066313</v>
      </c>
      <c r="M134" s="108">
        <f t="shared" si="5"/>
        <v>0.5267489712</v>
      </c>
      <c r="N134" s="109">
        <f t="shared" si="6"/>
        <v>0.6875</v>
      </c>
      <c r="O134" s="119">
        <f t="shared" si="7"/>
        <v>0.6738351254</v>
      </c>
      <c r="P134" s="120">
        <f t="shared" si="8"/>
        <v>0.2705570292</v>
      </c>
      <c r="Q134" s="121">
        <f t="shared" si="9"/>
        <v>0.5061728395</v>
      </c>
      <c r="R134" s="122">
        <f t="shared" si="10"/>
        <v>0.6774193548</v>
      </c>
      <c r="S134" s="120">
        <f t="shared" si="11"/>
        <v>0.664874552</v>
      </c>
      <c r="T134" s="121">
        <f t="shared" si="12"/>
        <v>0.3494623656</v>
      </c>
      <c r="U134" s="122">
        <f t="shared" si="13"/>
        <v>0.6594982079</v>
      </c>
      <c r="V134" s="123">
        <f t="shared" si="14"/>
        <v>5.080645161</v>
      </c>
      <c r="W134" s="124">
        <f t="shared" si="15"/>
        <v>0.3425414365</v>
      </c>
      <c r="X134" s="125">
        <f t="shared" si="16"/>
        <v>1.740331492</v>
      </c>
      <c r="Y134" s="123">
        <f t="shared" si="17"/>
        <v>2.082872928</v>
      </c>
      <c r="Z134" s="124">
        <f t="shared" si="18"/>
        <v>1.296296296</v>
      </c>
      <c r="AA134" s="125">
        <f t="shared" si="19"/>
        <v>8</v>
      </c>
      <c r="AB134" s="126">
        <f t="shared" si="20"/>
        <v>0.3125</v>
      </c>
      <c r="AC134" s="118"/>
      <c r="AD134" s="118"/>
      <c r="AE134" s="118"/>
    </row>
    <row r="135">
      <c r="A135" s="67">
        <v>134.0</v>
      </c>
      <c r="B135" s="30" t="s">
        <v>152</v>
      </c>
      <c r="C135" s="57">
        <v>26.0</v>
      </c>
      <c r="D135" s="58">
        <v>27.0</v>
      </c>
      <c r="E135" s="31">
        <v>258.0</v>
      </c>
      <c r="F135" s="32">
        <v>45.0</v>
      </c>
      <c r="G135" s="5">
        <v>129.0</v>
      </c>
      <c r="H135" s="6">
        <v>67.0</v>
      </c>
      <c r="I135" s="104">
        <f t="shared" si="1"/>
        <v>0.4905660377</v>
      </c>
      <c r="J135" s="105">
        <f t="shared" si="2"/>
        <v>0.8514851485</v>
      </c>
      <c r="K135" s="106">
        <f t="shared" si="3"/>
        <v>0.6581632653</v>
      </c>
      <c r="L135" s="107">
        <f t="shared" si="4"/>
        <v>0.797752809</v>
      </c>
      <c r="M135" s="108">
        <f t="shared" si="5"/>
        <v>0.6224899598</v>
      </c>
      <c r="N135" s="109">
        <f t="shared" si="6"/>
        <v>0.7755511022</v>
      </c>
      <c r="O135" s="119">
        <f t="shared" si="7"/>
        <v>0.7481884058</v>
      </c>
      <c r="P135" s="120">
        <f t="shared" si="8"/>
        <v>0.1994382022</v>
      </c>
      <c r="Q135" s="121">
        <f t="shared" si="9"/>
        <v>0.3734939759</v>
      </c>
      <c r="R135" s="122">
        <f t="shared" si="10"/>
        <v>0.6513026052</v>
      </c>
      <c r="S135" s="120">
        <f t="shared" si="11"/>
        <v>0.6358695652</v>
      </c>
      <c r="T135" s="121">
        <f t="shared" si="12"/>
        <v>0.3623188406</v>
      </c>
      <c r="U135" s="122">
        <f t="shared" si="13"/>
        <v>0.75</v>
      </c>
      <c r="V135" s="123">
        <f t="shared" si="14"/>
        <v>5.716981132</v>
      </c>
      <c r="W135" s="124">
        <f t="shared" si="15"/>
        <v>0.2704081633</v>
      </c>
      <c r="X135" s="125">
        <f t="shared" si="16"/>
        <v>1.545918367</v>
      </c>
      <c r="Y135" s="123">
        <f t="shared" si="17"/>
        <v>1.816326531</v>
      </c>
      <c r="Z135" s="124">
        <f t="shared" si="18"/>
        <v>1.21686747</v>
      </c>
      <c r="AA135" s="125">
        <f t="shared" si="19"/>
        <v>9.41509434</v>
      </c>
      <c r="AB135" s="126">
        <f t="shared" si="20"/>
        <v>0.2244488978</v>
      </c>
      <c r="AC135" s="118"/>
      <c r="AD135" s="118"/>
      <c r="AE135" s="118"/>
    </row>
    <row r="136">
      <c r="A136" s="67">
        <v>135.0</v>
      </c>
      <c r="B136" s="30" t="s">
        <v>153</v>
      </c>
      <c r="C136" s="57">
        <v>63.0</v>
      </c>
      <c r="D136" s="58">
        <v>29.0</v>
      </c>
      <c r="E136" s="31">
        <v>256.0</v>
      </c>
      <c r="F136" s="32">
        <v>44.0</v>
      </c>
      <c r="G136" s="5">
        <v>174.0</v>
      </c>
      <c r="H136" s="6">
        <v>72.0</v>
      </c>
      <c r="I136" s="104">
        <f t="shared" si="1"/>
        <v>0.6847826087</v>
      </c>
      <c r="J136" s="105">
        <f t="shared" si="2"/>
        <v>0.8533333333</v>
      </c>
      <c r="K136" s="106">
        <f t="shared" si="3"/>
        <v>0.7073170732</v>
      </c>
      <c r="L136" s="107">
        <f t="shared" si="4"/>
        <v>0.8137755102</v>
      </c>
      <c r="M136" s="108">
        <f t="shared" si="5"/>
        <v>0.701183432</v>
      </c>
      <c r="N136" s="109">
        <f t="shared" si="6"/>
        <v>0.7875457875</v>
      </c>
      <c r="O136" s="119">
        <f t="shared" si="7"/>
        <v>0.7727272727</v>
      </c>
      <c r="P136" s="120">
        <f t="shared" si="8"/>
        <v>0.2729591837</v>
      </c>
      <c r="Q136" s="121">
        <f t="shared" si="9"/>
        <v>0.399408284</v>
      </c>
      <c r="R136" s="122">
        <f t="shared" si="10"/>
        <v>0.6007326007</v>
      </c>
      <c r="S136" s="120">
        <f t="shared" si="11"/>
        <v>0.6128526646</v>
      </c>
      <c r="T136" s="121">
        <f t="shared" si="12"/>
        <v>0.4404388715</v>
      </c>
      <c r="U136" s="122">
        <f t="shared" si="13"/>
        <v>0.7194357367</v>
      </c>
      <c r="V136" s="123">
        <f t="shared" si="14"/>
        <v>3.260869565</v>
      </c>
      <c r="W136" s="124">
        <f t="shared" si="15"/>
        <v>0.3739837398</v>
      </c>
      <c r="X136" s="125">
        <f t="shared" si="16"/>
        <v>1.219512195</v>
      </c>
      <c r="Y136" s="123">
        <f t="shared" si="17"/>
        <v>1.593495935</v>
      </c>
      <c r="Z136" s="124">
        <f t="shared" si="18"/>
        <v>0.8875739645</v>
      </c>
      <c r="AA136" s="125">
        <f t="shared" si="19"/>
        <v>5.934782609</v>
      </c>
      <c r="AB136" s="126">
        <f t="shared" si="20"/>
        <v>0.2124542125</v>
      </c>
      <c r="AC136" s="118"/>
      <c r="AD136" s="118"/>
      <c r="AE136" s="118"/>
    </row>
    <row r="137">
      <c r="A137" s="67">
        <v>136.0</v>
      </c>
      <c r="B137" s="30" t="s">
        <v>154</v>
      </c>
      <c r="C137" s="57">
        <v>18.0</v>
      </c>
      <c r="D137" s="58">
        <v>38.0</v>
      </c>
      <c r="E137" s="31">
        <v>305.0</v>
      </c>
      <c r="F137" s="32">
        <v>89.0</v>
      </c>
      <c r="G137" s="5">
        <v>159.0</v>
      </c>
      <c r="H137" s="6">
        <v>164.0</v>
      </c>
      <c r="I137" s="104">
        <f t="shared" si="1"/>
        <v>0.3214285714</v>
      </c>
      <c r="J137" s="105">
        <f t="shared" si="2"/>
        <v>0.7741116751</v>
      </c>
      <c r="K137" s="106">
        <f t="shared" si="3"/>
        <v>0.4922600619</v>
      </c>
      <c r="L137" s="107">
        <f t="shared" si="4"/>
        <v>0.7177777778</v>
      </c>
      <c r="M137" s="108">
        <f t="shared" si="5"/>
        <v>0.4670184697</v>
      </c>
      <c r="N137" s="109">
        <f t="shared" si="6"/>
        <v>0.6471408647</v>
      </c>
      <c r="O137" s="119">
        <f t="shared" si="7"/>
        <v>0.6235446313</v>
      </c>
      <c r="P137" s="120">
        <f t="shared" si="8"/>
        <v>0.2377777778</v>
      </c>
      <c r="Q137" s="121">
        <f t="shared" si="9"/>
        <v>0.4802110818</v>
      </c>
      <c r="R137" s="122">
        <f t="shared" si="10"/>
        <v>0.6541143654</v>
      </c>
      <c r="S137" s="120">
        <f t="shared" si="11"/>
        <v>0.6300129366</v>
      </c>
      <c r="T137" s="121">
        <f t="shared" si="12"/>
        <v>0.3441138422</v>
      </c>
      <c r="U137" s="122">
        <f t="shared" si="13"/>
        <v>0.6494178525</v>
      </c>
      <c r="V137" s="123">
        <f t="shared" si="14"/>
        <v>7.035714286</v>
      </c>
      <c r="W137" s="124">
        <f t="shared" si="15"/>
        <v>0.173374613</v>
      </c>
      <c r="X137" s="125">
        <f t="shared" si="16"/>
        <v>1.219814241</v>
      </c>
      <c r="Y137" s="123">
        <f t="shared" si="17"/>
        <v>1.393188854</v>
      </c>
      <c r="Z137" s="124">
        <f t="shared" si="18"/>
        <v>1.039577836</v>
      </c>
      <c r="AA137" s="125">
        <f t="shared" si="19"/>
        <v>12.80357143</v>
      </c>
      <c r="AB137" s="126">
        <f t="shared" si="20"/>
        <v>0.3528591353</v>
      </c>
      <c r="AC137" s="118"/>
      <c r="AD137" s="118"/>
      <c r="AE137" s="118"/>
    </row>
    <row r="138">
      <c r="A138" s="67">
        <v>137.0</v>
      </c>
      <c r="B138" s="30" t="s">
        <v>155</v>
      </c>
      <c r="C138" s="57">
        <v>11.0</v>
      </c>
      <c r="D138" s="58">
        <v>11.0</v>
      </c>
      <c r="E138" s="31">
        <v>160.0</v>
      </c>
      <c r="F138" s="32">
        <v>51.0</v>
      </c>
      <c r="G138" s="5">
        <v>113.0</v>
      </c>
      <c r="H138" s="6">
        <v>84.0</v>
      </c>
      <c r="I138" s="104">
        <f t="shared" si="1"/>
        <v>0.5</v>
      </c>
      <c r="J138" s="105">
        <f t="shared" si="2"/>
        <v>0.7582938389</v>
      </c>
      <c r="K138" s="106">
        <f t="shared" si="3"/>
        <v>0.5736040609</v>
      </c>
      <c r="L138" s="107">
        <f t="shared" si="4"/>
        <v>0.7339055794</v>
      </c>
      <c r="M138" s="108">
        <f t="shared" si="5"/>
        <v>0.5662100457</v>
      </c>
      <c r="N138" s="109">
        <f t="shared" si="6"/>
        <v>0.6691176471</v>
      </c>
      <c r="O138" s="119">
        <f t="shared" si="7"/>
        <v>0.6604651163</v>
      </c>
      <c r="P138" s="120">
        <f t="shared" si="8"/>
        <v>0.2660944206</v>
      </c>
      <c r="Q138" s="121">
        <f t="shared" si="9"/>
        <v>0.4337899543</v>
      </c>
      <c r="R138" s="122">
        <f t="shared" si="10"/>
        <v>0.5980392157</v>
      </c>
      <c r="S138" s="120">
        <f t="shared" si="11"/>
        <v>0.5930232558</v>
      </c>
      <c r="T138" s="121">
        <f t="shared" si="12"/>
        <v>0.4069767442</v>
      </c>
      <c r="U138" s="122">
        <f t="shared" si="13"/>
        <v>0.6604651163</v>
      </c>
      <c r="V138" s="123">
        <f t="shared" si="14"/>
        <v>9.590909091</v>
      </c>
      <c r="W138" s="124">
        <f t="shared" si="15"/>
        <v>0.1116751269</v>
      </c>
      <c r="X138" s="125">
        <f t="shared" si="16"/>
        <v>1.07106599</v>
      </c>
      <c r="Y138" s="123">
        <f t="shared" si="17"/>
        <v>1.182741117</v>
      </c>
      <c r="Z138" s="124">
        <f t="shared" si="18"/>
        <v>0.9634703196</v>
      </c>
      <c r="AA138" s="125">
        <f t="shared" si="19"/>
        <v>18.54545455</v>
      </c>
      <c r="AB138" s="126">
        <f t="shared" si="20"/>
        <v>0.3308823529</v>
      </c>
      <c r="AC138" s="118"/>
      <c r="AD138" s="118"/>
      <c r="AE138" s="118"/>
    </row>
    <row r="139">
      <c r="A139" s="67">
        <v>138.0</v>
      </c>
      <c r="B139" s="30" t="s">
        <v>156</v>
      </c>
      <c r="C139" s="57">
        <v>12.0</v>
      </c>
      <c r="D139" s="58">
        <v>31.0</v>
      </c>
      <c r="E139" s="31">
        <v>252.0</v>
      </c>
      <c r="F139" s="32">
        <v>102.0</v>
      </c>
      <c r="G139" s="5">
        <v>126.0</v>
      </c>
      <c r="H139" s="6">
        <v>153.0</v>
      </c>
      <c r="I139" s="104">
        <f t="shared" si="1"/>
        <v>0.2790697674</v>
      </c>
      <c r="J139" s="105">
        <f t="shared" si="2"/>
        <v>0.7118644068</v>
      </c>
      <c r="K139" s="106">
        <f t="shared" si="3"/>
        <v>0.4516129032</v>
      </c>
      <c r="L139" s="107">
        <f t="shared" si="4"/>
        <v>0.6649874055</v>
      </c>
      <c r="M139" s="108">
        <f t="shared" si="5"/>
        <v>0.4285714286</v>
      </c>
      <c r="N139" s="109">
        <f t="shared" si="6"/>
        <v>0.5971563981</v>
      </c>
      <c r="O139" s="119">
        <f t="shared" si="7"/>
        <v>0.5769230769</v>
      </c>
      <c r="P139" s="120">
        <f t="shared" si="8"/>
        <v>0.2871536524</v>
      </c>
      <c r="Q139" s="121">
        <f t="shared" si="9"/>
        <v>0.5124223602</v>
      </c>
      <c r="R139" s="122">
        <f t="shared" si="10"/>
        <v>0.6398104265</v>
      </c>
      <c r="S139" s="120">
        <f t="shared" si="11"/>
        <v>0.6168639053</v>
      </c>
      <c r="T139" s="121">
        <f t="shared" si="12"/>
        <v>0.3550295858</v>
      </c>
      <c r="U139" s="122">
        <f t="shared" si="13"/>
        <v>0.6050295858</v>
      </c>
      <c r="V139" s="123">
        <f t="shared" si="14"/>
        <v>8.23255814</v>
      </c>
      <c r="W139" s="124">
        <f t="shared" si="15"/>
        <v>0.1541218638</v>
      </c>
      <c r="X139" s="125">
        <f t="shared" si="16"/>
        <v>1.268817204</v>
      </c>
      <c r="Y139" s="123">
        <f t="shared" si="17"/>
        <v>1.422939068</v>
      </c>
      <c r="Z139" s="124">
        <f t="shared" si="18"/>
        <v>1.099378882</v>
      </c>
      <c r="AA139" s="125">
        <f t="shared" si="19"/>
        <v>14.72093023</v>
      </c>
      <c r="AB139" s="126">
        <f t="shared" si="20"/>
        <v>0.4028436019</v>
      </c>
      <c r="AC139" s="118"/>
      <c r="AD139" s="118"/>
      <c r="AE139" s="118"/>
    </row>
    <row r="140">
      <c r="A140" s="67">
        <v>139.0</v>
      </c>
      <c r="B140" s="30" t="s">
        <v>157</v>
      </c>
      <c r="C140" s="57">
        <v>12.0</v>
      </c>
      <c r="D140" s="58">
        <v>36.0</v>
      </c>
      <c r="E140" s="31">
        <v>245.0</v>
      </c>
      <c r="F140" s="32">
        <v>106.0</v>
      </c>
      <c r="G140" s="5">
        <v>97.0</v>
      </c>
      <c r="H140" s="6">
        <v>136.0</v>
      </c>
      <c r="I140" s="104">
        <f t="shared" si="1"/>
        <v>0.25</v>
      </c>
      <c r="J140" s="105">
        <f t="shared" si="2"/>
        <v>0.698005698</v>
      </c>
      <c r="K140" s="106">
        <f t="shared" si="3"/>
        <v>0.4163090129</v>
      </c>
      <c r="L140" s="107">
        <f t="shared" si="4"/>
        <v>0.6441102757</v>
      </c>
      <c r="M140" s="108">
        <f t="shared" si="5"/>
        <v>0.3879003559</v>
      </c>
      <c r="N140" s="109">
        <f t="shared" si="6"/>
        <v>0.5856164384</v>
      </c>
      <c r="O140" s="119">
        <f t="shared" si="7"/>
        <v>0.5601265823</v>
      </c>
      <c r="P140" s="120">
        <f t="shared" si="8"/>
        <v>0.2957393484</v>
      </c>
      <c r="Q140" s="121">
        <f t="shared" si="9"/>
        <v>0.5266903915</v>
      </c>
      <c r="R140" s="122">
        <f t="shared" si="10"/>
        <v>0.6523972603</v>
      </c>
      <c r="S140" s="120">
        <f t="shared" si="11"/>
        <v>0.621835443</v>
      </c>
      <c r="T140" s="121">
        <f t="shared" si="12"/>
        <v>0.3401898734</v>
      </c>
      <c r="U140" s="122">
        <f t="shared" si="13"/>
        <v>0.5981012658</v>
      </c>
      <c r="V140" s="123">
        <f t="shared" si="14"/>
        <v>7.3125</v>
      </c>
      <c r="W140" s="124">
        <f t="shared" si="15"/>
        <v>0.2060085837</v>
      </c>
      <c r="X140" s="125">
        <f t="shared" si="16"/>
        <v>1.506437768</v>
      </c>
      <c r="Y140" s="123">
        <f t="shared" si="17"/>
        <v>1.712446352</v>
      </c>
      <c r="Z140" s="124">
        <f t="shared" si="18"/>
        <v>1.24911032</v>
      </c>
      <c r="AA140" s="125">
        <f t="shared" si="19"/>
        <v>12.16666667</v>
      </c>
      <c r="AB140" s="126">
        <f t="shared" si="20"/>
        <v>0.4143835616</v>
      </c>
      <c r="AC140" s="118"/>
      <c r="AD140" s="118"/>
      <c r="AE140" s="118"/>
    </row>
    <row r="141">
      <c r="A141" s="67">
        <v>140.0</v>
      </c>
      <c r="B141" s="30" t="s">
        <v>158</v>
      </c>
      <c r="C141" s="57">
        <v>37.0</v>
      </c>
      <c r="D141" s="58">
        <v>48.0</v>
      </c>
      <c r="E141" s="31">
        <v>452.0</v>
      </c>
      <c r="F141" s="32">
        <v>153.0</v>
      </c>
      <c r="G141" s="5">
        <v>175.0</v>
      </c>
      <c r="H141" s="6">
        <v>174.0</v>
      </c>
      <c r="I141" s="104">
        <f t="shared" si="1"/>
        <v>0.4352941176</v>
      </c>
      <c r="J141" s="105">
        <f t="shared" si="2"/>
        <v>0.747107438</v>
      </c>
      <c r="K141" s="106">
        <f t="shared" si="3"/>
        <v>0.5014326648</v>
      </c>
      <c r="L141" s="107">
        <f t="shared" si="4"/>
        <v>0.7086956522</v>
      </c>
      <c r="M141" s="108">
        <f t="shared" si="5"/>
        <v>0.4884792627</v>
      </c>
      <c r="N141" s="109">
        <f t="shared" si="6"/>
        <v>0.6572327044</v>
      </c>
      <c r="O141" s="119">
        <f t="shared" si="7"/>
        <v>0.6390760346</v>
      </c>
      <c r="P141" s="120">
        <f t="shared" si="8"/>
        <v>0.2753623188</v>
      </c>
      <c r="Q141" s="121">
        <f t="shared" si="9"/>
        <v>0.4861751152</v>
      </c>
      <c r="R141" s="122">
        <f t="shared" si="10"/>
        <v>0.6561844864</v>
      </c>
      <c r="S141" s="120">
        <f t="shared" si="11"/>
        <v>0.6381135707</v>
      </c>
      <c r="T141" s="121">
        <f t="shared" si="12"/>
        <v>0.3512993263</v>
      </c>
      <c r="U141" s="122">
        <f t="shared" si="13"/>
        <v>0.6496631376</v>
      </c>
      <c r="V141" s="123">
        <f t="shared" si="14"/>
        <v>7.117647059</v>
      </c>
      <c r="W141" s="124">
        <f t="shared" si="15"/>
        <v>0.2435530086</v>
      </c>
      <c r="X141" s="125">
        <f t="shared" si="16"/>
        <v>1.733524355</v>
      </c>
      <c r="Y141" s="123">
        <f t="shared" si="17"/>
        <v>1.977077364</v>
      </c>
      <c r="Z141" s="124">
        <f t="shared" si="18"/>
        <v>1.394009217</v>
      </c>
      <c r="AA141" s="125">
        <f t="shared" si="19"/>
        <v>11.22352941</v>
      </c>
      <c r="AB141" s="126">
        <f t="shared" si="20"/>
        <v>0.3427672956</v>
      </c>
      <c r="AC141" s="118"/>
      <c r="AD141" s="118"/>
      <c r="AE141" s="118"/>
    </row>
    <row r="142">
      <c r="A142" s="67">
        <v>141.0</v>
      </c>
      <c r="B142" s="30" t="s">
        <v>159</v>
      </c>
      <c r="C142" s="57">
        <v>31.0</v>
      </c>
      <c r="D142" s="58">
        <v>54.0</v>
      </c>
      <c r="E142" s="31">
        <v>333.0</v>
      </c>
      <c r="F142" s="32">
        <v>125.0</v>
      </c>
      <c r="G142" s="5">
        <v>187.0</v>
      </c>
      <c r="H142" s="6">
        <v>141.0</v>
      </c>
      <c r="I142" s="104">
        <f t="shared" si="1"/>
        <v>0.3647058824</v>
      </c>
      <c r="J142" s="105">
        <f t="shared" si="2"/>
        <v>0.7270742358</v>
      </c>
      <c r="K142" s="106">
        <f t="shared" si="3"/>
        <v>0.5701219512</v>
      </c>
      <c r="L142" s="107">
        <f t="shared" si="4"/>
        <v>0.6703499079</v>
      </c>
      <c r="M142" s="108">
        <f t="shared" si="5"/>
        <v>0.5278450363</v>
      </c>
      <c r="N142" s="109">
        <f t="shared" si="6"/>
        <v>0.6615776081</v>
      </c>
      <c r="O142" s="119">
        <f t="shared" si="7"/>
        <v>0.6326061998</v>
      </c>
      <c r="P142" s="120">
        <f t="shared" si="8"/>
        <v>0.2872928177</v>
      </c>
      <c r="Q142" s="121">
        <f t="shared" si="9"/>
        <v>0.416464891</v>
      </c>
      <c r="R142" s="122">
        <f t="shared" si="10"/>
        <v>0.6030534351</v>
      </c>
      <c r="S142" s="120">
        <f t="shared" si="11"/>
        <v>0.579793341</v>
      </c>
      <c r="T142" s="121">
        <f t="shared" si="12"/>
        <v>0.3938002296</v>
      </c>
      <c r="U142" s="122">
        <f t="shared" si="13"/>
        <v>0.6590126292</v>
      </c>
      <c r="V142" s="123">
        <f t="shared" si="14"/>
        <v>5.388235294</v>
      </c>
      <c r="W142" s="124">
        <f t="shared" si="15"/>
        <v>0.2591463415</v>
      </c>
      <c r="X142" s="125">
        <f t="shared" si="16"/>
        <v>1.396341463</v>
      </c>
      <c r="Y142" s="123">
        <f t="shared" si="17"/>
        <v>1.655487805</v>
      </c>
      <c r="Z142" s="124">
        <f t="shared" si="18"/>
        <v>1.108958838</v>
      </c>
      <c r="AA142" s="125">
        <f t="shared" si="19"/>
        <v>9.247058824</v>
      </c>
      <c r="AB142" s="126">
        <f t="shared" si="20"/>
        <v>0.3384223919</v>
      </c>
      <c r="AC142" s="118"/>
      <c r="AD142" s="118"/>
      <c r="AE142" s="118"/>
    </row>
    <row r="143">
      <c r="A143" s="67">
        <v>142.0</v>
      </c>
      <c r="B143" s="30" t="s">
        <v>160</v>
      </c>
      <c r="C143" s="57">
        <v>14.0</v>
      </c>
      <c r="D143" s="58">
        <v>23.0</v>
      </c>
      <c r="E143" s="31">
        <v>116.0</v>
      </c>
      <c r="F143" s="32">
        <v>65.0</v>
      </c>
      <c r="G143" s="5">
        <v>46.0</v>
      </c>
      <c r="H143" s="6">
        <v>36.0</v>
      </c>
      <c r="I143" s="104">
        <f t="shared" si="1"/>
        <v>0.3783783784</v>
      </c>
      <c r="J143" s="105">
        <f t="shared" si="2"/>
        <v>0.6408839779</v>
      </c>
      <c r="K143" s="106">
        <f t="shared" si="3"/>
        <v>0.5609756098</v>
      </c>
      <c r="L143" s="107">
        <f t="shared" si="4"/>
        <v>0.5963302752</v>
      </c>
      <c r="M143" s="108">
        <f t="shared" si="5"/>
        <v>0.5042016807</v>
      </c>
      <c r="N143" s="109">
        <f t="shared" si="6"/>
        <v>0.6159695817</v>
      </c>
      <c r="O143" s="119">
        <f t="shared" si="7"/>
        <v>0.5866666667</v>
      </c>
      <c r="P143" s="120">
        <f t="shared" si="8"/>
        <v>0.3623853211</v>
      </c>
      <c r="Q143" s="121">
        <f t="shared" si="9"/>
        <v>0.4201680672</v>
      </c>
      <c r="R143" s="122">
        <f t="shared" si="10"/>
        <v>0.5779467681</v>
      </c>
      <c r="S143" s="120">
        <f t="shared" si="11"/>
        <v>0.5533333333</v>
      </c>
      <c r="T143" s="121">
        <f t="shared" si="12"/>
        <v>0.4166666667</v>
      </c>
      <c r="U143" s="122">
        <f t="shared" si="13"/>
        <v>0.6166666667</v>
      </c>
      <c r="V143" s="123">
        <f t="shared" si="14"/>
        <v>4.891891892</v>
      </c>
      <c r="W143" s="124">
        <f t="shared" si="15"/>
        <v>0.4512195122</v>
      </c>
      <c r="X143" s="125">
        <f t="shared" si="16"/>
        <v>2.207317073</v>
      </c>
      <c r="Y143" s="123">
        <f t="shared" si="17"/>
        <v>2.658536585</v>
      </c>
      <c r="Z143" s="124">
        <f t="shared" si="18"/>
        <v>1.521008403</v>
      </c>
      <c r="AA143" s="125">
        <f t="shared" si="19"/>
        <v>7.108108108</v>
      </c>
      <c r="AB143" s="126">
        <f t="shared" si="20"/>
        <v>0.3840304183</v>
      </c>
      <c r="AC143" s="118"/>
      <c r="AD143" s="118"/>
      <c r="AE143" s="118"/>
    </row>
    <row r="144">
      <c r="A144" s="67">
        <v>143.0</v>
      </c>
      <c r="B144" s="30" t="s">
        <v>161</v>
      </c>
      <c r="C144" s="57">
        <v>31.0</v>
      </c>
      <c r="D144" s="58">
        <v>47.0</v>
      </c>
      <c r="E144" s="31">
        <v>403.0</v>
      </c>
      <c r="F144" s="32">
        <v>123.0</v>
      </c>
      <c r="G144" s="5">
        <v>183.0</v>
      </c>
      <c r="H144" s="6">
        <v>124.0</v>
      </c>
      <c r="I144" s="104">
        <f t="shared" si="1"/>
        <v>0.3974358974</v>
      </c>
      <c r="J144" s="105">
        <f t="shared" si="2"/>
        <v>0.7661596958</v>
      </c>
      <c r="K144" s="106">
        <f t="shared" si="3"/>
        <v>0.5960912052</v>
      </c>
      <c r="L144" s="107">
        <f t="shared" si="4"/>
        <v>0.7185430464</v>
      </c>
      <c r="M144" s="108">
        <f t="shared" si="5"/>
        <v>0.5558441558</v>
      </c>
      <c r="N144" s="109">
        <f t="shared" si="6"/>
        <v>0.7034813926</v>
      </c>
      <c r="O144" s="119">
        <f t="shared" si="7"/>
        <v>0.6772777168</v>
      </c>
      <c r="P144" s="120">
        <f t="shared" si="8"/>
        <v>0.2549668874</v>
      </c>
      <c r="Q144" s="121">
        <f t="shared" si="9"/>
        <v>0.4025974026</v>
      </c>
      <c r="R144" s="122">
        <f t="shared" si="10"/>
        <v>0.6326530612</v>
      </c>
      <c r="S144" s="120">
        <f t="shared" si="11"/>
        <v>0.6125137212</v>
      </c>
      <c r="T144" s="121">
        <f t="shared" si="12"/>
        <v>0.3699231614</v>
      </c>
      <c r="U144" s="122">
        <f t="shared" si="13"/>
        <v>0.6948408342</v>
      </c>
      <c r="V144" s="123">
        <f t="shared" si="14"/>
        <v>6.743589744</v>
      </c>
      <c r="W144" s="124">
        <f t="shared" si="15"/>
        <v>0.2540716612</v>
      </c>
      <c r="X144" s="125">
        <f t="shared" si="16"/>
        <v>1.713355049</v>
      </c>
      <c r="Y144" s="123">
        <f t="shared" si="17"/>
        <v>1.96742671</v>
      </c>
      <c r="Z144" s="124">
        <f t="shared" si="18"/>
        <v>1.366233766</v>
      </c>
      <c r="AA144" s="125">
        <f t="shared" si="19"/>
        <v>10.67948718</v>
      </c>
      <c r="AB144" s="126">
        <f t="shared" si="20"/>
        <v>0.2965186074</v>
      </c>
      <c r="AC144" s="118"/>
      <c r="AD144" s="118"/>
      <c r="AE144" s="118"/>
    </row>
    <row r="145">
      <c r="A145" s="67">
        <v>144.0</v>
      </c>
      <c r="B145" s="30" t="s">
        <v>162</v>
      </c>
      <c r="C145" s="57">
        <v>43.0</v>
      </c>
      <c r="D145" s="58">
        <v>81.0</v>
      </c>
      <c r="E145" s="31">
        <v>439.0</v>
      </c>
      <c r="F145" s="32">
        <v>141.0</v>
      </c>
      <c r="G145" s="5">
        <v>155.0</v>
      </c>
      <c r="H145" s="6">
        <v>210.0</v>
      </c>
      <c r="I145" s="104">
        <f t="shared" si="1"/>
        <v>0.3467741935</v>
      </c>
      <c r="J145" s="105">
        <f t="shared" si="2"/>
        <v>0.7568965517</v>
      </c>
      <c r="K145" s="106">
        <f t="shared" si="3"/>
        <v>0.4246575342</v>
      </c>
      <c r="L145" s="107">
        <f t="shared" si="4"/>
        <v>0.6846590909</v>
      </c>
      <c r="M145" s="108">
        <f t="shared" si="5"/>
        <v>0.4049079755</v>
      </c>
      <c r="N145" s="109">
        <f t="shared" si="6"/>
        <v>0.6285714286</v>
      </c>
      <c r="O145" s="119">
        <f t="shared" si="7"/>
        <v>0.5958840037</v>
      </c>
      <c r="P145" s="120">
        <f t="shared" si="8"/>
        <v>0.2613636364</v>
      </c>
      <c r="Q145" s="121">
        <f t="shared" si="9"/>
        <v>0.5173824131</v>
      </c>
      <c r="R145" s="122">
        <f t="shared" si="10"/>
        <v>0.6867724868</v>
      </c>
      <c r="S145" s="120">
        <f t="shared" si="11"/>
        <v>0.647333957</v>
      </c>
      <c r="T145" s="121">
        <f t="shared" si="12"/>
        <v>0.3171188026</v>
      </c>
      <c r="U145" s="122">
        <f t="shared" si="13"/>
        <v>0.6314312442</v>
      </c>
      <c r="V145" s="123">
        <f t="shared" si="14"/>
        <v>4.677419355</v>
      </c>
      <c r="W145" s="124">
        <f t="shared" si="15"/>
        <v>0.3397260274</v>
      </c>
      <c r="X145" s="125">
        <f t="shared" si="16"/>
        <v>1.589041096</v>
      </c>
      <c r="Y145" s="123">
        <f t="shared" si="17"/>
        <v>1.928767123</v>
      </c>
      <c r="Z145" s="124">
        <f t="shared" si="18"/>
        <v>1.18609407</v>
      </c>
      <c r="AA145" s="125">
        <f t="shared" si="19"/>
        <v>7.620967742</v>
      </c>
      <c r="AB145" s="126">
        <f t="shared" si="20"/>
        <v>0.3714285714</v>
      </c>
      <c r="AC145" s="118"/>
      <c r="AD145" s="118"/>
      <c r="AE145" s="118"/>
    </row>
    <row r="146">
      <c r="A146" s="67">
        <v>145.0</v>
      </c>
      <c r="B146" s="30" t="s">
        <v>163</v>
      </c>
      <c r="C146" s="57">
        <v>51.0</v>
      </c>
      <c r="D146" s="58">
        <v>48.0</v>
      </c>
      <c r="E146" s="31">
        <v>398.0</v>
      </c>
      <c r="F146" s="32">
        <v>155.0</v>
      </c>
      <c r="G146" s="5">
        <v>146.0</v>
      </c>
      <c r="H146" s="6">
        <v>167.0</v>
      </c>
      <c r="I146" s="104">
        <f t="shared" si="1"/>
        <v>0.5151515152</v>
      </c>
      <c r="J146" s="105">
        <f t="shared" si="2"/>
        <v>0.7197106691</v>
      </c>
      <c r="K146" s="106">
        <f t="shared" si="3"/>
        <v>0.4664536741</v>
      </c>
      <c r="L146" s="107">
        <f t="shared" si="4"/>
        <v>0.6886503067</v>
      </c>
      <c r="M146" s="108">
        <f t="shared" si="5"/>
        <v>0.4781553398</v>
      </c>
      <c r="N146" s="109">
        <f t="shared" si="6"/>
        <v>0.6281755196</v>
      </c>
      <c r="O146" s="119">
        <f t="shared" si="7"/>
        <v>0.6165803109</v>
      </c>
      <c r="P146" s="120">
        <f t="shared" si="8"/>
        <v>0.3159509202</v>
      </c>
      <c r="Q146" s="121">
        <f t="shared" si="9"/>
        <v>0.5291262136</v>
      </c>
      <c r="R146" s="122">
        <f t="shared" si="10"/>
        <v>0.6524249423</v>
      </c>
      <c r="S146" s="120">
        <f t="shared" si="11"/>
        <v>0.6383419689</v>
      </c>
      <c r="T146" s="121">
        <f t="shared" si="12"/>
        <v>0.3647668394</v>
      </c>
      <c r="U146" s="122">
        <f t="shared" si="13"/>
        <v>0.6134715026</v>
      </c>
      <c r="V146" s="123">
        <f t="shared" si="14"/>
        <v>5.585858586</v>
      </c>
      <c r="W146" s="124">
        <f t="shared" si="15"/>
        <v>0.3162939297</v>
      </c>
      <c r="X146" s="125">
        <f t="shared" si="16"/>
        <v>1.766773163</v>
      </c>
      <c r="Y146" s="123">
        <f t="shared" si="17"/>
        <v>2.083067093</v>
      </c>
      <c r="Z146" s="124">
        <f t="shared" si="18"/>
        <v>1.34223301</v>
      </c>
      <c r="AA146" s="125">
        <f t="shared" si="19"/>
        <v>8.747474747</v>
      </c>
      <c r="AB146" s="126">
        <f t="shared" si="20"/>
        <v>0.3718244804</v>
      </c>
      <c r="AC146" s="118"/>
      <c r="AD146" s="118"/>
      <c r="AE146" s="118"/>
    </row>
    <row r="147">
      <c r="A147" s="67">
        <v>146.0</v>
      </c>
      <c r="B147" s="30" t="s">
        <v>164</v>
      </c>
      <c r="C147" s="57">
        <v>65.0</v>
      </c>
      <c r="D147" s="58">
        <v>31.0</v>
      </c>
      <c r="E147" s="31">
        <v>172.0</v>
      </c>
      <c r="F147" s="32">
        <v>29.0</v>
      </c>
      <c r="G147" s="5">
        <v>224.0</v>
      </c>
      <c r="H147" s="6">
        <v>74.0</v>
      </c>
      <c r="I147" s="104">
        <f t="shared" si="1"/>
        <v>0.6770833333</v>
      </c>
      <c r="J147" s="105">
        <f t="shared" si="2"/>
        <v>0.855721393</v>
      </c>
      <c r="K147" s="106">
        <f t="shared" si="3"/>
        <v>0.7516778523</v>
      </c>
      <c r="L147" s="107">
        <f t="shared" si="4"/>
        <v>0.797979798</v>
      </c>
      <c r="M147" s="108">
        <f t="shared" si="5"/>
        <v>0.7335025381</v>
      </c>
      <c r="N147" s="109">
        <f t="shared" si="6"/>
        <v>0.7935871743</v>
      </c>
      <c r="O147" s="119">
        <f t="shared" si="7"/>
        <v>0.774789916</v>
      </c>
      <c r="P147" s="120">
        <f t="shared" si="8"/>
        <v>0.3164983165</v>
      </c>
      <c r="Q147" s="121">
        <f t="shared" si="9"/>
        <v>0.3527918782</v>
      </c>
      <c r="R147" s="122">
        <f t="shared" si="10"/>
        <v>0.4929859719</v>
      </c>
      <c r="S147" s="120">
        <f t="shared" si="11"/>
        <v>0.5226890756</v>
      </c>
      <c r="T147" s="121">
        <f t="shared" si="12"/>
        <v>0.5344537815</v>
      </c>
      <c r="U147" s="122">
        <f t="shared" si="13"/>
        <v>0.7176470588</v>
      </c>
      <c r="V147" s="123">
        <f t="shared" si="14"/>
        <v>2.09375</v>
      </c>
      <c r="W147" s="124">
        <f t="shared" si="15"/>
        <v>0.322147651</v>
      </c>
      <c r="X147" s="125">
        <f t="shared" si="16"/>
        <v>0.6744966443</v>
      </c>
      <c r="Y147" s="123">
        <f t="shared" si="17"/>
        <v>0.9966442953</v>
      </c>
      <c r="Z147" s="124">
        <f t="shared" si="18"/>
        <v>0.5101522843</v>
      </c>
      <c r="AA147" s="125">
        <f t="shared" si="19"/>
        <v>5.197916667</v>
      </c>
      <c r="AB147" s="126">
        <f t="shared" si="20"/>
        <v>0.2064128257</v>
      </c>
      <c r="AC147" s="118"/>
      <c r="AD147" s="118"/>
      <c r="AE147" s="118"/>
    </row>
    <row r="148">
      <c r="A148" s="67">
        <v>147.0</v>
      </c>
      <c r="B148" s="30" t="s">
        <v>165</v>
      </c>
      <c r="C148" s="57">
        <v>15.0</v>
      </c>
      <c r="D148" s="58">
        <v>50.0</v>
      </c>
      <c r="E148" s="31">
        <v>296.0</v>
      </c>
      <c r="F148" s="32">
        <v>203.0</v>
      </c>
      <c r="G148" s="5">
        <v>113.0</v>
      </c>
      <c r="H148" s="6">
        <v>181.0</v>
      </c>
      <c r="I148" s="104">
        <f t="shared" si="1"/>
        <v>0.2307692308</v>
      </c>
      <c r="J148" s="105">
        <f t="shared" si="2"/>
        <v>0.5931863727</v>
      </c>
      <c r="K148" s="106">
        <f t="shared" si="3"/>
        <v>0.3843537415</v>
      </c>
      <c r="L148" s="107">
        <f t="shared" si="4"/>
        <v>0.5514184397</v>
      </c>
      <c r="M148" s="108">
        <f t="shared" si="5"/>
        <v>0.356545961</v>
      </c>
      <c r="N148" s="109">
        <f t="shared" si="6"/>
        <v>0.5157629256</v>
      </c>
      <c r="O148" s="119">
        <f t="shared" si="7"/>
        <v>0.4941724942</v>
      </c>
      <c r="P148" s="120">
        <f t="shared" si="8"/>
        <v>0.3865248227</v>
      </c>
      <c r="Q148" s="121">
        <f t="shared" si="9"/>
        <v>0.5459610028</v>
      </c>
      <c r="R148" s="122">
        <f t="shared" si="10"/>
        <v>0.6015132409</v>
      </c>
      <c r="S148" s="120">
        <f t="shared" si="11"/>
        <v>0.5734265734</v>
      </c>
      <c r="T148" s="121">
        <f t="shared" si="12"/>
        <v>0.3857808858</v>
      </c>
      <c r="U148" s="122">
        <f t="shared" si="13"/>
        <v>0.534965035</v>
      </c>
      <c r="V148" s="123">
        <f t="shared" si="14"/>
        <v>7.676923077</v>
      </c>
      <c r="W148" s="124">
        <f t="shared" si="15"/>
        <v>0.2210884354</v>
      </c>
      <c r="X148" s="125">
        <f t="shared" si="16"/>
        <v>1.697278912</v>
      </c>
      <c r="Y148" s="123">
        <f t="shared" si="17"/>
        <v>1.918367347</v>
      </c>
      <c r="Z148" s="124">
        <f t="shared" si="18"/>
        <v>1.389972145</v>
      </c>
      <c r="AA148" s="125">
        <f t="shared" si="19"/>
        <v>12.2</v>
      </c>
      <c r="AB148" s="126">
        <f t="shared" si="20"/>
        <v>0.4842370744</v>
      </c>
      <c r="AC148" s="118"/>
      <c r="AD148" s="118"/>
      <c r="AE148" s="118"/>
    </row>
    <row r="149">
      <c r="A149" s="67">
        <v>148.0</v>
      </c>
      <c r="B149" s="30" t="s">
        <v>166</v>
      </c>
      <c r="C149" s="57">
        <v>14.0</v>
      </c>
      <c r="D149" s="58">
        <v>44.0</v>
      </c>
      <c r="E149" s="31">
        <v>293.0</v>
      </c>
      <c r="F149" s="32">
        <v>228.0</v>
      </c>
      <c r="G149" s="5">
        <v>113.0</v>
      </c>
      <c r="H149" s="6">
        <v>261.0</v>
      </c>
      <c r="I149" s="104">
        <f t="shared" si="1"/>
        <v>0.2413793103</v>
      </c>
      <c r="J149" s="105">
        <f t="shared" si="2"/>
        <v>0.5623800384</v>
      </c>
      <c r="K149" s="106">
        <f t="shared" si="3"/>
        <v>0.3021390374</v>
      </c>
      <c r="L149" s="107">
        <f t="shared" si="4"/>
        <v>0.530224525</v>
      </c>
      <c r="M149" s="108">
        <f t="shared" si="5"/>
        <v>0.2939814815</v>
      </c>
      <c r="N149" s="109">
        <f t="shared" si="6"/>
        <v>0.4536312849</v>
      </c>
      <c r="O149" s="119">
        <f t="shared" si="7"/>
        <v>0.4407135362</v>
      </c>
      <c r="P149" s="120">
        <f t="shared" si="8"/>
        <v>0.4179620035</v>
      </c>
      <c r="Q149" s="121">
        <f t="shared" si="9"/>
        <v>0.6365740741</v>
      </c>
      <c r="R149" s="122">
        <f t="shared" si="10"/>
        <v>0.6189944134</v>
      </c>
      <c r="S149" s="120">
        <f t="shared" si="11"/>
        <v>0.5960125918</v>
      </c>
      <c r="T149" s="121">
        <f t="shared" si="12"/>
        <v>0.3725078699</v>
      </c>
      <c r="U149" s="122">
        <f t="shared" si="13"/>
        <v>0.4721930745</v>
      </c>
      <c r="V149" s="123">
        <f t="shared" si="14"/>
        <v>8.982758621</v>
      </c>
      <c r="W149" s="124">
        <f t="shared" si="15"/>
        <v>0.1550802139</v>
      </c>
      <c r="X149" s="125">
        <f t="shared" si="16"/>
        <v>1.393048128</v>
      </c>
      <c r="Y149" s="123">
        <f t="shared" si="17"/>
        <v>1.548128342</v>
      </c>
      <c r="Z149" s="124">
        <f t="shared" si="18"/>
        <v>1.206018519</v>
      </c>
      <c r="AA149" s="125">
        <f t="shared" si="19"/>
        <v>15.43103448</v>
      </c>
      <c r="AB149" s="126">
        <f t="shared" si="20"/>
        <v>0.5463687151</v>
      </c>
      <c r="AC149" s="118"/>
      <c r="AD149" s="118"/>
      <c r="AE149" s="118"/>
    </row>
    <row r="150">
      <c r="A150" s="67">
        <v>149.0</v>
      </c>
      <c r="B150" s="30" t="s">
        <v>167</v>
      </c>
      <c r="C150" s="57">
        <v>6.0</v>
      </c>
      <c r="D150" s="58">
        <v>6.0</v>
      </c>
      <c r="E150" s="31">
        <v>55.0</v>
      </c>
      <c r="F150" s="32">
        <v>25.0</v>
      </c>
      <c r="G150" s="5">
        <v>19.0</v>
      </c>
      <c r="H150" s="6">
        <v>42.0</v>
      </c>
      <c r="I150" s="104">
        <f t="shared" si="1"/>
        <v>0.5</v>
      </c>
      <c r="J150" s="105">
        <f t="shared" si="2"/>
        <v>0.6875</v>
      </c>
      <c r="K150" s="106">
        <f t="shared" si="3"/>
        <v>0.3114754098</v>
      </c>
      <c r="L150" s="107">
        <f t="shared" si="4"/>
        <v>0.6630434783</v>
      </c>
      <c r="M150" s="108">
        <f t="shared" si="5"/>
        <v>0.3424657534</v>
      </c>
      <c r="N150" s="109">
        <f t="shared" si="6"/>
        <v>0.524822695</v>
      </c>
      <c r="O150" s="119">
        <f t="shared" si="7"/>
        <v>0.522875817</v>
      </c>
      <c r="P150" s="120">
        <f t="shared" si="8"/>
        <v>0.3369565217</v>
      </c>
      <c r="Q150" s="121">
        <f t="shared" si="9"/>
        <v>0.6575342466</v>
      </c>
      <c r="R150" s="122">
        <f t="shared" si="10"/>
        <v>0.6879432624</v>
      </c>
      <c r="S150" s="120">
        <f t="shared" si="11"/>
        <v>0.6732026144</v>
      </c>
      <c r="T150" s="121">
        <f t="shared" si="12"/>
        <v>0.3267973856</v>
      </c>
      <c r="U150" s="122">
        <f t="shared" si="13"/>
        <v>0.522875817</v>
      </c>
      <c r="V150" s="123">
        <f t="shared" si="14"/>
        <v>6.666666667</v>
      </c>
      <c r="W150" s="124">
        <f t="shared" si="15"/>
        <v>0.1967213115</v>
      </c>
      <c r="X150" s="125">
        <f t="shared" si="16"/>
        <v>1.31147541</v>
      </c>
      <c r="Y150" s="123">
        <f t="shared" si="17"/>
        <v>1.508196721</v>
      </c>
      <c r="Z150" s="124">
        <f t="shared" si="18"/>
        <v>1.095890411</v>
      </c>
      <c r="AA150" s="125">
        <f t="shared" si="19"/>
        <v>11.75</v>
      </c>
      <c r="AB150" s="126">
        <f t="shared" si="20"/>
        <v>0.475177305</v>
      </c>
      <c r="AC150" s="118"/>
      <c r="AD150" s="118"/>
      <c r="AE150" s="118"/>
    </row>
    <row r="151">
      <c r="A151" s="67">
        <v>150.0</v>
      </c>
      <c r="B151" s="30" t="s">
        <v>168</v>
      </c>
      <c r="C151" s="57">
        <v>30.0</v>
      </c>
      <c r="D151" s="58">
        <v>44.0</v>
      </c>
      <c r="E151" s="31">
        <v>305.0</v>
      </c>
      <c r="F151" s="32">
        <v>114.0</v>
      </c>
      <c r="G151" s="5">
        <v>127.0</v>
      </c>
      <c r="H151" s="6">
        <v>123.0</v>
      </c>
      <c r="I151" s="104">
        <f t="shared" si="1"/>
        <v>0.4054054054</v>
      </c>
      <c r="J151" s="105">
        <f t="shared" si="2"/>
        <v>0.7279236277</v>
      </c>
      <c r="K151" s="106">
        <f t="shared" si="3"/>
        <v>0.508</v>
      </c>
      <c r="L151" s="107">
        <f t="shared" si="4"/>
        <v>0.6795131846</v>
      </c>
      <c r="M151" s="108">
        <f t="shared" si="5"/>
        <v>0.4845679012</v>
      </c>
      <c r="N151" s="109">
        <f t="shared" si="6"/>
        <v>0.6457399103</v>
      </c>
      <c r="O151" s="119">
        <f t="shared" si="7"/>
        <v>0.6218034993</v>
      </c>
      <c r="P151" s="120">
        <f t="shared" si="8"/>
        <v>0.2920892495</v>
      </c>
      <c r="Q151" s="121">
        <f t="shared" si="9"/>
        <v>0.4722222222</v>
      </c>
      <c r="R151" s="122">
        <f t="shared" si="10"/>
        <v>0.6397608371</v>
      </c>
      <c r="S151" s="120">
        <f t="shared" si="11"/>
        <v>0.6164199192</v>
      </c>
      <c r="T151" s="121">
        <f t="shared" si="12"/>
        <v>0.3647375505</v>
      </c>
      <c r="U151" s="122">
        <f t="shared" si="13"/>
        <v>0.6406460296</v>
      </c>
      <c r="V151" s="123">
        <f t="shared" si="14"/>
        <v>5.662162162</v>
      </c>
      <c r="W151" s="124">
        <f t="shared" si="15"/>
        <v>0.296</v>
      </c>
      <c r="X151" s="125">
        <f t="shared" si="16"/>
        <v>1.676</v>
      </c>
      <c r="Y151" s="123">
        <f t="shared" si="17"/>
        <v>1.972</v>
      </c>
      <c r="Z151" s="124">
        <f t="shared" si="18"/>
        <v>1.293209877</v>
      </c>
      <c r="AA151" s="125">
        <f t="shared" si="19"/>
        <v>9.040540541</v>
      </c>
      <c r="AB151" s="126">
        <f t="shared" si="20"/>
        <v>0.3542600897</v>
      </c>
      <c r="AC151" s="118"/>
      <c r="AD151" s="118"/>
      <c r="AE151" s="118"/>
    </row>
    <row r="152">
      <c r="A152" s="67">
        <v>151.0</v>
      </c>
      <c r="B152" s="30" t="s">
        <v>169</v>
      </c>
      <c r="C152" s="57">
        <v>22.0</v>
      </c>
      <c r="D152" s="58">
        <v>39.0</v>
      </c>
      <c r="E152" s="31">
        <v>283.0</v>
      </c>
      <c r="F152" s="32">
        <v>117.0</v>
      </c>
      <c r="G152" s="5">
        <v>149.0</v>
      </c>
      <c r="H152" s="6">
        <v>157.0</v>
      </c>
      <c r="I152" s="104">
        <f t="shared" si="1"/>
        <v>0.3606557377</v>
      </c>
      <c r="J152" s="105">
        <f t="shared" si="2"/>
        <v>0.7075</v>
      </c>
      <c r="K152" s="106">
        <f t="shared" si="3"/>
        <v>0.4869281046</v>
      </c>
      <c r="L152" s="107">
        <f t="shared" si="4"/>
        <v>0.6616052061</v>
      </c>
      <c r="M152" s="108">
        <f t="shared" si="5"/>
        <v>0.4659400545</v>
      </c>
      <c r="N152" s="109">
        <f t="shared" si="6"/>
        <v>0.611898017</v>
      </c>
      <c r="O152" s="119">
        <f t="shared" si="7"/>
        <v>0.591916558</v>
      </c>
      <c r="P152" s="120">
        <f t="shared" si="8"/>
        <v>0.3015184382</v>
      </c>
      <c r="Q152" s="121">
        <f t="shared" si="9"/>
        <v>0.4877384196</v>
      </c>
      <c r="R152" s="122">
        <f t="shared" si="10"/>
        <v>0.6232294618</v>
      </c>
      <c r="S152" s="120">
        <f t="shared" si="11"/>
        <v>0.6023468057</v>
      </c>
      <c r="T152" s="121">
        <f t="shared" si="12"/>
        <v>0.3754889179</v>
      </c>
      <c r="U152" s="122">
        <f t="shared" si="13"/>
        <v>0.6140808344</v>
      </c>
      <c r="V152" s="123">
        <f t="shared" si="14"/>
        <v>6.557377049</v>
      </c>
      <c r="W152" s="124">
        <f t="shared" si="15"/>
        <v>0.1993464052</v>
      </c>
      <c r="X152" s="125">
        <f t="shared" si="16"/>
        <v>1.307189542</v>
      </c>
      <c r="Y152" s="123">
        <f t="shared" si="17"/>
        <v>1.506535948</v>
      </c>
      <c r="Z152" s="124">
        <f t="shared" si="18"/>
        <v>1.089918256</v>
      </c>
      <c r="AA152" s="125">
        <f t="shared" si="19"/>
        <v>11.57377049</v>
      </c>
      <c r="AB152" s="126">
        <f t="shared" si="20"/>
        <v>0.388101983</v>
      </c>
      <c r="AC152" s="118"/>
      <c r="AD152" s="118"/>
      <c r="AE152" s="118"/>
    </row>
    <row r="153">
      <c r="A153" s="67">
        <v>152.0</v>
      </c>
      <c r="B153" s="30" t="s">
        <v>170</v>
      </c>
      <c r="C153" s="57">
        <v>51.0</v>
      </c>
      <c r="D153" s="58">
        <v>59.0</v>
      </c>
      <c r="E153" s="31">
        <v>414.0</v>
      </c>
      <c r="F153" s="32">
        <v>179.0</v>
      </c>
      <c r="G153" s="5">
        <v>226.0</v>
      </c>
      <c r="H153" s="6">
        <v>219.0</v>
      </c>
      <c r="I153" s="104">
        <f t="shared" si="1"/>
        <v>0.4636363636</v>
      </c>
      <c r="J153" s="105">
        <f t="shared" si="2"/>
        <v>0.6981450253</v>
      </c>
      <c r="K153" s="106">
        <f t="shared" si="3"/>
        <v>0.5078651685</v>
      </c>
      <c r="L153" s="107">
        <f t="shared" si="4"/>
        <v>0.6614509246</v>
      </c>
      <c r="M153" s="108">
        <f t="shared" si="5"/>
        <v>0.4990990991</v>
      </c>
      <c r="N153" s="109">
        <f t="shared" si="6"/>
        <v>0.6165703276</v>
      </c>
      <c r="O153" s="119">
        <f t="shared" si="7"/>
        <v>0.6019163763</v>
      </c>
      <c r="P153" s="120">
        <f t="shared" si="8"/>
        <v>0.3271692745</v>
      </c>
      <c r="Q153" s="121">
        <f t="shared" si="9"/>
        <v>0.4864864865</v>
      </c>
      <c r="R153" s="122">
        <f t="shared" si="10"/>
        <v>0.6098265896</v>
      </c>
      <c r="S153" s="120">
        <f t="shared" si="11"/>
        <v>0.5958188153</v>
      </c>
      <c r="T153" s="121">
        <f t="shared" si="12"/>
        <v>0.3972125436</v>
      </c>
      <c r="U153" s="122">
        <f t="shared" si="13"/>
        <v>0.6088850174</v>
      </c>
      <c r="V153" s="123">
        <f t="shared" si="14"/>
        <v>5.390909091</v>
      </c>
      <c r="W153" s="124">
        <f t="shared" si="15"/>
        <v>0.2471910112</v>
      </c>
      <c r="X153" s="125">
        <f t="shared" si="16"/>
        <v>1.33258427</v>
      </c>
      <c r="Y153" s="123">
        <f t="shared" si="17"/>
        <v>1.579775281</v>
      </c>
      <c r="Z153" s="124">
        <f t="shared" si="18"/>
        <v>1.068468468</v>
      </c>
      <c r="AA153" s="125">
        <f t="shared" si="19"/>
        <v>9.436363636</v>
      </c>
      <c r="AB153" s="126">
        <f t="shared" si="20"/>
        <v>0.3834296724</v>
      </c>
      <c r="AC153" s="118"/>
      <c r="AD153" s="118"/>
      <c r="AE153" s="118"/>
    </row>
    <row r="154">
      <c r="A154" s="67">
        <v>153.0</v>
      </c>
      <c r="B154" s="30" t="s">
        <v>171</v>
      </c>
      <c r="C154" s="57">
        <v>22.0</v>
      </c>
      <c r="D154" s="58">
        <v>68.0</v>
      </c>
      <c r="E154" s="31">
        <v>481.0</v>
      </c>
      <c r="F154" s="32">
        <v>211.0</v>
      </c>
      <c r="G154" s="5">
        <v>260.0</v>
      </c>
      <c r="H154" s="6">
        <v>293.0</v>
      </c>
      <c r="I154" s="104">
        <f t="shared" si="1"/>
        <v>0.2444444444</v>
      </c>
      <c r="J154" s="105">
        <f t="shared" si="2"/>
        <v>0.6950867052</v>
      </c>
      <c r="K154" s="106">
        <f t="shared" si="3"/>
        <v>0.4701627486</v>
      </c>
      <c r="L154" s="107">
        <f t="shared" si="4"/>
        <v>0.6432225064</v>
      </c>
      <c r="M154" s="108">
        <f t="shared" si="5"/>
        <v>0.4385692068</v>
      </c>
      <c r="N154" s="109">
        <f t="shared" si="6"/>
        <v>0.5951807229</v>
      </c>
      <c r="O154" s="119">
        <f t="shared" si="7"/>
        <v>0.5715355805</v>
      </c>
      <c r="P154" s="120">
        <f t="shared" si="8"/>
        <v>0.2979539642</v>
      </c>
      <c r="Q154" s="121">
        <f t="shared" si="9"/>
        <v>0.4898911353</v>
      </c>
      <c r="R154" s="122">
        <f t="shared" si="10"/>
        <v>0.621686747</v>
      </c>
      <c r="S154" s="120">
        <f t="shared" si="11"/>
        <v>0.5962546816</v>
      </c>
      <c r="T154" s="121">
        <f t="shared" si="12"/>
        <v>0.3692883895</v>
      </c>
      <c r="U154" s="122">
        <f t="shared" si="13"/>
        <v>0.6059925094</v>
      </c>
      <c r="V154" s="123">
        <f t="shared" si="14"/>
        <v>7.688888889</v>
      </c>
      <c r="W154" s="124">
        <f t="shared" si="15"/>
        <v>0.1627486438</v>
      </c>
      <c r="X154" s="125">
        <f t="shared" si="16"/>
        <v>1.251356239</v>
      </c>
      <c r="Y154" s="123">
        <f t="shared" si="17"/>
        <v>1.414104882</v>
      </c>
      <c r="Z154" s="124">
        <f t="shared" si="18"/>
        <v>1.076205288</v>
      </c>
      <c r="AA154" s="125">
        <f t="shared" si="19"/>
        <v>13.83333333</v>
      </c>
      <c r="AB154" s="126">
        <f t="shared" si="20"/>
        <v>0.4048192771</v>
      </c>
      <c r="AC154" s="118"/>
      <c r="AD154" s="118"/>
      <c r="AE154" s="118"/>
    </row>
    <row r="155">
      <c r="A155" s="67">
        <v>154.0</v>
      </c>
      <c r="B155" s="30" t="s">
        <v>172</v>
      </c>
      <c r="C155" s="57">
        <v>21.0</v>
      </c>
      <c r="D155" s="58">
        <v>42.0</v>
      </c>
      <c r="E155" s="31">
        <v>325.0</v>
      </c>
      <c r="F155" s="32">
        <v>131.0</v>
      </c>
      <c r="G155" s="5">
        <v>161.0</v>
      </c>
      <c r="H155" s="6">
        <v>263.0</v>
      </c>
      <c r="I155" s="104">
        <f t="shared" si="1"/>
        <v>0.3333333333</v>
      </c>
      <c r="J155" s="105">
        <f t="shared" si="2"/>
        <v>0.7127192982</v>
      </c>
      <c r="K155" s="106">
        <f t="shared" si="3"/>
        <v>0.3797169811</v>
      </c>
      <c r="L155" s="107">
        <f t="shared" si="4"/>
        <v>0.6666666667</v>
      </c>
      <c r="M155" s="108">
        <f t="shared" si="5"/>
        <v>0.3737166324</v>
      </c>
      <c r="N155" s="109">
        <f t="shared" si="6"/>
        <v>0.5522727273</v>
      </c>
      <c r="O155" s="119">
        <f t="shared" si="7"/>
        <v>0.5376458112</v>
      </c>
      <c r="P155" s="120">
        <f t="shared" si="8"/>
        <v>0.2928709056</v>
      </c>
      <c r="Q155" s="121">
        <f t="shared" si="9"/>
        <v>0.5831622177</v>
      </c>
      <c r="R155" s="122">
        <f t="shared" si="10"/>
        <v>0.6681818182</v>
      </c>
      <c r="S155" s="120">
        <f t="shared" si="11"/>
        <v>0.6458112407</v>
      </c>
      <c r="T155" s="121">
        <f t="shared" si="12"/>
        <v>0.3319194062</v>
      </c>
      <c r="U155" s="122">
        <f t="shared" si="13"/>
        <v>0.5599151644</v>
      </c>
      <c r="V155" s="123">
        <f t="shared" si="14"/>
        <v>7.238095238</v>
      </c>
      <c r="W155" s="124">
        <f t="shared" si="15"/>
        <v>0.1485849057</v>
      </c>
      <c r="X155" s="125">
        <f t="shared" si="16"/>
        <v>1.075471698</v>
      </c>
      <c r="Y155" s="123">
        <f t="shared" si="17"/>
        <v>1.224056604</v>
      </c>
      <c r="Z155" s="124">
        <f t="shared" si="18"/>
        <v>0.9363449692</v>
      </c>
      <c r="AA155" s="125">
        <f t="shared" si="19"/>
        <v>13.96825397</v>
      </c>
      <c r="AB155" s="126">
        <f t="shared" si="20"/>
        <v>0.4477272727</v>
      </c>
      <c r="AC155" s="118"/>
      <c r="AD155" s="118"/>
      <c r="AE155" s="118"/>
    </row>
    <row r="156">
      <c r="A156" s="67">
        <v>155.0</v>
      </c>
      <c r="B156" s="30" t="s">
        <v>173</v>
      </c>
      <c r="C156" s="57">
        <v>16.0</v>
      </c>
      <c r="D156" s="58">
        <v>45.0</v>
      </c>
      <c r="E156" s="31">
        <v>203.0</v>
      </c>
      <c r="F156" s="32">
        <v>107.0</v>
      </c>
      <c r="G156" s="5">
        <v>108.0</v>
      </c>
      <c r="H156" s="6">
        <v>137.0</v>
      </c>
      <c r="I156" s="104">
        <f t="shared" si="1"/>
        <v>0.262295082</v>
      </c>
      <c r="J156" s="105">
        <f t="shared" si="2"/>
        <v>0.6548387097</v>
      </c>
      <c r="K156" s="106">
        <f t="shared" si="3"/>
        <v>0.4408163265</v>
      </c>
      <c r="L156" s="107">
        <f t="shared" si="4"/>
        <v>0.590296496</v>
      </c>
      <c r="M156" s="108">
        <f t="shared" si="5"/>
        <v>0.4052287582</v>
      </c>
      <c r="N156" s="109">
        <f t="shared" si="6"/>
        <v>0.5603603604</v>
      </c>
      <c r="O156" s="119">
        <f t="shared" si="7"/>
        <v>0.5308441558</v>
      </c>
      <c r="P156" s="120">
        <f t="shared" si="8"/>
        <v>0.3315363881</v>
      </c>
      <c r="Q156" s="121">
        <f t="shared" si="9"/>
        <v>0.5</v>
      </c>
      <c r="R156" s="122">
        <f t="shared" si="10"/>
        <v>0.6126126126</v>
      </c>
      <c r="S156" s="120">
        <f t="shared" si="11"/>
        <v>0.5779220779</v>
      </c>
      <c r="T156" s="121">
        <f t="shared" si="12"/>
        <v>0.375</v>
      </c>
      <c r="U156" s="122">
        <f t="shared" si="13"/>
        <v>0.5779220779</v>
      </c>
      <c r="V156" s="123">
        <f t="shared" si="14"/>
        <v>5.081967213</v>
      </c>
      <c r="W156" s="124">
        <f t="shared" si="15"/>
        <v>0.2489795918</v>
      </c>
      <c r="X156" s="125">
        <f t="shared" si="16"/>
        <v>1.265306122</v>
      </c>
      <c r="Y156" s="123">
        <f t="shared" si="17"/>
        <v>1.514285714</v>
      </c>
      <c r="Z156" s="124">
        <f t="shared" si="18"/>
        <v>1.013071895</v>
      </c>
      <c r="AA156" s="125">
        <f t="shared" si="19"/>
        <v>9.098360656</v>
      </c>
      <c r="AB156" s="126">
        <f t="shared" si="20"/>
        <v>0.4396396396</v>
      </c>
      <c r="AC156" s="118"/>
      <c r="AD156" s="118"/>
      <c r="AE156" s="118"/>
    </row>
    <row r="157">
      <c r="A157" s="67">
        <v>156.0</v>
      </c>
      <c r="B157" s="30" t="s">
        <v>174</v>
      </c>
      <c r="C157" s="57">
        <v>18.0</v>
      </c>
      <c r="D157" s="58">
        <v>60.0</v>
      </c>
      <c r="E157" s="31">
        <v>579.0</v>
      </c>
      <c r="F157" s="32">
        <v>509.0</v>
      </c>
      <c r="G157" s="5">
        <v>211.0</v>
      </c>
      <c r="H157" s="6">
        <v>459.0</v>
      </c>
      <c r="I157" s="104">
        <f t="shared" si="1"/>
        <v>0.2307692308</v>
      </c>
      <c r="J157" s="105">
        <f t="shared" si="2"/>
        <v>0.5321691176</v>
      </c>
      <c r="K157" s="106">
        <f t="shared" si="3"/>
        <v>0.3149253731</v>
      </c>
      <c r="L157" s="107">
        <f t="shared" si="4"/>
        <v>0.5120068611</v>
      </c>
      <c r="M157" s="108">
        <f t="shared" si="5"/>
        <v>0.3061497326</v>
      </c>
      <c r="N157" s="109">
        <f t="shared" si="6"/>
        <v>0.449374289</v>
      </c>
      <c r="O157" s="119">
        <f t="shared" si="7"/>
        <v>0.440087146</v>
      </c>
      <c r="P157" s="120">
        <f t="shared" si="8"/>
        <v>0.4519725557</v>
      </c>
      <c r="Q157" s="121">
        <f t="shared" si="9"/>
        <v>0.6377005348</v>
      </c>
      <c r="R157" s="122">
        <f t="shared" si="10"/>
        <v>0.590443686</v>
      </c>
      <c r="S157" s="120">
        <f t="shared" si="11"/>
        <v>0.5751633987</v>
      </c>
      <c r="T157" s="121">
        <f t="shared" si="12"/>
        <v>0.4019607843</v>
      </c>
      <c r="U157" s="122">
        <f t="shared" si="13"/>
        <v>0.462962963</v>
      </c>
      <c r="V157" s="123">
        <f t="shared" si="14"/>
        <v>13.94871795</v>
      </c>
      <c r="W157" s="124">
        <f t="shared" si="15"/>
        <v>0.1164179104</v>
      </c>
      <c r="X157" s="125">
        <f t="shared" si="16"/>
        <v>1.623880597</v>
      </c>
      <c r="Y157" s="123">
        <f t="shared" si="17"/>
        <v>1.740298507</v>
      </c>
      <c r="Z157" s="124">
        <f t="shared" si="18"/>
        <v>1.454545455</v>
      </c>
      <c r="AA157" s="125">
        <f t="shared" si="19"/>
        <v>22.53846154</v>
      </c>
      <c r="AB157" s="126">
        <f t="shared" si="20"/>
        <v>0.550625711</v>
      </c>
      <c r="AC157" s="118"/>
      <c r="AD157" s="118"/>
      <c r="AE157" s="118"/>
    </row>
    <row r="158">
      <c r="A158" s="67">
        <v>157.0</v>
      </c>
      <c r="B158" s="30" t="s">
        <v>175</v>
      </c>
      <c r="C158" s="57">
        <v>3.0</v>
      </c>
      <c r="D158" s="58">
        <v>13.0</v>
      </c>
      <c r="E158" s="31">
        <v>635.0</v>
      </c>
      <c r="F158" s="32">
        <v>615.0</v>
      </c>
      <c r="G158" s="5">
        <v>93.0</v>
      </c>
      <c r="H158" s="6">
        <v>231.0</v>
      </c>
      <c r="I158" s="104">
        <f t="shared" si="1"/>
        <v>0.1875</v>
      </c>
      <c r="J158" s="105">
        <f t="shared" si="2"/>
        <v>0.508</v>
      </c>
      <c r="K158" s="106">
        <f t="shared" si="3"/>
        <v>0.287037037</v>
      </c>
      <c r="L158" s="107">
        <f t="shared" si="4"/>
        <v>0.5039494471</v>
      </c>
      <c r="M158" s="108">
        <f t="shared" si="5"/>
        <v>0.2823529412</v>
      </c>
      <c r="N158" s="109">
        <f t="shared" si="6"/>
        <v>0.4625158831</v>
      </c>
      <c r="O158" s="119">
        <f t="shared" si="7"/>
        <v>0.4597484277</v>
      </c>
      <c r="P158" s="120">
        <f t="shared" si="8"/>
        <v>0.4881516588</v>
      </c>
      <c r="Q158" s="121">
        <f t="shared" si="9"/>
        <v>0.6882352941</v>
      </c>
      <c r="R158" s="122">
        <f t="shared" si="10"/>
        <v>0.5501905972</v>
      </c>
      <c r="S158" s="120">
        <f t="shared" si="11"/>
        <v>0.5465408805</v>
      </c>
      <c r="T158" s="121">
        <f t="shared" si="12"/>
        <v>0.4471698113</v>
      </c>
      <c r="U158" s="122">
        <f t="shared" si="13"/>
        <v>0.4660377358</v>
      </c>
      <c r="V158" s="123">
        <f t="shared" si="14"/>
        <v>78.125</v>
      </c>
      <c r="W158" s="124">
        <f t="shared" si="15"/>
        <v>0.04938271605</v>
      </c>
      <c r="X158" s="125">
        <f t="shared" si="16"/>
        <v>3.858024691</v>
      </c>
      <c r="Y158" s="123">
        <f t="shared" si="17"/>
        <v>3.907407407</v>
      </c>
      <c r="Z158" s="124">
        <f t="shared" si="18"/>
        <v>3.676470588</v>
      </c>
      <c r="AA158" s="125">
        <f t="shared" si="19"/>
        <v>98.375</v>
      </c>
      <c r="AB158" s="126">
        <f t="shared" si="20"/>
        <v>0.5374841169</v>
      </c>
      <c r="AC158" s="118"/>
      <c r="AD158" s="118"/>
      <c r="AE158" s="118"/>
    </row>
    <row r="159">
      <c r="A159" s="67">
        <v>158.0</v>
      </c>
      <c r="B159" s="30" t="s">
        <v>176</v>
      </c>
      <c r="C159" s="57">
        <v>3.0</v>
      </c>
      <c r="D159" s="58">
        <v>15.0</v>
      </c>
      <c r="E159" s="31">
        <v>82.0</v>
      </c>
      <c r="F159" s="32">
        <v>66.0</v>
      </c>
      <c r="G159" s="5">
        <v>26.0</v>
      </c>
      <c r="H159" s="6">
        <v>49.0</v>
      </c>
      <c r="I159" s="104">
        <f t="shared" si="1"/>
        <v>0.1666666667</v>
      </c>
      <c r="J159" s="105">
        <f t="shared" si="2"/>
        <v>0.5540540541</v>
      </c>
      <c r="K159" s="106">
        <f t="shared" si="3"/>
        <v>0.3466666667</v>
      </c>
      <c r="L159" s="107">
        <f t="shared" si="4"/>
        <v>0.5120481928</v>
      </c>
      <c r="M159" s="108">
        <f t="shared" si="5"/>
        <v>0.311827957</v>
      </c>
      <c r="N159" s="109">
        <f t="shared" si="6"/>
        <v>0.4843049327</v>
      </c>
      <c r="O159" s="119">
        <f t="shared" si="7"/>
        <v>0.4605809129</v>
      </c>
      <c r="P159" s="120">
        <f t="shared" si="8"/>
        <v>0.4156626506</v>
      </c>
      <c r="Q159" s="121">
        <f t="shared" si="9"/>
        <v>0.5591397849</v>
      </c>
      <c r="R159" s="122">
        <f t="shared" si="10"/>
        <v>0.5874439462</v>
      </c>
      <c r="S159" s="120">
        <f t="shared" si="11"/>
        <v>0.5560165975</v>
      </c>
      <c r="T159" s="121">
        <f t="shared" si="12"/>
        <v>0.3941908714</v>
      </c>
      <c r="U159" s="122">
        <f t="shared" si="13"/>
        <v>0.510373444</v>
      </c>
      <c r="V159" s="123">
        <f t="shared" si="14"/>
        <v>8.222222222</v>
      </c>
      <c r="W159" s="124">
        <f t="shared" si="15"/>
        <v>0.24</v>
      </c>
      <c r="X159" s="125">
        <f t="shared" si="16"/>
        <v>1.973333333</v>
      </c>
      <c r="Y159" s="123">
        <f t="shared" si="17"/>
        <v>2.213333333</v>
      </c>
      <c r="Z159" s="124">
        <f t="shared" si="18"/>
        <v>1.591397849</v>
      </c>
      <c r="AA159" s="125">
        <f t="shared" si="19"/>
        <v>12.38888889</v>
      </c>
      <c r="AB159" s="126">
        <f t="shared" si="20"/>
        <v>0.5156950673</v>
      </c>
      <c r="AC159" s="118"/>
      <c r="AD159" s="118"/>
      <c r="AE159" s="118"/>
    </row>
    <row r="160">
      <c r="A160" s="67">
        <v>159.0</v>
      </c>
      <c r="B160" s="30" t="s">
        <v>177</v>
      </c>
      <c r="C160" s="57">
        <v>0.0</v>
      </c>
      <c r="D160" s="58">
        <v>18.0</v>
      </c>
      <c r="E160" s="31">
        <v>37.0</v>
      </c>
      <c r="F160" s="32">
        <v>39.0</v>
      </c>
      <c r="G160" s="5">
        <v>8.0</v>
      </c>
      <c r="H160" s="6">
        <v>34.0</v>
      </c>
      <c r="I160" s="104">
        <f t="shared" si="1"/>
        <v>0</v>
      </c>
      <c r="J160" s="105">
        <f t="shared" si="2"/>
        <v>0.4868421053</v>
      </c>
      <c r="K160" s="106">
        <f t="shared" si="3"/>
        <v>0.1904761905</v>
      </c>
      <c r="L160" s="107">
        <f t="shared" si="4"/>
        <v>0.3936170213</v>
      </c>
      <c r="M160" s="108">
        <f t="shared" si="5"/>
        <v>0.1333333333</v>
      </c>
      <c r="N160" s="109">
        <f t="shared" si="6"/>
        <v>0.3813559322</v>
      </c>
      <c r="O160" s="119">
        <f t="shared" si="7"/>
        <v>0.3308823529</v>
      </c>
      <c r="P160" s="120">
        <f t="shared" si="8"/>
        <v>0.414893617</v>
      </c>
      <c r="Q160" s="121">
        <f t="shared" si="9"/>
        <v>0.5666666667</v>
      </c>
      <c r="R160" s="122">
        <f t="shared" si="10"/>
        <v>0.6016949153</v>
      </c>
      <c r="S160" s="120">
        <f t="shared" si="11"/>
        <v>0.5220588235</v>
      </c>
      <c r="T160" s="121">
        <f t="shared" si="12"/>
        <v>0.3455882353</v>
      </c>
      <c r="U160" s="122">
        <f t="shared" si="13"/>
        <v>0.4632352941</v>
      </c>
      <c r="V160" s="123">
        <f t="shared" si="14"/>
        <v>4.222222222</v>
      </c>
      <c r="W160" s="124">
        <f t="shared" si="15"/>
        <v>0.4285714286</v>
      </c>
      <c r="X160" s="125">
        <f t="shared" si="16"/>
        <v>1.80952381</v>
      </c>
      <c r="Y160" s="123">
        <f t="shared" si="17"/>
        <v>2.238095238</v>
      </c>
      <c r="Z160" s="124">
        <f t="shared" si="18"/>
        <v>1.266666667</v>
      </c>
      <c r="AA160" s="125">
        <f t="shared" si="19"/>
        <v>6.555555556</v>
      </c>
      <c r="AB160" s="126">
        <f t="shared" si="20"/>
        <v>0.6186440678</v>
      </c>
      <c r="AC160" s="118"/>
      <c r="AD160" s="118"/>
      <c r="AE160" s="118"/>
    </row>
    <row r="161">
      <c r="A161" s="67">
        <v>160.0</v>
      </c>
      <c r="B161" s="30" t="s">
        <v>178</v>
      </c>
      <c r="C161" s="57">
        <v>38.0</v>
      </c>
      <c r="D161" s="58">
        <v>32.0</v>
      </c>
      <c r="E161" s="31">
        <v>488.0</v>
      </c>
      <c r="F161" s="32">
        <v>166.0</v>
      </c>
      <c r="G161" s="5">
        <v>189.0</v>
      </c>
      <c r="H161" s="6">
        <v>141.0</v>
      </c>
      <c r="I161" s="104">
        <f t="shared" si="1"/>
        <v>0.5428571429</v>
      </c>
      <c r="J161" s="105">
        <f t="shared" si="2"/>
        <v>0.74617737</v>
      </c>
      <c r="K161" s="106">
        <f t="shared" si="3"/>
        <v>0.5727272727</v>
      </c>
      <c r="L161" s="107">
        <f t="shared" si="4"/>
        <v>0.726519337</v>
      </c>
      <c r="M161" s="108">
        <f t="shared" si="5"/>
        <v>0.5675</v>
      </c>
      <c r="N161" s="109">
        <f t="shared" si="6"/>
        <v>0.6880081301</v>
      </c>
      <c r="O161" s="119">
        <f t="shared" si="7"/>
        <v>0.6783681214</v>
      </c>
      <c r="P161" s="120">
        <f t="shared" si="8"/>
        <v>0.2817679558</v>
      </c>
      <c r="Q161" s="121">
        <f t="shared" si="9"/>
        <v>0.4475</v>
      </c>
      <c r="R161" s="122">
        <f t="shared" si="10"/>
        <v>0.6392276423</v>
      </c>
      <c r="S161" s="120">
        <f t="shared" si="11"/>
        <v>0.6328273245</v>
      </c>
      <c r="T161" s="121">
        <f t="shared" si="12"/>
        <v>0.3728652751</v>
      </c>
      <c r="U161" s="122">
        <f t="shared" si="13"/>
        <v>0.6726755218</v>
      </c>
      <c r="V161" s="123">
        <f t="shared" si="14"/>
        <v>9.342857143</v>
      </c>
      <c r="W161" s="124">
        <f t="shared" si="15"/>
        <v>0.2121212121</v>
      </c>
      <c r="X161" s="125">
        <f t="shared" si="16"/>
        <v>1.981818182</v>
      </c>
      <c r="Y161" s="123">
        <f t="shared" si="17"/>
        <v>2.193939394</v>
      </c>
      <c r="Z161" s="124">
        <f t="shared" si="18"/>
        <v>1.635</v>
      </c>
      <c r="AA161" s="125">
        <f t="shared" si="19"/>
        <v>14.05714286</v>
      </c>
      <c r="AB161" s="126">
        <f t="shared" si="20"/>
        <v>0.3119918699</v>
      </c>
      <c r="AC161" s="118"/>
      <c r="AD161" s="118"/>
      <c r="AE161" s="118"/>
    </row>
    <row r="162">
      <c r="A162" s="67">
        <v>161.0</v>
      </c>
      <c r="B162" s="30" t="s">
        <v>179</v>
      </c>
      <c r="C162" s="57">
        <v>30.0</v>
      </c>
      <c r="D162" s="58">
        <v>59.0</v>
      </c>
      <c r="E162" s="31">
        <v>416.0</v>
      </c>
      <c r="F162" s="32">
        <v>167.0</v>
      </c>
      <c r="G162" s="5">
        <v>236.0</v>
      </c>
      <c r="H162" s="6">
        <v>251.0</v>
      </c>
      <c r="I162" s="104">
        <f t="shared" si="1"/>
        <v>0.3370786517</v>
      </c>
      <c r="J162" s="105">
        <f t="shared" si="2"/>
        <v>0.7135506003</v>
      </c>
      <c r="K162" s="106">
        <f t="shared" si="3"/>
        <v>0.4845995893</v>
      </c>
      <c r="L162" s="107">
        <f t="shared" si="4"/>
        <v>0.6636904762</v>
      </c>
      <c r="M162" s="108">
        <f t="shared" si="5"/>
        <v>0.4618055556</v>
      </c>
      <c r="N162" s="109">
        <f t="shared" si="6"/>
        <v>0.6093457944</v>
      </c>
      <c r="O162" s="119">
        <f t="shared" si="7"/>
        <v>0.5884383089</v>
      </c>
      <c r="P162" s="120">
        <f t="shared" si="8"/>
        <v>0.2931547619</v>
      </c>
      <c r="Q162" s="121">
        <f t="shared" si="9"/>
        <v>0.4878472222</v>
      </c>
      <c r="R162" s="122">
        <f t="shared" si="10"/>
        <v>0.623364486</v>
      </c>
      <c r="S162" s="120">
        <f t="shared" si="11"/>
        <v>0.6013805004</v>
      </c>
      <c r="T162" s="121">
        <f t="shared" si="12"/>
        <v>0.3735979292</v>
      </c>
      <c r="U162" s="122">
        <f t="shared" si="13"/>
        <v>0.6134598792</v>
      </c>
      <c r="V162" s="123">
        <f t="shared" si="14"/>
        <v>6.550561798</v>
      </c>
      <c r="W162" s="124">
        <f t="shared" si="15"/>
        <v>0.18275154</v>
      </c>
      <c r="X162" s="125">
        <f t="shared" si="16"/>
        <v>1.197125257</v>
      </c>
      <c r="Y162" s="123">
        <f t="shared" si="17"/>
        <v>1.379876797</v>
      </c>
      <c r="Z162" s="124">
        <f t="shared" si="18"/>
        <v>1.012152778</v>
      </c>
      <c r="AA162" s="125">
        <f t="shared" si="19"/>
        <v>12.02247191</v>
      </c>
      <c r="AB162" s="126">
        <f t="shared" si="20"/>
        <v>0.3906542056</v>
      </c>
      <c r="AC162" s="118"/>
      <c r="AD162" s="118"/>
      <c r="AE162" s="118"/>
    </row>
    <row r="163">
      <c r="A163" s="67">
        <v>162.0</v>
      </c>
      <c r="B163" s="30" t="s">
        <v>180</v>
      </c>
      <c r="C163" s="57">
        <v>20.0</v>
      </c>
      <c r="D163" s="58">
        <v>33.0</v>
      </c>
      <c r="E163" s="31">
        <v>123.0</v>
      </c>
      <c r="F163" s="32">
        <v>65.0</v>
      </c>
      <c r="G163" s="5">
        <v>34.0</v>
      </c>
      <c r="H163" s="6">
        <v>35.0</v>
      </c>
      <c r="I163" s="104">
        <f t="shared" si="1"/>
        <v>0.3773584906</v>
      </c>
      <c r="J163" s="105">
        <f t="shared" si="2"/>
        <v>0.6542553191</v>
      </c>
      <c r="K163" s="106">
        <f t="shared" si="3"/>
        <v>0.4927536232</v>
      </c>
      <c r="L163" s="107">
        <f t="shared" si="4"/>
        <v>0.5933609959</v>
      </c>
      <c r="M163" s="108">
        <f t="shared" si="5"/>
        <v>0.4426229508</v>
      </c>
      <c r="N163" s="109">
        <f t="shared" si="6"/>
        <v>0.6108949416</v>
      </c>
      <c r="O163" s="119">
        <f t="shared" si="7"/>
        <v>0.5709677419</v>
      </c>
      <c r="P163" s="120">
        <f t="shared" si="8"/>
        <v>0.3526970954</v>
      </c>
      <c r="Q163" s="121">
        <f t="shared" si="9"/>
        <v>0.4508196721</v>
      </c>
      <c r="R163" s="122">
        <f t="shared" si="10"/>
        <v>0.6147859922</v>
      </c>
      <c r="S163" s="120">
        <f t="shared" si="11"/>
        <v>0.5741935484</v>
      </c>
      <c r="T163" s="121">
        <f t="shared" si="12"/>
        <v>0.3838709677</v>
      </c>
      <c r="U163" s="122">
        <f t="shared" si="13"/>
        <v>0.6129032258</v>
      </c>
      <c r="V163" s="123">
        <f t="shared" si="14"/>
        <v>3.547169811</v>
      </c>
      <c r="W163" s="124">
        <f t="shared" si="15"/>
        <v>0.768115942</v>
      </c>
      <c r="X163" s="125">
        <f t="shared" si="16"/>
        <v>2.724637681</v>
      </c>
      <c r="Y163" s="123">
        <f t="shared" si="17"/>
        <v>3.492753623</v>
      </c>
      <c r="Z163" s="124">
        <f t="shared" si="18"/>
        <v>1.540983607</v>
      </c>
      <c r="AA163" s="125">
        <f t="shared" si="19"/>
        <v>4.849056604</v>
      </c>
      <c r="AB163" s="126">
        <f t="shared" si="20"/>
        <v>0.3891050584</v>
      </c>
      <c r="AC163" s="118"/>
      <c r="AD163" s="118"/>
      <c r="AE163" s="118"/>
    </row>
    <row r="164">
      <c r="A164" s="67">
        <v>163.0</v>
      </c>
      <c r="B164" s="30" t="s">
        <v>181</v>
      </c>
      <c r="C164" s="57">
        <v>50.0</v>
      </c>
      <c r="D164" s="58">
        <v>33.0</v>
      </c>
      <c r="E164" s="31">
        <v>215.0</v>
      </c>
      <c r="F164" s="32">
        <v>42.0</v>
      </c>
      <c r="G164" s="5">
        <v>160.0</v>
      </c>
      <c r="H164" s="6">
        <v>63.0</v>
      </c>
      <c r="I164" s="104">
        <f t="shared" si="1"/>
        <v>0.6024096386</v>
      </c>
      <c r="J164" s="105">
        <f t="shared" si="2"/>
        <v>0.8365758755</v>
      </c>
      <c r="K164" s="106">
        <f t="shared" si="3"/>
        <v>0.7174887892</v>
      </c>
      <c r="L164" s="107">
        <f t="shared" si="4"/>
        <v>0.7794117647</v>
      </c>
      <c r="M164" s="108">
        <f t="shared" si="5"/>
        <v>0.6862745098</v>
      </c>
      <c r="N164" s="109">
        <f t="shared" si="6"/>
        <v>0.78125</v>
      </c>
      <c r="O164" s="119">
        <f t="shared" si="7"/>
        <v>0.7548845471</v>
      </c>
      <c r="P164" s="120">
        <f t="shared" si="8"/>
        <v>0.2705882353</v>
      </c>
      <c r="Q164" s="121">
        <f t="shared" si="9"/>
        <v>0.3692810458</v>
      </c>
      <c r="R164" s="122">
        <f t="shared" si="10"/>
        <v>0.5791666667</v>
      </c>
      <c r="S164" s="120">
        <f t="shared" si="11"/>
        <v>0.5825932504</v>
      </c>
      <c r="T164" s="121">
        <f t="shared" si="12"/>
        <v>0.4476021314</v>
      </c>
      <c r="U164" s="122">
        <f t="shared" si="13"/>
        <v>0.7246891652</v>
      </c>
      <c r="V164" s="123">
        <f t="shared" si="14"/>
        <v>3.096385542</v>
      </c>
      <c r="W164" s="124">
        <f t="shared" si="15"/>
        <v>0.3721973094</v>
      </c>
      <c r="X164" s="125">
        <f t="shared" si="16"/>
        <v>1.152466368</v>
      </c>
      <c r="Y164" s="123">
        <f t="shared" si="17"/>
        <v>1.524663677</v>
      </c>
      <c r="Z164" s="124">
        <f t="shared" si="18"/>
        <v>0.839869281</v>
      </c>
      <c r="AA164" s="125">
        <f t="shared" si="19"/>
        <v>5.78313253</v>
      </c>
      <c r="AB164" s="126">
        <f t="shared" si="20"/>
        <v>0.21875</v>
      </c>
      <c r="AC164" s="118"/>
      <c r="AD164" s="118"/>
      <c r="AE164" s="118"/>
    </row>
    <row r="165">
      <c r="A165" s="67">
        <v>164.0</v>
      </c>
      <c r="B165" s="30" t="s">
        <v>182</v>
      </c>
      <c r="C165" s="57">
        <v>37.0</v>
      </c>
      <c r="D165" s="58">
        <v>30.0</v>
      </c>
      <c r="E165" s="31">
        <v>206.0</v>
      </c>
      <c r="F165" s="32">
        <v>41.0</v>
      </c>
      <c r="G165" s="5">
        <v>161.0</v>
      </c>
      <c r="H165" s="6">
        <v>65.0</v>
      </c>
      <c r="I165" s="104">
        <f t="shared" si="1"/>
        <v>0.552238806</v>
      </c>
      <c r="J165" s="105">
        <f t="shared" si="2"/>
        <v>0.8340080972</v>
      </c>
      <c r="K165" s="106">
        <f t="shared" si="3"/>
        <v>0.7123893805</v>
      </c>
      <c r="L165" s="107">
        <f t="shared" si="4"/>
        <v>0.7738853503</v>
      </c>
      <c r="M165" s="108">
        <f t="shared" si="5"/>
        <v>0.6757679181</v>
      </c>
      <c r="N165" s="109">
        <f t="shared" si="6"/>
        <v>0.7758985201</v>
      </c>
      <c r="O165" s="119">
        <f t="shared" si="7"/>
        <v>0.7481481481</v>
      </c>
      <c r="P165" s="120">
        <f t="shared" si="8"/>
        <v>0.2484076433</v>
      </c>
      <c r="Q165" s="121">
        <f t="shared" si="9"/>
        <v>0.3481228669</v>
      </c>
      <c r="R165" s="122">
        <f t="shared" si="10"/>
        <v>0.5729386892</v>
      </c>
      <c r="S165" s="120">
        <f t="shared" si="11"/>
        <v>0.5703703704</v>
      </c>
      <c r="T165" s="121">
        <f t="shared" si="12"/>
        <v>0.4425925926</v>
      </c>
      <c r="U165" s="122">
        <f t="shared" si="13"/>
        <v>0.7351851852</v>
      </c>
      <c r="V165" s="123">
        <f t="shared" si="14"/>
        <v>3.686567164</v>
      </c>
      <c r="W165" s="124">
        <f t="shared" si="15"/>
        <v>0.296460177</v>
      </c>
      <c r="X165" s="125">
        <f t="shared" si="16"/>
        <v>1.092920354</v>
      </c>
      <c r="Y165" s="123">
        <f t="shared" si="17"/>
        <v>1.389380531</v>
      </c>
      <c r="Z165" s="124">
        <f t="shared" si="18"/>
        <v>0.843003413</v>
      </c>
      <c r="AA165" s="125">
        <f t="shared" si="19"/>
        <v>7.059701493</v>
      </c>
      <c r="AB165" s="126">
        <f t="shared" si="20"/>
        <v>0.2241014799</v>
      </c>
      <c r="AC165" s="118"/>
      <c r="AD165" s="118"/>
      <c r="AE165" s="118"/>
    </row>
    <row r="166">
      <c r="A166" s="67">
        <v>165.0</v>
      </c>
      <c r="B166" s="30" t="s">
        <v>183</v>
      </c>
      <c r="C166" s="57">
        <v>66.0</v>
      </c>
      <c r="D166" s="58">
        <v>53.0</v>
      </c>
      <c r="E166" s="31">
        <v>331.0</v>
      </c>
      <c r="F166" s="32">
        <v>132.0</v>
      </c>
      <c r="G166" s="5">
        <v>129.0</v>
      </c>
      <c r="H166" s="6">
        <v>96.0</v>
      </c>
      <c r="I166" s="104">
        <f t="shared" si="1"/>
        <v>0.5546218487</v>
      </c>
      <c r="J166" s="105">
        <f t="shared" si="2"/>
        <v>0.7149028078</v>
      </c>
      <c r="K166" s="106">
        <f t="shared" si="3"/>
        <v>0.5733333333</v>
      </c>
      <c r="L166" s="107">
        <f t="shared" si="4"/>
        <v>0.6821305842</v>
      </c>
      <c r="M166" s="108">
        <f t="shared" si="5"/>
        <v>0.5668604651</v>
      </c>
      <c r="N166" s="109">
        <f t="shared" si="6"/>
        <v>0.6686046512</v>
      </c>
      <c r="O166" s="119">
        <f t="shared" si="7"/>
        <v>0.6517967782</v>
      </c>
      <c r="P166" s="120">
        <f t="shared" si="8"/>
        <v>0.3402061856</v>
      </c>
      <c r="Q166" s="121">
        <f t="shared" si="9"/>
        <v>0.4709302326</v>
      </c>
      <c r="R166" s="122">
        <f t="shared" si="10"/>
        <v>0.6206395349</v>
      </c>
      <c r="S166" s="120">
        <f t="shared" si="11"/>
        <v>0.6109045849</v>
      </c>
      <c r="T166" s="121">
        <f t="shared" si="12"/>
        <v>0.405204461</v>
      </c>
      <c r="U166" s="122">
        <f t="shared" si="13"/>
        <v>0.6356877323</v>
      </c>
      <c r="V166" s="123">
        <f t="shared" si="14"/>
        <v>3.890756303</v>
      </c>
      <c r="W166" s="124">
        <f t="shared" si="15"/>
        <v>0.5288888889</v>
      </c>
      <c r="X166" s="125">
        <f t="shared" si="16"/>
        <v>2.057777778</v>
      </c>
      <c r="Y166" s="123">
        <f t="shared" si="17"/>
        <v>2.586666667</v>
      </c>
      <c r="Z166" s="124">
        <f t="shared" si="18"/>
        <v>1.345930233</v>
      </c>
      <c r="AA166" s="125">
        <f t="shared" si="19"/>
        <v>5.781512605</v>
      </c>
      <c r="AB166" s="126">
        <f t="shared" si="20"/>
        <v>0.3313953488</v>
      </c>
      <c r="AC166" s="118"/>
      <c r="AD166" s="118"/>
      <c r="AE166" s="118"/>
    </row>
    <row r="167">
      <c r="A167" s="67">
        <v>166.0</v>
      </c>
      <c r="B167" s="30" t="s">
        <v>184</v>
      </c>
      <c r="C167" s="57">
        <v>27.0</v>
      </c>
      <c r="D167" s="58">
        <v>8.0</v>
      </c>
      <c r="E167" s="31">
        <v>86.0</v>
      </c>
      <c r="F167" s="32">
        <v>19.0</v>
      </c>
      <c r="G167" s="5">
        <v>30.0</v>
      </c>
      <c r="H167" s="6">
        <v>21.0</v>
      </c>
      <c r="I167" s="104">
        <f t="shared" si="1"/>
        <v>0.7714285714</v>
      </c>
      <c r="J167" s="105">
        <f t="shared" si="2"/>
        <v>0.819047619</v>
      </c>
      <c r="K167" s="106">
        <f t="shared" si="3"/>
        <v>0.5882352941</v>
      </c>
      <c r="L167" s="107">
        <f t="shared" si="4"/>
        <v>0.8071428571</v>
      </c>
      <c r="M167" s="108">
        <f t="shared" si="5"/>
        <v>0.6627906977</v>
      </c>
      <c r="N167" s="109">
        <f t="shared" si="6"/>
        <v>0.7435897436</v>
      </c>
      <c r="O167" s="119">
        <f t="shared" si="7"/>
        <v>0.7486910995</v>
      </c>
      <c r="P167" s="120">
        <f t="shared" si="8"/>
        <v>0.3285714286</v>
      </c>
      <c r="Q167" s="121">
        <f t="shared" si="9"/>
        <v>0.5581395349</v>
      </c>
      <c r="R167" s="122">
        <f t="shared" si="10"/>
        <v>0.6858974359</v>
      </c>
      <c r="S167" s="120">
        <f t="shared" si="11"/>
        <v>0.7015706806</v>
      </c>
      <c r="T167" s="121">
        <f t="shared" si="12"/>
        <v>0.3979057592</v>
      </c>
      <c r="U167" s="122">
        <f t="shared" si="13"/>
        <v>0.6492146597</v>
      </c>
      <c r="V167" s="123">
        <f t="shared" si="14"/>
        <v>3</v>
      </c>
      <c r="W167" s="124">
        <f t="shared" si="15"/>
        <v>0.6862745098</v>
      </c>
      <c r="X167" s="125">
        <f t="shared" si="16"/>
        <v>2.058823529</v>
      </c>
      <c r="Y167" s="123">
        <f t="shared" si="17"/>
        <v>2.745098039</v>
      </c>
      <c r="Z167" s="124">
        <f t="shared" si="18"/>
        <v>1.220930233</v>
      </c>
      <c r="AA167" s="125">
        <f t="shared" si="19"/>
        <v>4.457142857</v>
      </c>
      <c r="AB167" s="126">
        <f t="shared" si="20"/>
        <v>0.2564102564</v>
      </c>
      <c r="AC167" s="118"/>
      <c r="AD167" s="118"/>
      <c r="AE167" s="118"/>
    </row>
    <row r="168">
      <c r="A168" s="67">
        <v>167.0</v>
      </c>
      <c r="B168" s="30" t="s">
        <v>185</v>
      </c>
      <c r="C168" s="57">
        <v>13.0</v>
      </c>
      <c r="D168" s="58">
        <v>23.0</v>
      </c>
      <c r="E168" s="31">
        <v>129.0</v>
      </c>
      <c r="F168" s="32">
        <v>41.0</v>
      </c>
      <c r="G168" s="5">
        <v>52.0</v>
      </c>
      <c r="H168" s="6">
        <v>59.0</v>
      </c>
      <c r="I168" s="104">
        <f t="shared" si="1"/>
        <v>0.3611111111</v>
      </c>
      <c r="J168" s="105">
        <f t="shared" si="2"/>
        <v>0.7588235294</v>
      </c>
      <c r="K168" s="106">
        <f t="shared" si="3"/>
        <v>0.4684684685</v>
      </c>
      <c r="L168" s="107">
        <f t="shared" si="4"/>
        <v>0.6893203883</v>
      </c>
      <c r="M168" s="108">
        <f t="shared" si="5"/>
        <v>0.4421768707</v>
      </c>
      <c r="N168" s="109">
        <f t="shared" si="6"/>
        <v>0.6441281139</v>
      </c>
      <c r="O168" s="119">
        <f t="shared" si="7"/>
        <v>0.6119873817</v>
      </c>
      <c r="P168" s="120">
        <f t="shared" si="8"/>
        <v>0.2621359223</v>
      </c>
      <c r="Q168" s="121">
        <f t="shared" si="9"/>
        <v>0.4897959184</v>
      </c>
      <c r="R168" s="122">
        <f t="shared" si="10"/>
        <v>0.6690391459</v>
      </c>
      <c r="S168" s="120">
        <f t="shared" si="11"/>
        <v>0.6340694006</v>
      </c>
      <c r="T168" s="121">
        <f t="shared" si="12"/>
        <v>0.334384858</v>
      </c>
      <c r="U168" s="122">
        <f t="shared" si="13"/>
        <v>0.643533123</v>
      </c>
      <c r="V168" s="123">
        <f t="shared" si="14"/>
        <v>4.722222222</v>
      </c>
      <c r="W168" s="124">
        <f t="shared" si="15"/>
        <v>0.3243243243</v>
      </c>
      <c r="X168" s="125">
        <f t="shared" si="16"/>
        <v>1.531531532</v>
      </c>
      <c r="Y168" s="123">
        <f t="shared" si="17"/>
        <v>1.855855856</v>
      </c>
      <c r="Z168" s="124">
        <f t="shared" si="18"/>
        <v>1.156462585</v>
      </c>
      <c r="AA168" s="125">
        <f t="shared" si="19"/>
        <v>7.805555556</v>
      </c>
      <c r="AB168" s="126">
        <f t="shared" si="20"/>
        <v>0.3558718861</v>
      </c>
      <c r="AC168" s="118"/>
      <c r="AD168" s="118"/>
      <c r="AE168" s="118"/>
    </row>
    <row r="169">
      <c r="A169" s="67">
        <v>168.0</v>
      </c>
      <c r="B169" s="30" t="s">
        <v>186</v>
      </c>
      <c r="C169" s="57">
        <v>19.0</v>
      </c>
      <c r="D169" s="58">
        <v>27.0</v>
      </c>
      <c r="E169" s="31">
        <v>174.0</v>
      </c>
      <c r="F169" s="32">
        <v>64.0</v>
      </c>
      <c r="G169" s="5">
        <v>71.0</v>
      </c>
      <c r="H169" s="6">
        <v>77.0</v>
      </c>
      <c r="I169" s="104">
        <f t="shared" si="1"/>
        <v>0.4130434783</v>
      </c>
      <c r="J169" s="105">
        <f t="shared" si="2"/>
        <v>0.731092437</v>
      </c>
      <c r="K169" s="106">
        <f t="shared" si="3"/>
        <v>0.4797297297</v>
      </c>
      <c r="L169" s="107">
        <f t="shared" si="4"/>
        <v>0.6795774648</v>
      </c>
      <c r="M169" s="108">
        <f t="shared" si="5"/>
        <v>0.4639175258</v>
      </c>
      <c r="N169" s="109">
        <f t="shared" si="6"/>
        <v>0.6347150259</v>
      </c>
      <c r="O169" s="119">
        <f t="shared" si="7"/>
        <v>0.6111111111</v>
      </c>
      <c r="P169" s="120">
        <f t="shared" si="8"/>
        <v>0.2922535211</v>
      </c>
      <c r="Q169" s="121">
        <f t="shared" si="9"/>
        <v>0.4948453608</v>
      </c>
      <c r="R169" s="122">
        <f t="shared" si="10"/>
        <v>0.6502590674</v>
      </c>
      <c r="S169" s="120">
        <f t="shared" si="11"/>
        <v>0.625</v>
      </c>
      <c r="T169" s="121">
        <f t="shared" si="12"/>
        <v>0.3564814815</v>
      </c>
      <c r="U169" s="122">
        <f t="shared" si="13"/>
        <v>0.6296296296</v>
      </c>
      <c r="V169" s="123">
        <f t="shared" si="14"/>
        <v>5.173913043</v>
      </c>
      <c r="W169" s="124">
        <f t="shared" si="15"/>
        <v>0.3108108108</v>
      </c>
      <c r="X169" s="125">
        <f t="shared" si="16"/>
        <v>1.608108108</v>
      </c>
      <c r="Y169" s="123">
        <f t="shared" si="17"/>
        <v>1.918918919</v>
      </c>
      <c r="Z169" s="124">
        <f t="shared" si="18"/>
        <v>1.226804124</v>
      </c>
      <c r="AA169" s="125">
        <f t="shared" si="19"/>
        <v>8.391304348</v>
      </c>
      <c r="AB169" s="126">
        <f t="shared" si="20"/>
        <v>0.3652849741</v>
      </c>
      <c r="AC169" s="118"/>
      <c r="AD169" s="118"/>
      <c r="AE169" s="118"/>
    </row>
    <row r="170">
      <c r="A170" s="67">
        <v>169.0</v>
      </c>
      <c r="B170" s="30" t="s">
        <v>187</v>
      </c>
      <c r="C170" s="57">
        <v>9.0</v>
      </c>
      <c r="D170" s="58">
        <v>14.0</v>
      </c>
      <c r="E170" s="31">
        <v>57.0</v>
      </c>
      <c r="F170" s="32">
        <v>51.0</v>
      </c>
      <c r="G170" s="5">
        <v>12.0</v>
      </c>
      <c r="H170" s="6">
        <v>42.0</v>
      </c>
      <c r="I170" s="104">
        <f t="shared" si="1"/>
        <v>0.3913043478</v>
      </c>
      <c r="J170" s="105">
        <f t="shared" si="2"/>
        <v>0.5277777778</v>
      </c>
      <c r="K170" s="106">
        <f t="shared" si="3"/>
        <v>0.2222222222</v>
      </c>
      <c r="L170" s="107">
        <f t="shared" si="4"/>
        <v>0.5038167939</v>
      </c>
      <c r="M170" s="108">
        <f t="shared" si="5"/>
        <v>0.2727272727</v>
      </c>
      <c r="N170" s="109">
        <f t="shared" si="6"/>
        <v>0.4259259259</v>
      </c>
      <c r="O170" s="119">
        <f t="shared" si="7"/>
        <v>0.4216216216</v>
      </c>
      <c r="P170" s="120">
        <f t="shared" si="8"/>
        <v>0.4580152672</v>
      </c>
      <c r="Q170" s="121">
        <f t="shared" si="9"/>
        <v>0.6623376623</v>
      </c>
      <c r="R170" s="122">
        <f t="shared" si="10"/>
        <v>0.6111111111</v>
      </c>
      <c r="S170" s="120">
        <f t="shared" si="11"/>
        <v>0.5837837838</v>
      </c>
      <c r="T170" s="121">
        <f t="shared" si="12"/>
        <v>0.3891891892</v>
      </c>
      <c r="U170" s="122">
        <f t="shared" si="13"/>
        <v>0.4486486486</v>
      </c>
      <c r="V170" s="123">
        <f t="shared" si="14"/>
        <v>4.695652174</v>
      </c>
      <c r="W170" s="124">
        <f t="shared" si="15"/>
        <v>0.4259259259</v>
      </c>
      <c r="X170" s="125">
        <f t="shared" si="16"/>
        <v>2</v>
      </c>
      <c r="Y170" s="123">
        <f t="shared" si="17"/>
        <v>2.425925926</v>
      </c>
      <c r="Z170" s="124">
        <f t="shared" si="18"/>
        <v>1.402597403</v>
      </c>
      <c r="AA170" s="125">
        <f t="shared" si="19"/>
        <v>7.043478261</v>
      </c>
      <c r="AB170" s="126">
        <f t="shared" si="20"/>
        <v>0.5740740741</v>
      </c>
      <c r="AC170" s="118"/>
      <c r="AD170" s="118"/>
      <c r="AE170" s="118"/>
    </row>
    <row r="171">
      <c r="A171" s="67">
        <v>170.0</v>
      </c>
      <c r="B171" s="30" t="s">
        <v>188</v>
      </c>
      <c r="C171" s="57">
        <v>92.0</v>
      </c>
      <c r="D171" s="58">
        <v>73.0</v>
      </c>
      <c r="E171" s="31">
        <v>454.0</v>
      </c>
      <c r="F171" s="32">
        <v>155.0</v>
      </c>
      <c r="G171" s="5">
        <v>195.0</v>
      </c>
      <c r="H171" s="6">
        <v>191.0</v>
      </c>
      <c r="I171" s="104">
        <f t="shared" si="1"/>
        <v>0.5575757576</v>
      </c>
      <c r="J171" s="105">
        <f t="shared" si="2"/>
        <v>0.7454844007</v>
      </c>
      <c r="K171" s="106">
        <f t="shared" si="3"/>
        <v>0.5051813472</v>
      </c>
      <c r="L171" s="107">
        <f t="shared" si="4"/>
        <v>0.7054263566</v>
      </c>
      <c r="M171" s="108">
        <f t="shared" si="5"/>
        <v>0.5208711434</v>
      </c>
      <c r="N171" s="109">
        <f t="shared" si="6"/>
        <v>0.6522613065</v>
      </c>
      <c r="O171" s="119">
        <f t="shared" si="7"/>
        <v>0.6387931034</v>
      </c>
      <c r="P171" s="120">
        <f t="shared" si="8"/>
        <v>0.319121447</v>
      </c>
      <c r="Q171" s="121">
        <f t="shared" si="9"/>
        <v>0.5136116152</v>
      </c>
      <c r="R171" s="122">
        <f t="shared" si="10"/>
        <v>0.648241206</v>
      </c>
      <c r="S171" s="120">
        <f t="shared" si="11"/>
        <v>0.6353448276</v>
      </c>
      <c r="T171" s="121">
        <f t="shared" si="12"/>
        <v>0.3810344828</v>
      </c>
      <c r="U171" s="122">
        <f t="shared" si="13"/>
        <v>0.6224137931</v>
      </c>
      <c r="V171" s="123">
        <f t="shared" si="14"/>
        <v>3.690909091</v>
      </c>
      <c r="W171" s="124">
        <f t="shared" si="15"/>
        <v>0.4274611399</v>
      </c>
      <c r="X171" s="125">
        <f t="shared" si="16"/>
        <v>1.577720207</v>
      </c>
      <c r="Y171" s="123">
        <f t="shared" si="17"/>
        <v>2.005181347</v>
      </c>
      <c r="Z171" s="124">
        <f t="shared" si="18"/>
        <v>1.105263158</v>
      </c>
      <c r="AA171" s="125">
        <f t="shared" si="19"/>
        <v>6.03030303</v>
      </c>
      <c r="AB171" s="126">
        <f t="shared" si="20"/>
        <v>0.3477386935</v>
      </c>
      <c r="AC171" s="118"/>
      <c r="AD171" s="118"/>
      <c r="AE171" s="118"/>
    </row>
    <row r="172">
      <c r="A172" s="67">
        <v>171.0</v>
      </c>
      <c r="B172" s="30" t="s">
        <v>189</v>
      </c>
      <c r="C172" s="57">
        <v>43.0</v>
      </c>
      <c r="D172" s="58">
        <v>30.0</v>
      </c>
      <c r="E172" s="31">
        <v>239.0</v>
      </c>
      <c r="F172" s="32">
        <v>88.0</v>
      </c>
      <c r="G172" s="5">
        <v>93.0</v>
      </c>
      <c r="H172" s="6">
        <v>110.0</v>
      </c>
      <c r="I172" s="104">
        <f t="shared" si="1"/>
        <v>0.5890410959</v>
      </c>
      <c r="J172" s="105">
        <f t="shared" si="2"/>
        <v>0.7308868502</v>
      </c>
      <c r="K172" s="106">
        <f t="shared" si="3"/>
        <v>0.4581280788</v>
      </c>
      <c r="L172" s="107">
        <f t="shared" si="4"/>
        <v>0.705</v>
      </c>
      <c r="M172" s="108">
        <f t="shared" si="5"/>
        <v>0.4927536232</v>
      </c>
      <c r="N172" s="109">
        <f t="shared" si="6"/>
        <v>0.6264150943</v>
      </c>
      <c r="O172" s="119">
        <f t="shared" si="7"/>
        <v>0.6218905473</v>
      </c>
      <c r="P172" s="120">
        <f t="shared" si="8"/>
        <v>0.3275</v>
      </c>
      <c r="Q172" s="121">
        <f t="shared" si="9"/>
        <v>0.5543478261</v>
      </c>
      <c r="R172" s="122">
        <f t="shared" si="10"/>
        <v>0.658490566</v>
      </c>
      <c r="S172" s="120">
        <f t="shared" si="11"/>
        <v>0.6500829187</v>
      </c>
      <c r="T172" s="121">
        <f t="shared" si="12"/>
        <v>0.3714759536</v>
      </c>
      <c r="U172" s="122">
        <f t="shared" si="13"/>
        <v>0.600331675</v>
      </c>
      <c r="V172" s="123">
        <f t="shared" si="14"/>
        <v>4.479452055</v>
      </c>
      <c r="W172" s="124">
        <f t="shared" si="15"/>
        <v>0.3596059113</v>
      </c>
      <c r="X172" s="125">
        <f t="shared" si="16"/>
        <v>1.610837438</v>
      </c>
      <c r="Y172" s="123">
        <f t="shared" si="17"/>
        <v>1.97044335</v>
      </c>
      <c r="Z172" s="124">
        <f t="shared" si="18"/>
        <v>1.184782609</v>
      </c>
      <c r="AA172" s="125">
        <f t="shared" si="19"/>
        <v>7.260273973</v>
      </c>
      <c r="AB172" s="126">
        <f t="shared" si="20"/>
        <v>0.3735849057</v>
      </c>
      <c r="AC172" s="118"/>
      <c r="AD172" s="118"/>
      <c r="AE172" s="118"/>
    </row>
    <row r="173">
      <c r="A173" s="67">
        <v>172.0</v>
      </c>
      <c r="B173" s="30" t="s">
        <v>190</v>
      </c>
      <c r="C173" s="57">
        <v>31.0</v>
      </c>
      <c r="D173" s="58">
        <v>43.0</v>
      </c>
      <c r="E173" s="31">
        <v>306.0</v>
      </c>
      <c r="F173" s="32">
        <v>107.0</v>
      </c>
      <c r="G173" s="5">
        <v>95.0</v>
      </c>
      <c r="H173" s="6">
        <v>143.0</v>
      </c>
      <c r="I173" s="104">
        <f t="shared" si="1"/>
        <v>0.4189189189</v>
      </c>
      <c r="J173" s="105">
        <f t="shared" si="2"/>
        <v>0.7409200969</v>
      </c>
      <c r="K173" s="106">
        <f t="shared" si="3"/>
        <v>0.3991596639</v>
      </c>
      <c r="L173" s="107">
        <f t="shared" si="4"/>
        <v>0.6919917864</v>
      </c>
      <c r="M173" s="108">
        <f t="shared" si="5"/>
        <v>0.4038461538</v>
      </c>
      <c r="N173" s="109">
        <f t="shared" si="6"/>
        <v>0.6159754224</v>
      </c>
      <c r="O173" s="119">
        <f t="shared" si="7"/>
        <v>0.595862069</v>
      </c>
      <c r="P173" s="120">
        <f t="shared" si="8"/>
        <v>0.2833675565</v>
      </c>
      <c r="Q173" s="121">
        <f t="shared" si="9"/>
        <v>0.5576923077</v>
      </c>
      <c r="R173" s="122">
        <f t="shared" si="10"/>
        <v>0.6897081413</v>
      </c>
      <c r="S173" s="120">
        <f t="shared" si="11"/>
        <v>0.6620689655</v>
      </c>
      <c r="T173" s="121">
        <f t="shared" si="12"/>
        <v>0.3213793103</v>
      </c>
      <c r="U173" s="122">
        <f t="shared" si="13"/>
        <v>0.6124137931</v>
      </c>
      <c r="V173" s="123">
        <f t="shared" si="14"/>
        <v>5.581081081</v>
      </c>
      <c r="W173" s="124">
        <f t="shared" si="15"/>
        <v>0.3109243697</v>
      </c>
      <c r="X173" s="125">
        <f t="shared" si="16"/>
        <v>1.735294118</v>
      </c>
      <c r="Y173" s="123">
        <f t="shared" si="17"/>
        <v>2.046218487</v>
      </c>
      <c r="Z173" s="124">
        <f t="shared" si="18"/>
        <v>1.323717949</v>
      </c>
      <c r="AA173" s="125">
        <f t="shared" si="19"/>
        <v>8.797297297</v>
      </c>
      <c r="AB173" s="126">
        <f t="shared" si="20"/>
        <v>0.3840245776</v>
      </c>
      <c r="AC173" s="118"/>
      <c r="AD173" s="118"/>
      <c r="AE173" s="118"/>
    </row>
    <row r="174">
      <c r="A174" s="67">
        <v>173.0</v>
      </c>
      <c r="B174" s="30" t="s">
        <v>191</v>
      </c>
      <c r="C174" s="57">
        <v>41.0</v>
      </c>
      <c r="D174" s="58">
        <v>45.0</v>
      </c>
      <c r="E174" s="31">
        <v>294.0</v>
      </c>
      <c r="F174" s="32">
        <v>120.0</v>
      </c>
      <c r="G174" s="5">
        <v>74.0</v>
      </c>
      <c r="H174" s="6">
        <v>122.0</v>
      </c>
      <c r="I174" s="104">
        <f t="shared" si="1"/>
        <v>0.476744186</v>
      </c>
      <c r="J174" s="105">
        <f t="shared" si="2"/>
        <v>0.7101449275</v>
      </c>
      <c r="K174" s="106">
        <f t="shared" si="3"/>
        <v>0.3775510204</v>
      </c>
      <c r="L174" s="107">
        <f t="shared" si="4"/>
        <v>0.67</v>
      </c>
      <c r="M174" s="108">
        <f t="shared" si="5"/>
        <v>0.4078014184</v>
      </c>
      <c r="N174" s="109">
        <f t="shared" si="6"/>
        <v>0.6032786885</v>
      </c>
      <c r="O174" s="119">
        <f t="shared" si="7"/>
        <v>0.5876436782</v>
      </c>
      <c r="P174" s="120">
        <f t="shared" si="8"/>
        <v>0.322</v>
      </c>
      <c r="Q174" s="121">
        <f t="shared" si="9"/>
        <v>0.5780141844</v>
      </c>
      <c r="R174" s="122">
        <f t="shared" si="10"/>
        <v>0.6819672131</v>
      </c>
      <c r="S174" s="120">
        <f t="shared" si="11"/>
        <v>0.6566091954</v>
      </c>
      <c r="T174" s="121">
        <f t="shared" si="12"/>
        <v>0.3376436782</v>
      </c>
      <c r="U174" s="122">
        <f t="shared" si="13"/>
        <v>0.5933908046</v>
      </c>
      <c r="V174" s="123">
        <f t="shared" si="14"/>
        <v>4.813953488</v>
      </c>
      <c r="W174" s="124">
        <f t="shared" si="15"/>
        <v>0.4387755102</v>
      </c>
      <c r="X174" s="125">
        <f t="shared" si="16"/>
        <v>2.112244898</v>
      </c>
      <c r="Y174" s="123">
        <f t="shared" si="17"/>
        <v>2.551020408</v>
      </c>
      <c r="Z174" s="124">
        <f t="shared" si="18"/>
        <v>1.468085106</v>
      </c>
      <c r="AA174" s="125">
        <f t="shared" si="19"/>
        <v>7.093023256</v>
      </c>
      <c r="AB174" s="126">
        <f t="shared" si="20"/>
        <v>0.3967213115</v>
      </c>
      <c r="AC174" s="118"/>
      <c r="AD174" s="118"/>
      <c r="AE174" s="118"/>
    </row>
    <row r="175">
      <c r="A175" s="67">
        <v>174.0</v>
      </c>
      <c r="B175" s="30" t="s">
        <v>192</v>
      </c>
      <c r="C175" s="57">
        <v>41.0</v>
      </c>
      <c r="D175" s="58">
        <v>26.0</v>
      </c>
      <c r="E175" s="31">
        <v>199.0</v>
      </c>
      <c r="F175" s="32">
        <v>60.0</v>
      </c>
      <c r="G175" s="5">
        <v>98.0</v>
      </c>
      <c r="H175" s="6">
        <v>68.0</v>
      </c>
      <c r="I175" s="104">
        <f t="shared" si="1"/>
        <v>0.6119402985</v>
      </c>
      <c r="J175" s="105">
        <f t="shared" si="2"/>
        <v>0.7683397683</v>
      </c>
      <c r="K175" s="106">
        <f t="shared" si="3"/>
        <v>0.5903614458</v>
      </c>
      <c r="L175" s="107">
        <f t="shared" si="4"/>
        <v>0.736196319</v>
      </c>
      <c r="M175" s="108">
        <f t="shared" si="5"/>
        <v>0.5965665236</v>
      </c>
      <c r="N175" s="109">
        <f t="shared" si="6"/>
        <v>0.6988235294</v>
      </c>
      <c r="O175" s="119">
        <f t="shared" si="7"/>
        <v>0.6869918699</v>
      </c>
      <c r="P175" s="120">
        <f t="shared" si="8"/>
        <v>0.3098159509</v>
      </c>
      <c r="Q175" s="121">
        <f t="shared" si="9"/>
        <v>0.4678111588</v>
      </c>
      <c r="R175" s="122">
        <f t="shared" si="10"/>
        <v>0.6282352941</v>
      </c>
      <c r="S175" s="120">
        <f t="shared" si="11"/>
        <v>0.6260162602</v>
      </c>
      <c r="T175" s="121">
        <f t="shared" si="12"/>
        <v>0.4044715447</v>
      </c>
      <c r="U175" s="122">
        <f t="shared" si="13"/>
        <v>0.656504065</v>
      </c>
      <c r="V175" s="123">
        <f t="shared" si="14"/>
        <v>3.865671642</v>
      </c>
      <c r="W175" s="124">
        <f t="shared" si="15"/>
        <v>0.4036144578</v>
      </c>
      <c r="X175" s="125">
        <f t="shared" si="16"/>
        <v>1.560240964</v>
      </c>
      <c r="Y175" s="123">
        <f t="shared" si="17"/>
        <v>1.963855422</v>
      </c>
      <c r="Z175" s="124">
        <f t="shared" si="18"/>
        <v>1.111587983</v>
      </c>
      <c r="AA175" s="125">
        <f t="shared" si="19"/>
        <v>6.343283582</v>
      </c>
      <c r="AB175" s="126">
        <f t="shared" si="20"/>
        <v>0.3011764706</v>
      </c>
      <c r="AC175" s="118"/>
      <c r="AD175" s="118"/>
      <c r="AE175" s="118"/>
    </row>
    <row r="176">
      <c r="A176" s="67">
        <v>175.0</v>
      </c>
      <c r="B176" s="30" t="s">
        <v>193</v>
      </c>
      <c r="C176" s="57">
        <v>55.0</v>
      </c>
      <c r="D176" s="58">
        <v>66.0</v>
      </c>
      <c r="E176" s="31">
        <v>375.0</v>
      </c>
      <c r="F176" s="32">
        <v>170.0</v>
      </c>
      <c r="G176" s="5">
        <v>147.0</v>
      </c>
      <c r="H176" s="6">
        <v>143.0</v>
      </c>
      <c r="I176" s="104">
        <f t="shared" si="1"/>
        <v>0.4545454545</v>
      </c>
      <c r="J176" s="105">
        <f t="shared" si="2"/>
        <v>0.6880733945</v>
      </c>
      <c r="K176" s="106">
        <f t="shared" si="3"/>
        <v>0.5068965517</v>
      </c>
      <c r="L176" s="107">
        <f t="shared" si="4"/>
        <v>0.6456456456</v>
      </c>
      <c r="M176" s="108">
        <f t="shared" si="5"/>
        <v>0.4914841849</v>
      </c>
      <c r="N176" s="109">
        <f t="shared" si="6"/>
        <v>0.6251497006</v>
      </c>
      <c r="O176" s="119">
        <f t="shared" si="7"/>
        <v>0.6035564854</v>
      </c>
      <c r="P176" s="120">
        <f t="shared" si="8"/>
        <v>0.3378378378</v>
      </c>
      <c r="Q176" s="121">
        <f t="shared" si="9"/>
        <v>0.4817518248</v>
      </c>
      <c r="R176" s="122">
        <f t="shared" si="10"/>
        <v>0.6203592814</v>
      </c>
      <c r="S176" s="120">
        <f t="shared" si="11"/>
        <v>0.5993723849</v>
      </c>
      <c r="T176" s="121">
        <f t="shared" si="12"/>
        <v>0.3891213389</v>
      </c>
      <c r="U176" s="122">
        <f t="shared" si="13"/>
        <v>0.6150627615</v>
      </c>
      <c r="V176" s="123">
        <f t="shared" si="14"/>
        <v>4.504132231</v>
      </c>
      <c r="W176" s="124">
        <f t="shared" si="15"/>
        <v>0.4172413793</v>
      </c>
      <c r="X176" s="125">
        <f t="shared" si="16"/>
        <v>1.879310345</v>
      </c>
      <c r="Y176" s="123">
        <f t="shared" si="17"/>
        <v>2.296551724</v>
      </c>
      <c r="Z176" s="124">
        <f t="shared" si="18"/>
        <v>1.326034063</v>
      </c>
      <c r="AA176" s="125">
        <f t="shared" si="19"/>
        <v>6.900826446</v>
      </c>
      <c r="AB176" s="126">
        <f t="shared" si="20"/>
        <v>0.3748502994</v>
      </c>
      <c r="AC176" s="118"/>
      <c r="AD176" s="118"/>
      <c r="AE176" s="118"/>
    </row>
    <row r="177">
      <c r="A177" s="67">
        <v>176.0</v>
      </c>
      <c r="B177" s="30" t="s">
        <v>194</v>
      </c>
      <c r="C177" s="57">
        <v>91.0</v>
      </c>
      <c r="D177" s="58">
        <v>70.0</v>
      </c>
      <c r="E177" s="31">
        <v>528.0</v>
      </c>
      <c r="F177" s="32">
        <v>203.0</v>
      </c>
      <c r="G177" s="5">
        <v>227.0</v>
      </c>
      <c r="H177" s="6">
        <v>196.0</v>
      </c>
      <c r="I177" s="104">
        <f t="shared" si="1"/>
        <v>0.5652173913</v>
      </c>
      <c r="J177" s="105">
        <f t="shared" si="2"/>
        <v>0.7222982216</v>
      </c>
      <c r="K177" s="106">
        <f t="shared" si="3"/>
        <v>0.536643026</v>
      </c>
      <c r="L177" s="107">
        <f t="shared" si="4"/>
        <v>0.6939461883</v>
      </c>
      <c r="M177" s="108">
        <f t="shared" si="5"/>
        <v>0.5445205479</v>
      </c>
      <c r="N177" s="109">
        <f t="shared" si="6"/>
        <v>0.6542461005</v>
      </c>
      <c r="O177" s="119">
        <f t="shared" si="7"/>
        <v>0.6433460076</v>
      </c>
      <c r="P177" s="120">
        <f t="shared" si="8"/>
        <v>0.3295964126</v>
      </c>
      <c r="Q177" s="121">
        <f t="shared" si="9"/>
        <v>0.4914383562</v>
      </c>
      <c r="R177" s="122">
        <f t="shared" si="10"/>
        <v>0.6273830156</v>
      </c>
      <c r="S177" s="120">
        <f t="shared" si="11"/>
        <v>0.6197718631</v>
      </c>
      <c r="T177" s="121">
        <f t="shared" si="12"/>
        <v>0.3961977186</v>
      </c>
      <c r="U177" s="122">
        <f t="shared" si="13"/>
        <v>0.6273764259</v>
      </c>
      <c r="V177" s="123">
        <f t="shared" si="14"/>
        <v>4.540372671</v>
      </c>
      <c r="W177" s="124">
        <f t="shared" si="15"/>
        <v>0.3806146572</v>
      </c>
      <c r="X177" s="125">
        <f t="shared" si="16"/>
        <v>1.728132388</v>
      </c>
      <c r="Y177" s="123">
        <f t="shared" si="17"/>
        <v>2.108747045</v>
      </c>
      <c r="Z177" s="124">
        <f t="shared" si="18"/>
        <v>1.251712329</v>
      </c>
      <c r="AA177" s="125">
        <f t="shared" si="19"/>
        <v>7.167701863</v>
      </c>
      <c r="AB177" s="126">
        <f t="shared" si="20"/>
        <v>0.3457538995</v>
      </c>
      <c r="AC177" s="118"/>
      <c r="AD177" s="118"/>
      <c r="AE177" s="118"/>
    </row>
    <row r="178">
      <c r="A178" s="67">
        <v>177.0</v>
      </c>
      <c r="B178" s="30" t="s">
        <v>195</v>
      </c>
      <c r="C178" s="57">
        <v>45.0</v>
      </c>
      <c r="D178" s="58">
        <v>28.0</v>
      </c>
      <c r="E178" s="31">
        <v>180.0</v>
      </c>
      <c r="F178" s="32">
        <v>51.0</v>
      </c>
      <c r="G178" s="5">
        <v>72.0</v>
      </c>
      <c r="H178" s="6">
        <v>46.0</v>
      </c>
      <c r="I178" s="104">
        <f t="shared" si="1"/>
        <v>0.6164383562</v>
      </c>
      <c r="J178" s="105">
        <f t="shared" si="2"/>
        <v>0.7792207792</v>
      </c>
      <c r="K178" s="106">
        <f t="shared" si="3"/>
        <v>0.6101694915</v>
      </c>
      <c r="L178" s="107">
        <f t="shared" si="4"/>
        <v>0.7401315789</v>
      </c>
      <c r="M178" s="108">
        <f t="shared" si="5"/>
        <v>0.612565445</v>
      </c>
      <c r="N178" s="109">
        <f t="shared" si="6"/>
        <v>0.7220630372</v>
      </c>
      <c r="O178" s="119">
        <f t="shared" si="7"/>
        <v>0.7037914692</v>
      </c>
      <c r="P178" s="120">
        <f t="shared" si="8"/>
        <v>0.3157894737</v>
      </c>
      <c r="Q178" s="121">
        <f t="shared" si="9"/>
        <v>0.4764397906</v>
      </c>
      <c r="R178" s="122">
        <f t="shared" si="10"/>
        <v>0.6475644699</v>
      </c>
      <c r="S178" s="120">
        <f t="shared" si="11"/>
        <v>0.6421800948</v>
      </c>
      <c r="T178" s="121">
        <f t="shared" si="12"/>
        <v>0.3981042654</v>
      </c>
      <c r="U178" s="122">
        <f t="shared" si="13"/>
        <v>0.663507109</v>
      </c>
      <c r="V178" s="123">
        <f t="shared" si="14"/>
        <v>3.164383562</v>
      </c>
      <c r="W178" s="124">
        <f t="shared" si="15"/>
        <v>0.6186440678</v>
      </c>
      <c r="X178" s="125">
        <f t="shared" si="16"/>
        <v>1.957627119</v>
      </c>
      <c r="Y178" s="123">
        <f t="shared" si="17"/>
        <v>2.576271186</v>
      </c>
      <c r="Z178" s="124">
        <f t="shared" si="18"/>
        <v>1.209424084</v>
      </c>
      <c r="AA178" s="125">
        <f t="shared" si="19"/>
        <v>4.780821918</v>
      </c>
      <c r="AB178" s="126">
        <f t="shared" si="20"/>
        <v>0.2779369628</v>
      </c>
      <c r="AC178" s="118"/>
      <c r="AD178" s="118"/>
      <c r="AE178" s="118"/>
    </row>
    <row r="179">
      <c r="A179" s="67">
        <v>178.0</v>
      </c>
      <c r="B179" s="30" t="s">
        <v>196</v>
      </c>
      <c r="C179" s="57">
        <v>64.0</v>
      </c>
      <c r="D179" s="58">
        <v>60.0</v>
      </c>
      <c r="E179" s="31">
        <v>314.0</v>
      </c>
      <c r="F179" s="32">
        <v>122.0</v>
      </c>
      <c r="G179" s="5">
        <v>179.0</v>
      </c>
      <c r="H179" s="6">
        <v>125.0</v>
      </c>
      <c r="I179" s="104">
        <f t="shared" si="1"/>
        <v>0.5161290323</v>
      </c>
      <c r="J179" s="105">
        <f t="shared" si="2"/>
        <v>0.7201834862</v>
      </c>
      <c r="K179" s="106">
        <f t="shared" si="3"/>
        <v>0.5888157895</v>
      </c>
      <c r="L179" s="107">
        <f t="shared" si="4"/>
        <v>0.675</v>
      </c>
      <c r="M179" s="108">
        <f t="shared" si="5"/>
        <v>0.5677570093</v>
      </c>
      <c r="N179" s="109">
        <f t="shared" si="6"/>
        <v>0.6662162162</v>
      </c>
      <c r="O179" s="119">
        <f t="shared" si="7"/>
        <v>0.6446759259</v>
      </c>
      <c r="P179" s="120">
        <f t="shared" si="8"/>
        <v>0.3321428571</v>
      </c>
      <c r="Q179" s="121">
        <f t="shared" si="9"/>
        <v>0.441588785</v>
      </c>
      <c r="R179" s="122">
        <f t="shared" si="10"/>
        <v>0.5932432432</v>
      </c>
      <c r="S179" s="120">
        <f t="shared" si="11"/>
        <v>0.5821759259</v>
      </c>
      <c r="T179" s="121">
        <f t="shared" si="12"/>
        <v>0.4224537037</v>
      </c>
      <c r="U179" s="122">
        <f t="shared" si="13"/>
        <v>0.6400462963</v>
      </c>
      <c r="V179" s="123">
        <f t="shared" si="14"/>
        <v>3.516129032</v>
      </c>
      <c r="W179" s="124">
        <f t="shared" si="15"/>
        <v>0.4078947368</v>
      </c>
      <c r="X179" s="125">
        <f t="shared" si="16"/>
        <v>1.434210526</v>
      </c>
      <c r="Y179" s="123">
        <f t="shared" si="17"/>
        <v>1.842105263</v>
      </c>
      <c r="Z179" s="124">
        <f t="shared" si="18"/>
        <v>1.018691589</v>
      </c>
      <c r="AA179" s="125">
        <f t="shared" si="19"/>
        <v>5.967741935</v>
      </c>
      <c r="AB179" s="126">
        <f t="shared" si="20"/>
        <v>0.3337837838</v>
      </c>
      <c r="AC179" s="118"/>
      <c r="AD179" s="118"/>
      <c r="AE179" s="118"/>
    </row>
    <row r="180">
      <c r="A180" s="67">
        <v>179.0</v>
      </c>
      <c r="B180" s="30" t="s">
        <v>197</v>
      </c>
      <c r="C180" s="57">
        <v>24.0</v>
      </c>
      <c r="D180" s="58">
        <v>3.0</v>
      </c>
      <c r="E180" s="31">
        <v>75.0</v>
      </c>
      <c r="F180" s="32">
        <v>9.0</v>
      </c>
      <c r="G180" s="5">
        <v>31.0</v>
      </c>
      <c r="H180" s="6">
        <v>10.0</v>
      </c>
      <c r="I180" s="104">
        <f t="shared" si="1"/>
        <v>0.8888888889</v>
      </c>
      <c r="J180" s="105">
        <f t="shared" si="2"/>
        <v>0.8928571429</v>
      </c>
      <c r="K180" s="106">
        <f t="shared" si="3"/>
        <v>0.756097561</v>
      </c>
      <c r="L180" s="107">
        <f t="shared" si="4"/>
        <v>0.8918918919</v>
      </c>
      <c r="M180" s="108">
        <f t="shared" si="5"/>
        <v>0.8088235294</v>
      </c>
      <c r="N180" s="109">
        <f t="shared" si="6"/>
        <v>0.848</v>
      </c>
      <c r="O180" s="119">
        <f t="shared" si="7"/>
        <v>0.8552631579</v>
      </c>
      <c r="P180" s="120">
        <f t="shared" si="8"/>
        <v>0.2972972973</v>
      </c>
      <c r="Q180" s="121">
        <f t="shared" si="9"/>
        <v>0.5</v>
      </c>
      <c r="R180" s="122">
        <f t="shared" si="10"/>
        <v>0.68</v>
      </c>
      <c r="S180" s="120">
        <f t="shared" si="11"/>
        <v>0.7171052632</v>
      </c>
      <c r="T180" s="121">
        <f t="shared" si="12"/>
        <v>0.4210526316</v>
      </c>
      <c r="U180" s="122">
        <f t="shared" si="13"/>
        <v>0.7171052632</v>
      </c>
      <c r="V180" s="123">
        <f t="shared" si="14"/>
        <v>3.111111111</v>
      </c>
      <c r="W180" s="124">
        <f t="shared" si="15"/>
        <v>0.6585365854</v>
      </c>
      <c r="X180" s="125">
        <f t="shared" si="16"/>
        <v>2.048780488</v>
      </c>
      <c r="Y180" s="123">
        <f t="shared" si="17"/>
        <v>2.707317073</v>
      </c>
      <c r="Z180" s="124">
        <f t="shared" si="18"/>
        <v>1.235294118</v>
      </c>
      <c r="AA180" s="125">
        <f t="shared" si="19"/>
        <v>4.62962963</v>
      </c>
      <c r="AB180" s="126">
        <f t="shared" si="20"/>
        <v>0.152</v>
      </c>
      <c r="AC180" s="118"/>
      <c r="AD180" s="118"/>
      <c r="AE180" s="118"/>
    </row>
    <row r="181">
      <c r="A181" s="67">
        <v>180.0</v>
      </c>
      <c r="B181" s="30" t="s">
        <v>198</v>
      </c>
      <c r="C181" s="57">
        <v>31.0</v>
      </c>
      <c r="D181" s="58">
        <v>36.0</v>
      </c>
      <c r="E181" s="31">
        <v>217.0</v>
      </c>
      <c r="F181" s="32">
        <v>77.0</v>
      </c>
      <c r="G181" s="5">
        <v>86.0</v>
      </c>
      <c r="H181" s="6">
        <v>99.0</v>
      </c>
      <c r="I181" s="104">
        <f t="shared" si="1"/>
        <v>0.4626865672</v>
      </c>
      <c r="J181" s="105">
        <f t="shared" si="2"/>
        <v>0.7380952381</v>
      </c>
      <c r="K181" s="106">
        <f t="shared" si="3"/>
        <v>0.4648648649</v>
      </c>
      <c r="L181" s="107">
        <f t="shared" si="4"/>
        <v>0.6869806094</v>
      </c>
      <c r="M181" s="108">
        <f t="shared" si="5"/>
        <v>0.4642857143</v>
      </c>
      <c r="N181" s="109">
        <f t="shared" si="6"/>
        <v>0.6325678497</v>
      </c>
      <c r="O181" s="119">
        <f t="shared" si="7"/>
        <v>0.6117216117</v>
      </c>
      <c r="P181" s="120">
        <f t="shared" si="8"/>
        <v>0.2991689751</v>
      </c>
      <c r="Q181" s="121">
        <f t="shared" si="9"/>
        <v>0.5158730159</v>
      </c>
      <c r="R181" s="122">
        <f t="shared" si="10"/>
        <v>0.6597077244</v>
      </c>
      <c r="S181" s="120">
        <f t="shared" si="11"/>
        <v>0.6355311355</v>
      </c>
      <c r="T181" s="121">
        <f t="shared" si="12"/>
        <v>0.3553113553</v>
      </c>
      <c r="U181" s="122">
        <f t="shared" si="13"/>
        <v>0.6208791209</v>
      </c>
      <c r="V181" s="123">
        <f t="shared" si="14"/>
        <v>4.388059701</v>
      </c>
      <c r="W181" s="124">
        <f t="shared" si="15"/>
        <v>0.3621621622</v>
      </c>
      <c r="X181" s="125">
        <f t="shared" si="16"/>
        <v>1.589189189</v>
      </c>
      <c r="Y181" s="123">
        <f t="shared" si="17"/>
        <v>1.951351351</v>
      </c>
      <c r="Z181" s="124">
        <f t="shared" si="18"/>
        <v>1.166666667</v>
      </c>
      <c r="AA181" s="125">
        <f t="shared" si="19"/>
        <v>7.149253731</v>
      </c>
      <c r="AB181" s="126">
        <f t="shared" si="20"/>
        <v>0.3674321503</v>
      </c>
      <c r="AC181" s="118"/>
      <c r="AD181" s="118"/>
      <c r="AE181" s="118"/>
    </row>
    <row r="182">
      <c r="A182" s="67">
        <v>181.0</v>
      </c>
      <c r="B182" s="30" t="s">
        <v>199</v>
      </c>
      <c r="C182" s="57">
        <v>26.0</v>
      </c>
      <c r="D182" s="58">
        <v>15.0</v>
      </c>
      <c r="E182" s="31">
        <v>146.0</v>
      </c>
      <c r="F182" s="32">
        <v>53.0</v>
      </c>
      <c r="G182" s="5">
        <v>63.0</v>
      </c>
      <c r="H182" s="6">
        <v>44.0</v>
      </c>
      <c r="I182" s="104">
        <f t="shared" si="1"/>
        <v>0.6341463415</v>
      </c>
      <c r="J182" s="105">
        <f t="shared" si="2"/>
        <v>0.7336683417</v>
      </c>
      <c r="K182" s="106">
        <f t="shared" si="3"/>
        <v>0.5887850467</v>
      </c>
      <c r="L182" s="107">
        <f t="shared" si="4"/>
        <v>0.7166666667</v>
      </c>
      <c r="M182" s="108">
        <f t="shared" si="5"/>
        <v>0.6013513514</v>
      </c>
      <c r="N182" s="109">
        <f t="shared" si="6"/>
        <v>0.6830065359</v>
      </c>
      <c r="O182" s="119">
        <f t="shared" si="7"/>
        <v>0.6772334294</v>
      </c>
      <c r="P182" s="120">
        <f t="shared" si="8"/>
        <v>0.3291666667</v>
      </c>
      <c r="Q182" s="121">
        <f t="shared" si="9"/>
        <v>0.472972973</v>
      </c>
      <c r="R182" s="122">
        <f t="shared" si="10"/>
        <v>0.6209150327</v>
      </c>
      <c r="S182" s="120">
        <f t="shared" si="11"/>
        <v>0.6224783862</v>
      </c>
      <c r="T182" s="121">
        <f t="shared" si="12"/>
        <v>0.409221902</v>
      </c>
      <c r="U182" s="122">
        <f t="shared" si="13"/>
        <v>0.6455331412</v>
      </c>
      <c r="V182" s="123">
        <f t="shared" si="14"/>
        <v>4.853658537</v>
      </c>
      <c r="W182" s="124">
        <f t="shared" si="15"/>
        <v>0.3831775701</v>
      </c>
      <c r="X182" s="125">
        <f t="shared" si="16"/>
        <v>1.859813084</v>
      </c>
      <c r="Y182" s="123">
        <f t="shared" si="17"/>
        <v>2.242990654</v>
      </c>
      <c r="Z182" s="124">
        <f t="shared" si="18"/>
        <v>1.344594595</v>
      </c>
      <c r="AA182" s="125">
        <f t="shared" si="19"/>
        <v>7.463414634</v>
      </c>
      <c r="AB182" s="126">
        <f t="shared" si="20"/>
        <v>0.3169934641</v>
      </c>
      <c r="AC182" s="118"/>
      <c r="AD182" s="118"/>
      <c r="AE182" s="118"/>
    </row>
    <row r="183">
      <c r="A183" s="67">
        <v>182.0</v>
      </c>
      <c r="B183" s="30" t="s">
        <v>200</v>
      </c>
      <c r="C183" s="57">
        <v>41.0</v>
      </c>
      <c r="D183" s="58">
        <v>41.0</v>
      </c>
      <c r="E183" s="31">
        <v>300.0</v>
      </c>
      <c r="F183" s="32">
        <v>113.0</v>
      </c>
      <c r="G183" s="5">
        <v>144.0</v>
      </c>
      <c r="H183" s="6">
        <v>148.0</v>
      </c>
      <c r="I183" s="104">
        <f t="shared" si="1"/>
        <v>0.5</v>
      </c>
      <c r="J183" s="105">
        <f t="shared" si="2"/>
        <v>0.7263922518</v>
      </c>
      <c r="K183" s="106">
        <f t="shared" si="3"/>
        <v>0.4931506849</v>
      </c>
      <c r="L183" s="107">
        <f t="shared" si="4"/>
        <v>0.6888888889</v>
      </c>
      <c r="M183" s="108">
        <f t="shared" si="5"/>
        <v>0.4946524064</v>
      </c>
      <c r="N183" s="109">
        <f t="shared" si="6"/>
        <v>0.629787234</v>
      </c>
      <c r="O183" s="119">
        <f t="shared" si="7"/>
        <v>0.6162642948</v>
      </c>
      <c r="P183" s="120">
        <f t="shared" si="8"/>
        <v>0.3111111111</v>
      </c>
      <c r="Q183" s="121">
        <f t="shared" si="9"/>
        <v>0.5053475936</v>
      </c>
      <c r="R183" s="122">
        <f t="shared" si="10"/>
        <v>0.6354609929</v>
      </c>
      <c r="S183" s="120">
        <f t="shared" si="11"/>
        <v>0.6213468869</v>
      </c>
      <c r="T183" s="121">
        <f t="shared" si="12"/>
        <v>0.3786531131</v>
      </c>
      <c r="U183" s="122">
        <f t="shared" si="13"/>
        <v>0.6162642948</v>
      </c>
      <c r="V183" s="123">
        <f t="shared" si="14"/>
        <v>5.036585366</v>
      </c>
      <c r="W183" s="124">
        <f t="shared" si="15"/>
        <v>0.2808219178</v>
      </c>
      <c r="X183" s="125">
        <f t="shared" si="16"/>
        <v>1.414383562</v>
      </c>
      <c r="Y183" s="123">
        <f t="shared" si="17"/>
        <v>1.695205479</v>
      </c>
      <c r="Z183" s="124">
        <f t="shared" si="18"/>
        <v>1.104278075</v>
      </c>
      <c r="AA183" s="125">
        <f t="shared" si="19"/>
        <v>8.597560976</v>
      </c>
      <c r="AB183" s="126">
        <f t="shared" si="20"/>
        <v>0.370212766</v>
      </c>
      <c r="AC183" s="118"/>
      <c r="AD183" s="118"/>
      <c r="AE183" s="118"/>
    </row>
    <row r="184">
      <c r="A184" s="67">
        <v>183.0</v>
      </c>
      <c r="B184" s="30" t="s">
        <v>201</v>
      </c>
      <c r="C184" s="57">
        <v>49.0</v>
      </c>
      <c r="D184" s="58">
        <v>39.0</v>
      </c>
      <c r="E184" s="31">
        <v>383.0</v>
      </c>
      <c r="F184" s="32">
        <v>152.0</v>
      </c>
      <c r="G184" s="5">
        <v>167.0</v>
      </c>
      <c r="H184" s="6">
        <v>176.0</v>
      </c>
      <c r="I184" s="104">
        <f t="shared" si="1"/>
        <v>0.5568181818</v>
      </c>
      <c r="J184" s="105">
        <f t="shared" si="2"/>
        <v>0.7158878505</v>
      </c>
      <c r="K184" s="106">
        <f t="shared" si="3"/>
        <v>0.4868804665</v>
      </c>
      <c r="L184" s="107">
        <f t="shared" si="4"/>
        <v>0.6934189406</v>
      </c>
      <c r="M184" s="108">
        <f t="shared" si="5"/>
        <v>0.5011600928</v>
      </c>
      <c r="N184" s="109">
        <f t="shared" si="6"/>
        <v>0.6264236902</v>
      </c>
      <c r="O184" s="119">
        <f t="shared" si="7"/>
        <v>0.6200828157</v>
      </c>
      <c r="P184" s="120">
        <f t="shared" si="8"/>
        <v>0.3226324238</v>
      </c>
      <c r="Q184" s="121">
        <f t="shared" si="9"/>
        <v>0.5220417633</v>
      </c>
      <c r="R184" s="122">
        <f t="shared" si="10"/>
        <v>0.6366742597</v>
      </c>
      <c r="S184" s="120">
        <f t="shared" si="11"/>
        <v>0.6293995859</v>
      </c>
      <c r="T184" s="121">
        <f t="shared" si="12"/>
        <v>0.380952381</v>
      </c>
      <c r="U184" s="122">
        <f t="shared" si="13"/>
        <v>0.6097308489</v>
      </c>
      <c r="V184" s="123">
        <f t="shared" si="14"/>
        <v>6.079545455</v>
      </c>
      <c r="W184" s="124">
        <f t="shared" si="15"/>
        <v>0.2565597668</v>
      </c>
      <c r="X184" s="125">
        <f t="shared" si="16"/>
        <v>1.559766764</v>
      </c>
      <c r="Y184" s="123">
        <f t="shared" si="17"/>
        <v>1.816326531</v>
      </c>
      <c r="Z184" s="124">
        <f t="shared" si="18"/>
        <v>1.241299304</v>
      </c>
      <c r="AA184" s="125">
        <f t="shared" si="19"/>
        <v>9.977272727</v>
      </c>
      <c r="AB184" s="126">
        <f t="shared" si="20"/>
        <v>0.3735763098</v>
      </c>
      <c r="AC184" s="118"/>
      <c r="AD184" s="118"/>
      <c r="AE184" s="118"/>
    </row>
    <row r="185">
      <c r="A185" s="67">
        <v>184.0</v>
      </c>
      <c r="B185" s="30" t="s">
        <v>202</v>
      </c>
      <c r="C185" s="57">
        <v>8.0</v>
      </c>
      <c r="D185" s="58">
        <v>21.0</v>
      </c>
      <c r="E185" s="31">
        <v>115.0</v>
      </c>
      <c r="F185" s="32">
        <v>41.0</v>
      </c>
      <c r="G185" s="5">
        <v>46.0</v>
      </c>
      <c r="H185" s="6">
        <v>74.0</v>
      </c>
      <c r="I185" s="104">
        <f t="shared" si="1"/>
        <v>0.275862069</v>
      </c>
      <c r="J185" s="105">
        <f t="shared" si="2"/>
        <v>0.7371794872</v>
      </c>
      <c r="K185" s="106">
        <f t="shared" si="3"/>
        <v>0.3833333333</v>
      </c>
      <c r="L185" s="107">
        <f t="shared" si="4"/>
        <v>0.6648648649</v>
      </c>
      <c r="M185" s="108">
        <f t="shared" si="5"/>
        <v>0.3624161074</v>
      </c>
      <c r="N185" s="109">
        <f t="shared" si="6"/>
        <v>0.5833333333</v>
      </c>
      <c r="O185" s="119">
        <f t="shared" si="7"/>
        <v>0.5540983607</v>
      </c>
      <c r="P185" s="120">
        <f t="shared" si="8"/>
        <v>0.2648648649</v>
      </c>
      <c r="Q185" s="121">
        <f t="shared" si="9"/>
        <v>0.5503355705</v>
      </c>
      <c r="R185" s="122">
        <f t="shared" si="10"/>
        <v>0.6847826087</v>
      </c>
      <c r="S185" s="120">
        <f t="shared" si="11"/>
        <v>0.6459016393</v>
      </c>
      <c r="T185" s="121">
        <f t="shared" si="12"/>
        <v>0.3114754098</v>
      </c>
      <c r="U185" s="122">
        <f t="shared" si="13"/>
        <v>0.5967213115</v>
      </c>
      <c r="V185" s="123">
        <f t="shared" si="14"/>
        <v>5.379310345</v>
      </c>
      <c r="W185" s="124">
        <f t="shared" si="15"/>
        <v>0.2416666667</v>
      </c>
      <c r="X185" s="125">
        <f t="shared" si="16"/>
        <v>1.3</v>
      </c>
      <c r="Y185" s="123">
        <f t="shared" si="17"/>
        <v>1.541666667</v>
      </c>
      <c r="Z185" s="124">
        <f t="shared" si="18"/>
        <v>1.046979866</v>
      </c>
      <c r="AA185" s="125">
        <f t="shared" si="19"/>
        <v>9.517241379</v>
      </c>
      <c r="AB185" s="126">
        <f t="shared" si="20"/>
        <v>0.4166666667</v>
      </c>
      <c r="AC185" s="118"/>
      <c r="AD185" s="118"/>
      <c r="AE185" s="118"/>
    </row>
    <row r="186">
      <c r="A186" s="67">
        <v>185.0</v>
      </c>
      <c r="B186" s="30" t="s">
        <v>203</v>
      </c>
      <c r="C186" s="57">
        <v>30.0</v>
      </c>
      <c r="D186" s="58">
        <v>39.0</v>
      </c>
      <c r="E186" s="31">
        <v>245.0</v>
      </c>
      <c r="F186" s="32">
        <v>75.0</v>
      </c>
      <c r="G186" s="5">
        <v>79.0</v>
      </c>
      <c r="H186" s="6">
        <v>96.0</v>
      </c>
      <c r="I186" s="104">
        <f t="shared" si="1"/>
        <v>0.4347826087</v>
      </c>
      <c r="J186" s="105">
        <f t="shared" si="2"/>
        <v>0.765625</v>
      </c>
      <c r="K186" s="106">
        <f t="shared" si="3"/>
        <v>0.4514285714</v>
      </c>
      <c r="L186" s="107">
        <f t="shared" si="4"/>
        <v>0.706940874</v>
      </c>
      <c r="M186" s="108">
        <f t="shared" si="5"/>
        <v>0.4467213115</v>
      </c>
      <c r="N186" s="109">
        <f t="shared" si="6"/>
        <v>0.6545454545</v>
      </c>
      <c r="O186" s="119">
        <f t="shared" si="7"/>
        <v>0.6276595745</v>
      </c>
      <c r="P186" s="120">
        <f t="shared" si="8"/>
        <v>0.2699228792</v>
      </c>
      <c r="Q186" s="121">
        <f t="shared" si="9"/>
        <v>0.5163934426</v>
      </c>
      <c r="R186" s="122">
        <f t="shared" si="10"/>
        <v>0.6888888889</v>
      </c>
      <c r="S186" s="120">
        <f t="shared" si="11"/>
        <v>0.6578014184</v>
      </c>
      <c r="T186" s="121">
        <f t="shared" si="12"/>
        <v>0.3262411348</v>
      </c>
      <c r="U186" s="122">
        <f t="shared" si="13"/>
        <v>0.6436170213</v>
      </c>
      <c r="V186" s="123">
        <f t="shared" si="14"/>
        <v>4.637681159</v>
      </c>
      <c r="W186" s="124">
        <f t="shared" si="15"/>
        <v>0.3942857143</v>
      </c>
      <c r="X186" s="125">
        <f t="shared" si="16"/>
        <v>1.828571429</v>
      </c>
      <c r="Y186" s="123">
        <f t="shared" si="17"/>
        <v>2.222857143</v>
      </c>
      <c r="Z186" s="124">
        <f t="shared" si="18"/>
        <v>1.31147541</v>
      </c>
      <c r="AA186" s="125">
        <f t="shared" si="19"/>
        <v>7.173913043</v>
      </c>
      <c r="AB186" s="126">
        <f t="shared" si="20"/>
        <v>0.3454545455</v>
      </c>
      <c r="AC186" s="118"/>
      <c r="AD186" s="118"/>
      <c r="AE186" s="118"/>
    </row>
    <row r="187">
      <c r="A187" s="67">
        <v>186.0</v>
      </c>
      <c r="B187" s="30" t="s">
        <v>204</v>
      </c>
      <c r="C187" s="57">
        <v>13.0</v>
      </c>
      <c r="D187" s="58">
        <v>54.0</v>
      </c>
      <c r="E187" s="31">
        <v>205.0</v>
      </c>
      <c r="F187" s="32">
        <v>114.0</v>
      </c>
      <c r="G187" s="5">
        <v>74.0</v>
      </c>
      <c r="H187" s="6">
        <v>133.0</v>
      </c>
      <c r="I187" s="104">
        <f t="shared" si="1"/>
        <v>0.1940298507</v>
      </c>
      <c r="J187" s="105">
        <f t="shared" si="2"/>
        <v>0.6426332288</v>
      </c>
      <c r="K187" s="106">
        <f t="shared" si="3"/>
        <v>0.3574879227</v>
      </c>
      <c r="L187" s="107">
        <f t="shared" si="4"/>
        <v>0.5647668394</v>
      </c>
      <c r="M187" s="108">
        <f t="shared" si="5"/>
        <v>0.3175182482</v>
      </c>
      <c r="N187" s="109">
        <f t="shared" si="6"/>
        <v>0.530418251</v>
      </c>
      <c r="O187" s="119">
        <f t="shared" si="7"/>
        <v>0.4924114671</v>
      </c>
      <c r="P187" s="120">
        <f t="shared" si="8"/>
        <v>0.329015544</v>
      </c>
      <c r="Q187" s="121">
        <f t="shared" si="9"/>
        <v>0.5328467153</v>
      </c>
      <c r="R187" s="122">
        <f t="shared" si="10"/>
        <v>0.6425855513</v>
      </c>
      <c r="S187" s="120">
        <f t="shared" si="11"/>
        <v>0.5919055649</v>
      </c>
      <c r="T187" s="121">
        <f t="shared" si="12"/>
        <v>0.3389544688</v>
      </c>
      <c r="U187" s="122">
        <f t="shared" si="13"/>
        <v>0.5615514334</v>
      </c>
      <c r="V187" s="123">
        <f t="shared" si="14"/>
        <v>4.76119403</v>
      </c>
      <c r="W187" s="124">
        <f t="shared" si="15"/>
        <v>0.3236714976</v>
      </c>
      <c r="X187" s="125">
        <f t="shared" si="16"/>
        <v>1.541062802</v>
      </c>
      <c r="Y187" s="123">
        <f t="shared" si="17"/>
        <v>1.8647343</v>
      </c>
      <c r="Z187" s="124">
        <f t="shared" si="18"/>
        <v>1.164233577</v>
      </c>
      <c r="AA187" s="125">
        <f t="shared" si="19"/>
        <v>7.850746269</v>
      </c>
      <c r="AB187" s="126">
        <f t="shared" si="20"/>
        <v>0.469581749</v>
      </c>
      <c r="AC187" s="118"/>
      <c r="AD187" s="118"/>
      <c r="AE187" s="118"/>
    </row>
    <row r="188">
      <c r="A188" s="67">
        <v>187.0</v>
      </c>
      <c r="B188" s="30" t="s">
        <v>205</v>
      </c>
      <c r="C188" s="57">
        <v>21.0</v>
      </c>
      <c r="D188" s="58">
        <v>49.0</v>
      </c>
      <c r="E188" s="31">
        <v>248.0</v>
      </c>
      <c r="F188" s="32">
        <v>97.0</v>
      </c>
      <c r="G188" s="5">
        <v>108.0</v>
      </c>
      <c r="H188" s="6">
        <v>155.0</v>
      </c>
      <c r="I188" s="104">
        <f t="shared" si="1"/>
        <v>0.3</v>
      </c>
      <c r="J188" s="105">
        <f t="shared" si="2"/>
        <v>0.7188405797</v>
      </c>
      <c r="K188" s="106">
        <f t="shared" si="3"/>
        <v>0.4106463878</v>
      </c>
      <c r="L188" s="107">
        <f t="shared" si="4"/>
        <v>0.6481927711</v>
      </c>
      <c r="M188" s="108">
        <f t="shared" si="5"/>
        <v>0.3873873874</v>
      </c>
      <c r="N188" s="109">
        <f t="shared" si="6"/>
        <v>0.5855263158</v>
      </c>
      <c r="O188" s="119">
        <f t="shared" si="7"/>
        <v>0.5560471976</v>
      </c>
      <c r="P188" s="120">
        <f t="shared" si="8"/>
        <v>0.2843373494</v>
      </c>
      <c r="Q188" s="121">
        <f t="shared" si="9"/>
        <v>0.5285285285</v>
      </c>
      <c r="R188" s="122">
        <f t="shared" si="10"/>
        <v>0.6628289474</v>
      </c>
      <c r="S188" s="120">
        <f t="shared" si="11"/>
        <v>0.6253687316</v>
      </c>
      <c r="T188" s="121">
        <f t="shared" si="12"/>
        <v>0.3333333333</v>
      </c>
      <c r="U188" s="122">
        <f t="shared" si="13"/>
        <v>0.5973451327</v>
      </c>
      <c r="V188" s="123">
        <f t="shared" si="14"/>
        <v>4.928571429</v>
      </c>
      <c r="W188" s="124">
        <f t="shared" si="15"/>
        <v>0.2661596958</v>
      </c>
      <c r="X188" s="125">
        <f t="shared" si="16"/>
        <v>1.311787072</v>
      </c>
      <c r="Y188" s="123">
        <f t="shared" si="17"/>
        <v>1.577946768</v>
      </c>
      <c r="Z188" s="124">
        <f t="shared" si="18"/>
        <v>1.036036036</v>
      </c>
      <c r="AA188" s="125">
        <f t="shared" si="19"/>
        <v>8.685714286</v>
      </c>
      <c r="AB188" s="126">
        <f t="shared" si="20"/>
        <v>0.4144736842</v>
      </c>
      <c r="AC188" s="118"/>
      <c r="AD188" s="118"/>
      <c r="AE188" s="118"/>
    </row>
    <row r="189">
      <c r="A189" s="67">
        <v>188.0</v>
      </c>
      <c r="B189" s="30" t="s">
        <v>206</v>
      </c>
      <c r="C189" s="57">
        <v>19.0</v>
      </c>
      <c r="D189" s="58">
        <v>45.0</v>
      </c>
      <c r="E189" s="31">
        <v>277.0</v>
      </c>
      <c r="F189" s="32">
        <v>129.0</v>
      </c>
      <c r="G189" s="5">
        <v>90.0</v>
      </c>
      <c r="H189" s="6">
        <v>202.0</v>
      </c>
      <c r="I189" s="104">
        <f t="shared" si="1"/>
        <v>0.296875</v>
      </c>
      <c r="J189" s="105">
        <f t="shared" si="2"/>
        <v>0.6822660099</v>
      </c>
      <c r="K189" s="106">
        <f t="shared" si="3"/>
        <v>0.3082191781</v>
      </c>
      <c r="L189" s="107">
        <f t="shared" si="4"/>
        <v>0.629787234</v>
      </c>
      <c r="M189" s="108">
        <f t="shared" si="5"/>
        <v>0.3061797753</v>
      </c>
      <c r="N189" s="109">
        <f t="shared" si="6"/>
        <v>0.5257879656</v>
      </c>
      <c r="O189" s="119">
        <f t="shared" si="7"/>
        <v>0.5065616798</v>
      </c>
      <c r="P189" s="120">
        <f t="shared" si="8"/>
        <v>0.314893617</v>
      </c>
      <c r="Q189" s="121">
        <f t="shared" si="9"/>
        <v>0.6207865169</v>
      </c>
      <c r="R189" s="122">
        <f t="shared" si="10"/>
        <v>0.6862464183</v>
      </c>
      <c r="S189" s="120">
        <f t="shared" si="11"/>
        <v>0.6535433071</v>
      </c>
      <c r="T189" s="121">
        <f t="shared" si="12"/>
        <v>0.312335958</v>
      </c>
      <c r="U189" s="122">
        <f t="shared" si="13"/>
        <v>0.5406824147</v>
      </c>
      <c r="V189" s="123">
        <f t="shared" si="14"/>
        <v>6.34375</v>
      </c>
      <c r="W189" s="124">
        <f t="shared" si="15"/>
        <v>0.2191780822</v>
      </c>
      <c r="X189" s="125">
        <f t="shared" si="16"/>
        <v>1.390410959</v>
      </c>
      <c r="Y189" s="123">
        <f t="shared" si="17"/>
        <v>1.609589041</v>
      </c>
      <c r="Z189" s="124">
        <f t="shared" si="18"/>
        <v>1.140449438</v>
      </c>
      <c r="AA189" s="125">
        <f t="shared" si="19"/>
        <v>10.90625</v>
      </c>
      <c r="AB189" s="126">
        <f t="shared" si="20"/>
        <v>0.4742120344</v>
      </c>
      <c r="AC189" s="118"/>
      <c r="AD189" s="118"/>
      <c r="AE189" s="118"/>
    </row>
    <row r="190">
      <c r="A190" s="67">
        <v>189.0</v>
      </c>
      <c r="B190" s="30" t="s">
        <v>207</v>
      </c>
      <c r="C190" s="57">
        <v>9.0</v>
      </c>
      <c r="D190" s="58">
        <v>25.0</v>
      </c>
      <c r="E190" s="31">
        <v>138.0</v>
      </c>
      <c r="F190" s="32">
        <v>122.0</v>
      </c>
      <c r="G190" s="5">
        <v>64.0</v>
      </c>
      <c r="H190" s="6">
        <v>118.0</v>
      </c>
      <c r="I190" s="104">
        <f t="shared" si="1"/>
        <v>0.2647058824</v>
      </c>
      <c r="J190" s="105">
        <f t="shared" si="2"/>
        <v>0.5307692308</v>
      </c>
      <c r="K190" s="106">
        <f t="shared" si="3"/>
        <v>0.3516483516</v>
      </c>
      <c r="L190" s="107">
        <f t="shared" si="4"/>
        <v>0.5</v>
      </c>
      <c r="M190" s="108">
        <f t="shared" si="5"/>
        <v>0.337962963</v>
      </c>
      <c r="N190" s="109">
        <f t="shared" si="6"/>
        <v>0.4570135747</v>
      </c>
      <c r="O190" s="119">
        <f t="shared" si="7"/>
        <v>0.4432773109</v>
      </c>
      <c r="P190" s="120">
        <f t="shared" si="8"/>
        <v>0.4455782313</v>
      </c>
      <c r="Q190" s="121">
        <f t="shared" si="9"/>
        <v>0.587962963</v>
      </c>
      <c r="R190" s="122">
        <f t="shared" si="10"/>
        <v>0.5791855204</v>
      </c>
      <c r="S190" s="120">
        <f t="shared" si="11"/>
        <v>0.5567226891</v>
      </c>
      <c r="T190" s="121">
        <f t="shared" si="12"/>
        <v>0.4096638655</v>
      </c>
      <c r="U190" s="122">
        <f t="shared" si="13"/>
        <v>0.4768907563</v>
      </c>
      <c r="V190" s="123">
        <f t="shared" si="14"/>
        <v>7.647058824</v>
      </c>
      <c r="W190" s="124">
        <f t="shared" si="15"/>
        <v>0.1868131868</v>
      </c>
      <c r="X190" s="125">
        <f t="shared" si="16"/>
        <v>1.428571429</v>
      </c>
      <c r="Y190" s="123">
        <f t="shared" si="17"/>
        <v>1.615384615</v>
      </c>
      <c r="Z190" s="124">
        <f t="shared" si="18"/>
        <v>1.203703704</v>
      </c>
      <c r="AA190" s="125">
        <f t="shared" si="19"/>
        <v>13</v>
      </c>
      <c r="AB190" s="126">
        <f t="shared" si="20"/>
        <v>0.5429864253</v>
      </c>
      <c r="AC190" s="118"/>
      <c r="AD190" s="118"/>
      <c r="AE190" s="118"/>
    </row>
    <row r="191">
      <c r="A191" s="67">
        <v>190.0</v>
      </c>
      <c r="B191" s="30" t="s">
        <v>208</v>
      </c>
      <c r="C191" s="57">
        <v>45.0</v>
      </c>
      <c r="D191" s="58">
        <v>62.0</v>
      </c>
      <c r="E191" s="31">
        <v>255.0</v>
      </c>
      <c r="F191" s="32">
        <v>110.0</v>
      </c>
      <c r="G191" s="5">
        <v>114.0</v>
      </c>
      <c r="H191" s="6">
        <v>115.0</v>
      </c>
      <c r="I191" s="104">
        <f t="shared" si="1"/>
        <v>0.4205607477</v>
      </c>
      <c r="J191" s="105">
        <f t="shared" si="2"/>
        <v>0.698630137</v>
      </c>
      <c r="K191" s="106">
        <f t="shared" si="3"/>
        <v>0.4978165939</v>
      </c>
      <c r="L191" s="107">
        <f t="shared" si="4"/>
        <v>0.6355932203</v>
      </c>
      <c r="M191" s="108">
        <f t="shared" si="5"/>
        <v>0.4732142857</v>
      </c>
      <c r="N191" s="109">
        <f t="shared" si="6"/>
        <v>0.6212121212</v>
      </c>
      <c r="O191" s="119">
        <f t="shared" si="7"/>
        <v>0.5905848787</v>
      </c>
      <c r="P191" s="120">
        <f t="shared" si="8"/>
        <v>0.3283898305</v>
      </c>
      <c r="Q191" s="121">
        <f t="shared" si="9"/>
        <v>0.4761904762</v>
      </c>
      <c r="R191" s="122">
        <f t="shared" si="10"/>
        <v>0.6228956229</v>
      </c>
      <c r="S191" s="120">
        <f t="shared" si="11"/>
        <v>0.5920114123</v>
      </c>
      <c r="T191" s="121">
        <f t="shared" si="12"/>
        <v>0.3837375178</v>
      </c>
      <c r="U191" s="122">
        <f t="shared" si="13"/>
        <v>0.6148359486</v>
      </c>
      <c r="V191" s="123">
        <f t="shared" si="14"/>
        <v>3.411214953</v>
      </c>
      <c r="W191" s="124">
        <f t="shared" si="15"/>
        <v>0.4672489083</v>
      </c>
      <c r="X191" s="125">
        <f t="shared" si="16"/>
        <v>1.593886463</v>
      </c>
      <c r="Y191" s="123">
        <f t="shared" si="17"/>
        <v>2.061135371</v>
      </c>
      <c r="Z191" s="124">
        <f t="shared" si="18"/>
        <v>1.086309524</v>
      </c>
      <c r="AA191" s="125">
        <f t="shared" si="19"/>
        <v>5.551401869</v>
      </c>
      <c r="AB191" s="126">
        <f t="shared" si="20"/>
        <v>0.3787878788</v>
      </c>
      <c r="AC191" s="118"/>
      <c r="AD191" s="118"/>
      <c r="AE191" s="118"/>
    </row>
    <row r="192">
      <c r="A192" s="67">
        <v>191.0</v>
      </c>
      <c r="B192" s="30" t="s">
        <v>209</v>
      </c>
      <c r="C192" s="57">
        <v>50.0</v>
      </c>
      <c r="D192" s="58">
        <v>59.0</v>
      </c>
      <c r="E192" s="31">
        <v>320.0</v>
      </c>
      <c r="F192" s="32">
        <v>160.0</v>
      </c>
      <c r="G192" s="5">
        <v>159.0</v>
      </c>
      <c r="H192" s="6">
        <v>160.0</v>
      </c>
      <c r="I192" s="104">
        <f t="shared" si="1"/>
        <v>0.4587155963</v>
      </c>
      <c r="J192" s="105">
        <f t="shared" si="2"/>
        <v>0.6666666667</v>
      </c>
      <c r="K192" s="106">
        <f t="shared" si="3"/>
        <v>0.4984326019</v>
      </c>
      <c r="L192" s="107">
        <f t="shared" si="4"/>
        <v>0.6281833616</v>
      </c>
      <c r="M192" s="108">
        <f t="shared" si="5"/>
        <v>0.488317757</v>
      </c>
      <c r="N192" s="109">
        <f t="shared" si="6"/>
        <v>0.5994993742</v>
      </c>
      <c r="O192" s="119">
        <f t="shared" si="7"/>
        <v>0.5825991189</v>
      </c>
      <c r="P192" s="120">
        <f t="shared" si="8"/>
        <v>0.3565365025</v>
      </c>
      <c r="Q192" s="121">
        <f t="shared" si="9"/>
        <v>0.4906542056</v>
      </c>
      <c r="R192" s="122">
        <f t="shared" si="10"/>
        <v>0.6007509387</v>
      </c>
      <c r="S192" s="120">
        <f t="shared" si="11"/>
        <v>0.5837004405</v>
      </c>
      <c r="T192" s="121">
        <f t="shared" si="12"/>
        <v>0.4063876652</v>
      </c>
      <c r="U192" s="122">
        <f t="shared" si="13"/>
        <v>0.5925110132</v>
      </c>
      <c r="V192" s="123">
        <f t="shared" si="14"/>
        <v>4.403669725</v>
      </c>
      <c r="W192" s="124">
        <f t="shared" si="15"/>
        <v>0.34169279</v>
      </c>
      <c r="X192" s="125">
        <f t="shared" si="16"/>
        <v>1.504702194</v>
      </c>
      <c r="Y192" s="123">
        <f t="shared" si="17"/>
        <v>1.846394984</v>
      </c>
      <c r="Z192" s="124">
        <f t="shared" si="18"/>
        <v>1.121495327</v>
      </c>
      <c r="AA192" s="125">
        <f t="shared" si="19"/>
        <v>7.330275229</v>
      </c>
      <c r="AB192" s="126">
        <f t="shared" si="20"/>
        <v>0.4005006258</v>
      </c>
      <c r="AC192" s="118"/>
      <c r="AD192" s="118"/>
      <c r="AE192" s="118"/>
    </row>
    <row r="193">
      <c r="A193" s="67">
        <v>192.0</v>
      </c>
      <c r="B193" s="30" t="s">
        <v>210</v>
      </c>
      <c r="C193" s="57">
        <v>47.0</v>
      </c>
      <c r="D193" s="58">
        <v>74.0</v>
      </c>
      <c r="E193" s="31">
        <v>465.0</v>
      </c>
      <c r="F193" s="32">
        <v>196.0</v>
      </c>
      <c r="G193" s="5">
        <v>166.0</v>
      </c>
      <c r="H193" s="6">
        <v>230.0</v>
      </c>
      <c r="I193" s="104">
        <f t="shared" si="1"/>
        <v>0.3884297521</v>
      </c>
      <c r="J193" s="105">
        <f t="shared" si="2"/>
        <v>0.7034795764</v>
      </c>
      <c r="K193" s="106">
        <f t="shared" si="3"/>
        <v>0.4191919192</v>
      </c>
      <c r="L193" s="107">
        <f t="shared" si="4"/>
        <v>0.6547314578</v>
      </c>
      <c r="M193" s="108">
        <f t="shared" si="5"/>
        <v>0.4119922631</v>
      </c>
      <c r="N193" s="109">
        <f t="shared" si="6"/>
        <v>0.5969725639</v>
      </c>
      <c r="O193" s="119">
        <f t="shared" si="7"/>
        <v>0.5755517827</v>
      </c>
      <c r="P193" s="120">
        <f t="shared" si="8"/>
        <v>0.310741688</v>
      </c>
      <c r="Q193" s="121">
        <f t="shared" si="9"/>
        <v>0.5357833656</v>
      </c>
      <c r="R193" s="122">
        <f t="shared" si="10"/>
        <v>0.6575212867</v>
      </c>
      <c r="S193" s="120">
        <f t="shared" si="11"/>
        <v>0.6298811545</v>
      </c>
      <c r="T193" s="121">
        <f t="shared" si="12"/>
        <v>0.3471986418</v>
      </c>
      <c r="U193" s="122">
        <f t="shared" si="13"/>
        <v>0.5984719864</v>
      </c>
      <c r="V193" s="123">
        <f t="shared" si="14"/>
        <v>5.462809917</v>
      </c>
      <c r="W193" s="124">
        <f t="shared" si="15"/>
        <v>0.3055555556</v>
      </c>
      <c r="X193" s="125">
        <f t="shared" si="16"/>
        <v>1.669191919</v>
      </c>
      <c r="Y193" s="123">
        <f t="shared" si="17"/>
        <v>1.974747475</v>
      </c>
      <c r="Z193" s="124">
        <f t="shared" si="18"/>
        <v>1.278529981</v>
      </c>
      <c r="AA193" s="125">
        <f t="shared" si="19"/>
        <v>8.73553719</v>
      </c>
      <c r="AB193" s="126">
        <f t="shared" si="20"/>
        <v>0.4030274361</v>
      </c>
      <c r="AC193" s="118"/>
      <c r="AD193" s="118"/>
      <c r="AE193" s="118"/>
    </row>
    <row r="194">
      <c r="A194" s="67">
        <v>193.0</v>
      </c>
      <c r="B194" s="30" t="s">
        <v>211</v>
      </c>
      <c r="C194" s="57">
        <v>11.0</v>
      </c>
      <c r="D194" s="58">
        <v>37.0</v>
      </c>
      <c r="E194" s="31">
        <v>395.0</v>
      </c>
      <c r="F194" s="32">
        <v>288.0</v>
      </c>
      <c r="G194" s="5">
        <v>80.0</v>
      </c>
      <c r="H194" s="6">
        <v>211.0</v>
      </c>
      <c r="I194" s="104">
        <f t="shared" si="1"/>
        <v>0.2291666667</v>
      </c>
      <c r="J194" s="105">
        <f t="shared" si="2"/>
        <v>0.5783308931</v>
      </c>
      <c r="K194" s="106">
        <f t="shared" si="3"/>
        <v>0.2749140893</v>
      </c>
      <c r="L194" s="107">
        <f t="shared" si="4"/>
        <v>0.5554035568</v>
      </c>
      <c r="M194" s="108">
        <f t="shared" si="5"/>
        <v>0.2684365782</v>
      </c>
      <c r="N194" s="109">
        <f t="shared" si="6"/>
        <v>0.4876796715</v>
      </c>
      <c r="O194" s="119">
        <f t="shared" si="7"/>
        <v>0.4755381605</v>
      </c>
      <c r="P194" s="120">
        <f t="shared" si="8"/>
        <v>0.4090287278</v>
      </c>
      <c r="Q194" s="121">
        <f t="shared" si="9"/>
        <v>0.6548672566</v>
      </c>
      <c r="R194" s="122">
        <f t="shared" si="10"/>
        <v>0.6221765914</v>
      </c>
      <c r="S194" s="120">
        <f t="shared" si="11"/>
        <v>0.6037181996</v>
      </c>
      <c r="T194" s="121">
        <f t="shared" si="12"/>
        <v>0.3708414873</v>
      </c>
      <c r="U194" s="122">
        <f t="shared" si="13"/>
        <v>0.5009784736</v>
      </c>
      <c r="V194" s="123">
        <f t="shared" si="14"/>
        <v>14.22916667</v>
      </c>
      <c r="W194" s="124">
        <f t="shared" si="15"/>
        <v>0.1649484536</v>
      </c>
      <c r="X194" s="125">
        <f t="shared" si="16"/>
        <v>2.347079038</v>
      </c>
      <c r="Y194" s="123">
        <f t="shared" si="17"/>
        <v>2.512027491</v>
      </c>
      <c r="Z194" s="124">
        <f t="shared" si="18"/>
        <v>2.014749263</v>
      </c>
      <c r="AA194" s="125">
        <f t="shared" si="19"/>
        <v>20.29166667</v>
      </c>
      <c r="AB194" s="126">
        <f t="shared" si="20"/>
        <v>0.5123203285</v>
      </c>
      <c r="AC194" s="118"/>
      <c r="AD194" s="118"/>
      <c r="AE194" s="118"/>
    </row>
    <row r="195">
      <c r="A195" s="67">
        <v>194.0</v>
      </c>
      <c r="B195" s="30" t="s">
        <v>212</v>
      </c>
      <c r="C195" s="57">
        <v>28.0</v>
      </c>
      <c r="D195" s="58">
        <v>28.0</v>
      </c>
      <c r="E195" s="31">
        <v>231.0</v>
      </c>
      <c r="F195" s="32">
        <v>125.0</v>
      </c>
      <c r="G195" s="5">
        <v>90.0</v>
      </c>
      <c r="H195" s="6">
        <v>155.0</v>
      </c>
      <c r="I195" s="104">
        <f t="shared" si="1"/>
        <v>0.5</v>
      </c>
      <c r="J195" s="105">
        <f t="shared" si="2"/>
        <v>0.6488764045</v>
      </c>
      <c r="K195" s="106">
        <f t="shared" si="3"/>
        <v>0.3673469388</v>
      </c>
      <c r="L195" s="107">
        <f t="shared" si="4"/>
        <v>0.6286407767</v>
      </c>
      <c r="M195" s="108">
        <f t="shared" si="5"/>
        <v>0.3920265781</v>
      </c>
      <c r="N195" s="109">
        <f t="shared" si="6"/>
        <v>0.534109817</v>
      </c>
      <c r="O195" s="119">
        <f t="shared" si="7"/>
        <v>0.5312024353</v>
      </c>
      <c r="P195" s="120">
        <f t="shared" si="8"/>
        <v>0.3713592233</v>
      </c>
      <c r="Q195" s="121">
        <f t="shared" si="9"/>
        <v>0.6079734219</v>
      </c>
      <c r="R195" s="122">
        <f t="shared" si="10"/>
        <v>0.6422628952</v>
      </c>
      <c r="S195" s="120">
        <f t="shared" si="11"/>
        <v>0.6301369863</v>
      </c>
      <c r="T195" s="121">
        <f t="shared" si="12"/>
        <v>0.3698630137</v>
      </c>
      <c r="U195" s="122">
        <f t="shared" si="13"/>
        <v>0.5312024353</v>
      </c>
      <c r="V195" s="123">
        <f t="shared" si="14"/>
        <v>6.357142857</v>
      </c>
      <c r="W195" s="124">
        <f t="shared" si="15"/>
        <v>0.2285714286</v>
      </c>
      <c r="X195" s="125">
        <f t="shared" si="16"/>
        <v>1.453061224</v>
      </c>
      <c r="Y195" s="123">
        <f t="shared" si="17"/>
        <v>1.681632653</v>
      </c>
      <c r="Z195" s="124">
        <f t="shared" si="18"/>
        <v>1.182724252</v>
      </c>
      <c r="AA195" s="125">
        <f t="shared" si="19"/>
        <v>10.73214286</v>
      </c>
      <c r="AB195" s="126">
        <f t="shared" si="20"/>
        <v>0.465890183</v>
      </c>
      <c r="AC195" s="118"/>
      <c r="AD195" s="118"/>
      <c r="AE195" s="118"/>
    </row>
    <row r="196">
      <c r="A196" s="67">
        <v>195.0</v>
      </c>
      <c r="B196" s="30" t="s">
        <v>213</v>
      </c>
      <c r="C196" s="57">
        <v>28.0</v>
      </c>
      <c r="D196" s="58">
        <v>49.0</v>
      </c>
      <c r="E196" s="31">
        <v>257.0</v>
      </c>
      <c r="F196" s="32">
        <v>127.0</v>
      </c>
      <c r="G196" s="5">
        <v>115.0</v>
      </c>
      <c r="H196" s="6">
        <v>146.0</v>
      </c>
      <c r="I196" s="104">
        <f t="shared" si="1"/>
        <v>0.3636363636</v>
      </c>
      <c r="J196" s="105">
        <f t="shared" si="2"/>
        <v>0.6692708333</v>
      </c>
      <c r="K196" s="106">
        <f t="shared" si="3"/>
        <v>0.4406130268</v>
      </c>
      <c r="L196" s="107">
        <f t="shared" si="4"/>
        <v>0.6182212581</v>
      </c>
      <c r="M196" s="108">
        <f t="shared" si="5"/>
        <v>0.4230769231</v>
      </c>
      <c r="N196" s="109">
        <f t="shared" si="6"/>
        <v>0.576744186</v>
      </c>
      <c r="O196" s="119">
        <f t="shared" si="7"/>
        <v>0.5540166205</v>
      </c>
      <c r="P196" s="120">
        <f t="shared" si="8"/>
        <v>0.3362255965</v>
      </c>
      <c r="Q196" s="121">
        <f t="shared" si="9"/>
        <v>0.5147928994</v>
      </c>
      <c r="R196" s="122">
        <f t="shared" si="10"/>
        <v>0.6248062016</v>
      </c>
      <c r="S196" s="120">
        <f t="shared" si="11"/>
        <v>0.5969529086</v>
      </c>
      <c r="T196" s="121">
        <f t="shared" si="12"/>
        <v>0.3739612188</v>
      </c>
      <c r="U196" s="122">
        <f t="shared" si="13"/>
        <v>0.5831024931</v>
      </c>
      <c r="V196" s="123">
        <f t="shared" si="14"/>
        <v>4.987012987</v>
      </c>
      <c r="W196" s="124">
        <f t="shared" si="15"/>
        <v>0.2950191571</v>
      </c>
      <c r="X196" s="125">
        <f t="shared" si="16"/>
        <v>1.471264368</v>
      </c>
      <c r="Y196" s="123">
        <f t="shared" si="17"/>
        <v>1.766283525</v>
      </c>
      <c r="Z196" s="124">
        <f t="shared" si="18"/>
        <v>1.136094675</v>
      </c>
      <c r="AA196" s="125">
        <f t="shared" si="19"/>
        <v>8.376623377</v>
      </c>
      <c r="AB196" s="126">
        <f t="shared" si="20"/>
        <v>0.423255814</v>
      </c>
      <c r="AC196" s="118"/>
      <c r="AD196" s="118"/>
      <c r="AE196" s="118"/>
    </row>
    <row r="197">
      <c r="A197" s="67">
        <v>196.0</v>
      </c>
      <c r="B197" s="30" t="s">
        <v>214</v>
      </c>
      <c r="C197" s="57">
        <v>37.0</v>
      </c>
      <c r="D197" s="58">
        <v>60.0</v>
      </c>
      <c r="E197" s="31">
        <v>337.0</v>
      </c>
      <c r="F197" s="32">
        <v>217.0</v>
      </c>
      <c r="G197" s="5">
        <v>160.0</v>
      </c>
      <c r="H197" s="6">
        <v>254.0</v>
      </c>
      <c r="I197" s="104">
        <f t="shared" si="1"/>
        <v>0.381443299</v>
      </c>
      <c r="J197" s="105">
        <f t="shared" si="2"/>
        <v>0.6083032491</v>
      </c>
      <c r="K197" s="106">
        <f t="shared" si="3"/>
        <v>0.38647343</v>
      </c>
      <c r="L197" s="107">
        <f t="shared" si="4"/>
        <v>0.574500768</v>
      </c>
      <c r="M197" s="108">
        <f t="shared" si="5"/>
        <v>0.385518591</v>
      </c>
      <c r="N197" s="109">
        <f t="shared" si="6"/>
        <v>0.5134297521</v>
      </c>
      <c r="O197" s="119">
        <f t="shared" si="7"/>
        <v>0.5014084507</v>
      </c>
      <c r="P197" s="120">
        <f t="shared" si="8"/>
        <v>0.3901689708</v>
      </c>
      <c r="Q197" s="121">
        <f t="shared" si="9"/>
        <v>0.5694716243</v>
      </c>
      <c r="R197" s="122">
        <f t="shared" si="10"/>
        <v>0.6105371901</v>
      </c>
      <c r="S197" s="120">
        <f t="shared" si="11"/>
        <v>0.5896713615</v>
      </c>
      <c r="T197" s="121">
        <f t="shared" si="12"/>
        <v>0.3887323944</v>
      </c>
      <c r="U197" s="122">
        <f t="shared" si="13"/>
        <v>0.5230046948</v>
      </c>
      <c r="V197" s="123">
        <f t="shared" si="14"/>
        <v>5.711340206</v>
      </c>
      <c r="W197" s="124">
        <f t="shared" si="15"/>
        <v>0.2342995169</v>
      </c>
      <c r="X197" s="125">
        <f t="shared" si="16"/>
        <v>1.338164251</v>
      </c>
      <c r="Y197" s="123">
        <f t="shared" si="17"/>
        <v>1.572463768</v>
      </c>
      <c r="Z197" s="124">
        <f t="shared" si="18"/>
        <v>1.084148728</v>
      </c>
      <c r="AA197" s="125">
        <f t="shared" si="19"/>
        <v>9.979381443</v>
      </c>
      <c r="AB197" s="126">
        <f t="shared" si="20"/>
        <v>0.4865702479</v>
      </c>
      <c r="AC197" s="118"/>
      <c r="AD197" s="118"/>
      <c r="AE197" s="118"/>
    </row>
    <row r="198">
      <c r="A198" s="67">
        <v>197.0</v>
      </c>
      <c r="B198" s="30" t="s">
        <v>215</v>
      </c>
      <c r="C198" s="57">
        <v>23.0</v>
      </c>
      <c r="D198" s="58">
        <v>30.0</v>
      </c>
      <c r="E198" s="31">
        <v>202.0</v>
      </c>
      <c r="F198" s="32">
        <v>101.0</v>
      </c>
      <c r="G198" s="5">
        <v>55.0</v>
      </c>
      <c r="H198" s="6">
        <v>145.0</v>
      </c>
      <c r="I198" s="104">
        <f t="shared" si="1"/>
        <v>0.4339622642</v>
      </c>
      <c r="J198" s="105">
        <f t="shared" si="2"/>
        <v>0.6666666667</v>
      </c>
      <c r="K198" s="106">
        <f t="shared" si="3"/>
        <v>0.275</v>
      </c>
      <c r="L198" s="107">
        <f t="shared" si="4"/>
        <v>0.6320224719</v>
      </c>
      <c r="M198" s="108">
        <f t="shared" si="5"/>
        <v>0.3083003953</v>
      </c>
      <c r="N198" s="109">
        <f t="shared" si="6"/>
        <v>0.5109343936</v>
      </c>
      <c r="O198" s="119">
        <f t="shared" si="7"/>
        <v>0.5035971223</v>
      </c>
      <c r="P198" s="120">
        <f t="shared" si="8"/>
        <v>0.3483146067</v>
      </c>
      <c r="Q198" s="121">
        <f t="shared" si="9"/>
        <v>0.6640316206</v>
      </c>
      <c r="R198" s="122">
        <f t="shared" si="10"/>
        <v>0.689860835</v>
      </c>
      <c r="S198" s="120">
        <f t="shared" si="11"/>
        <v>0.6654676259</v>
      </c>
      <c r="T198" s="121">
        <f t="shared" si="12"/>
        <v>0.321942446</v>
      </c>
      <c r="U198" s="122">
        <f t="shared" si="13"/>
        <v>0.5161870504</v>
      </c>
      <c r="V198" s="123">
        <f t="shared" si="14"/>
        <v>5.716981132</v>
      </c>
      <c r="W198" s="124">
        <f t="shared" si="15"/>
        <v>0.265</v>
      </c>
      <c r="X198" s="125">
        <f t="shared" si="16"/>
        <v>1.515</v>
      </c>
      <c r="Y198" s="123">
        <f t="shared" si="17"/>
        <v>1.78</v>
      </c>
      <c r="Z198" s="124">
        <f t="shared" si="18"/>
        <v>1.197628458</v>
      </c>
      <c r="AA198" s="125">
        <f t="shared" si="19"/>
        <v>9.490566038</v>
      </c>
      <c r="AB198" s="126">
        <f t="shared" si="20"/>
        <v>0.4890656064</v>
      </c>
      <c r="AC198" s="118"/>
      <c r="AD198" s="118"/>
      <c r="AE198" s="118"/>
    </row>
    <row r="199">
      <c r="A199" s="67">
        <v>198.0</v>
      </c>
      <c r="B199" s="30" t="s">
        <v>216</v>
      </c>
      <c r="C199" s="57">
        <v>4.0</v>
      </c>
      <c r="D199" s="58">
        <v>10.0</v>
      </c>
      <c r="E199" s="31">
        <v>68.0</v>
      </c>
      <c r="F199" s="32">
        <v>28.0</v>
      </c>
      <c r="G199" s="5">
        <v>28.0</v>
      </c>
      <c r="H199" s="6">
        <v>44.0</v>
      </c>
      <c r="I199" s="104">
        <f t="shared" si="1"/>
        <v>0.2857142857</v>
      </c>
      <c r="J199" s="105">
        <f t="shared" si="2"/>
        <v>0.7083333333</v>
      </c>
      <c r="K199" s="106">
        <f t="shared" si="3"/>
        <v>0.3888888889</v>
      </c>
      <c r="L199" s="107">
        <f t="shared" si="4"/>
        <v>0.6545454545</v>
      </c>
      <c r="M199" s="108">
        <f t="shared" si="5"/>
        <v>0.3720930233</v>
      </c>
      <c r="N199" s="109">
        <f t="shared" si="6"/>
        <v>0.5714285714</v>
      </c>
      <c r="O199" s="119">
        <f t="shared" si="7"/>
        <v>0.5494505495</v>
      </c>
      <c r="P199" s="120">
        <f t="shared" si="8"/>
        <v>0.2909090909</v>
      </c>
      <c r="Q199" s="121">
        <f t="shared" si="9"/>
        <v>0.5581395349</v>
      </c>
      <c r="R199" s="122">
        <f t="shared" si="10"/>
        <v>0.6666666667</v>
      </c>
      <c r="S199" s="120">
        <f t="shared" si="11"/>
        <v>0.6373626374</v>
      </c>
      <c r="T199" s="121">
        <f t="shared" si="12"/>
        <v>0.3296703297</v>
      </c>
      <c r="U199" s="122">
        <f t="shared" si="13"/>
        <v>0.5824175824</v>
      </c>
      <c r="V199" s="123">
        <f t="shared" si="14"/>
        <v>6.857142857</v>
      </c>
      <c r="W199" s="124">
        <f t="shared" si="15"/>
        <v>0.1944444444</v>
      </c>
      <c r="X199" s="125">
        <f t="shared" si="16"/>
        <v>1.333333333</v>
      </c>
      <c r="Y199" s="123">
        <f t="shared" si="17"/>
        <v>1.527777778</v>
      </c>
      <c r="Z199" s="124">
        <f t="shared" si="18"/>
        <v>1.11627907</v>
      </c>
      <c r="AA199" s="125">
        <f t="shared" si="19"/>
        <v>12</v>
      </c>
      <c r="AB199" s="126">
        <f t="shared" si="20"/>
        <v>0.4285714286</v>
      </c>
      <c r="AC199" s="118"/>
      <c r="AD199" s="118"/>
      <c r="AE199" s="118"/>
    </row>
    <row r="200">
      <c r="A200" s="67">
        <v>199.0</v>
      </c>
      <c r="B200" s="30" t="s">
        <v>217</v>
      </c>
      <c r="C200" s="57">
        <v>22.0</v>
      </c>
      <c r="D200" s="58">
        <v>42.0</v>
      </c>
      <c r="E200" s="31">
        <v>306.0</v>
      </c>
      <c r="F200" s="32">
        <v>189.0</v>
      </c>
      <c r="G200" s="5">
        <v>125.0</v>
      </c>
      <c r="H200" s="6">
        <v>267.0</v>
      </c>
      <c r="I200" s="104">
        <f t="shared" si="1"/>
        <v>0.34375</v>
      </c>
      <c r="J200" s="105">
        <f t="shared" si="2"/>
        <v>0.6181818182</v>
      </c>
      <c r="K200" s="106">
        <f t="shared" si="3"/>
        <v>0.318877551</v>
      </c>
      <c r="L200" s="107">
        <f t="shared" si="4"/>
        <v>0.5867620751</v>
      </c>
      <c r="M200" s="108">
        <f t="shared" si="5"/>
        <v>0.3223684211</v>
      </c>
      <c r="N200" s="109">
        <f t="shared" si="6"/>
        <v>0.4859075536</v>
      </c>
      <c r="O200" s="119">
        <f t="shared" si="7"/>
        <v>0.476340694</v>
      </c>
      <c r="P200" s="120">
        <f t="shared" si="8"/>
        <v>0.3774597496</v>
      </c>
      <c r="Q200" s="121">
        <f t="shared" si="9"/>
        <v>0.6337719298</v>
      </c>
      <c r="R200" s="122">
        <f t="shared" si="10"/>
        <v>0.6459977452</v>
      </c>
      <c r="S200" s="120">
        <f t="shared" si="11"/>
        <v>0.6256572029</v>
      </c>
      <c r="T200" s="121">
        <f t="shared" si="12"/>
        <v>0.3533123028</v>
      </c>
      <c r="U200" s="122">
        <f t="shared" si="13"/>
        <v>0.4973711882</v>
      </c>
      <c r="V200" s="123">
        <f t="shared" si="14"/>
        <v>7.734375</v>
      </c>
      <c r="W200" s="124">
        <f t="shared" si="15"/>
        <v>0.1632653061</v>
      </c>
      <c r="X200" s="125">
        <f t="shared" si="16"/>
        <v>1.262755102</v>
      </c>
      <c r="Y200" s="123">
        <f t="shared" si="17"/>
        <v>1.426020408</v>
      </c>
      <c r="Z200" s="124">
        <f t="shared" si="18"/>
        <v>1.085526316</v>
      </c>
      <c r="AA200" s="125">
        <f t="shared" si="19"/>
        <v>13.859375</v>
      </c>
      <c r="AB200" s="126">
        <f t="shared" si="20"/>
        <v>0.5140924464</v>
      </c>
      <c r="AC200" s="118"/>
      <c r="AD200" s="118"/>
      <c r="AE200" s="118"/>
    </row>
    <row r="201">
      <c r="A201" s="67">
        <v>200.0</v>
      </c>
      <c r="B201" s="30" t="s">
        <v>218</v>
      </c>
      <c r="C201" s="57">
        <v>38.0</v>
      </c>
      <c r="D201" s="58">
        <v>95.0</v>
      </c>
      <c r="E201" s="31">
        <v>333.0</v>
      </c>
      <c r="F201" s="32">
        <v>230.0</v>
      </c>
      <c r="G201" s="5">
        <v>134.0</v>
      </c>
      <c r="H201" s="6">
        <v>237.0</v>
      </c>
      <c r="I201" s="104">
        <f t="shared" si="1"/>
        <v>0.2857142857</v>
      </c>
      <c r="J201" s="105">
        <f t="shared" si="2"/>
        <v>0.5914742451</v>
      </c>
      <c r="K201" s="106">
        <f t="shared" si="3"/>
        <v>0.3611859838</v>
      </c>
      <c r="L201" s="107">
        <f t="shared" si="4"/>
        <v>0.533045977</v>
      </c>
      <c r="M201" s="108">
        <f t="shared" si="5"/>
        <v>0.3412698413</v>
      </c>
      <c r="N201" s="109">
        <f t="shared" si="6"/>
        <v>0.5</v>
      </c>
      <c r="O201" s="119">
        <f t="shared" si="7"/>
        <v>0.473289597</v>
      </c>
      <c r="P201" s="120">
        <f t="shared" si="8"/>
        <v>0.3850574713</v>
      </c>
      <c r="Q201" s="121">
        <f t="shared" si="9"/>
        <v>0.5456349206</v>
      </c>
      <c r="R201" s="122">
        <f t="shared" si="10"/>
        <v>0.6102783726</v>
      </c>
      <c r="S201" s="120">
        <f t="shared" si="11"/>
        <v>0.5698219306</v>
      </c>
      <c r="T201" s="121">
        <f t="shared" si="12"/>
        <v>0.3767572634</v>
      </c>
      <c r="U201" s="122">
        <f t="shared" si="13"/>
        <v>0.526710403</v>
      </c>
      <c r="V201" s="123">
        <f t="shared" si="14"/>
        <v>4.233082707</v>
      </c>
      <c r="W201" s="124">
        <f t="shared" si="15"/>
        <v>0.358490566</v>
      </c>
      <c r="X201" s="125">
        <f t="shared" si="16"/>
        <v>1.517520216</v>
      </c>
      <c r="Y201" s="123">
        <f t="shared" si="17"/>
        <v>1.876010782</v>
      </c>
      <c r="Z201" s="124">
        <f t="shared" si="18"/>
        <v>1.117063492</v>
      </c>
      <c r="AA201" s="125">
        <f t="shared" si="19"/>
        <v>7.022556391</v>
      </c>
      <c r="AB201" s="126">
        <f t="shared" si="20"/>
        <v>0.5</v>
      </c>
      <c r="AC201" s="118"/>
      <c r="AD201" s="118"/>
      <c r="AE201" s="118"/>
    </row>
    <row r="202">
      <c r="A202" s="67">
        <v>201.0</v>
      </c>
      <c r="B202" s="30" t="s">
        <v>219</v>
      </c>
      <c r="C202" s="57">
        <v>24.0</v>
      </c>
      <c r="D202" s="58">
        <v>59.0</v>
      </c>
      <c r="E202" s="31">
        <v>230.0</v>
      </c>
      <c r="F202" s="32">
        <v>160.0</v>
      </c>
      <c r="G202" s="5">
        <v>96.0</v>
      </c>
      <c r="H202" s="6">
        <v>187.0</v>
      </c>
      <c r="I202" s="104">
        <f t="shared" si="1"/>
        <v>0.2891566265</v>
      </c>
      <c r="J202" s="105">
        <f t="shared" si="2"/>
        <v>0.5897435897</v>
      </c>
      <c r="K202" s="106">
        <f t="shared" si="3"/>
        <v>0.3392226148</v>
      </c>
      <c r="L202" s="107">
        <f t="shared" si="4"/>
        <v>0.5369978858</v>
      </c>
      <c r="M202" s="108">
        <f t="shared" si="5"/>
        <v>0.3278688525</v>
      </c>
      <c r="N202" s="109">
        <f t="shared" si="6"/>
        <v>0.4843982169</v>
      </c>
      <c r="O202" s="119">
        <f t="shared" si="7"/>
        <v>0.462962963</v>
      </c>
      <c r="P202" s="120">
        <f t="shared" si="8"/>
        <v>0.3890063425</v>
      </c>
      <c r="Q202" s="121">
        <f t="shared" si="9"/>
        <v>0.5765027322</v>
      </c>
      <c r="R202" s="122">
        <f t="shared" si="10"/>
        <v>0.6196136701</v>
      </c>
      <c r="S202" s="120">
        <f t="shared" si="11"/>
        <v>0.5833333333</v>
      </c>
      <c r="T202" s="121">
        <f t="shared" si="12"/>
        <v>0.3703703704</v>
      </c>
      <c r="U202" s="122">
        <f t="shared" si="13"/>
        <v>0.5092592593</v>
      </c>
      <c r="V202" s="123">
        <f t="shared" si="14"/>
        <v>4.698795181</v>
      </c>
      <c r="W202" s="124">
        <f t="shared" si="15"/>
        <v>0.2932862191</v>
      </c>
      <c r="X202" s="125">
        <f t="shared" si="16"/>
        <v>1.378091873</v>
      </c>
      <c r="Y202" s="123">
        <f t="shared" si="17"/>
        <v>1.671378092</v>
      </c>
      <c r="Z202" s="124">
        <f t="shared" si="18"/>
        <v>1.06557377</v>
      </c>
      <c r="AA202" s="125">
        <f t="shared" si="19"/>
        <v>8.108433735</v>
      </c>
      <c r="AB202" s="126">
        <f t="shared" si="20"/>
        <v>0.5156017831</v>
      </c>
      <c r="AC202" s="118"/>
      <c r="AD202" s="118"/>
      <c r="AE202" s="118"/>
    </row>
    <row r="203">
      <c r="A203" s="67">
        <v>202.0</v>
      </c>
      <c r="B203" s="30" t="s">
        <v>220</v>
      </c>
      <c r="C203" s="57">
        <v>24.0</v>
      </c>
      <c r="D203" s="58">
        <v>69.0</v>
      </c>
      <c r="E203" s="31">
        <v>431.0</v>
      </c>
      <c r="F203" s="32">
        <v>263.0</v>
      </c>
      <c r="G203" s="5">
        <v>177.0</v>
      </c>
      <c r="H203" s="6">
        <v>323.0</v>
      </c>
      <c r="I203" s="104">
        <f t="shared" si="1"/>
        <v>0.2580645161</v>
      </c>
      <c r="J203" s="105">
        <f t="shared" si="2"/>
        <v>0.621037464</v>
      </c>
      <c r="K203" s="106">
        <f t="shared" si="3"/>
        <v>0.354</v>
      </c>
      <c r="L203" s="107">
        <f t="shared" si="4"/>
        <v>0.5781448539</v>
      </c>
      <c r="M203" s="108">
        <f t="shared" si="5"/>
        <v>0.3389544688</v>
      </c>
      <c r="N203" s="109">
        <f t="shared" si="6"/>
        <v>0.5092127303</v>
      </c>
      <c r="O203" s="119">
        <f t="shared" si="7"/>
        <v>0.4910644911</v>
      </c>
      <c r="P203" s="120">
        <f t="shared" si="8"/>
        <v>0.3646759848</v>
      </c>
      <c r="Q203" s="121">
        <f t="shared" si="9"/>
        <v>0.5851602024</v>
      </c>
      <c r="R203" s="122">
        <f t="shared" si="10"/>
        <v>0.6314907873</v>
      </c>
      <c r="S203" s="120">
        <f t="shared" si="11"/>
        <v>0.6045066045</v>
      </c>
      <c r="T203" s="121">
        <f t="shared" si="12"/>
        <v>0.3605283605</v>
      </c>
      <c r="U203" s="122">
        <f t="shared" si="13"/>
        <v>0.526029526</v>
      </c>
      <c r="V203" s="123">
        <f t="shared" si="14"/>
        <v>7.462365591</v>
      </c>
      <c r="W203" s="124">
        <f t="shared" si="15"/>
        <v>0.186</v>
      </c>
      <c r="X203" s="125">
        <f t="shared" si="16"/>
        <v>1.388</v>
      </c>
      <c r="Y203" s="123">
        <f t="shared" si="17"/>
        <v>1.574</v>
      </c>
      <c r="Z203" s="124">
        <f t="shared" si="18"/>
        <v>1.170320405</v>
      </c>
      <c r="AA203" s="125">
        <f t="shared" si="19"/>
        <v>12.83870968</v>
      </c>
      <c r="AB203" s="126">
        <f t="shared" si="20"/>
        <v>0.4907872697</v>
      </c>
      <c r="AC203" s="118"/>
      <c r="AD203" s="118"/>
      <c r="AE203" s="118"/>
    </row>
    <row r="204">
      <c r="A204" s="67">
        <v>203.0</v>
      </c>
      <c r="B204" s="30" t="s">
        <v>221</v>
      </c>
      <c r="C204" s="57">
        <v>16.0</v>
      </c>
      <c r="D204" s="58">
        <v>46.0</v>
      </c>
      <c r="E204" s="31">
        <v>242.0</v>
      </c>
      <c r="F204" s="32">
        <v>162.0</v>
      </c>
      <c r="G204" s="5">
        <v>82.0</v>
      </c>
      <c r="H204" s="6">
        <v>240.0</v>
      </c>
      <c r="I204" s="104">
        <f t="shared" si="1"/>
        <v>0.2580645161</v>
      </c>
      <c r="J204" s="105">
        <f t="shared" si="2"/>
        <v>0.599009901</v>
      </c>
      <c r="K204" s="106">
        <f t="shared" si="3"/>
        <v>0.2546583851</v>
      </c>
      <c r="L204" s="107">
        <f t="shared" si="4"/>
        <v>0.5536480687</v>
      </c>
      <c r="M204" s="108">
        <f t="shared" si="5"/>
        <v>0.2552083333</v>
      </c>
      <c r="N204" s="109">
        <f t="shared" si="6"/>
        <v>0.4462809917</v>
      </c>
      <c r="O204" s="119">
        <f t="shared" si="7"/>
        <v>0.4314720812</v>
      </c>
      <c r="P204" s="120">
        <f t="shared" si="8"/>
        <v>0.3819742489</v>
      </c>
      <c r="Q204" s="121">
        <f t="shared" si="9"/>
        <v>0.6666666667</v>
      </c>
      <c r="R204" s="122">
        <f t="shared" si="10"/>
        <v>0.6639118457</v>
      </c>
      <c r="S204" s="120">
        <f t="shared" si="11"/>
        <v>0.6319796954</v>
      </c>
      <c r="T204" s="121">
        <f t="shared" si="12"/>
        <v>0.3299492386</v>
      </c>
      <c r="U204" s="122">
        <f t="shared" si="13"/>
        <v>0.4695431472</v>
      </c>
      <c r="V204" s="123">
        <f t="shared" si="14"/>
        <v>6.516129032</v>
      </c>
      <c r="W204" s="124">
        <f t="shared" si="15"/>
        <v>0.1925465839</v>
      </c>
      <c r="X204" s="125">
        <f t="shared" si="16"/>
        <v>1.254658385</v>
      </c>
      <c r="Y204" s="123">
        <f t="shared" si="17"/>
        <v>1.447204969</v>
      </c>
      <c r="Z204" s="124">
        <f t="shared" si="18"/>
        <v>1.052083333</v>
      </c>
      <c r="AA204" s="125">
        <f t="shared" si="19"/>
        <v>11.70967742</v>
      </c>
      <c r="AB204" s="126">
        <f t="shared" si="20"/>
        <v>0.5537190083</v>
      </c>
      <c r="AC204" s="118"/>
      <c r="AD204" s="118"/>
      <c r="AE204" s="118"/>
    </row>
    <row r="205">
      <c r="A205" s="67">
        <v>204.0</v>
      </c>
      <c r="B205" s="30" t="s">
        <v>222</v>
      </c>
      <c r="C205" s="57">
        <v>14.0</v>
      </c>
      <c r="D205" s="58">
        <v>63.0</v>
      </c>
      <c r="E205" s="31">
        <v>344.0</v>
      </c>
      <c r="F205" s="32">
        <v>250.0</v>
      </c>
      <c r="G205" s="5">
        <v>114.0</v>
      </c>
      <c r="H205" s="6">
        <v>318.0</v>
      </c>
      <c r="I205" s="104">
        <f t="shared" si="1"/>
        <v>0.1818181818</v>
      </c>
      <c r="J205" s="105">
        <f t="shared" si="2"/>
        <v>0.5791245791</v>
      </c>
      <c r="K205" s="106">
        <f t="shared" si="3"/>
        <v>0.2638888889</v>
      </c>
      <c r="L205" s="107">
        <f t="shared" si="4"/>
        <v>0.5335320417</v>
      </c>
      <c r="M205" s="108">
        <f t="shared" si="5"/>
        <v>0.2514734774</v>
      </c>
      <c r="N205" s="109">
        <f t="shared" si="6"/>
        <v>0.4463937622</v>
      </c>
      <c r="O205" s="119">
        <f t="shared" si="7"/>
        <v>0.4279238441</v>
      </c>
      <c r="P205" s="120">
        <f t="shared" si="8"/>
        <v>0.393442623</v>
      </c>
      <c r="Q205" s="121">
        <f t="shared" si="9"/>
        <v>0.652259332</v>
      </c>
      <c r="R205" s="122">
        <f t="shared" si="10"/>
        <v>0.6452241715</v>
      </c>
      <c r="S205" s="120">
        <f t="shared" si="11"/>
        <v>0.6128739801</v>
      </c>
      <c r="T205" s="121">
        <f t="shared" si="12"/>
        <v>0.3427017226</v>
      </c>
      <c r="U205" s="122">
        <f t="shared" si="13"/>
        <v>0.4723481414</v>
      </c>
      <c r="V205" s="123">
        <f t="shared" si="14"/>
        <v>7.714285714</v>
      </c>
      <c r="W205" s="124">
        <f t="shared" si="15"/>
        <v>0.1782407407</v>
      </c>
      <c r="X205" s="125">
        <f t="shared" si="16"/>
        <v>1.375</v>
      </c>
      <c r="Y205" s="123">
        <f t="shared" si="17"/>
        <v>1.553240741</v>
      </c>
      <c r="Z205" s="124">
        <f t="shared" si="18"/>
        <v>1.166994106</v>
      </c>
      <c r="AA205" s="125">
        <f t="shared" si="19"/>
        <v>13.32467532</v>
      </c>
      <c r="AB205" s="126">
        <f t="shared" si="20"/>
        <v>0.5536062378</v>
      </c>
      <c r="AC205" s="118"/>
      <c r="AD205" s="118"/>
      <c r="AE205" s="118"/>
    </row>
    <row r="206">
      <c r="A206" s="67">
        <v>205.0</v>
      </c>
      <c r="B206" s="30" t="s">
        <v>223</v>
      </c>
      <c r="C206" s="57">
        <v>33.0</v>
      </c>
      <c r="D206" s="58">
        <v>110.0</v>
      </c>
      <c r="E206" s="31">
        <v>357.0</v>
      </c>
      <c r="F206" s="32">
        <v>283.0</v>
      </c>
      <c r="G206" s="5">
        <v>147.0</v>
      </c>
      <c r="H206" s="6">
        <v>423.0</v>
      </c>
      <c r="I206" s="104">
        <f t="shared" si="1"/>
        <v>0.2307692308</v>
      </c>
      <c r="J206" s="105">
        <f t="shared" si="2"/>
        <v>0.5578125</v>
      </c>
      <c r="K206" s="106">
        <f t="shared" si="3"/>
        <v>0.2578947368</v>
      </c>
      <c r="L206" s="107">
        <f t="shared" si="4"/>
        <v>0.4980842912</v>
      </c>
      <c r="M206" s="108">
        <f t="shared" si="5"/>
        <v>0.252454418</v>
      </c>
      <c r="N206" s="109">
        <f t="shared" si="6"/>
        <v>0.4165289256</v>
      </c>
      <c r="O206" s="119">
        <f t="shared" si="7"/>
        <v>0.3968957871</v>
      </c>
      <c r="P206" s="120">
        <f t="shared" si="8"/>
        <v>0.4035759898</v>
      </c>
      <c r="Q206" s="121">
        <f t="shared" si="9"/>
        <v>0.6395511921</v>
      </c>
      <c r="R206" s="122">
        <f t="shared" si="10"/>
        <v>0.6446280992</v>
      </c>
      <c r="S206" s="120">
        <f t="shared" si="11"/>
        <v>0.600886918</v>
      </c>
      <c r="T206" s="121">
        <f t="shared" si="12"/>
        <v>0.3422025129</v>
      </c>
      <c r="U206" s="122">
        <f t="shared" si="13"/>
        <v>0.4538063562</v>
      </c>
      <c r="V206" s="123">
        <f t="shared" si="14"/>
        <v>4.475524476</v>
      </c>
      <c r="W206" s="124">
        <f t="shared" si="15"/>
        <v>0.250877193</v>
      </c>
      <c r="X206" s="125">
        <f t="shared" si="16"/>
        <v>1.122807018</v>
      </c>
      <c r="Y206" s="123">
        <f t="shared" si="17"/>
        <v>1.373684211</v>
      </c>
      <c r="Z206" s="124">
        <f t="shared" si="18"/>
        <v>0.8976157083</v>
      </c>
      <c r="AA206" s="125">
        <f t="shared" si="19"/>
        <v>8.461538462</v>
      </c>
      <c r="AB206" s="126">
        <f t="shared" si="20"/>
        <v>0.5834710744</v>
      </c>
      <c r="AC206" s="118"/>
      <c r="AD206" s="118"/>
      <c r="AE206" s="118"/>
    </row>
    <row r="207">
      <c r="A207" s="67">
        <v>206.0</v>
      </c>
      <c r="B207" s="30" t="s">
        <v>224</v>
      </c>
      <c r="C207" s="57">
        <v>6.0</v>
      </c>
      <c r="D207" s="58">
        <v>28.0</v>
      </c>
      <c r="E207" s="31">
        <v>246.0</v>
      </c>
      <c r="F207" s="32">
        <v>277.0</v>
      </c>
      <c r="G207" s="5">
        <v>71.0</v>
      </c>
      <c r="H207" s="6">
        <v>293.0</v>
      </c>
      <c r="I207" s="104">
        <f t="shared" si="1"/>
        <v>0.1764705882</v>
      </c>
      <c r="J207" s="105">
        <f t="shared" si="2"/>
        <v>0.4703632887</v>
      </c>
      <c r="K207" s="106">
        <f t="shared" si="3"/>
        <v>0.1950549451</v>
      </c>
      <c r="L207" s="107">
        <f t="shared" si="4"/>
        <v>0.4524236984</v>
      </c>
      <c r="M207" s="108">
        <f t="shared" si="5"/>
        <v>0.1934673367</v>
      </c>
      <c r="N207" s="109">
        <f t="shared" si="6"/>
        <v>0.3573844419</v>
      </c>
      <c r="O207" s="119">
        <f t="shared" si="7"/>
        <v>0.3507057546</v>
      </c>
      <c r="P207" s="120">
        <f t="shared" si="8"/>
        <v>0.5080789946</v>
      </c>
      <c r="Q207" s="121">
        <f t="shared" si="9"/>
        <v>0.7512562814</v>
      </c>
      <c r="R207" s="122">
        <f t="shared" si="10"/>
        <v>0.6076662909</v>
      </c>
      <c r="S207" s="120">
        <f t="shared" si="11"/>
        <v>0.5917480999</v>
      </c>
      <c r="T207" s="121">
        <f t="shared" si="12"/>
        <v>0.3843648208</v>
      </c>
      <c r="U207" s="122">
        <f t="shared" si="13"/>
        <v>0.3745928339</v>
      </c>
      <c r="V207" s="123">
        <f t="shared" si="14"/>
        <v>15.38235294</v>
      </c>
      <c r="W207" s="124">
        <f t="shared" si="15"/>
        <v>0.09340659341</v>
      </c>
      <c r="X207" s="125">
        <f t="shared" si="16"/>
        <v>1.436813187</v>
      </c>
      <c r="Y207" s="123">
        <f t="shared" si="17"/>
        <v>1.53021978</v>
      </c>
      <c r="Z207" s="124">
        <f t="shared" si="18"/>
        <v>1.314070352</v>
      </c>
      <c r="AA207" s="125">
        <f t="shared" si="19"/>
        <v>26.08823529</v>
      </c>
      <c r="AB207" s="126">
        <f t="shared" si="20"/>
        <v>0.6426155581</v>
      </c>
      <c r="AC207" s="118"/>
      <c r="AD207" s="118"/>
      <c r="AE207" s="118"/>
    </row>
    <row r="208">
      <c r="A208" s="67">
        <v>207.0</v>
      </c>
      <c r="B208" s="30" t="s">
        <v>225</v>
      </c>
      <c r="C208" s="57">
        <v>35.0</v>
      </c>
      <c r="D208" s="58">
        <v>90.0</v>
      </c>
      <c r="E208" s="31">
        <v>466.0</v>
      </c>
      <c r="F208" s="32">
        <v>343.0</v>
      </c>
      <c r="G208" s="5">
        <v>120.0</v>
      </c>
      <c r="H208" s="6">
        <v>333.0</v>
      </c>
      <c r="I208" s="104">
        <f t="shared" si="1"/>
        <v>0.28</v>
      </c>
      <c r="J208" s="105">
        <f t="shared" si="2"/>
        <v>0.5760197775</v>
      </c>
      <c r="K208" s="106">
        <f t="shared" si="3"/>
        <v>0.2649006623</v>
      </c>
      <c r="L208" s="107">
        <f t="shared" si="4"/>
        <v>0.5364025696</v>
      </c>
      <c r="M208" s="108">
        <f t="shared" si="5"/>
        <v>0.26816609</v>
      </c>
      <c r="N208" s="109">
        <f t="shared" si="6"/>
        <v>0.4643423138</v>
      </c>
      <c r="O208" s="119">
        <f t="shared" si="7"/>
        <v>0.4477289113</v>
      </c>
      <c r="P208" s="120">
        <f t="shared" si="8"/>
        <v>0.4047109208</v>
      </c>
      <c r="Q208" s="121">
        <f t="shared" si="9"/>
        <v>0.6366782007</v>
      </c>
      <c r="R208" s="122">
        <f t="shared" si="10"/>
        <v>0.6331220285</v>
      </c>
      <c r="S208" s="120">
        <f t="shared" si="11"/>
        <v>0.601297765</v>
      </c>
      <c r="T208" s="121">
        <f t="shared" si="12"/>
        <v>0.3590483057</v>
      </c>
      <c r="U208" s="122">
        <f t="shared" si="13"/>
        <v>0.4873828407</v>
      </c>
      <c r="V208" s="123">
        <f t="shared" si="14"/>
        <v>6.472</v>
      </c>
      <c r="W208" s="124">
        <f t="shared" si="15"/>
        <v>0.2759381898</v>
      </c>
      <c r="X208" s="125">
        <f t="shared" si="16"/>
        <v>1.785871965</v>
      </c>
      <c r="Y208" s="123">
        <f t="shared" si="17"/>
        <v>2.061810155</v>
      </c>
      <c r="Z208" s="124">
        <f t="shared" si="18"/>
        <v>1.399653979</v>
      </c>
      <c r="AA208" s="125">
        <f t="shared" si="19"/>
        <v>10.096</v>
      </c>
      <c r="AB208" s="126">
        <f t="shared" si="20"/>
        <v>0.5356576862</v>
      </c>
      <c r="AC208" s="118"/>
      <c r="AD208" s="118"/>
      <c r="AE208" s="118"/>
    </row>
    <row r="209">
      <c r="A209" s="67">
        <v>208.0</v>
      </c>
      <c r="B209" s="30" t="s">
        <v>226</v>
      </c>
      <c r="C209" s="57">
        <v>27.0</v>
      </c>
      <c r="D209" s="58">
        <v>77.0</v>
      </c>
      <c r="E209" s="31">
        <v>396.0</v>
      </c>
      <c r="F209" s="32">
        <v>337.0</v>
      </c>
      <c r="G209" s="5">
        <v>155.0</v>
      </c>
      <c r="H209" s="6">
        <v>410.0</v>
      </c>
      <c r="I209" s="104">
        <f t="shared" si="1"/>
        <v>0.2596153846</v>
      </c>
      <c r="J209" s="105">
        <f t="shared" si="2"/>
        <v>0.5402455662</v>
      </c>
      <c r="K209" s="106">
        <f t="shared" si="3"/>
        <v>0.2743362832</v>
      </c>
      <c r="L209" s="107">
        <f t="shared" si="4"/>
        <v>0.5053763441</v>
      </c>
      <c r="M209" s="108">
        <f t="shared" si="5"/>
        <v>0.2720478326</v>
      </c>
      <c r="N209" s="109">
        <f t="shared" si="6"/>
        <v>0.4244992296</v>
      </c>
      <c r="O209" s="119">
        <f t="shared" si="7"/>
        <v>0.4122681883</v>
      </c>
      <c r="P209" s="120">
        <f t="shared" si="8"/>
        <v>0.4348864994</v>
      </c>
      <c r="Q209" s="121">
        <f t="shared" si="9"/>
        <v>0.6532137519</v>
      </c>
      <c r="R209" s="122">
        <f t="shared" si="10"/>
        <v>0.6209553159</v>
      </c>
      <c r="S209" s="120">
        <f t="shared" si="11"/>
        <v>0.5941512126</v>
      </c>
      <c r="T209" s="121">
        <f t="shared" si="12"/>
        <v>0.3701854494</v>
      </c>
      <c r="U209" s="122">
        <f t="shared" si="13"/>
        <v>0.4479315264</v>
      </c>
      <c r="V209" s="123">
        <f t="shared" si="14"/>
        <v>7.048076923</v>
      </c>
      <c r="W209" s="124">
        <f t="shared" si="15"/>
        <v>0.1840707965</v>
      </c>
      <c r="X209" s="125">
        <f t="shared" si="16"/>
        <v>1.297345133</v>
      </c>
      <c r="Y209" s="123">
        <f t="shared" si="17"/>
        <v>1.481415929</v>
      </c>
      <c r="Z209" s="124">
        <f t="shared" si="18"/>
        <v>1.095665172</v>
      </c>
      <c r="AA209" s="125">
        <f t="shared" si="19"/>
        <v>12.48076923</v>
      </c>
      <c r="AB209" s="126">
        <f t="shared" si="20"/>
        <v>0.5755007704</v>
      </c>
      <c r="AC209" s="118"/>
      <c r="AD209" s="118"/>
      <c r="AE209" s="118"/>
    </row>
    <row r="210">
      <c r="A210" s="67">
        <v>209.0</v>
      </c>
      <c r="B210" s="30" t="s">
        <v>227</v>
      </c>
      <c r="C210" s="57">
        <v>23.0</v>
      </c>
      <c r="D210" s="58">
        <v>67.0</v>
      </c>
      <c r="E210" s="31">
        <v>418.0</v>
      </c>
      <c r="F210" s="32">
        <v>328.0</v>
      </c>
      <c r="G210" s="5">
        <v>123.0</v>
      </c>
      <c r="H210" s="6">
        <v>354.0</v>
      </c>
      <c r="I210" s="104">
        <f t="shared" si="1"/>
        <v>0.2555555556</v>
      </c>
      <c r="J210" s="105">
        <f t="shared" si="2"/>
        <v>0.5603217158</v>
      </c>
      <c r="K210" s="106">
        <f t="shared" si="3"/>
        <v>0.2578616352</v>
      </c>
      <c r="L210" s="107">
        <f t="shared" si="4"/>
        <v>0.5275119617</v>
      </c>
      <c r="M210" s="108">
        <f t="shared" si="5"/>
        <v>0.2574955908</v>
      </c>
      <c r="N210" s="109">
        <f t="shared" si="6"/>
        <v>0.4423548651</v>
      </c>
      <c r="O210" s="119">
        <f t="shared" si="7"/>
        <v>0.4295506474</v>
      </c>
      <c r="P210" s="120">
        <f t="shared" si="8"/>
        <v>0.4198564593</v>
      </c>
      <c r="Q210" s="121">
        <f t="shared" si="9"/>
        <v>0.6649029982</v>
      </c>
      <c r="R210" s="122">
        <f t="shared" si="10"/>
        <v>0.6312346688</v>
      </c>
      <c r="S210" s="120">
        <f t="shared" si="11"/>
        <v>0.6054836253</v>
      </c>
      <c r="T210" s="121">
        <f t="shared" si="12"/>
        <v>0.3610053313</v>
      </c>
      <c r="U210" s="122">
        <f t="shared" si="13"/>
        <v>0.4630616908</v>
      </c>
      <c r="V210" s="123">
        <f t="shared" si="14"/>
        <v>8.288888889</v>
      </c>
      <c r="W210" s="124">
        <f t="shared" si="15"/>
        <v>0.1886792453</v>
      </c>
      <c r="X210" s="125">
        <f t="shared" si="16"/>
        <v>1.5639413</v>
      </c>
      <c r="Y210" s="123">
        <f t="shared" si="17"/>
        <v>1.752620545</v>
      </c>
      <c r="Z210" s="124">
        <f t="shared" si="18"/>
        <v>1.315696649</v>
      </c>
      <c r="AA210" s="125">
        <f t="shared" si="19"/>
        <v>13.58888889</v>
      </c>
      <c r="AB210" s="126">
        <f t="shared" si="20"/>
        <v>0.5576451349</v>
      </c>
      <c r="AC210" s="118"/>
      <c r="AD210" s="118"/>
      <c r="AE210" s="118"/>
    </row>
    <row r="211">
      <c r="A211" s="67">
        <v>210.0</v>
      </c>
      <c r="B211" s="30" t="s">
        <v>228</v>
      </c>
      <c r="C211" s="57">
        <v>16.0</v>
      </c>
      <c r="D211" s="58">
        <v>60.0</v>
      </c>
      <c r="E211" s="31">
        <v>347.0</v>
      </c>
      <c r="F211" s="32">
        <v>292.0</v>
      </c>
      <c r="G211" s="5">
        <v>109.0</v>
      </c>
      <c r="H211" s="6">
        <v>346.0</v>
      </c>
      <c r="I211" s="104">
        <f t="shared" si="1"/>
        <v>0.2105263158</v>
      </c>
      <c r="J211" s="105">
        <f t="shared" si="2"/>
        <v>0.5430359937</v>
      </c>
      <c r="K211" s="106">
        <f t="shared" si="3"/>
        <v>0.2395604396</v>
      </c>
      <c r="L211" s="107">
        <f t="shared" si="4"/>
        <v>0.5076923077</v>
      </c>
      <c r="M211" s="108">
        <f t="shared" si="5"/>
        <v>0.2354048964</v>
      </c>
      <c r="N211" s="109">
        <f t="shared" si="6"/>
        <v>0.4168190128</v>
      </c>
      <c r="O211" s="119">
        <f t="shared" si="7"/>
        <v>0.4034188034</v>
      </c>
      <c r="P211" s="120">
        <f t="shared" si="8"/>
        <v>0.4307692308</v>
      </c>
      <c r="Q211" s="121">
        <f t="shared" si="9"/>
        <v>0.68173258</v>
      </c>
      <c r="R211" s="122">
        <f t="shared" si="10"/>
        <v>0.6334552102</v>
      </c>
      <c r="S211" s="120">
        <f t="shared" si="11"/>
        <v>0.605982906</v>
      </c>
      <c r="T211" s="121">
        <f t="shared" si="12"/>
        <v>0.3564102564</v>
      </c>
      <c r="U211" s="122">
        <f t="shared" si="13"/>
        <v>0.441025641</v>
      </c>
      <c r="V211" s="123">
        <f t="shared" si="14"/>
        <v>8.407894737</v>
      </c>
      <c r="W211" s="124">
        <f t="shared" si="15"/>
        <v>0.167032967</v>
      </c>
      <c r="X211" s="125">
        <f t="shared" si="16"/>
        <v>1.404395604</v>
      </c>
      <c r="Y211" s="123">
        <f t="shared" si="17"/>
        <v>1.571428571</v>
      </c>
      <c r="Z211" s="124">
        <f t="shared" si="18"/>
        <v>1.203389831</v>
      </c>
      <c r="AA211" s="125">
        <f t="shared" si="19"/>
        <v>14.39473684</v>
      </c>
      <c r="AB211" s="126">
        <f t="shared" si="20"/>
        <v>0.5831809872</v>
      </c>
      <c r="AC211" s="118"/>
      <c r="AD211" s="118"/>
      <c r="AE211" s="118"/>
    </row>
    <row r="212">
      <c r="A212" s="67">
        <v>211.0</v>
      </c>
      <c r="B212" s="30" t="s">
        <v>229</v>
      </c>
      <c r="C212" s="57">
        <v>67.0</v>
      </c>
      <c r="D212" s="58">
        <v>120.0</v>
      </c>
      <c r="E212" s="31">
        <v>545.0</v>
      </c>
      <c r="F212" s="32">
        <v>439.0</v>
      </c>
      <c r="G212" s="5">
        <v>211.0</v>
      </c>
      <c r="H212" s="6">
        <v>507.0</v>
      </c>
      <c r="I212" s="104">
        <f t="shared" si="1"/>
        <v>0.3582887701</v>
      </c>
      <c r="J212" s="105">
        <f t="shared" si="2"/>
        <v>0.5538617886</v>
      </c>
      <c r="K212" s="106">
        <f t="shared" si="3"/>
        <v>0.2938718663</v>
      </c>
      <c r="L212" s="107">
        <f t="shared" si="4"/>
        <v>0.5226302306</v>
      </c>
      <c r="M212" s="108">
        <f t="shared" si="5"/>
        <v>0.3071823204</v>
      </c>
      <c r="N212" s="109">
        <f t="shared" si="6"/>
        <v>0.4441833137</v>
      </c>
      <c r="O212" s="119">
        <f t="shared" si="7"/>
        <v>0.4356802541</v>
      </c>
      <c r="P212" s="120">
        <f t="shared" si="8"/>
        <v>0.4321093083</v>
      </c>
      <c r="Q212" s="121">
        <f t="shared" si="9"/>
        <v>0.6342541436</v>
      </c>
      <c r="R212" s="122">
        <f t="shared" si="10"/>
        <v>0.6180963572</v>
      </c>
      <c r="S212" s="120">
        <f t="shared" si="11"/>
        <v>0.592376919</v>
      </c>
      <c r="T212" s="121">
        <f t="shared" si="12"/>
        <v>0.3795659079</v>
      </c>
      <c r="U212" s="122">
        <f t="shared" si="13"/>
        <v>0.4637374272</v>
      </c>
      <c r="V212" s="123">
        <f t="shared" si="14"/>
        <v>5.262032086</v>
      </c>
      <c r="W212" s="124">
        <f t="shared" si="15"/>
        <v>0.2604456825</v>
      </c>
      <c r="X212" s="125">
        <f t="shared" si="16"/>
        <v>1.370473538</v>
      </c>
      <c r="Y212" s="123">
        <f t="shared" si="17"/>
        <v>1.63091922</v>
      </c>
      <c r="Z212" s="124">
        <f t="shared" si="18"/>
        <v>1.087292818</v>
      </c>
      <c r="AA212" s="125">
        <f t="shared" si="19"/>
        <v>9.101604278</v>
      </c>
      <c r="AB212" s="126">
        <f t="shared" si="20"/>
        <v>0.5558166863</v>
      </c>
      <c r="AC212" s="118"/>
      <c r="AD212" s="118"/>
      <c r="AE212" s="118"/>
    </row>
    <row r="213">
      <c r="A213" s="67">
        <v>212.0</v>
      </c>
      <c r="B213" s="30" t="s">
        <v>230</v>
      </c>
      <c r="C213" s="57">
        <v>33.0</v>
      </c>
      <c r="D213" s="58">
        <v>84.0</v>
      </c>
      <c r="E213" s="31">
        <v>500.0</v>
      </c>
      <c r="F213" s="32">
        <v>314.0</v>
      </c>
      <c r="G213" s="5">
        <v>199.0</v>
      </c>
      <c r="H213" s="6">
        <v>423.0</v>
      </c>
      <c r="I213" s="104">
        <f t="shared" si="1"/>
        <v>0.2820512821</v>
      </c>
      <c r="J213" s="105">
        <f t="shared" si="2"/>
        <v>0.6142506143</v>
      </c>
      <c r="K213" s="106">
        <f t="shared" si="3"/>
        <v>0.3199356913</v>
      </c>
      <c r="L213" s="107">
        <f t="shared" si="4"/>
        <v>0.5725026853</v>
      </c>
      <c r="M213" s="108">
        <f t="shared" si="5"/>
        <v>0.3139377537</v>
      </c>
      <c r="N213" s="109">
        <f t="shared" si="6"/>
        <v>0.4867688022</v>
      </c>
      <c r="O213" s="119">
        <f t="shared" si="7"/>
        <v>0.4713457824</v>
      </c>
      <c r="P213" s="120">
        <f t="shared" si="8"/>
        <v>0.3727175081</v>
      </c>
      <c r="Q213" s="121">
        <f t="shared" si="9"/>
        <v>0.6170500677</v>
      </c>
      <c r="R213" s="122">
        <f t="shared" si="10"/>
        <v>0.6427576602</v>
      </c>
      <c r="S213" s="120">
        <f t="shared" si="11"/>
        <v>0.6155827431</v>
      </c>
      <c r="T213" s="121">
        <f t="shared" si="12"/>
        <v>0.3515775918</v>
      </c>
      <c r="U213" s="122">
        <f t="shared" si="13"/>
        <v>0.5041854475</v>
      </c>
      <c r="V213" s="123">
        <f t="shared" si="14"/>
        <v>6.957264957</v>
      </c>
      <c r="W213" s="124">
        <f t="shared" si="15"/>
        <v>0.1881028939</v>
      </c>
      <c r="X213" s="125">
        <f t="shared" si="16"/>
        <v>1.308681672</v>
      </c>
      <c r="Y213" s="123">
        <f t="shared" si="17"/>
        <v>1.496784566</v>
      </c>
      <c r="Z213" s="124">
        <f t="shared" si="18"/>
        <v>1.101488498</v>
      </c>
      <c r="AA213" s="125">
        <f t="shared" si="19"/>
        <v>12.27350427</v>
      </c>
      <c r="AB213" s="126">
        <f t="shared" si="20"/>
        <v>0.5132311978</v>
      </c>
      <c r="AC213" s="118"/>
      <c r="AD213" s="118"/>
      <c r="AE213" s="118"/>
    </row>
    <row r="214">
      <c r="A214" s="67">
        <v>213.0</v>
      </c>
      <c r="B214" s="30" t="s">
        <v>231</v>
      </c>
      <c r="C214" s="57">
        <v>44.0</v>
      </c>
      <c r="D214" s="58">
        <v>62.0</v>
      </c>
      <c r="E214" s="31">
        <v>496.0</v>
      </c>
      <c r="F214" s="32">
        <v>208.0</v>
      </c>
      <c r="G214" s="5">
        <v>158.0</v>
      </c>
      <c r="H214" s="6">
        <v>324.0</v>
      </c>
      <c r="I214" s="104">
        <f t="shared" si="1"/>
        <v>0.4150943396</v>
      </c>
      <c r="J214" s="105">
        <f t="shared" si="2"/>
        <v>0.7045454545</v>
      </c>
      <c r="K214" s="106">
        <f t="shared" si="3"/>
        <v>0.3278008299</v>
      </c>
      <c r="L214" s="107">
        <f t="shared" si="4"/>
        <v>0.6666666667</v>
      </c>
      <c r="M214" s="108">
        <f t="shared" si="5"/>
        <v>0.343537415</v>
      </c>
      <c r="N214" s="109">
        <f t="shared" si="6"/>
        <v>0.5514333895</v>
      </c>
      <c r="O214" s="119">
        <f t="shared" si="7"/>
        <v>0.540247678</v>
      </c>
      <c r="P214" s="120">
        <f t="shared" si="8"/>
        <v>0.3111111111</v>
      </c>
      <c r="Q214" s="121">
        <f t="shared" si="9"/>
        <v>0.6258503401</v>
      </c>
      <c r="R214" s="122">
        <f t="shared" si="10"/>
        <v>0.6913996627</v>
      </c>
      <c r="S214" s="120">
        <f t="shared" si="11"/>
        <v>0.6687306502</v>
      </c>
      <c r="T214" s="121">
        <f t="shared" si="12"/>
        <v>0.3173374613</v>
      </c>
      <c r="U214" s="122">
        <f t="shared" si="13"/>
        <v>0.5541795666</v>
      </c>
      <c r="V214" s="123">
        <f t="shared" si="14"/>
        <v>6.641509434</v>
      </c>
      <c r="W214" s="124">
        <f t="shared" si="15"/>
        <v>0.2199170124</v>
      </c>
      <c r="X214" s="125">
        <f t="shared" si="16"/>
        <v>1.460580913</v>
      </c>
      <c r="Y214" s="123">
        <f t="shared" si="17"/>
        <v>1.680497925</v>
      </c>
      <c r="Z214" s="124">
        <f t="shared" si="18"/>
        <v>1.197278912</v>
      </c>
      <c r="AA214" s="125">
        <f t="shared" si="19"/>
        <v>11.18867925</v>
      </c>
      <c r="AB214" s="126">
        <f t="shared" si="20"/>
        <v>0.4485666105</v>
      </c>
      <c r="AC214" s="118"/>
      <c r="AD214" s="118"/>
      <c r="AE214" s="118"/>
    </row>
    <row r="215">
      <c r="A215" s="67">
        <v>214.0</v>
      </c>
      <c r="B215" s="30" t="s">
        <v>232</v>
      </c>
      <c r="C215" s="57">
        <v>7.0</v>
      </c>
      <c r="D215" s="58">
        <v>28.0</v>
      </c>
      <c r="E215" s="31">
        <v>214.0</v>
      </c>
      <c r="F215" s="32">
        <v>110.0</v>
      </c>
      <c r="G215" s="5">
        <v>76.0</v>
      </c>
      <c r="H215" s="6">
        <v>159.0</v>
      </c>
      <c r="I215" s="104">
        <f t="shared" si="1"/>
        <v>0.2</v>
      </c>
      <c r="J215" s="105">
        <f t="shared" si="2"/>
        <v>0.6604938272</v>
      </c>
      <c r="K215" s="106">
        <f t="shared" si="3"/>
        <v>0.3234042553</v>
      </c>
      <c r="L215" s="107">
        <f t="shared" si="4"/>
        <v>0.6155988858</v>
      </c>
      <c r="M215" s="108">
        <f t="shared" si="5"/>
        <v>0.3074074074</v>
      </c>
      <c r="N215" s="109">
        <f t="shared" si="6"/>
        <v>0.518783542</v>
      </c>
      <c r="O215" s="119">
        <f t="shared" si="7"/>
        <v>0.5</v>
      </c>
      <c r="P215" s="120">
        <f t="shared" si="8"/>
        <v>0.3259052925</v>
      </c>
      <c r="Q215" s="121">
        <f t="shared" si="9"/>
        <v>0.6148148148</v>
      </c>
      <c r="R215" s="122">
        <f t="shared" si="10"/>
        <v>0.6672629696</v>
      </c>
      <c r="S215" s="120">
        <f t="shared" si="11"/>
        <v>0.6397306397</v>
      </c>
      <c r="T215" s="121">
        <f t="shared" si="12"/>
        <v>0.3249158249</v>
      </c>
      <c r="U215" s="122">
        <f t="shared" si="13"/>
        <v>0.5353535354</v>
      </c>
      <c r="V215" s="123">
        <f t="shared" si="14"/>
        <v>9.257142857</v>
      </c>
      <c r="W215" s="124">
        <f t="shared" si="15"/>
        <v>0.1489361702</v>
      </c>
      <c r="X215" s="125">
        <f t="shared" si="16"/>
        <v>1.378723404</v>
      </c>
      <c r="Y215" s="123">
        <f t="shared" si="17"/>
        <v>1.527659574</v>
      </c>
      <c r="Z215" s="124">
        <f t="shared" si="18"/>
        <v>1.2</v>
      </c>
      <c r="AA215" s="125">
        <f t="shared" si="19"/>
        <v>15.97142857</v>
      </c>
      <c r="AB215" s="126">
        <f t="shared" si="20"/>
        <v>0.481216458</v>
      </c>
      <c r="AC215" s="118"/>
      <c r="AD215" s="118"/>
      <c r="AE215" s="118"/>
    </row>
    <row r="216">
      <c r="A216" s="67">
        <v>215.0</v>
      </c>
      <c r="B216" s="30" t="s">
        <v>233</v>
      </c>
      <c r="C216" s="57">
        <v>31.0</v>
      </c>
      <c r="D216" s="58">
        <v>43.0</v>
      </c>
      <c r="E216" s="31">
        <v>243.0</v>
      </c>
      <c r="F216" s="32">
        <v>107.0</v>
      </c>
      <c r="G216" s="5">
        <v>119.0</v>
      </c>
      <c r="H216" s="6">
        <v>123.0</v>
      </c>
      <c r="I216" s="104">
        <f t="shared" si="1"/>
        <v>0.4189189189</v>
      </c>
      <c r="J216" s="105">
        <f t="shared" si="2"/>
        <v>0.6942857143</v>
      </c>
      <c r="K216" s="106">
        <f t="shared" si="3"/>
        <v>0.4917355372</v>
      </c>
      <c r="L216" s="107">
        <f t="shared" si="4"/>
        <v>0.6462264151</v>
      </c>
      <c r="M216" s="108">
        <f t="shared" si="5"/>
        <v>0.4746835443</v>
      </c>
      <c r="N216" s="109">
        <f t="shared" si="6"/>
        <v>0.6114864865</v>
      </c>
      <c r="O216" s="119">
        <f t="shared" si="7"/>
        <v>0.5900900901</v>
      </c>
      <c r="P216" s="120">
        <f t="shared" si="8"/>
        <v>0.3254716981</v>
      </c>
      <c r="Q216" s="121">
        <f t="shared" si="9"/>
        <v>0.4873417722</v>
      </c>
      <c r="R216" s="122">
        <f t="shared" si="10"/>
        <v>0.6182432432</v>
      </c>
      <c r="S216" s="120">
        <f t="shared" si="11"/>
        <v>0.5960960961</v>
      </c>
      <c r="T216" s="121">
        <f t="shared" si="12"/>
        <v>0.3858858859</v>
      </c>
      <c r="U216" s="122">
        <f t="shared" si="13"/>
        <v>0.6081081081</v>
      </c>
      <c r="V216" s="123">
        <f t="shared" si="14"/>
        <v>4.72972973</v>
      </c>
      <c r="W216" s="124">
        <f t="shared" si="15"/>
        <v>0.305785124</v>
      </c>
      <c r="X216" s="125">
        <f t="shared" si="16"/>
        <v>1.446280992</v>
      </c>
      <c r="Y216" s="123">
        <f t="shared" si="17"/>
        <v>1.752066116</v>
      </c>
      <c r="Z216" s="124">
        <f t="shared" si="18"/>
        <v>1.107594937</v>
      </c>
      <c r="AA216" s="125">
        <f t="shared" si="19"/>
        <v>8</v>
      </c>
      <c r="AB216" s="126">
        <f t="shared" si="20"/>
        <v>0.3885135135</v>
      </c>
      <c r="AC216" s="118"/>
      <c r="AD216" s="118"/>
      <c r="AE216" s="118"/>
    </row>
    <row r="217">
      <c r="A217" s="67">
        <v>216.0</v>
      </c>
      <c r="B217" s="30" t="s">
        <v>234</v>
      </c>
      <c r="C217" s="57">
        <v>29.0</v>
      </c>
      <c r="D217" s="58">
        <v>71.0</v>
      </c>
      <c r="E217" s="31">
        <v>249.0</v>
      </c>
      <c r="F217" s="32">
        <v>101.0</v>
      </c>
      <c r="G217" s="5">
        <v>105.0</v>
      </c>
      <c r="H217" s="6">
        <v>141.0</v>
      </c>
      <c r="I217" s="104">
        <f t="shared" si="1"/>
        <v>0.29</v>
      </c>
      <c r="J217" s="105">
        <f t="shared" si="2"/>
        <v>0.7114285714</v>
      </c>
      <c r="K217" s="106">
        <f t="shared" si="3"/>
        <v>0.4268292683</v>
      </c>
      <c r="L217" s="107">
        <f t="shared" si="4"/>
        <v>0.6177777778</v>
      </c>
      <c r="M217" s="108">
        <f t="shared" si="5"/>
        <v>0.387283237</v>
      </c>
      <c r="N217" s="109">
        <f t="shared" si="6"/>
        <v>0.5939597315</v>
      </c>
      <c r="O217" s="119">
        <f t="shared" si="7"/>
        <v>0.5502873563</v>
      </c>
      <c r="P217" s="120">
        <f t="shared" si="8"/>
        <v>0.2888888889</v>
      </c>
      <c r="Q217" s="121">
        <f t="shared" si="9"/>
        <v>0.4913294798</v>
      </c>
      <c r="R217" s="122">
        <f t="shared" si="10"/>
        <v>0.6543624161</v>
      </c>
      <c r="S217" s="120">
        <f t="shared" si="11"/>
        <v>0.6020114943</v>
      </c>
      <c r="T217" s="121">
        <f t="shared" si="12"/>
        <v>0.3376436782</v>
      </c>
      <c r="U217" s="122">
        <f t="shared" si="13"/>
        <v>0.6106321839</v>
      </c>
      <c r="V217" s="123">
        <f t="shared" si="14"/>
        <v>3.5</v>
      </c>
      <c r="W217" s="124">
        <f t="shared" si="15"/>
        <v>0.406504065</v>
      </c>
      <c r="X217" s="125">
        <f t="shared" si="16"/>
        <v>1.422764228</v>
      </c>
      <c r="Y217" s="123">
        <f t="shared" si="17"/>
        <v>1.829268293</v>
      </c>
      <c r="Z217" s="124">
        <f t="shared" si="18"/>
        <v>1.011560694</v>
      </c>
      <c r="AA217" s="125">
        <f t="shared" si="19"/>
        <v>5.96</v>
      </c>
      <c r="AB217" s="126">
        <f t="shared" si="20"/>
        <v>0.4060402685</v>
      </c>
      <c r="AC217" s="118"/>
      <c r="AD217" s="118"/>
      <c r="AE217" s="118"/>
    </row>
    <row r="218">
      <c r="A218" s="67">
        <v>217.0</v>
      </c>
      <c r="B218" s="30" t="s">
        <v>235</v>
      </c>
      <c r="C218" s="57">
        <v>51.0</v>
      </c>
      <c r="D218" s="58">
        <v>67.0</v>
      </c>
      <c r="E218" s="31">
        <v>344.0</v>
      </c>
      <c r="F218" s="32">
        <v>128.0</v>
      </c>
      <c r="G218" s="5">
        <v>158.0</v>
      </c>
      <c r="H218" s="6">
        <v>198.0</v>
      </c>
      <c r="I218" s="104">
        <f t="shared" si="1"/>
        <v>0.4322033898</v>
      </c>
      <c r="J218" s="105">
        <f t="shared" si="2"/>
        <v>0.7288135593</v>
      </c>
      <c r="K218" s="106">
        <f t="shared" si="3"/>
        <v>0.4438202247</v>
      </c>
      <c r="L218" s="107">
        <f t="shared" si="4"/>
        <v>0.6694915254</v>
      </c>
      <c r="M218" s="108">
        <f t="shared" si="5"/>
        <v>0.44092827</v>
      </c>
      <c r="N218" s="109">
        <f t="shared" si="6"/>
        <v>0.6062801932</v>
      </c>
      <c r="O218" s="119">
        <f t="shared" si="7"/>
        <v>0.5845665962</v>
      </c>
      <c r="P218" s="120">
        <f t="shared" si="8"/>
        <v>0.3033898305</v>
      </c>
      <c r="Q218" s="121">
        <f t="shared" si="9"/>
        <v>0.5253164557</v>
      </c>
      <c r="R218" s="122">
        <f t="shared" si="10"/>
        <v>0.654589372</v>
      </c>
      <c r="S218" s="120">
        <f t="shared" si="11"/>
        <v>0.6268498943</v>
      </c>
      <c r="T218" s="121">
        <f t="shared" si="12"/>
        <v>0.3562367865</v>
      </c>
      <c r="U218" s="122">
        <f t="shared" si="13"/>
        <v>0.6014799154</v>
      </c>
      <c r="V218" s="123">
        <f t="shared" si="14"/>
        <v>4</v>
      </c>
      <c r="W218" s="124">
        <f t="shared" si="15"/>
        <v>0.3314606742</v>
      </c>
      <c r="X218" s="125">
        <f t="shared" si="16"/>
        <v>1.325842697</v>
      </c>
      <c r="Y218" s="123">
        <f t="shared" si="17"/>
        <v>1.657303371</v>
      </c>
      <c r="Z218" s="124">
        <f t="shared" si="18"/>
        <v>0.9957805907</v>
      </c>
      <c r="AA218" s="125">
        <f t="shared" si="19"/>
        <v>7.016949153</v>
      </c>
      <c r="AB218" s="126">
        <f t="shared" si="20"/>
        <v>0.3937198068</v>
      </c>
      <c r="AC218" s="118"/>
      <c r="AD218" s="118"/>
      <c r="AE218" s="118"/>
    </row>
    <row r="219">
      <c r="A219" s="67">
        <v>218.0</v>
      </c>
      <c r="B219" s="30" t="s">
        <v>236</v>
      </c>
      <c r="C219" s="57">
        <v>60.0</v>
      </c>
      <c r="D219" s="58">
        <v>113.0</v>
      </c>
      <c r="E219" s="31">
        <v>501.0</v>
      </c>
      <c r="F219" s="32">
        <v>293.0</v>
      </c>
      <c r="G219" s="5">
        <v>194.0</v>
      </c>
      <c r="H219" s="6">
        <v>372.0</v>
      </c>
      <c r="I219" s="104">
        <f t="shared" si="1"/>
        <v>0.3468208092</v>
      </c>
      <c r="J219" s="105">
        <f t="shared" si="2"/>
        <v>0.6309823678</v>
      </c>
      <c r="K219" s="106">
        <f t="shared" si="3"/>
        <v>0.3427561837</v>
      </c>
      <c r="L219" s="107">
        <f t="shared" si="4"/>
        <v>0.5801447777</v>
      </c>
      <c r="M219" s="108">
        <f t="shared" si="5"/>
        <v>0.3437077131</v>
      </c>
      <c r="N219" s="109">
        <f t="shared" si="6"/>
        <v>0.5110294118</v>
      </c>
      <c r="O219" s="119">
        <f t="shared" si="7"/>
        <v>0.4924983692</v>
      </c>
      <c r="P219" s="120">
        <f t="shared" si="8"/>
        <v>0.3650465357</v>
      </c>
      <c r="Q219" s="121">
        <f t="shared" si="9"/>
        <v>0.5845737483</v>
      </c>
      <c r="R219" s="122">
        <f t="shared" si="10"/>
        <v>0.6419117647</v>
      </c>
      <c r="S219" s="120">
        <f t="shared" si="11"/>
        <v>0.6086105675</v>
      </c>
      <c r="T219" s="121">
        <f t="shared" si="12"/>
        <v>0.3568166993</v>
      </c>
      <c r="U219" s="122">
        <f t="shared" si="13"/>
        <v>0.5270711024</v>
      </c>
      <c r="V219" s="123">
        <f t="shared" si="14"/>
        <v>4.589595376</v>
      </c>
      <c r="W219" s="124">
        <f t="shared" si="15"/>
        <v>0.3056537102</v>
      </c>
      <c r="X219" s="125">
        <f t="shared" si="16"/>
        <v>1.402826855</v>
      </c>
      <c r="Y219" s="123">
        <f t="shared" si="17"/>
        <v>1.708480565</v>
      </c>
      <c r="Z219" s="124">
        <f t="shared" si="18"/>
        <v>1.074424899</v>
      </c>
      <c r="AA219" s="125">
        <f t="shared" si="19"/>
        <v>7.861271676</v>
      </c>
      <c r="AB219" s="126">
        <f t="shared" si="20"/>
        <v>0.4889705882</v>
      </c>
      <c r="AC219" s="118"/>
      <c r="AD219" s="118"/>
      <c r="AE219" s="118"/>
    </row>
    <row r="220">
      <c r="A220" s="67">
        <v>219.0</v>
      </c>
      <c r="B220" s="30" t="s">
        <v>237</v>
      </c>
      <c r="C220" s="57">
        <v>33.0</v>
      </c>
      <c r="D220" s="58">
        <v>86.0</v>
      </c>
      <c r="E220" s="31">
        <v>398.0</v>
      </c>
      <c r="F220" s="32">
        <v>214.0</v>
      </c>
      <c r="G220" s="5">
        <v>173.0</v>
      </c>
      <c r="H220" s="6">
        <v>339.0</v>
      </c>
      <c r="I220" s="104">
        <f t="shared" si="1"/>
        <v>0.2773109244</v>
      </c>
      <c r="J220" s="105">
        <f t="shared" si="2"/>
        <v>0.6503267974</v>
      </c>
      <c r="K220" s="106">
        <f t="shared" si="3"/>
        <v>0.337890625</v>
      </c>
      <c r="L220" s="107">
        <f t="shared" si="4"/>
        <v>0.5896032832</v>
      </c>
      <c r="M220" s="108">
        <f t="shared" si="5"/>
        <v>0.3264659271</v>
      </c>
      <c r="N220" s="109">
        <f t="shared" si="6"/>
        <v>0.5080071174</v>
      </c>
      <c r="O220" s="119">
        <f t="shared" si="7"/>
        <v>0.4859211585</v>
      </c>
      <c r="P220" s="120">
        <f t="shared" si="8"/>
        <v>0.3378932969</v>
      </c>
      <c r="Q220" s="121">
        <f t="shared" si="9"/>
        <v>0.589540412</v>
      </c>
      <c r="R220" s="122">
        <f t="shared" si="10"/>
        <v>0.6556939502</v>
      </c>
      <c r="S220" s="120">
        <f t="shared" si="11"/>
        <v>0.6194690265</v>
      </c>
      <c r="T220" s="121">
        <f t="shared" si="12"/>
        <v>0.3378921963</v>
      </c>
      <c r="U220" s="122">
        <f t="shared" si="13"/>
        <v>0.5285599356</v>
      </c>
      <c r="V220" s="123">
        <f t="shared" si="14"/>
        <v>5.142857143</v>
      </c>
      <c r="W220" s="124">
        <f t="shared" si="15"/>
        <v>0.232421875</v>
      </c>
      <c r="X220" s="125">
        <f t="shared" si="16"/>
        <v>1.1953125</v>
      </c>
      <c r="Y220" s="123">
        <f t="shared" si="17"/>
        <v>1.427734375</v>
      </c>
      <c r="Z220" s="124">
        <f t="shared" si="18"/>
        <v>0.969889065</v>
      </c>
      <c r="AA220" s="125">
        <f t="shared" si="19"/>
        <v>9.445378151</v>
      </c>
      <c r="AB220" s="126">
        <f t="shared" si="20"/>
        <v>0.4919928826</v>
      </c>
      <c r="AC220" s="118"/>
      <c r="AD220" s="118"/>
      <c r="AE220" s="118"/>
    </row>
    <row r="221">
      <c r="A221" s="67">
        <v>220.0</v>
      </c>
      <c r="B221" s="30" t="s">
        <v>238</v>
      </c>
      <c r="C221" s="57">
        <v>19.0</v>
      </c>
      <c r="D221" s="58">
        <v>44.0</v>
      </c>
      <c r="E221" s="31">
        <v>164.0</v>
      </c>
      <c r="F221" s="32">
        <v>73.0</v>
      </c>
      <c r="G221" s="5">
        <v>69.0</v>
      </c>
      <c r="H221" s="6">
        <v>105.0</v>
      </c>
      <c r="I221" s="104">
        <f t="shared" si="1"/>
        <v>0.3015873016</v>
      </c>
      <c r="J221" s="105">
        <f t="shared" si="2"/>
        <v>0.6919831224</v>
      </c>
      <c r="K221" s="106">
        <f t="shared" si="3"/>
        <v>0.3965517241</v>
      </c>
      <c r="L221" s="107">
        <f t="shared" si="4"/>
        <v>0.61</v>
      </c>
      <c r="M221" s="108">
        <f t="shared" si="5"/>
        <v>0.3713080169</v>
      </c>
      <c r="N221" s="109">
        <f t="shared" si="6"/>
        <v>0.5669099757</v>
      </c>
      <c r="O221" s="119">
        <f t="shared" si="7"/>
        <v>0.5316455696</v>
      </c>
      <c r="P221" s="120">
        <f t="shared" si="8"/>
        <v>0.3066666667</v>
      </c>
      <c r="Q221" s="121">
        <f t="shared" si="9"/>
        <v>0.5232067511</v>
      </c>
      <c r="R221" s="122">
        <f t="shared" si="10"/>
        <v>0.6545012165</v>
      </c>
      <c r="S221" s="120">
        <f t="shared" si="11"/>
        <v>0.6075949367</v>
      </c>
      <c r="T221" s="121">
        <f t="shared" si="12"/>
        <v>0.3396624473</v>
      </c>
      <c r="U221" s="122">
        <f t="shared" si="13"/>
        <v>0.5843881857</v>
      </c>
      <c r="V221" s="123">
        <f t="shared" si="14"/>
        <v>3.761904762</v>
      </c>
      <c r="W221" s="124">
        <f t="shared" si="15"/>
        <v>0.3620689655</v>
      </c>
      <c r="X221" s="125">
        <f t="shared" si="16"/>
        <v>1.362068966</v>
      </c>
      <c r="Y221" s="123">
        <f t="shared" si="17"/>
        <v>1.724137931</v>
      </c>
      <c r="Z221" s="124">
        <f t="shared" si="18"/>
        <v>1</v>
      </c>
      <c r="AA221" s="125">
        <f t="shared" si="19"/>
        <v>6.523809524</v>
      </c>
      <c r="AB221" s="126">
        <f t="shared" si="20"/>
        <v>0.4330900243</v>
      </c>
      <c r="AC221" s="118"/>
      <c r="AD221" s="118"/>
      <c r="AE221" s="118"/>
    </row>
    <row r="222">
      <c r="A222" s="67">
        <v>221.0</v>
      </c>
      <c r="B222" s="30" t="s">
        <v>239</v>
      </c>
      <c r="C222" s="57">
        <v>12.0</v>
      </c>
      <c r="D222" s="58">
        <v>19.0</v>
      </c>
      <c r="E222" s="31">
        <v>104.0</v>
      </c>
      <c r="F222" s="32">
        <v>65.0</v>
      </c>
      <c r="G222" s="5">
        <v>52.0</v>
      </c>
      <c r="H222" s="6">
        <v>88.0</v>
      </c>
      <c r="I222" s="104">
        <f t="shared" si="1"/>
        <v>0.3870967742</v>
      </c>
      <c r="J222" s="105">
        <f t="shared" si="2"/>
        <v>0.6153846154</v>
      </c>
      <c r="K222" s="106">
        <f t="shared" si="3"/>
        <v>0.3714285714</v>
      </c>
      <c r="L222" s="107">
        <f t="shared" si="4"/>
        <v>0.58</v>
      </c>
      <c r="M222" s="108">
        <f t="shared" si="5"/>
        <v>0.3742690058</v>
      </c>
      <c r="N222" s="109">
        <f t="shared" si="6"/>
        <v>0.5048543689</v>
      </c>
      <c r="O222" s="119">
        <f t="shared" si="7"/>
        <v>0.4941176471</v>
      </c>
      <c r="P222" s="120">
        <f t="shared" si="8"/>
        <v>0.385</v>
      </c>
      <c r="Q222" s="121">
        <f t="shared" si="9"/>
        <v>0.5847953216</v>
      </c>
      <c r="R222" s="122">
        <f t="shared" si="10"/>
        <v>0.6213592233</v>
      </c>
      <c r="S222" s="120">
        <f t="shared" si="11"/>
        <v>0.6</v>
      </c>
      <c r="T222" s="121">
        <f t="shared" si="12"/>
        <v>0.3794117647</v>
      </c>
      <c r="U222" s="122">
        <f t="shared" si="13"/>
        <v>0.5147058824</v>
      </c>
      <c r="V222" s="123">
        <f t="shared" si="14"/>
        <v>5.451612903</v>
      </c>
      <c r="W222" s="124">
        <f t="shared" si="15"/>
        <v>0.2214285714</v>
      </c>
      <c r="X222" s="125">
        <f t="shared" si="16"/>
        <v>1.207142857</v>
      </c>
      <c r="Y222" s="123">
        <f t="shared" si="17"/>
        <v>1.428571429</v>
      </c>
      <c r="Z222" s="124">
        <f t="shared" si="18"/>
        <v>0.9883040936</v>
      </c>
      <c r="AA222" s="125">
        <f t="shared" si="19"/>
        <v>9.967741935</v>
      </c>
      <c r="AB222" s="126">
        <f t="shared" si="20"/>
        <v>0.4951456311</v>
      </c>
      <c r="AC222" s="118"/>
      <c r="AD222" s="118"/>
      <c r="AE222" s="118"/>
    </row>
    <row r="223">
      <c r="A223" s="67">
        <v>222.0</v>
      </c>
      <c r="B223" s="30" t="s">
        <v>240</v>
      </c>
      <c r="C223" s="57">
        <v>5.0</v>
      </c>
      <c r="D223" s="58">
        <v>21.0</v>
      </c>
      <c r="E223" s="31">
        <v>176.0</v>
      </c>
      <c r="F223" s="32">
        <v>109.0</v>
      </c>
      <c r="G223" s="5">
        <v>51.0</v>
      </c>
      <c r="H223" s="6">
        <v>175.0</v>
      </c>
      <c r="I223" s="104">
        <f t="shared" si="1"/>
        <v>0.1923076923</v>
      </c>
      <c r="J223" s="105">
        <f t="shared" si="2"/>
        <v>0.6175438596</v>
      </c>
      <c r="K223" s="106">
        <f t="shared" si="3"/>
        <v>0.2256637168</v>
      </c>
      <c r="L223" s="107">
        <f t="shared" si="4"/>
        <v>0.5819935691</v>
      </c>
      <c r="M223" s="108">
        <f t="shared" si="5"/>
        <v>0.2222222222</v>
      </c>
      <c r="N223" s="109">
        <f t="shared" si="6"/>
        <v>0.4442270059</v>
      </c>
      <c r="O223" s="119">
        <f t="shared" si="7"/>
        <v>0.4320297952</v>
      </c>
      <c r="P223" s="120">
        <f t="shared" si="8"/>
        <v>0.3665594855</v>
      </c>
      <c r="Q223" s="121">
        <f t="shared" si="9"/>
        <v>0.7142857143</v>
      </c>
      <c r="R223" s="122">
        <f t="shared" si="10"/>
        <v>0.686888454</v>
      </c>
      <c r="S223" s="120">
        <f t="shared" si="11"/>
        <v>0.6629422719</v>
      </c>
      <c r="T223" s="121">
        <f t="shared" si="12"/>
        <v>0.3072625698</v>
      </c>
      <c r="U223" s="122">
        <f t="shared" si="13"/>
        <v>0.4618249534</v>
      </c>
      <c r="V223" s="123">
        <f t="shared" si="14"/>
        <v>10.96153846</v>
      </c>
      <c r="W223" s="124">
        <f t="shared" si="15"/>
        <v>0.1150442478</v>
      </c>
      <c r="X223" s="125">
        <f t="shared" si="16"/>
        <v>1.261061947</v>
      </c>
      <c r="Y223" s="123">
        <f t="shared" si="17"/>
        <v>1.376106195</v>
      </c>
      <c r="Z223" s="124">
        <f t="shared" si="18"/>
        <v>1.130952381</v>
      </c>
      <c r="AA223" s="125">
        <f t="shared" si="19"/>
        <v>19.65384615</v>
      </c>
      <c r="AB223" s="126">
        <f t="shared" si="20"/>
        <v>0.5557729941</v>
      </c>
      <c r="AC223" s="118"/>
      <c r="AD223" s="118"/>
      <c r="AE223" s="118"/>
    </row>
    <row r="224">
      <c r="A224" s="67">
        <v>223.0</v>
      </c>
      <c r="B224" s="30" t="s">
        <v>241</v>
      </c>
      <c r="C224" s="57">
        <v>11.0</v>
      </c>
      <c r="D224" s="58">
        <v>17.0</v>
      </c>
      <c r="E224" s="31">
        <v>65.0</v>
      </c>
      <c r="F224" s="32">
        <v>52.0</v>
      </c>
      <c r="G224" s="5">
        <v>39.0</v>
      </c>
      <c r="H224" s="6">
        <v>61.0</v>
      </c>
      <c r="I224" s="104">
        <f t="shared" si="1"/>
        <v>0.3928571429</v>
      </c>
      <c r="J224" s="105">
        <f t="shared" si="2"/>
        <v>0.5555555556</v>
      </c>
      <c r="K224" s="106">
        <f t="shared" si="3"/>
        <v>0.39</v>
      </c>
      <c r="L224" s="107">
        <f t="shared" si="4"/>
        <v>0.524137931</v>
      </c>
      <c r="M224" s="108">
        <f t="shared" si="5"/>
        <v>0.390625</v>
      </c>
      <c r="N224" s="109">
        <f t="shared" si="6"/>
        <v>0.4792626728</v>
      </c>
      <c r="O224" s="119">
        <f t="shared" si="7"/>
        <v>0.4693877551</v>
      </c>
      <c r="P224" s="120">
        <f t="shared" si="8"/>
        <v>0.4344827586</v>
      </c>
      <c r="Q224" s="121">
        <f t="shared" si="9"/>
        <v>0.5625</v>
      </c>
      <c r="R224" s="122">
        <f t="shared" si="10"/>
        <v>0.5806451613</v>
      </c>
      <c r="S224" s="120">
        <f t="shared" si="11"/>
        <v>0.5591836735</v>
      </c>
      <c r="T224" s="121">
        <f t="shared" si="12"/>
        <v>0.4163265306</v>
      </c>
      <c r="U224" s="122">
        <f t="shared" si="13"/>
        <v>0.493877551</v>
      </c>
      <c r="V224" s="123">
        <f t="shared" si="14"/>
        <v>4.178571429</v>
      </c>
      <c r="W224" s="124">
        <f t="shared" si="15"/>
        <v>0.28</v>
      </c>
      <c r="X224" s="125">
        <f t="shared" si="16"/>
        <v>1.17</v>
      </c>
      <c r="Y224" s="123">
        <f t="shared" si="17"/>
        <v>1.45</v>
      </c>
      <c r="Z224" s="124">
        <f t="shared" si="18"/>
        <v>0.9140625</v>
      </c>
      <c r="AA224" s="125">
        <f t="shared" si="19"/>
        <v>7.75</v>
      </c>
      <c r="AB224" s="126">
        <f t="shared" si="20"/>
        <v>0.5207373272</v>
      </c>
      <c r="AC224" s="118"/>
      <c r="AD224" s="118"/>
      <c r="AE224" s="118"/>
    </row>
    <row r="225">
      <c r="A225" s="67">
        <v>224.0</v>
      </c>
      <c r="B225" s="30" t="s">
        <v>242</v>
      </c>
      <c r="C225" s="57">
        <v>81.0</v>
      </c>
      <c r="D225" s="58">
        <v>144.0</v>
      </c>
      <c r="E225" s="31">
        <v>612.0</v>
      </c>
      <c r="F225" s="32">
        <v>372.0</v>
      </c>
      <c r="G225" s="5">
        <v>225.0</v>
      </c>
      <c r="H225" s="6">
        <v>461.0</v>
      </c>
      <c r="I225" s="104">
        <f t="shared" si="1"/>
        <v>0.36</v>
      </c>
      <c r="J225" s="105">
        <f t="shared" si="2"/>
        <v>0.6219512195</v>
      </c>
      <c r="K225" s="106">
        <f t="shared" si="3"/>
        <v>0.3279883382</v>
      </c>
      <c r="L225" s="107">
        <f t="shared" si="4"/>
        <v>0.5732009926</v>
      </c>
      <c r="M225" s="108">
        <f t="shared" si="5"/>
        <v>0.3358946213</v>
      </c>
      <c r="N225" s="109">
        <f t="shared" si="6"/>
        <v>0.5011976048</v>
      </c>
      <c r="O225" s="119">
        <f t="shared" si="7"/>
        <v>0.4844327177</v>
      </c>
      <c r="P225" s="120">
        <f t="shared" si="8"/>
        <v>0.3746898263</v>
      </c>
      <c r="Q225" s="121">
        <f t="shared" si="9"/>
        <v>0.5949506037</v>
      </c>
      <c r="R225" s="122">
        <f t="shared" si="10"/>
        <v>0.6425149701</v>
      </c>
      <c r="S225" s="120">
        <f t="shared" si="11"/>
        <v>0.6089709763</v>
      </c>
      <c r="T225" s="121">
        <f t="shared" si="12"/>
        <v>0.3577836412</v>
      </c>
      <c r="U225" s="122">
        <f t="shared" si="13"/>
        <v>0.5176781003</v>
      </c>
      <c r="V225" s="123">
        <f t="shared" si="14"/>
        <v>4.373333333</v>
      </c>
      <c r="W225" s="124">
        <f t="shared" si="15"/>
        <v>0.3279883382</v>
      </c>
      <c r="X225" s="125">
        <f t="shared" si="16"/>
        <v>1.434402332</v>
      </c>
      <c r="Y225" s="123">
        <f t="shared" si="17"/>
        <v>1.762390671</v>
      </c>
      <c r="Z225" s="124">
        <f t="shared" si="18"/>
        <v>1.080131723</v>
      </c>
      <c r="AA225" s="125">
        <f t="shared" si="19"/>
        <v>7.422222222</v>
      </c>
      <c r="AB225" s="126">
        <f t="shared" si="20"/>
        <v>0.4988023952</v>
      </c>
      <c r="AC225" s="118"/>
      <c r="AD225" s="118"/>
      <c r="AE225" s="118"/>
    </row>
    <row r="226">
      <c r="A226" s="67">
        <v>225.0</v>
      </c>
      <c r="B226" s="30" t="s">
        <v>243</v>
      </c>
      <c r="C226" s="57">
        <v>5.0</v>
      </c>
      <c r="D226" s="58">
        <v>14.0</v>
      </c>
      <c r="E226" s="31">
        <v>36.0</v>
      </c>
      <c r="F226" s="32">
        <v>28.0</v>
      </c>
      <c r="G226" s="5">
        <v>17.0</v>
      </c>
      <c r="H226" s="6">
        <v>30.0</v>
      </c>
      <c r="I226" s="104">
        <f t="shared" si="1"/>
        <v>0.2631578947</v>
      </c>
      <c r="J226" s="105">
        <f t="shared" si="2"/>
        <v>0.5625</v>
      </c>
      <c r="K226" s="106">
        <f t="shared" si="3"/>
        <v>0.3617021277</v>
      </c>
      <c r="L226" s="107">
        <f t="shared" si="4"/>
        <v>0.4939759036</v>
      </c>
      <c r="M226" s="108">
        <f t="shared" si="5"/>
        <v>0.3333333333</v>
      </c>
      <c r="N226" s="109">
        <f t="shared" si="6"/>
        <v>0.4774774775</v>
      </c>
      <c r="O226" s="119">
        <f t="shared" si="7"/>
        <v>0.4461538462</v>
      </c>
      <c r="P226" s="120">
        <f t="shared" si="8"/>
        <v>0.3975903614</v>
      </c>
      <c r="Q226" s="121">
        <f t="shared" si="9"/>
        <v>0.5303030303</v>
      </c>
      <c r="R226" s="122">
        <f t="shared" si="10"/>
        <v>0.5945945946</v>
      </c>
      <c r="S226" s="120">
        <f t="shared" si="11"/>
        <v>0.5461538462</v>
      </c>
      <c r="T226" s="121">
        <f t="shared" si="12"/>
        <v>0.3846153846</v>
      </c>
      <c r="U226" s="122">
        <f t="shared" si="13"/>
        <v>0.5153846154</v>
      </c>
      <c r="V226" s="123">
        <f t="shared" si="14"/>
        <v>3.368421053</v>
      </c>
      <c r="W226" s="124">
        <f t="shared" si="15"/>
        <v>0.4042553191</v>
      </c>
      <c r="X226" s="125">
        <f t="shared" si="16"/>
        <v>1.361702128</v>
      </c>
      <c r="Y226" s="123">
        <f t="shared" si="17"/>
        <v>1.765957447</v>
      </c>
      <c r="Z226" s="124">
        <f t="shared" si="18"/>
        <v>0.9696969697</v>
      </c>
      <c r="AA226" s="125">
        <f t="shared" si="19"/>
        <v>5.842105263</v>
      </c>
      <c r="AB226" s="126">
        <f t="shared" si="20"/>
        <v>0.5225225225</v>
      </c>
      <c r="AC226" s="118"/>
      <c r="AD226" s="118"/>
      <c r="AE226" s="118"/>
    </row>
    <row r="227">
      <c r="A227" s="67">
        <v>226.0</v>
      </c>
      <c r="B227" s="30" t="s">
        <v>244</v>
      </c>
      <c r="C227" s="57">
        <v>30.0</v>
      </c>
      <c r="D227" s="58">
        <v>30.0</v>
      </c>
      <c r="E227" s="31">
        <v>175.0</v>
      </c>
      <c r="F227" s="32">
        <v>74.0</v>
      </c>
      <c r="G227" s="5">
        <v>69.0</v>
      </c>
      <c r="H227" s="6">
        <v>104.0</v>
      </c>
      <c r="I227" s="104">
        <f t="shared" si="1"/>
        <v>0.5</v>
      </c>
      <c r="J227" s="105">
        <f t="shared" si="2"/>
        <v>0.702811245</v>
      </c>
      <c r="K227" s="106">
        <f t="shared" si="3"/>
        <v>0.3988439306</v>
      </c>
      <c r="L227" s="107">
        <f t="shared" si="4"/>
        <v>0.6634304207</v>
      </c>
      <c r="M227" s="108">
        <f t="shared" si="5"/>
        <v>0.4248927039</v>
      </c>
      <c r="N227" s="109">
        <f t="shared" si="6"/>
        <v>0.5781990521</v>
      </c>
      <c r="O227" s="119">
        <f t="shared" si="7"/>
        <v>0.5684647303</v>
      </c>
      <c r="P227" s="120">
        <f t="shared" si="8"/>
        <v>0.3365695793</v>
      </c>
      <c r="Q227" s="121">
        <f t="shared" si="9"/>
        <v>0.5751072961</v>
      </c>
      <c r="R227" s="122">
        <f t="shared" si="10"/>
        <v>0.6611374408</v>
      </c>
      <c r="S227" s="120">
        <f t="shared" si="11"/>
        <v>0.6410788382</v>
      </c>
      <c r="T227" s="121">
        <f t="shared" si="12"/>
        <v>0.3589211618</v>
      </c>
      <c r="U227" s="122">
        <f t="shared" si="13"/>
        <v>0.5684647303</v>
      </c>
      <c r="V227" s="123">
        <f t="shared" si="14"/>
        <v>4.15</v>
      </c>
      <c r="W227" s="124">
        <f t="shared" si="15"/>
        <v>0.3468208092</v>
      </c>
      <c r="X227" s="125">
        <f t="shared" si="16"/>
        <v>1.439306358</v>
      </c>
      <c r="Y227" s="123">
        <f t="shared" si="17"/>
        <v>1.786127168</v>
      </c>
      <c r="Z227" s="124">
        <f t="shared" si="18"/>
        <v>1.068669528</v>
      </c>
      <c r="AA227" s="125">
        <f t="shared" si="19"/>
        <v>7.033333333</v>
      </c>
      <c r="AB227" s="126">
        <f t="shared" si="20"/>
        <v>0.4218009479</v>
      </c>
      <c r="AC227" s="118"/>
      <c r="AD227" s="118"/>
      <c r="AE227" s="118"/>
    </row>
    <row r="228">
      <c r="A228" s="67">
        <v>227.0</v>
      </c>
      <c r="B228" s="30" t="s">
        <v>245</v>
      </c>
      <c r="C228" s="57">
        <v>17.0</v>
      </c>
      <c r="D228" s="58">
        <v>4.0</v>
      </c>
      <c r="E228" s="31">
        <v>67.0</v>
      </c>
      <c r="F228" s="32">
        <v>3.0</v>
      </c>
      <c r="G228" s="5">
        <v>64.0</v>
      </c>
      <c r="H228" s="6">
        <v>6.0</v>
      </c>
      <c r="I228" s="104">
        <f t="shared" si="1"/>
        <v>0.8095238095</v>
      </c>
      <c r="J228" s="105">
        <f t="shared" si="2"/>
        <v>0.9571428571</v>
      </c>
      <c r="K228" s="106">
        <f t="shared" si="3"/>
        <v>0.9142857143</v>
      </c>
      <c r="L228" s="107">
        <f t="shared" si="4"/>
        <v>0.9230769231</v>
      </c>
      <c r="M228" s="108">
        <f t="shared" si="5"/>
        <v>0.8901098901</v>
      </c>
      <c r="N228" s="109">
        <f t="shared" si="6"/>
        <v>0.9357142857</v>
      </c>
      <c r="O228" s="119">
        <f t="shared" si="7"/>
        <v>0.9192546584</v>
      </c>
      <c r="P228" s="120">
        <f t="shared" si="8"/>
        <v>0.2197802198</v>
      </c>
      <c r="Q228" s="121">
        <f t="shared" si="9"/>
        <v>0.2527472527</v>
      </c>
      <c r="R228" s="122">
        <f t="shared" si="10"/>
        <v>0.5214285714</v>
      </c>
      <c r="S228" s="120">
        <f t="shared" si="11"/>
        <v>0.5590062112</v>
      </c>
      <c r="T228" s="121">
        <f t="shared" si="12"/>
        <v>0.5217391304</v>
      </c>
      <c r="U228" s="122">
        <f t="shared" si="13"/>
        <v>0.8385093168</v>
      </c>
      <c r="V228" s="123">
        <f t="shared" si="14"/>
        <v>3.333333333</v>
      </c>
      <c r="W228" s="124">
        <f t="shared" si="15"/>
        <v>0.3</v>
      </c>
      <c r="X228" s="125">
        <f t="shared" si="16"/>
        <v>1</v>
      </c>
      <c r="Y228" s="123">
        <f t="shared" si="17"/>
        <v>1.3</v>
      </c>
      <c r="Z228" s="124">
        <f t="shared" si="18"/>
        <v>0.7692307692</v>
      </c>
      <c r="AA228" s="125">
        <f t="shared" si="19"/>
        <v>6.666666667</v>
      </c>
      <c r="AB228" s="126">
        <f t="shared" si="20"/>
        <v>0.06428571429</v>
      </c>
      <c r="AC228" s="118"/>
      <c r="AD228" s="118"/>
      <c r="AE228" s="118"/>
    </row>
    <row r="229">
      <c r="A229" s="67">
        <v>228.0</v>
      </c>
      <c r="B229" s="30" t="s">
        <v>246</v>
      </c>
      <c r="C229" s="57">
        <v>24.0</v>
      </c>
      <c r="D229" s="58">
        <v>29.0</v>
      </c>
      <c r="E229" s="31">
        <v>132.0</v>
      </c>
      <c r="F229" s="32">
        <v>54.0</v>
      </c>
      <c r="G229" s="5">
        <v>62.0</v>
      </c>
      <c r="H229" s="6">
        <v>79.0</v>
      </c>
      <c r="I229" s="104">
        <f t="shared" si="1"/>
        <v>0.4528301887</v>
      </c>
      <c r="J229" s="105">
        <f t="shared" si="2"/>
        <v>0.7096774194</v>
      </c>
      <c r="K229" s="106">
        <f t="shared" si="3"/>
        <v>0.4397163121</v>
      </c>
      <c r="L229" s="107">
        <f t="shared" si="4"/>
        <v>0.6527196653</v>
      </c>
      <c r="M229" s="108">
        <f t="shared" si="5"/>
        <v>0.4432989691</v>
      </c>
      <c r="N229" s="109">
        <f t="shared" si="6"/>
        <v>0.5932721713</v>
      </c>
      <c r="O229" s="119">
        <f t="shared" si="7"/>
        <v>0.5736842105</v>
      </c>
      <c r="P229" s="120">
        <f t="shared" si="8"/>
        <v>0.3263598326</v>
      </c>
      <c r="Q229" s="121">
        <f t="shared" si="9"/>
        <v>0.5309278351</v>
      </c>
      <c r="R229" s="122">
        <f t="shared" si="10"/>
        <v>0.6452599388</v>
      </c>
      <c r="S229" s="120">
        <f t="shared" si="11"/>
        <v>0.6184210526</v>
      </c>
      <c r="T229" s="121">
        <f t="shared" si="12"/>
        <v>0.3684210526</v>
      </c>
      <c r="U229" s="122">
        <f t="shared" si="13"/>
        <v>0.5868421053</v>
      </c>
      <c r="V229" s="123">
        <f t="shared" si="14"/>
        <v>3.509433962</v>
      </c>
      <c r="W229" s="124">
        <f t="shared" si="15"/>
        <v>0.3758865248</v>
      </c>
      <c r="X229" s="125">
        <f t="shared" si="16"/>
        <v>1.319148936</v>
      </c>
      <c r="Y229" s="123">
        <f t="shared" si="17"/>
        <v>1.695035461</v>
      </c>
      <c r="Z229" s="124">
        <f t="shared" si="18"/>
        <v>0.9587628866</v>
      </c>
      <c r="AA229" s="125">
        <f t="shared" si="19"/>
        <v>6.169811321</v>
      </c>
      <c r="AB229" s="126">
        <f t="shared" si="20"/>
        <v>0.4067278287</v>
      </c>
      <c r="AC229" s="118"/>
      <c r="AD229" s="118"/>
      <c r="AE229" s="118"/>
    </row>
    <row r="230">
      <c r="A230" s="67">
        <v>229.0</v>
      </c>
      <c r="B230" s="30" t="s">
        <v>247</v>
      </c>
      <c r="C230" s="57">
        <v>9.0</v>
      </c>
      <c r="D230" s="58">
        <v>2.0</v>
      </c>
      <c r="E230" s="31">
        <v>27.0</v>
      </c>
      <c r="F230" s="32">
        <v>11.0</v>
      </c>
      <c r="G230" s="5">
        <v>19.0</v>
      </c>
      <c r="H230" s="6">
        <v>11.0</v>
      </c>
      <c r="I230" s="104">
        <f t="shared" si="1"/>
        <v>0.8181818182</v>
      </c>
      <c r="J230" s="105">
        <f t="shared" si="2"/>
        <v>0.7105263158</v>
      </c>
      <c r="K230" s="106">
        <f t="shared" si="3"/>
        <v>0.6333333333</v>
      </c>
      <c r="L230" s="107">
        <f t="shared" si="4"/>
        <v>0.7346938776</v>
      </c>
      <c r="M230" s="108">
        <f t="shared" si="5"/>
        <v>0.6829268293</v>
      </c>
      <c r="N230" s="109">
        <f t="shared" si="6"/>
        <v>0.6764705882</v>
      </c>
      <c r="O230" s="119">
        <f t="shared" si="7"/>
        <v>0.6962025316</v>
      </c>
      <c r="P230" s="120">
        <f t="shared" si="8"/>
        <v>0.4081632653</v>
      </c>
      <c r="Q230" s="121">
        <f t="shared" si="9"/>
        <v>0.487804878</v>
      </c>
      <c r="R230" s="122">
        <f t="shared" si="10"/>
        <v>0.5588235294</v>
      </c>
      <c r="S230" s="120">
        <f t="shared" si="11"/>
        <v>0.5949367089</v>
      </c>
      <c r="T230" s="121">
        <f t="shared" si="12"/>
        <v>0.4936708861</v>
      </c>
      <c r="U230" s="122">
        <f t="shared" si="13"/>
        <v>0.6075949367</v>
      </c>
      <c r="V230" s="123">
        <f t="shared" si="14"/>
        <v>3.454545455</v>
      </c>
      <c r="W230" s="124">
        <f t="shared" si="15"/>
        <v>0.3666666667</v>
      </c>
      <c r="X230" s="125">
        <f t="shared" si="16"/>
        <v>1.266666667</v>
      </c>
      <c r="Y230" s="123">
        <f t="shared" si="17"/>
        <v>1.633333333</v>
      </c>
      <c r="Z230" s="124">
        <f t="shared" si="18"/>
        <v>0.9268292683</v>
      </c>
      <c r="AA230" s="125">
        <f t="shared" si="19"/>
        <v>6.181818182</v>
      </c>
      <c r="AB230" s="126">
        <f t="shared" si="20"/>
        <v>0.3235294118</v>
      </c>
      <c r="AC230" s="118"/>
      <c r="AD230" s="118"/>
      <c r="AE230" s="118"/>
    </row>
    <row r="231">
      <c r="A231" s="67">
        <v>230.0</v>
      </c>
      <c r="B231" s="30" t="s">
        <v>248</v>
      </c>
      <c r="C231" s="57">
        <v>48.0</v>
      </c>
      <c r="D231" s="58">
        <v>47.0</v>
      </c>
      <c r="E231" s="31">
        <v>198.0</v>
      </c>
      <c r="F231" s="32">
        <v>92.0</v>
      </c>
      <c r="G231" s="5">
        <v>90.0</v>
      </c>
      <c r="H231" s="6">
        <v>133.0</v>
      </c>
      <c r="I231" s="104">
        <f t="shared" si="1"/>
        <v>0.5052631579</v>
      </c>
      <c r="J231" s="105">
        <f t="shared" si="2"/>
        <v>0.6827586207</v>
      </c>
      <c r="K231" s="106">
        <f t="shared" si="3"/>
        <v>0.4035874439</v>
      </c>
      <c r="L231" s="107">
        <f t="shared" si="4"/>
        <v>0.638961039</v>
      </c>
      <c r="M231" s="108">
        <f t="shared" si="5"/>
        <v>0.4339622642</v>
      </c>
      <c r="N231" s="109">
        <f t="shared" si="6"/>
        <v>0.5614035088</v>
      </c>
      <c r="O231" s="119">
        <f t="shared" si="7"/>
        <v>0.5526315789</v>
      </c>
      <c r="P231" s="120">
        <f t="shared" si="8"/>
        <v>0.3636363636</v>
      </c>
      <c r="Q231" s="121">
        <f t="shared" si="9"/>
        <v>0.5691823899</v>
      </c>
      <c r="R231" s="122">
        <f t="shared" si="10"/>
        <v>0.6452241715</v>
      </c>
      <c r="S231" s="120">
        <f t="shared" si="11"/>
        <v>0.6233552632</v>
      </c>
      <c r="T231" s="121">
        <f t="shared" si="12"/>
        <v>0.3782894737</v>
      </c>
      <c r="U231" s="122">
        <f t="shared" si="13"/>
        <v>0.5509868421</v>
      </c>
      <c r="V231" s="123">
        <f t="shared" si="14"/>
        <v>3.052631579</v>
      </c>
      <c r="W231" s="124">
        <f t="shared" si="15"/>
        <v>0.4260089686</v>
      </c>
      <c r="X231" s="125">
        <f t="shared" si="16"/>
        <v>1.30044843</v>
      </c>
      <c r="Y231" s="123">
        <f t="shared" si="17"/>
        <v>1.726457399</v>
      </c>
      <c r="Z231" s="124">
        <f t="shared" si="18"/>
        <v>0.9119496855</v>
      </c>
      <c r="AA231" s="125">
        <f t="shared" si="19"/>
        <v>5.4</v>
      </c>
      <c r="AB231" s="126">
        <f t="shared" si="20"/>
        <v>0.4385964912</v>
      </c>
      <c r="AC231" s="118"/>
      <c r="AD231" s="118"/>
      <c r="AE231" s="118"/>
    </row>
    <row r="232">
      <c r="A232" s="67">
        <v>231.0</v>
      </c>
      <c r="B232" s="30" t="s">
        <v>249</v>
      </c>
      <c r="C232" s="57">
        <v>9.0</v>
      </c>
      <c r="D232" s="58">
        <v>8.0</v>
      </c>
      <c r="E232" s="31">
        <v>55.0</v>
      </c>
      <c r="F232" s="32">
        <v>18.0</v>
      </c>
      <c r="G232" s="5">
        <v>29.0</v>
      </c>
      <c r="H232" s="6">
        <v>39.0</v>
      </c>
      <c r="I232" s="104">
        <f t="shared" si="1"/>
        <v>0.5294117647</v>
      </c>
      <c r="J232" s="105">
        <f t="shared" si="2"/>
        <v>0.7534246575</v>
      </c>
      <c r="K232" s="106">
        <f t="shared" si="3"/>
        <v>0.4264705882</v>
      </c>
      <c r="L232" s="107">
        <f t="shared" si="4"/>
        <v>0.7111111111</v>
      </c>
      <c r="M232" s="108">
        <f t="shared" si="5"/>
        <v>0.4470588235</v>
      </c>
      <c r="N232" s="109">
        <f t="shared" si="6"/>
        <v>0.5957446809</v>
      </c>
      <c r="O232" s="119">
        <f t="shared" si="7"/>
        <v>0.5886075949</v>
      </c>
      <c r="P232" s="120">
        <f t="shared" si="8"/>
        <v>0.3</v>
      </c>
      <c r="Q232" s="121">
        <f t="shared" si="9"/>
        <v>0.5647058824</v>
      </c>
      <c r="R232" s="122">
        <f t="shared" si="10"/>
        <v>0.6666666667</v>
      </c>
      <c r="S232" s="120">
        <f t="shared" si="11"/>
        <v>0.6518987342</v>
      </c>
      <c r="T232" s="121">
        <f t="shared" si="12"/>
        <v>0.3544303797</v>
      </c>
      <c r="U232" s="122">
        <f t="shared" si="13"/>
        <v>0.582278481</v>
      </c>
      <c r="V232" s="123">
        <f t="shared" si="14"/>
        <v>4.294117647</v>
      </c>
      <c r="W232" s="124">
        <f t="shared" si="15"/>
        <v>0.25</v>
      </c>
      <c r="X232" s="125">
        <f t="shared" si="16"/>
        <v>1.073529412</v>
      </c>
      <c r="Y232" s="123">
        <f t="shared" si="17"/>
        <v>1.323529412</v>
      </c>
      <c r="Z232" s="124">
        <f t="shared" si="18"/>
        <v>0.8588235294</v>
      </c>
      <c r="AA232" s="125">
        <f t="shared" si="19"/>
        <v>8.294117647</v>
      </c>
      <c r="AB232" s="126">
        <f t="shared" si="20"/>
        <v>0.4042553191</v>
      </c>
      <c r="AC232" s="118"/>
      <c r="AD232" s="118"/>
      <c r="AE232" s="118"/>
    </row>
    <row r="233">
      <c r="A233" s="67">
        <v>232.0</v>
      </c>
      <c r="B233" s="30" t="s">
        <v>250</v>
      </c>
      <c r="C233" s="57">
        <v>39.0</v>
      </c>
      <c r="D233" s="58">
        <v>44.0</v>
      </c>
      <c r="E233" s="31">
        <v>177.0</v>
      </c>
      <c r="F233" s="32">
        <v>87.0</v>
      </c>
      <c r="G233" s="5">
        <v>103.0</v>
      </c>
      <c r="H233" s="6">
        <v>161.0</v>
      </c>
      <c r="I233" s="104">
        <f t="shared" si="1"/>
        <v>0.4698795181</v>
      </c>
      <c r="J233" s="105">
        <f t="shared" si="2"/>
        <v>0.6704545455</v>
      </c>
      <c r="K233" s="106">
        <f t="shared" si="3"/>
        <v>0.3901515152</v>
      </c>
      <c r="L233" s="107">
        <f t="shared" si="4"/>
        <v>0.6224783862</v>
      </c>
      <c r="M233" s="108">
        <f t="shared" si="5"/>
        <v>0.409221902</v>
      </c>
      <c r="N233" s="109">
        <f t="shared" si="6"/>
        <v>0.5303030303</v>
      </c>
      <c r="O233" s="119">
        <f t="shared" si="7"/>
        <v>0.5220949264</v>
      </c>
      <c r="P233" s="120">
        <f t="shared" si="8"/>
        <v>0.3631123919</v>
      </c>
      <c r="Q233" s="121">
        <f t="shared" si="9"/>
        <v>0.5763688761</v>
      </c>
      <c r="R233" s="122">
        <f t="shared" si="10"/>
        <v>0.6401515152</v>
      </c>
      <c r="S233" s="120">
        <f t="shared" si="11"/>
        <v>0.6170212766</v>
      </c>
      <c r="T233" s="121">
        <f t="shared" si="12"/>
        <v>0.3747954173</v>
      </c>
      <c r="U233" s="122">
        <f t="shared" si="13"/>
        <v>0.5302782324</v>
      </c>
      <c r="V233" s="123">
        <f t="shared" si="14"/>
        <v>3.180722892</v>
      </c>
      <c r="W233" s="124">
        <f t="shared" si="15"/>
        <v>0.3143939394</v>
      </c>
      <c r="X233" s="125">
        <f t="shared" si="16"/>
        <v>1</v>
      </c>
      <c r="Y233" s="123">
        <f t="shared" si="17"/>
        <v>1.314393939</v>
      </c>
      <c r="Z233" s="124">
        <f t="shared" si="18"/>
        <v>0.7608069164</v>
      </c>
      <c r="AA233" s="125">
        <f t="shared" si="19"/>
        <v>6.361445783</v>
      </c>
      <c r="AB233" s="126">
        <f t="shared" si="20"/>
        <v>0.4696969697</v>
      </c>
      <c r="AC233" s="118"/>
      <c r="AD233" s="118"/>
      <c r="AE233" s="118"/>
    </row>
    <row r="234">
      <c r="A234" s="67">
        <v>233.0</v>
      </c>
      <c r="B234" s="30" t="s">
        <v>251</v>
      </c>
      <c r="C234" s="57">
        <v>66.0</v>
      </c>
      <c r="D234" s="58">
        <v>75.0</v>
      </c>
      <c r="E234" s="31">
        <v>244.0</v>
      </c>
      <c r="F234" s="32">
        <v>117.0</v>
      </c>
      <c r="G234" s="5">
        <v>125.0</v>
      </c>
      <c r="H234" s="6">
        <v>165.0</v>
      </c>
      <c r="I234" s="104">
        <f t="shared" si="1"/>
        <v>0.4680851064</v>
      </c>
      <c r="J234" s="105">
        <f t="shared" si="2"/>
        <v>0.675900277</v>
      </c>
      <c r="K234" s="106">
        <f t="shared" si="3"/>
        <v>0.4310344828</v>
      </c>
      <c r="L234" s="107">
        <f t="shared" si="4"/>
        <v>0.6175298805</v>
      </c>
      <c r="M234" s="108">
        <f t="shared" si="5"/>
        <v>0.4431554524</v>
      </c>
      <c r="N234" s="109">
        <f t="shared" si="6"/>
        <v>0.5668202765</v>
      </c>
      <c r="O234" s="119">
        <f t="shared" si="7"/>
        <v>0.5492424242</v>
      </c>
      <c r="P234" s="120">
        <f t="shared" si="8"/>
        <v>0.3645418327</v>
      </c>
      <c r="Q234" s="121">
        <f t="shared" si="9"/>
        <v>0.535962877</v>
      </c>
      <c r="R234" s="122">
        <f t="shared" si="10"/>
        <v>0.6282642089</v>
      </c>
      <c r="S234" s="120">
        <f t="shared" si="11"/>
        <v>0.5997474747</v>
      </c>
      <c r="T234" s="121">
        <f t="shared" si="12"/>
        <v>0.3888888889</v>
      </c>
      <c r="U234" s="122">
        <f t="shared" si="13"/>
        <v>0.5606060606</v>
      </c>
      <c r="V234" s="123">
        <f t="shared" si="14"/>
        <v>2.560283688</v>
      </c>
      <c r="W234" s="124">
        <f t="shared" si="15"/>
        <v>0.4862068966</v>
      </c>
      <c r="X234" s="125">
        <f t="shared" si="16"/>
        <v>1.244827586</v>
      </c>
      <c r="Y234" s="123">
        <f t="shared" si="17"/>
        <v>1.731034483</v>
      </c>
      <c r="Z234" s="124">
        <f t="shared" si="18"/>
        <v>0.837587007</v>
      </c>
      <c r="AA234" s="125">
        <f t="shared" si="19"/>
        <v>4.617021277</v>
      </c>
      <c r="AB234" s="126">
        <f t="shared" si="20"/>
        <v>0.4331797235</v>
      </c>
      <c r="AC234" s="118"/>
      <c r="AD234" s="118"/>
      <c r="AE234" s="118"/>
    </row>
    <row r="235">
      <c r="A235" s="67">
        <v>234.0</v>
      </c>
      <c r="B235" s="30" t="s">
        <v>252</v>
      </c>
      <c r="C235" s="57">
        <v>3.0</v>
      </c>
      <c r="D235" s="58">
        <v>7.0</v>
      </c>
      <c r="E235" s="31">
        <v>42.0</v>
      </c>
      <c r="F235" s="32">
        <v>23.0</v>
      </c>
      <c r="G235" s="5">
        <v>9.0</v>
      </c>
      <c r="H235" s="6">
        <v>11.0</v>
      </c>
      <c r="I235" s="104">
        <f t="shared" si="1"/>
        <v>0.3</v>
      </c>
      <c r="J235" s="105">
        <f t="shared" si="2"/>
        <v>0.6461538462</v>
      </c>
      <c r="K235" s="106">
        <f t="shared" si="3"/>
        <v>0.45</v>
      </c>
      <c r="L235" s="107">
        <f t="shared" si="4"/>
        <v>0.6</v>
      </c>
      <c r="M235" s="108">
        <f t="shared" si="5"/>
        <v>0.4</v>
      </c>
      <c r="N235" s="109">
        <f t="shared" si="6"/>
        <v>0.6</v>
      </c>
      <c r="O235" s="119">
        <f t="shared" si="7"/>
        <v>0.5684210526</v>
      </c>
      <c r="P235" s="120">
        <f t="shared" si="8"/>
        <v>0.3466666667</v>
      </c>
      <c r="Q235" s="121">
        <f t="shared" si="9"/>
        <v>0.4666666667</v>
      </c>
      <c r="R235" s="122">
        <f t="shared" si="10"/>
        <v>0.6235294118</v>
      </c>
      <c r="S235" s="120">
        <f t="shared" si="11"/>
        <v>0.5894736842</v>
      </c>
      <c r="T235" s="121">
        <f t="shared" si="12"/>
        <v>0.3684210526</v>
      </c>
      <c r="U235" s="122">
        <f t="shared" si="13"/>
        <v>0.6105263158</v>
      </c>
      <c r="V235" s="123">
        <f t="shared" si="14"/>
        <v>6.5</v>
      </c>
      <c r="W235" s="124">
        <f t="shared" si="15"/>
        <v>0.5</v>
      </c>
      <c r="X235" s="125">
        <f t="shared" si="16"/>
        <v>3.25</v>
      </c>
      <c r="Y235" s="123">
        <f t="shared" si="17"/>
        <v>3.75</v>
      </c>
      <c r="Z235" s="124">
        <f t="shared" si="18"/>
        <v>2.166666667</v>
      </c>
      <c r="AA235" s="125">
        <f t="shared" si="19"/>
        <v>8.5</v>
      </c>
      <c r="AB235" s="126">
        <f t="shared" si="20"/>
        <v>0.4</v>
      </c>
      <c r="AC235" s="118"/>
      <c r="AD235" s="118"/>
      <c r="AE235" s="118"/>
    </row>
    <row r="236">
      <c r="A236" s="67">
        <v>235.0</v>
      </c>
      <c r="B236" s="30" t="s">
        <v>253</v>
      </c>
      <c r="C236" s="57">
        <v>27.0</v>
      </c>
      <c r="D236" s="58">
        <v>57.0</v>
      </c>
      <c r="E236" s="31">
        <v>251.0</v>
      </c>
      <c r="F236" s="32">
        <v>171.0</v>
      </c>
      <c r="G236" s="5">
        <v>118.0</v>
      </c>
      <c r="H236" s="6">
        <v>233.0</v>
      </c>
      <c r="I236" s="104">
        <f t="shared" si="1"/>
        <v>0.3214285714</v>
      </c>
      <c r="J236" s="105">
        <f t="shared" si="2"/>
        <v>0.5947867299</v>
      </c>
      <c r="K236" s="106">
        <f t="shared" si="3"/>
        <v>0.3361823362</v>
      </c>
      <c r="L236" s="107">
        <f t="shared" si="4"/>
        <v>0.5494071146</v>
      </c>
      <c r="M236" s="108">
        <f t="shared" si="5"/>
        <v>0.3333333333</v>
      </c>
      <c r="N236" s="109">
        <f t="shared" si="6"/>
        <v>0.4773609314</v>
      </c>
      <c r="O236" s="119">
        <f t="shared" si="7"/>
        <v>0.4620770128</v>
      </c>
      <c r="P236" s="120">
        <f t="shared" si="8"/>
        <v>0.3913043478</v>
      </c>
      <c r="Q236" s="121">
        <f t="shared" si="9"/>
        <v>0.5977011494</v>
      </c>
      <c r="R236" s="122">
        <f t="shared" si="10"/>
        <v>0.6261319534</v>
      </c>
      <c r="S236" s="120">
        <f t="shared" si="11"/>
        <v>0.5962660443</v>
      </c>
      <c r="T236" s="121">
        <f t="shared" si="12"/>
        <v>0.3687281214</v>
      </c>
      <c r="U236" s="122">
        <f t="shared" si="13"/>
        <v>0.4970828471</v>
      </c>
      <c r="V236" s="123">
        <f t="shared" si="14"/>
        <v>5.023809524</v>
      </c>
      <c r="W236" s="124">
        <f t="shared" si="15"/>
        <v>0.2393162393</v>
      </c>
      <c r="X236" s="125">
        <f t="shared" si="16"/>
        <v>1.202279202</v>
      </c>
      <c r="Y236" s="123">
        <f t="shared" si="17"/>
        <v>1.441595442</v>
      </c>
      <c r="Z236" s="124">
        <f t="shared" si="18"/>
        <v>0.9701149425</v>
      </c>
      <c r="AA236" s="125">
        <f t="shared" si="19"/>
        <v>9.202380952</v>
      </c>
      <c r="AB236" s="126">
        <f t="shared" si="20"/>
        <v>0.5226390686</v>
      </c>
      <c r="AC236" s="118"/>
      <c r="AD236" s="118"/>
      <c r="AE236" s="118"/>
    </row>
    <row r="237">
      <c r="A237" s="67">
        <v>236.0</v>
      </c>
      <c r="B237" s="30" t="s">
        <v>254</v>
      </c>
      <c r="C237" s="57">
        <v>17.0</v>
      </c>
      <c r="D237" s="58">
        <v>87.0</v>
      </c>
      <c r="E237" s="31">
        <v>192.0</v>
      </c>
      <c r="F237" s="32">
        <v>220.0</v>
      </c>
      <c r="G237" s="5">
        <v>80.0</v>
      </c>
      <c r="H237" s="6">
        <v>476.0</v>
      </c>
      <c r="I237" s="104">
        <f t="shared" si="1"/>
        <v>0.1634615385</v>
      </c>
      <c r="J237" s="105">
        <f t="shared" si="2"/>
        <v>0.4660194175</v>
      </c>
      <c r="K237" s="106">
        <f t="shared" si="3"/>
        <v>0.1438848921</v>
      </c>
      <c r="L237" s="107">
        <f t="shared" si="4"/>
        <v>0.4050387597</v>
      </c>
      <c r="M237" s="108">
        <f t="shared" si="5"/>
        <v>0.146969697</v>
      </c>
      <c r="N237" s="109">
        <f t="shared" si="6"/>
        <v>0.2809917355</v>
      </c>
      <c r="O237" s="119">
        <f t="shared" si="7"/>
        <v>0.2695895522</v>
      </c>
      <c r="P237" s="120">
        <f t="shared" si="8"/>
        <v>0.4593023256</v>
      </c>
      <c r="Q237" s="121">
        <f t="shared" si="9"/>
        <v>0.746969697</v>
      </c>
      <c r="R237" s="122">
        <f t="shared" si="10"/>
        <v>0.6900826446</v>
      </c>
      <c r="S237" s="120">
        <f t="shared" si="11"/>
        <v>0.6389925373</v>
      </c>
      <c r="T237" s="121">
        <f t="shared" si="12"/>
        <v>0.2957089552</v>
      </c>
      <c r="U237" s="122">
        <f t="shared" si="13"/>
        <v>0.3348880597</v>
      </c>
      <c r="V237" s="123">
        <f t="shared" si="14"/>
        <v>3.961538462</v>
      </c>
      <c r="W237" s="124">
        <f t="shared" si="15"/>
        <v>0.1870503597</v>
      </c>
      <c r="X237" s="125">
        <f t="shared" si="16"/>
        <v>0.7410071942</v>
      </c>
      <c r="Y237" s="123">
        <f t="shared" si="17"/>
        <v>0.928057554</v>
      </c>
      <c r="Z237" s="124">
        <f t="shared" si="18"/>
        <v>0.6242424242</v>
      </c>
      <c r="AA237" s="125">
        <f t="shared" si="19"/>
        <v>9.307692308</v>
      </c>
      <c r="AB237" s="126">
        <f t="shared" si="20"/>
        <v>0.7190082645</v>
      </c>
      <c r="AC237" s="118"/>
      <c r="AD237" s="118"/>
      <c r="AE237" s="118"/>
    </row>
    <row r="238">
      <c r="A238" s="67">
        <v>237.0</v>
      </c>
      <c r="B238" s="30" t="s">
        <v>255</v>
      </c>
      <c r="C238" s="57">
        <v>14.0</v>
      </c>
      <c r="D238" s="58">
        <v>45.0</v>
      </c>
      <c r="E238" s="31">
        <v>130.0</v>
      </c>
      <c r="F238" s="32">
        <v>197.0</v>
      </c>
      <c r="G238" s="5">
        <v>37.0</v>
      </c>
      <c r="H238" s="6">
        <v>293.0</v>
      </c>
      <c r="I238" s="104">
        <f t="shared" si="1"/>
        <v>0.2372881356</v>
      </c>
      <c r="J238" s="105">
        <f t="shared" si="2"/>
        <v>0.3975535168</v>
      </c>
      <c r="K238" s="106">
        <f t="shared" si="3"/>
        <v>0.1121212121</v>
      </c>
      <c r="L238" s="107">
        <f t="shared" si="4"/>
        <v>0.3730569948</v>
      </c>
      <c r="M238" s="108">
        <f t="shared" si="5"/>
        <v>0.1311053985</v>
      </c>
      <c r="N238" s="109">
        <f t="shared" si="6"/>
        <v>0.2541856925</v>
      </c>
      <c r="O238" s="119">
        <f t="shared" si="7"/>
        <v>0.2527932961</v>
      </c>
      <c r="P238" s="120">
        <f t="shared" si="8"/>
        <v>0.5466321244</v>
      </c>
      <c r="Q238" s="121">
        <f t="shared" si="9"/>
        <v>0.7892030848</v>
      </c>
      <c r="R238" s="122">
        <f t="shared" si="10"/>
        <v>0.6438356164</v>
      </c>
      <c r="S238" s="120">
        <f t="shared" si="11"/>
        <v>0.6103351955</v>
      </c>
      <c r="T238" s="121">
        <f t="shared" si="12"/>
        <v>0.3463687151</v>
      </c>
      <c r="U238" s="122">
        <f t="shared" si="13"/>
        <v>0.2960893855</v>
      </c>
      <c r="V238" s="123">
        <f t="shared" si="14"/>
        <v>5.542372881</v>
      </c>
      <c r="W238" s="124">
        <f t="shared" si="15"/>
        <v>0.1787878788</v>
      </c>
      <c r="X238" s="125">
        <f t="shared" si="16"/>
        <v>0.9909090909</v>
      </c>
      <c r="Y238" s="123">
        <f t="shared" si="17"/>
        <v>1.16969697</v>
      </c>
      <c r="Z238" s="124">
        <f t="shared" si="18"/>
        <v>0.8406169666</v>
      </c>
      <c r="AA238" s="125">
        <f t="shared" si="19"/>
        <v>11.13559322</v>
      </c>
      <c r="AB238" s="126">
        <f t="shared" si="20"/>
        <v>0.7458143075</v>
      </c>
      <c r="AC238" s="118"/>
      <c r="AD238" s="118"/>
      <c r="AE238" s="118"/>
    </row>
    <row r="239">
      <c r="A239" s="67">
        <v>238.0</v>
      </c>
      <c r="B239" s="30" t="s">
        <v>256</v>
      </c>
      <c r="C239" s="57">
        <v>24.0</v>
      </c>
      <c r="D239" s="58">
        <v>77.0</v>
      </c>
      <c r="E239" s="31">
        <v>234.0</v>
      </c>
      <c r="F239" s="32">
        <v>176.0</v>
      </c>
      <c r="G239" s="5">
        <v>99.0</v>
      </c>
      <c r="H239" s="6">
        <v>360.0</v>
      </c>
      <c r="I239" s="104">
        <f t="shared" si="1"/>
        <v>0.2376237624</v>
      </c>
      <c r="J239" s="105">
        <f t="shared" si="2"/>
        <v>0.5707317073</v>
      </c>
      <c r="K239" s="106">
        <f t="shared" si="3"/>
        <v>0.2156862745</v>
      </c>
      <c r="L239" s="107">
        <f t="shared" si="4"/>
        <v>0.5048923679</v>
      </c>
      <c r="M239" s="108">
        <f t="shared" si="5"/>
        <v>0.2196428571</v>
      </c>
      <c r="N239" s="109">
        <f t="shared" si="6"/>
        <v>0.3831990794</v>
      </c>
      <c r="O239" s="119">
        <f t="shared" si="7"/>
        <v>0.3680412371</v>
      </c>
      <c r="P239" s="120">
        <f t="shared" si="8"/>
        <v>0.3913894325</v>
      </c>
      <c r="Q239" s="121">
        <f t="shared" si="9"/>
        <v>0.6857142857</v>
      </c>
      <c r="R239" s="122">
        <f t="shared" si="10"/>
        <v>0.6835443038</v>
      </c>
      <c r="S239" s="120">
        <f t="shared" si="11"/>
        <v>0.6371134021</v>
      </c>
      <c r="T239" s="121">
        <f t="shared" si="12"/>
        <v>0.3082474227</v>
      </c>
      <c r="U239" s="122">
        <f t="shared" si="13"/>
        <v>0.4226804124</v>
      </c>
      <c r="V239" s="123">
        <f t="shared" si="14"/>
        <v>4.059405941</v>
      </c>
      <c r="W239" s="124">
        <f t="shared" si="15"/>
        <v>0.220043573</v>
      </c>
      <c r="X239" s="125">
        <f t="shared" si="16"/>
        <v>0.8932461874</v>
      </c>
      <c r="Y239" s="123">
        <f t="shared" si="17"/>
        <v>1.11328976</v>
      </c>
      <c r="Z239" s="124">
        <f t="shared" si="18"/>
        <v>0.7321428571</v>
      </c>
      <c r="AA239" s="125">
        <f t="shared" si="19"/>
        <v>8.603960396</v>
      </c>
      <c r="AB239" s="126">
        <f t="shared" si="20"/>
        <v>0.6168009206</v>
      </c>
      <c r="AC239" s="118"/>
      <c r="AD239" s="118"/>
      <c r="AE239" s="118"/>
    </row>
    <row r="240">
      <c r="A240" s="67">
        <v>239.0</v>
      </c>
      <c r="B240" s="30" t="s">
        <v>257</v>
      </c>
      <c r="C240" s="57">
        <v>77.0</v>
      </c>
      <c r="D240" s="58">
        <v>76.0</v>
      </c>
      <c r="E240" s="31">
        <v>127.0</v>
      </c>
      <c r="F240" s="32">
        <v>59.0</v>
      </c>
      <c r="G240" s="5">
        <v>115.0</v>
      </c>
      <c r="H240" s="6">
        <v>55.0</v>
      </c>
      <c r="I240" s="104">
        <f t="shared" si="1"/>
        <v>0.5032679739</v>
      </c>
      <c r="J240" s="105">
        <f t="shared" si="2"/>
        <v>0.6827956989</v>
      </c>
      <c r="K240" s="106">
        <f t="shared" si="3"/>
        <v>0.6764705882</v>
      </c>
      <c r="L240" s="107">
        <f t="shared" si="4"/>
        <v>0.6017699115</v>
      </c>
      <c r="M240" s="108">
        <f t="shared" si="5"/>
        <v>0.5944272446</v>
      </c>
      <c r="N240" s="109">
        <f t="shared" si="6"/>
        <v>0.6797752809</v>
      </c>
      <c r="O240" s="119">
        <f t="shared" si="7"/>
        <v>0.626719057</v>
      </c>
      <c r="P240" s="120">
        <f t="shared" si="8"/>
        <v>0.401179941</v>
      </c>
      <c r="Q240" s="121">
        <f t="shared" si="9"/>
        <v>0.4086687307</v>
      </c>
      <c r="R240" s="122">
        <f t="shared" si="10"/>
        <v>0.5112359551</v>
      </c>
      <c r="S240" s="120">
        <f t="shared" si="11"/>
        <v>0.5088408644</v>
      </c>
      <c r="T240" s="121">
        <f t="shared" si="12"/>
        <v>0.4931237721</v>
      </c>
      <c r="U240" s="122">
        <f t="shared" si="13"/>
        <v>0.6247544204</v>
      </c>
      <c r="V240" s="123">
        <f t="shared" si="14"/>
        <v>1.215686275</v>
      </c>
      <c r="W240" s="124">
        <f t="shared" si="15"/>
        <v>0.9</v>
      </c>
      <c r="X240" s="125">
        <f t="shared" si="16"/>
        <v>1.094117647</v>
      </c>
      <c r="Y240" s="123">
        <f t="shared" si="17"/>
        <v>1.994117647</v>
      </c>
      <c r="Z240" s="124">
        <f t="shared" si="18"/>
        <v>0.5758513932</v>
      </c>
      <c r="AA240" s="125">
        <f t="shared" si="19"/>
        <v>2.326797386</v>
      </c>
      <c r="AB240" s="126">
        <f t="shared" si="20"/>
        <v>0.3202247191</v>
      </c>
      <c r="AC240" s="118"/>
      <c r="AD240" s="118"/>
      <c r="AE240" s="118"/>
    </row>
    <row r="241">
      <c r="A241" s="67">
        <v>240.0</v>
      </c>
      <c r="B241" s="30" t="s">
        <v>258</v>
      </c>
      <c r="C241" s="57">
        <v>15.0</v>
      </c>
      <c r="D241" s="58">
        <v>114.0</v>
      </c>
      <c r="E241" s="31">
        <v>319.0</v>
      </c>
      <c r="F241" s="32">
        <v>316.0</v>
      </c>
      <c r="G241" s="5">
        <v>128.0</v>
      </c>
      <c r="H241" s="6">
        <v>476.0</v>
      </c>
      <c r="I241" s="104">
        <f t="shared" si="1"/>
        <v>0.1162790698</v>
      </c>
      <c r="J241" s="105">
        <f t="shared" si="2"/>
        <v>0.5023622047</v>
      </c>
      <c r="K241" s="106">
        <f t="shared" si="3"/>
        <v>0.2119205298</v>
      </c>
      <c r="L241" s="107">
        <f t="shared" si="4"/>
        <v>0.4371727749</v>
      </c>
      <c r="M241" s="108">
        <f t="shared" si="5"/>
        <v>0.1950886767</v>
      </c>
      <c r="N241" s="109">
        <f t="shared" si="6"/>
        <v>0.3607748184</v>
      </c>
      <c r="O241" s="119">
        <f t="shared" si="7"/>
        <v>0.3377192982</v>
      </c>
      <c r="P241" s="120">
        <f t="shared" si="8"/>
        <v>0.4332460733</v>
      </c>
      <c r="Q241" s="121">
        <f t="shared" si="9"/>
        <v>0.6698499318</v>
      </c>
      <c r="R241" s="122">
        <f t="shared" si="10"/>
        <v>0.6416464891</v>
      </c>
      <c r="S241" s="120">
        <f t="shared" si="11"/>
        <v>0.5921052632</v>
      </c>
      <c r="T241" s="121">
        <f t="shared" si="12"/>
        <v>0.3355263158</v>
      </c>
      <c r="U241" s="122">
        <f t="shared" si="13"/>
        <v>0.4100877193</v>
      </c>
      <c r="V241" s="123">
        <f t="shared" si="14"/>
        <v>4.92248062</v>
      </c>
      <c r="W241" s="124">
        <f t="shared" si="15"/>
        <v>0.2135761589</v>
      </c>
      <c r="X241" s="125">
        <f t="shared" si="16"/>
        <v>1.051324503</v>
      </c>
      <c r="Y241" s="123">
        <f t="shared" si="17"/>
        <v>1.264900662</v>
      </c>
      <c r="Z241" s="124">
        <f t="shared" si="18"/>
        <v>0.8663028649</v>
      </c>
      <c r="AA241" s="125">
        <f t="shared" si="19"/>
        <v>9.604651163</v>
      </c>
      <c r="AB241" s="126">
        <f t="shared" si="20"/>
        <v>0.6392251816</v>
      </c>
      <c r="AC241" s="118"/>
      <c r="AD241" s="118"/>
      <c r="AE241" s="118"/>
    </row>
    <row r="242">
      <c r="A242" s="67">
        <v>241.0</v>
      </c>
      <c r="B242" s="30" t="s">
        <v>259</v>
      </c>
      <c r="C242" s="57">
        <v>34.0</v>
      </c>
      <c r="D242" s="58">
        <v>127.0</v>
      </c>
      <c r="E242" s="31">
        <v>338.0</v>
      </c>
      <c r="F242" s="32">
        <v>325.0</v>
      </c>
      <c r="G242" s="5">
        <v>108.0</v>
      </c>
      <c r="H242" s="6">
        <v>506.0</v>
      </c>
      <c r="I242" s="104">
        <f t="shared" si="1"/>
        <v>0.2111801242</v>
      </c>
      <c r="J242" s="105">
        <f t="shared" si="2"/>
        <v>0.5098039216</v>
      </c>
      <c r="K242" s="106">
        <f t="shared" si="3"/>
        <v>0.1758957655</v>
      </c>
      <c r="L242" s="107">
        <f t="shared" si="4"/>
        <v>0.4514563107</v>
      </c>
      <c r="M242" s="108">
        <f t="shared" si="5"/>
        <v>0.1832258065</v>
      </c>
      <c r="N242" s="109">
        <f t="shared" si="6"/>
        <v>0.3492560689</v>
      </c>
      <c r="O242" s="119">
        <f t="shared" si="7"/>
        <v>0.3337969402</v>
      </c>
      <c r="P242" s="120">
        <f t="shared" si="8"/>
        <v>0.4356796117</v>
      </c>
      <c r="Q242" s="121">
        <f t="shared" si="9"/>
        <v>0.6967741935</v>
      </c>
      <c r="R242" s="122">
        <f t="shared" si="10"/>
        <v>0.6609240407</v>
      </c>
      <c r="S242" s="120">
        <f t="shared" si="11"/>
        <v>0.6105702364</v>
      </c>
      <c r="T242" s="121">
        <f t="shared" si="12"/>
        <v>0.3247566064</v>
      </c>
      <c r="U242" s="122">
        <f t="shared" si="13"/>
        <v>0.3984700974</v>
      </c>
      <c r="V242" s="123">
        <f t="shared" si="14"/>
        <v>4.118012422</v>
      </c>
      <c r="W242" s="124">
        <f t="shared" si="15"/>
        <v>0.2622149837</v>
      </c>
      <c r="X242" s="125">
        <f t="shared" si="16"/>
        <v>1.07980456</v>
      </c>
      <c r="Y242" s="123">
        <f t="shared" si="17"/>
        <v>1.342019544</v>
      </c>
      <c r="Z242" s="124">
        <f t="shared" si="18"/>
        <v>0.855483871</v>
      </c>
      <c r="AA242" s="125">
        <f t="shared" si="19"/>
        <v>7.931677019</v>
      </c>
      <c r="AB242" s="126">
        <f t="shared" si="20"/>
        <v>0.6507439311</v>
      </c>
      <c r="AC242" s="118"/>
      <c r="AD242" s="118"/>
      <c r="AE242" s="118"/>
    </row>
    <row r="243">
      <c r="A243" s="67">
        <v>242.0</v>
      </c>
      <c r="B243" s="30" t="s">
        <v>260</v>
      </c>
      <c r="C243" s="57">
        <v>13.0</v>
      </c>
      <c r="D243" s="58">
        <v>61.0</v>
      </c>
      <c r="E243" s="31">
        <v>214.0</v>
      </c>
      <c r="F243" s="32">
        <v>168.0</v>
      </c>
      <c r="G243" s="5">
        <v>72.0</v>
      </c>
      <c r="H243" s="6">
        <v>417.0</v>
      </c>
      <c r="I243" s="104">
        <f t="shared" si="1"/>
        <v>0.1756756757</v>
      </c>
      <c r="J243" s="105">
        <f t="shared" si="2"/>
        <v>0.5602094241</v>
      </c>
      <c r="K243" s="106">
        <f t="shared" si="3"/>
        <v>0.1472392638</v>
      </c>
      <c r="L243" s="107">
        <f t="shared" si="4"/>
        <v>0.4978070175</v>
      </c>
      <c r="M243" s="108">
        <f t="shared" si="5"/>
        <v>0.1509769094</v>
      </c>
      <c r="N243" s="109">
        <f t="shared" si="6"/>
        <v>0.328358209</v>
      </c>
      <c r="O243" s="119">
        <f t="shared" si="7"/>
        <v>0.3164021164</v>
      </c>
      <c r="P243" s="120">
        <f t="shared" si="8"/>
        <v>0.3969298246</v>
      </c>
      <c r="Q243" s="121">
        <f t="shared" si="9"/>
        <v>0.7637655417</v>
      </c>
      <c r="R243" s="122">
        <f t="shared" si="10"/>
        <v>0.7244546498</v>
      </c>
      <c r="S243" s="120">
        <f t="shared" si="11"/>
        <v>0.6814814815</v>
      </c>
      <c r="T243" s="121">
        <f t="shared" si="12"/>
        <v>0.2677248677</v>
      </c>
      <c r="U243" s="122">
        <f t="shared" si="13"/>
        <v>0.3671957672</v>
      </c>
      <c r="V243" s="123">
        <f t="shared" si="14"/>
        <v>5.162162162</v>
      </c>
      <c r="W243" s="124">
        <f t="shared" si="15"/>
        <v>0.1513292434</v>
      </c>
      <c r="X243" s="125">
        <f t="shared" si="16"/>
        <v>0.7811860941</v>
      </c>
      <c r="Y243" s="123">
        <f t="shared" si="17"/>
        <v>0.9325153374</v>
      </c>
      <c r="Z243" s="124">
        <f t="shared" si="18"/>
        <v>0.6785079929</v>
      </c>
      <c r="AA243" s="125">
        <f t="shared" si="19"/>
        <v>11.77027027</v>
      </c>
      <c r="AB243" s="126">
        <f t="shared" si="20"/>
        <v>0.671641791</v>
      </c>
      <c r="AC243" s="118"/>
      <c r="AD243" s="118"/>
      <c r="AE243" s="118"/>
    </row>
    <row r="244">
      <c r="A244" s="67">
        <v>243.0</v>
      </c>
      <c r="B244" s="30" t="s">
        <v>261</v>
      </c>
      <c r="C244" s="57">
        <v>11.0</v>
      </c>
      <c r="D244" s="58">
        <v>63.0</v>
      </c>
      <c r="E244" s="31">
        <v>206.0</v>
      </c>
      <c r="F244" s="32">
        <v>241.0</v>
      </c>
      <c r="G244" s="5">
        <v>74.0</v>
      </c>
      <c r="H244" s="6">
        <v>427.0</v>
      </c>
      <c r="I244" s="104">
        <f t="shared" si="1"/>
        <v>0.1486486486</v>
      </c>
      <c r="J244" s="105">
        <f t="shared" si="2"/>
        <v>0.4608501119</v>
      </c>
      <c r="K244" s="106">
        <f t="shared" si="3"/>
        <v>0.1477045908</v>
      </c>
      <c r="L244" s="107">
        <f t="shared" si="4"/>
        <v>0.4165067179</v>
      </c>
      <c r="M244" s="108">
        <f t="shared" si="5"/>
        <v>0.147826087</v>
      </c>
      <c r="N244" s="109">
        <f t="shared" si="6"/>
        <v>0.2953586498</v>
      </c>
      <c r="O244" s="119">
        <f t="shared" si="7"/>
        <v>0.2847358121</v>
      </c>
      <c r="P244" s="120">
        <f t="shared" si="8"/>
        <v>0.4836852207</v>
      </c>
      <c r="Q244" s="121">
        <f t="shared" si="9"/>
        <v>0.7617391304</v>
      </c>
      <c r="R244" s="122">
        <f t="shared" si="10"/>
        <v>0.667721519</v>
      </c>
      <c r="S244" s="120">
        <f t="shared" si="11"/>
        <v>0.6301369863</v>
      </c>
      <c r="T244" s="121">
        <f t="shared" si="12"/>
        <v>0.3189823875</v>
      </c>
      <c r="U244" s="122">
        <f t="shared" si="13"/>
        <v>0.3356164384</v>
      </c>
      <c r="V244" s="123">
        <f t="shared" si="14"/>
        <v>6.040540541</v>
      </c>
      <c r="W244" s="124">
        <f t="shared" si="15"/>
        <v>0.1477045908</v>
      </c>
      <c r="X244" s="125">
        <f t="shared" si="16"/>
        <v>0.8922155689</v>
      </c>
      <c r="Y244" s="123">
        <f t="shared" si="17"/>
        <v>1.03992016</v>
      </c>
      <c r="Z244" s="124">
        <f t="shared" si="18"/>
        <v>0.7773913043</v>
      </c>
      <c r="AA244" s="125">
        <f t="shared" si="19"/>
        <v>12.81081081</v>
      </c>
      <c r="AB244" s="126">
        <f t="shared" si="20"/>
        <v>0.7046413502</v>
      </c>
      <c r="AC244" s="118"/>
      <c r="AD244" s="118"/>
      <c r="AE244" s="118"/>
    </row>
    <row r="245">
      <c r="A245" s="67">
        <v>244.0</v>
      </c>
      <c r="B245" s="30" t="s">
        <v>262</v>
      </c>
      <c r="C245" s="57">
        <v>14.0</v>
      </c>
      <c r="D245" s="58">
        <v>87.0</v>
      </c>
      <c r="E245" s="31">
        <v>291.0</v>
      </c>
      <c r="F245" s="32">
        <v>290.0</v>
      </c>
      <c r="G245" s="5">
        <v>97.0</v>
      </c>
      <c r="H245" s="6">
        <v>570.0</v>
      </c>
      <c r="I245" s="104">
        <f t="shared" si="1"/>
        <v>0.1386138614</v>
      </c>
      <c r="J245" s="105">
        <f t="shared" si="2"/>
        <v>0.5008605852</v>
      </c>
      <c r="K245" s="106">
        <f t="shared" si="3"/>
        <v>0.1454272864</v>
      </c>
      <c r="L245" s="107">
        <f t="shared" si="4"/>
        <v>0.4472140762</v>
      </c>
      <c r="M245" s="108">
        <f t="shared" si="5"/>
        <v>0.14453125</v>
      </c>
      <c r="N245" s="109">
        <f t="shared" si="6"/>
        <v>0.3108974359</v>
      </c>
      <c r="O245" s="119">
        <f t="shared" si="7"/>
        <v>0.2979985174</v>
      </c>
      <c r="P245" s="120">
        <f t="shared" si="8"/>
        <v>0.4457478006</v>
      </c>
      <c r="Q245" s="121">
        <f t="shared" si="9"/>
        <v>0.7604166667</v>
      </c>
      <c r="R245" s="122">
        <f t="shared" si="10"/>
        <v>0.6899038462</v>
      </c>
      <c r="S245" s="120">
        <f t="shared" si="11"/>
        <v>0.6486286138</v>
      </c>
      <c r="T245" s="121">
        <f t="shared" si="12"/>
        <v>0.2972572276</v>
      </c>
      <c r="U245" s="122">
        <f t="shared" si="13"/>
        <v>0.3521126761</v>
      </c>
      <c r="V245" s="123">
        <f t="shared" si="14"/>
        <v>5.752475248</v>
      </c>
      <c r="W245" s="124">
        <f t="shared" si="15"/>
        <v>0.1514242879</v>
      </c>
      <c r="X245" s="125">
        <f t="shared" si="16"/>
        <v>0.8710644678</v>
      </c>
      <c r="Y245" s="123">
        <f t="shared" si="17"/>
        <v>1.022488756</v>
      </c>
      <c r="Z245" s="124">
        <f t="shared" si="18"/>
        <v>0.7565104167</v>
      </c>
      <c r="AA245" s="125">
        <f t="shared" si="19"/>
        <v>12.35643564</v>
      </c>
      <c r="AB245" s="126">
        <f t="shared" si="20"/>
        <v>0.6891025641</v>
      </c>
      <c r="AC245" s="118"/>
      <c r="AD245" s="118"/>
      <c r="AE245" s="118"/>
    </row>
    <row r="246">
      <c r="A246" s="67">
        <v>245.0</v>
      </c>
      <c r="B246" s="30" t="s">
        <v>263</v>
      </c>
      <c r="C246" s="57">
        <v>25.0</v>
      </c>
      <c r="D246" s="58">
        <v>90.0</v>
      </c>
      <c r="E246" s="31">
        <v>244.0</v>
      </c>
      <c r="F246" s="32">
        <v>281.0</v>
      </c>
      <c r="G246" s="5">
        <v>111.0</v>
      </c>
      <c r="H246" s="6">
        <v>472.0</v>
      </c>
      <c r="I246" s="104">
        <f t="shared" si="1"/>
        <v>0.2173913043</v>
      </c>
      <c r="J246" s="105">
        <f t="shared" si="2"/>
        <v>0.4647619048</v>
      </c>
      <c r="K246" s="106">
        <f t="shared" si="3"/>
        <v>0.1903945111</v>
      </c>
      <c r="L246" s="107">
        <f t="shared" si="4"/>
        <v>0.4203125</v>
      </c>
      <c r="M246" s="108">
        <f t="shared" si="5"/>
        <v>0.1948424069</v>
      </c>
      <c r="N246" s="109">
        <f t="shared" si="6"/>
        <v>0.3203971119</v>
      </c>
      <c r="O246" s="119">
        <f t="shared" si="7"/>
        <v>0.3107113655</v>
      </c>
      <c r="P246" s="120">
        <f t="shared" si="8"/>
        <v>0.478125</v>
      </c>
      <c r="Q246" s="121">
        <f t="shared" si="9"/>
        <v>0.712034384</v>
      </c>
      <c r="R246" s="122">
        <f t="shared" si="10"/>
        <v>0.6462093863</v>
      </c>
      <c r="S246" s="120">
        <f t="shared" si="11"/>
        <v>0.6058871627</v>
      </c>
      <c r="T246" s="121">
        <f t="shared" si="12"/>
        <v>0.3409648406</v>
      </c>
      <c r="U246" s="122">
        <f t="shared" si="13"/>
        <v>0.3638593622</v>
      </c>
      <c r="V246" s="123">
        <f t="shared" si="14"/>
        <v>4.565217391</v>
      </c>
      <c r="W246" s="124">
        <f t="shared" si="15"/>
        <v>0.1972555746</v>
      </c>
      <c r="X246" s="125">
        <f t="shared" si="16"/>
        <v>0.9005145798</v>
      </c>
      <c r="Y246" s="123">
        <f t="shared" si="17"/>
        <v>1.097770154</v>
      </c>
      <c r="Z246" s="124">
        <f t="shared" si="18"/>
        <v>0.7521489971</v>
      </c>
      <c r="AA246" s="125">
        <f t="shared" si="19"/>
        <v>9.634782609</v>
      </c>
      <c r="AB246" s="126">
        <f t="shared" si="20"/>
        <v>0.6796028881</v>
      </c>
      <c r="AC246" s="118"/>
      <c r="AD246" s="118"/>
      <c r="AE246" s="118"/>
    </row>
    <row r="247">
      <c r="A247" s="67">
        <v>246.0</v>
      </c>
      <c r="B247" s="30" t="s">
        <v>264</v>
      </c>
      <c r="C247" s="57">
        <v>13.0</v>
      </c>
      <c r="D247" s="58">
        <v>72.0</v>
      </c>
      <c r="E247" s="31">
        <v>213.0</v>
      </c>
      <c r="F247" s="32">
        <v>196.0</v>
      </c>
      <c r="G247" s="5">
        <v>78.0</v>
      </c>
      <c r="H247" s="6">
        <v>449.0</v>
      </c>
      <c r="I247" s="104">
        <f t="shared" si="1"/>
        <v>0.1529411765</v>
      </c>
      <c r="J247" s="105">
        <f t="shared" si="2"/>
        <v>0.5207823961</v>
      </c>
      <c r="K247" s="106">
        <f t="shared" si="3"/>
        <v>0.1480075901</v>
      </c>
      <c r="L247" s="107">
        <f t="shared" si="4"/>
        <v>0.4574898785</v>
      </c>
      <c r="M247" s="108">
        <f t="shared" si="5"/>
        <v>0.1486928105</v>
      </c>
      <c r="N247" s="109">
        <f t="shared" si="6"/>
        <v>0.3108974359</v>
      </c>
      <c r="O247" s="119">
        <f t="shared" si="7"/>
        <v>0.2977473066</v>
      </c>
      <c r="P247" s="120">
        <f t="shared" si="8"/>
        <v>0.4230769231</v>
      </c>
      <c r="Q247" s="121">
        <f t="shared" si="9"/>
        <v>0.7549019608</v>
      </c>
      <c r="R247" s="122">
        <f t="shared" si="10"/>
        <v>0.7072649573</v>
      </c>
      <c r="S247" s="120">
        <f t="shared" si="11"/>
        <v>0.6611165524</v>
      </c>
      <c r="T247" s="121">
        <f t="shared" si="12"/>
        <v>0.2810969638</v>
      </c>
      <c r="U247" s="122">
        <f t="shared" si="13"/>
        <v>0.3555337904</v>
      </c>
      <c r="V247" s="123">
        <f t="shared" si="14"/>
        <v>4.811764706</v>
      </c>
      <c r="W247" s="124">
        <f t="shared" si="15"/>
        <v>0.1612903226</v>
      </c>
      <c r="X247" s="125">
        <f t="shared" si="16"/>
        <v>0.7760910816</v>
      </c>
      <c r="Y247" s="123">
        <f t="shared" si="17"/>
        <v>0.9373814042</v>
      </c>
      <c r="Z247" s="124">
        <f t="shared" si="18"/>
        <v>0.6683006536</v>
      </c>
      <c r="AA247" s="125">
        <f t="shared" si="19"/>
        <v>11.01176471</v>
      </c>
      <c r="AB247" s="126">
        <f t="shared" si="20"/>
        <v>0.6891025641</v>
      </c>
      <c r="AC247" s="118"/>
      <c r="AD247" s="118"/>
      <c r="AE247" s="118"/>
    </row>
    <row r="248">
      <c r="A248" s="67">
        <v>247.0</v>
      </c>
      <c r="B248" s="30" t="s">
        <v>265</v>
      </c>
      <c r="C248" s="57" t="s">
        <v>366</v>
      </c>
      <c r="D248" s="58" t="s">
        <v>366</v>
      </c>
      <c r="E248" s="31">
        <v>28.0</v>
      </c>
      <c r="F248" s="32">
        <v>52.0</v>
      </c>
      <c r="G248" s="5">
        <v>6.0</v>
      </c>
      <c r="H248" s="6">
        <v>33.0</v>
      </c>
      <c r="I248" s="104" t="str">
        <f t="shared" si="1"/>
        <v>#VALUE!</v>
      </c>
      <c r="J248" s="105">
        <f t="shared" si="2"/>
        <v>0.35</v>
      </c>
      <c r="K248" s="106">
        <f t="shared" si="3"/>
        <v>0.1538461538</v>
      </c>
      <c r="L248" s="107" t="str">
        <f t="shared" si="4"/>
        <v>#VALUE!</v>
      </c>
      <c r="M248" s="108" t="str">
        <f t="shared" si="5"/>
        <v>#VALUE!</v>
      </c>
      <c r="N248" s="109">
        <f t="shared" si="6"/>
        <v>0.2857142857</v>
      </c>
      <c r="O248" s="119" t="str">
        <f t="shared" si="7"/>
        <v>#VALUE!</v>
      </c>
      <c r="P248" s="120" t="str">
        <f t="shared" si="8"/>
        <v>#VALUE!</v>
      </c>
      <c r="Q248" s="121" t="str">
        <f t="shared" si="9"/>
        <v>#VALUE!</v>
      </c>
      <c r="R248" s="122">
        <f t="shared" si="10"/>
        <v>0.512605042</v>
      </c>
      <c r="S248" s="120" t="str">
        <f t="shared" si="11"/>
        <v>#VALUE!</v>
      </c>
      <c r="T248" s="121" t="str">
        <f t="shared" si="12"/>
        <v>#VALUE!</v>
      </c>
      <c r="U248" s="122" t="str">
        <f t="shared" si="13"/>
        <v>#VALUE!</v>
      </c>
      <c r="V248" s="123" t="str">
        <f t="shared" si="14"/>
        <v>#VALUE!</v>
      </c>
      <c r="W248" s="124" t="str">
        <f t="shared" si="15"/>
        <v>#VALUE!</v>
      </c>
      <c r="X248" s="125">
        <f t="shared" si="16"/>
        <v>2.051282051</v>
      </c>
      <c r="Y248" s="123" t="str">
        <f t="shared" si="17"/>
        <v>#VALUE!</v>
      </c>
      <c r="Z248" s="124" t="str">
        <f t="shared" si="18"/>
        <v>#VALUE!</v>
      </c>
      <c r="AA248" s="125" t="str">
        <f t="shared" si="19"/>
        <v>#VALUE!</v>
      </c>
      <c r="AB248" s="126">
        <f t="shared" si="20"/>
        <v>0.7142857143</v>
      </c>
      <c r="AC248" s="118"/>
      <c r="AD248" s="118"/>
      <c r="AE248" s="118"/>
    </row>
    <row r="249">
      <c r="A249" s="67">
        <v>248.0</v>
      </c>
      <c r="B249" s="30" t="s">
        <v>266</v>
      </c>
      <c r="C249" s="57" t="s">
        <v>366</v>
      </c>
      <c r="D249" s="58" t="s">
        <v>366</v>
      </c>
      <c r="E249" s="31">
        <v>57.0</v>
      </c>
      <c r="F249" s="32">
        <v>55.0</v>
      </c>
      <c r="G249" s="5">
        <v>8.0</v>
      </c>
      <c r="H249" s="6">
        <v>47.0</v>
      </c>
      <c r="I249" s="104" t="str">
        <f t="shared" si="1"/>
        <v>#VALUE!</v>
      </c>
      <c r="J249" s="105">
        <f t="shared" si="2"/>
        <v>0.5089285714</v>
      </c>
      <c r="K249" s="106">
        <f t="shared" si="3"/>
        <v>0.1454545455</v>
      </c>
      <c r="L249" s="107" t="str">
        <f t="shared" si="4"/>
        <v>#VALUE!</v>
      </c>
      <c r="M249" s="108" t="str">
        <f t="shared" si="5"/>
        <v>#VALUE!</v>
      </c>
      <c r="N249" s="109">
        <f t="shared" si="6"/>
        <v>0.3892215569</v>
      </c>
      <c r="O249" s="119" t="str">
        <f t="shared" si="7"/>
        <v>#VALUE!</v>
      </c>
      <c r="P249" s="120" t="str">
        <f t="shared" si="8"/>
        <v>#VALUE!</v>
      </c>
      <c r="Q249" s="121" t="str">
        <f t="shared" si="9"/>
        <v>#VALUE!</v>
      </c>
      <c r="R249" s="122">
        <f t="shared" si="10"/>
        <v>0.622754491</v>
      </c>
      <c r="S249" s="120" t="str">
        <f t="shared" si="11"/>
        <v>#VALUE!</v>
      </c>
      <c r="T249" s="121" t="str">
        <f t="shared" si="12"/>
        <v>#VALUE!</v>
      </c>
      <c r="U249" s="122" t="str">
        <f t="shared" si="13"/>
        <v>#VALUE!</v>
      </c>
      <c r="V249" s="123" t="str">
        <f t="shared" si="14"/>
        <v>#VALUE!</v>
      </c>
      <c r="W249" s="124" t="str">
        <f t="shared" si="15"/>
        <v>#VALUE!</v>
      </c>
      <c r="X249" s="125">
        <f t="shared" si="16"/>
        <v>2.036363636</v>
      </c>
      <c r="Y249" s="123" t="str">
        <f t="shared" si="17"/>
        <v>#VALUE!</v>
      </c>
      <c r="Z249" s="124" t="str">
        <f t="shared" si="18"/>
        <v>#VALUE!</v>
      </c>
      <c r="AA249" s="125" t="str">
        <f t="shared" si="19"/>
        <v>#VALUE!</v>
      </c>
      <c r="AB249" s="126">
        <f t="shared" si="20"/>
        <v>0.6107784431</v>
      </c>
      <c r="AC249" s="118"/>
      <c r="AD249" s="118"/>
      <c r="AE249" s="118"/>
    </row>
    <row r="250">
      <c r="A250" s="67">
        <v>249.0</v>
      </c>
      <c r="B250" s="30" t="s">
        <v>267</v>
      </c>
      <c r="C250" s="57">
        <v>15.0</v>
      </c>
      <c r="D250" s="58">
        <v>17.0</v>
      </c>
      <c r="E250" s="31">
        <v>89.0</v>
      </c>
      <c r="F250" s="32">
        <v>38.0</v>
      </c>
      <c r="G250" s="5">
        <v>60.0</v>
      </c>
      <c r="H250" s="6">
        <v>72.0</v>
      </c>
      <c r="I250" s="104">
        <f t="shared" si="1"/>
        <v>0.46875</v>
      </c>
      <c r="J250" s="105">
        <f t="shared" si="2"/>
        <v>0.7007874016</v>
      </c>
      <c r="K250" s="106">
        <f t="shared" si="3"/>
        <v>0.4545454545</v>
      </c>
      <c r="L250" s="107">
        <f t="shared" si="4"/>
        <v>0.6540880503</v>
      </c>
      <c r="M250" s="108">
        <f t="shared" si="5"/>
        <v>0.4573170732</v>
      </c>
      <c r="N250" s="109">
        <f t="shared" si="6"/>
        <v>0.5752895753</v>
      </c>
      <c r="O250" s="119">
        <f t="shared" si="7"/>
        <v>0.5635738832</v>
      </c>
      <c r="P250" s="120">
        <f t="shared" si="8"/>
        <v>0.3333333333</v>
      </c>
      <c r="Q250" s="121">
        <f t="shared" si="9"/>
        <v>0.5304878049</v>
      </c>
      <c r="R250" s="122">
        <f t="shared" si="10"/>
        <v>0.6216216216</v>
      </c>
      <c r="S250" s="120">
        <f t="shared" si="11"/>
        <v>0.6048109966</v>
      </c>
      <c r="T250" s="121">
        <f t="shared" si="12"/>
        <v>0.3883161512</v>
      </c>
      <c r="U250" s="122">
        <f t="shared" si="13"/>
        <v>0.5704467354</v>
      </c>
      <c r="V250" s="123">
        <f t="shared" si="14"/>
        <v>3.96875</v>
      </c>
      <c r="W250" s="124">
        <f t="shared" si="15"/>
        <v>0.2424242424</v>
      </c>
      <c r="X250" s="125">
        <f t="shared" si="16"/>
        <v>0.9621212121</v>
      </c>
      <c r="Y250" s="123">
        <f t="shared" si="17"/>
        <v>1.204545455</v>
      </c>
      <c r="Z250" s="124">
        <f t="shared" si="18"/>
        <v>0.7743902439</v>
      </c>
      <c r="AA250" s="125">
        <f t="shared" si="19"/>
        <v>8.09375</v>
      </c>
      <c r="AB250" s="126">
        <f t="shared" si="20"/>
        <v>0.4247104247</v>
      </c>
      <c r="AC250" s="118"/>
      <c r="AD250" s="118"/>
      <c r="AE250" s="118"/>
    </row>
    <row r="251">
      <c r="A251" s="67">
        <v>250.0</v>
      </c>
      <c r="B251" s="30" t="s">
        <v>268</v>
      </c>
      <c r="C251" s="57">
        <v>76.0</v>
      </c>
      <c r="D251" s="58">
        <v>67.0</v>
      </c>
      <c r="E251" s="31">
        <v>320.0</v>
      </c>
      <c r="F251" s="32">
        <v>146.0</v>
      </c>
      <c r="G251" s="5">
        <v>185.0</v>
      </c>
      <c r="H251" s="6">
        <v>252.0</v>
      </c>
      <c r="I251" s="104">
        <f t="shared" si="1"/>
        <v>0.5314685315</v>
      </c>
      <c r="J251" s="105">
        <f t="shared" si="2"/>
        <v>0.686695279</v>
      </c>
      <c r="K251" s="106">
        <f t="shared" si="3"/>
        <v>0.4233409611</v>
      </c>
      <c r="L251" s="107">
        <f t="shared" si="4"/>
        <v>0.6502463054</v>
      </c>
      <c r="M251" s="108">
        <f t="shared" si="5"/>
        <v>0.45</v>
      </c>
      <c r="N251" s="109">
        <f t="shared" si="6"/>
        <v>0.5592469546</v>
      </c>
      <c r="O251" s="119">
        <f t="shared" si="7"/>
        <v>0.5554493308</v>
      </c>
      <c r="P251" s="120">
        <f t="shared" si="8"/>
        <v>0.3645320197</v>
      </c>
      <c r="Q251" s="121">
        <f t="shared" si="9"/>
        <v>0.5655172414</v>
      </c>
      <c r="R251" s="122">
        <f t="shared" si="10"/>
        <v>0.6334440753</v>
      </c>
      <c r="S251" s="120">
        <f t="shared" si="11"/>
        <v>0.6195028681</v>
      </c>
      <c r="T251" s="121">
        <f t="shared" si="12"/>
        <v>0.3891013384</v>
      </c>
      <c r="U251" s="122">
        <f t="shared" si="13"/>
        <v>0.5468451243</v>
      </c>
      <c r="V251" s="123">
        <f t="shared" si="14"/>
        <v>3.258741259</v>
      </c>
      <c r="W251" s="124">
        <f t="shared" si="15"/>
        <v>0.3272311213</v>
      </c>
      <c r="X251" s="125">
        <f t="shared" si="16"/>
        <v>1.066361556</v>
      </c>
      <c r="Y251" s="123">
        <f t="shared" si="17"/>
        <v>1.393592677</v>
      </c>
      <c r="Z251" s="124">
        <f t="shared" si="18"/>
        <v>0.8034482759</v>
      </c>
      <c r="AA251" s="125">
        <f t="shared" si="19"/>
        <v>6.314685315</v>
      </c>
      <c r="AB251" s="126">
        <f t="shared" si="20"/>
        <v>0.4407530454</v>
      </c>
      <c r="AC251" s="118"/>
      <c r="AD251" s="118"/>
      <c r="AE251" s="118"/>
    </row>
    <row r="252">
      <c r="A252" s="67">
        <v>251.0</v>
      </c>
      <c r="B252" s="30" t="s">
        <v>269</v>
      </c>
      <c r="C252" s="57">
        <v>75.0</v>
      </c>
      <c r="D252" s="58">
        <v>84.0</v>
      </c>
      <c r="E252" s="31">
        <v>314.0</v>
      </c>
      <c r="F252" s="32">
        <v>134.0</v>
      </c>
      <c r="G252" s="5">
        <v>170.0</v>
      </c>
      <c r="H252" s="6">
        <v>272.0</v>
      </c>
      <c r="I252" s="104">
        <f t="shared" si="1"/>
        <v>0.4716981132</v>
      </c>
      <c r="J252" s="105">
        <f t="shared" si="2"/>
        <v>0.7008928571</v>
      </c>
      <c r="K252" s="106">
        <f t="shared" si="3"/>
        <v>0.3846153846</v>
      </c>
      <c r="L252" s="107">
        <f t="shared" si="4"/>
        <v>0.6408566722</v>
      </c>
      <c r="M252" s="108">
        <f t="shared" si="5"/>
        <v>0.4076539101</v>
      </c>
      <c r="N252" s="109">
        <f t="shared" si="6"/>
        <v>0.5438202247</v>
      </c>
      <c r="O252" s="119">
        <f t="shared" si="7"/>
        <v>0.5328884652</v>
      </c>
      <c r="P252" s="120">
        <f t="shared" si="8"/>
        <v>0.3443163097</v>
      </c>
      <c r="Q252" s="121">
        <f t="shared" si="9"/>
        <v>0.5773710483</v>
      </c>
      <c r="R252" s="122">
        <f t="shared" si="10"/>
        <v>0.6584269663</v>
      </c>
      <c r="S252" s="120">
        <f t="shared" si="11"/>
        <v>0.6301239276</v>
      </c>
      <c r="T252" s="121">
        <f t="shared" si="12"/>
        <v>0.3612964728</v>
      </c>
      <c r="U252" s="122">
        <f t="shared" si="13"/>
        <v>0.5414680648</v>
      </c>
      <c r="V252" s="123">
        <f t="shared" si="14"/>
        <v>2.817610063</v>
      </c>
      <c r="W252" s="124">
        <f t="shared" si="15"/>
        <v>0.3597285068</v>
      </c>
      <c r="X252" s="125">
        <f t="shared" si="16"/>
        <v>1.013574661</v>
      </c>
      <c r="Y252" s="123">
        <f t="shared" si="17"/>
        <v>1.373303167</v>
      </c>
      <c r="Z252" s="124">
        <f t="shared" si="18"/>
        <v>0.7454242928</v>
      </c>
      <c r="AA252" s="125">
        <f t="shared" si="19"/>
        <v>5.597484277</v>
      </c>
      <c r="AB252" s="126">
        <f t="shared" si="20"/>
        <v>0.4561797753</v>
      </c>
      <c r="AC252" s="118"/>
      <c r="AD252" s="118"/>
      <c r="AE252" s="118"/>
    </row>
    <row r="253">
      <c r="A253" s="67">
        <v>252.0</v>
      </c>
      <c r="B253" s="30" t="s">
        <v>270</v>
      </c>
      <c r="C253" s="57">
        <v>23.0</v>
      </c>
      <c r="D253" s="58">
        <v>14.0</v>
      </c>
      <c r="E253" s="31">
        <v>116.0</v>
      </c>
      <c r="F253" s="32">
        <v>50.0</v>
      </c>
      <c r="G253" s="5">
        <v>38.0</v>
      </c>
      <c r="H253" s="6">
        <v>55.0</v>
      </c>
      <c r="I253" s="104">
        <f t="shared" si="1"/>
        <v>0.6216216216</v>
      </c>
      <c r="J253" s="105">
        <f t="shared" si="2"/>
        <v>0.6987951807</v>
      </c>
      <c r="K253" s="106">
        <f t="shared" si="3"/>
        <v>0.4086021505</v>
      </c>
      <c r="L253" s="107">
        <f t="shared" si="4"/>
        <v>0.684729064</v>
      </c>
      <c r="M253" s="108">
        <f t="shared" si="5"/>
        <v>0.4692307692</v>
      </c>
      <c r="N253" s="109">
        <f t="shared" si="6"/>
        <v>0.5945945946</v>
      </c>
      <c r="O253" s="119">
        <f t="shared" si="7"/>
        <v>0.597972973</v>
      </c>
      <c r="P253" s="120">
        <f t="shared" si="8"/>
        <v>0.3596059113</v>
      </c>
      <c r="Q253" s="121">
        <f t="shared" si="9"/>
        <v>0.6</v>
      </c>
      <c r="R253" s="122">
        <f t="shared" si="10"/>
        <v>0.6602316602</v>
      </c>
      <c r="S253" s="120">
        <f t="shared" si="11"/>
        <v>0.6554054054</v>
      </c>
      <c r="T253" s="121">
        <f t="shared" si="12"/>
        <v>0.375</v>
      </c>
      <c r="U253" s="122">
        <f t="shared" si="13"/>
        <v>0.5675675676</v>
      </c>
      <c r="V253" s="123">
        <f t="shared" si="14"/>
        <v>4.486486486</v>
      </c>
      <c r="W253" s="124">
        <f t="shared" si="15"/>
        <v>0.3978494624</v>
      </c>
      <c r="X253" s="125">
        <f t="shared" si="16"/>
        <v>1.784946237</v>
      </c>
      <c r="Y253" s="123">
        <f t="shared" si="17"/>
        <v>2.182795699</v>
      </c>
      <c r="Z253" s="124">
        <f t="shared" si="18"/>
        <v>1.276923077</v>
      </c>
      <c r="AA253" s="125">
        <f t="shared" si="19"/>
        <v>7</v>
      </c>
      <c r="AB253" s="126">
        <f t="shared" si="20"/>
        <v>0.4054054054</v>
      </c>
      <c r="AC253" s="118"/>
      <c r="AD253" s="118"/>
      <c r="AE253" s="118"/>
    </row>
    <row r="254">
      <c r="A254" s="67">
        <v>253.0</v>
      </c>
      <c r="B254" s="30" t="s">
        <v>271</v>
      </c>
      <c r="C254" s="57">
        <v>8.0</v>
      </c>
      <c r="D254" s="58">
        <v>35.0</v>
      </c>
      <c r="E254" s="31">
        <v>87.0</v>
      </c>
      <c r="F254" s="32">
        <v>114.0</v>
      </c>
      <c r="G254" s="5">
        <v>40.0</v>
      </c>
      <c r="H254" s="6">
        <v>191.0</v>
      </c>
      <c r="I254" s="104">
        <f t="shared" si="1"/>
        <v>0.1860465116</v>
      </c>
      <c r="J254" s="105">
        <f t="shared" si="2"/>
        <v>0.4328358209</v>
      </c>
      <c r="K254" s="106">
        <f t="shared" si="3"/>
        <v>0.1731601732</v>
      </c>
      <c r="L254" s="107">
        <f t="shared" si="4"/>
        <v>0.3893442623</v>
      </c>
      <c r="M254" s="108">
        <f t="shared" si="5"/>
        <v>0.1751824818</v>
      </c>
      <c r="N254" s="109">
        <f t="shared" si="6"/>
        <v>0.2939814815</v>
      </c>
      <c r="O254" s="119">
        <f t="shared" si="7"/>
        <v>0.2842105263</v>
      </c>
      <c r="P254" s="120">
        <f t="shared" si="8"/>
        <v>0.5</v>
      </c>
      <c r="Q254" s="121">
        <f t="shared" si="9"/>
        <v>0.7262773723</v>
      </c>
      <c r="R254" s="122">
        <f t="shared" si="10"/>
        <v>0.6435185185</v>
      </c>
      <c r="S254" s="120">
        <f t="shared" si="11"/>
        <v>0.6021052632</v>
      </c>
      <c r="T254" s="121">
        <f t="shared" si="12"/>
        <v>0.3410526316</v>
      </c>
      <c r="U254" s="122">
        <f t="shared" si="13"/>
        <v>0.3410526316</v>
      </c>
      <c r="V254" s="123">
        <f t="shared" si="14"/>
        <v>4.674418605</v>
      </c>
      <c r="W254" s="124">
        <f t="shared" si="15"/>
        <v>0.1861471861</v>
      </c>
      <c r="X254" s="125">
        <f t="shared" si="16"/>
        <v>0.8701298701</v>
      </c>
      <c r="Y254" s="123">
        <f t="shared" si="17"/>
        <v>1.056277056</v>
      </c>
      <c r="Z254" s="124">
        <f t="shared" si="18"/>
        <v>0.7335766423</v>
      </c>
      <c r="AA254" s="125">
        <f t="shared" si="19"/>
        <v>10.04651163</v>
      </c>
      <c r="AB254" s="126">
        <f t="shared" si="20"/>
        <v>0.7060185185</v>
      </c>
      <c r="AC254" s="118"/>
      <c r="AD254" s="118"/>
      <c r="AE254" s="118"/>
    </row>
    <row r="255">
      <c r="A255" s="67">
        <v>254.0</v>
      </c>
      <c r="B255" s="30" t="s">
        <v>272</v>
      </c>
      <c r="C255" s="57">
        <v>3.0</v>
      </c>
      <c r="D255" s="58">
        <v>22.0</v>
      </c>
      <c r="E255" s="31">
        <v>70.0</v>
      </c>
      <c r="F255" s="32">
        <v>41.0</v>
      </c>
      <c r="G255" s="5">
        <v>22.0</v>
      </c>
      <c r="H255" s="6">
        <v>76.0</v>
      </c>
      <c r="I255" s="104">
        <f t="shared" si="1"/>
        <v>0.12</v>
      </c>
      <c r="J255" s="105">
        <f t="shared" si="2"/>
        <v>0.6306306306</v>
      </c>
      <c r="K255" s="106">
        <f t="shared" si="3"/>
        <v>0.2244897959</v>
      </c>
      <c r="L255" s="107">
        <f t="shared" si="4"/>
        <v>0.5367647059</v>
      </c>
      <c r="M255" s="108">
        <f t="shared" si="5"/>
        <v>0.2032520325</v>
      </c>
      <c r="N255" s="109">
        <f t="shared" si="6"/>
        <v>0.4401913876</v>
      </c>
      <c r="O255" s="119">
        <f t="shared" si="7"/>
        <v>0.405982906</v>
      </c>
      <c r="P255" s="120">
        <f t="shared" si="8"/>
        <v>0.3235294118</v>
      </c>
      <c r="Q255" s="121">
        <f t="shared" si="9"/>
        <v>0.6422764228</v>
      </c>
      <c r="R255" s="122">
        <f t="shared" si="10"/>
        <v>0.6985645933</v>
      </c>
      <c r="S255" s="120">
        <f t="shared" si="11"/>
        <v>0.6367521368</v>
      </c>
      <c r="T255" s="121">
        <f t="shared" si="12"/>
        <v>0.2820512821</v>
      </c>
      <c r="U255" s="122">
        <f t="shared" si="13"/>
        <v>0.4871794872</v>
      </c>
      <c r="V255" s="123">
        <f t="shared" si="14"/>
        <v>4.44</v>
      </c>
      <c r="W255" s="124">
        <f t="shared" si="15"/>
        <v>0.2551020408</v>
      </c>
      <c r="X255" s="125">
        <f t="shared" si="16"/>
        <v>1.132653061</v>
      </c>
      <c r="Y255" s="123">
        <f t="shared" si="17"/>
        <v>1.387755102</v>
      </c>
      <c r="Z255" s="124">
        <f t="shared" si="18"/>
        <v>0.9024390244</v>
      </c>
      <c r="AA255" s="125">
        <f t="shared" si="19"/>
        <v>8.36</v>
      </c>
      <c r="AB255" s="126">
        <f t="shared" si="20"/>
        <v>0.5598086124</v>
      </c>
      <c r="AC255" s="118"/>
      <c r="AD255" s="118"/>
      <c r="AE255" s="118"/>
    </row>
    <row r="256">
      <c r="A256" s="67">
        <v>255.0</v>
      </c>
      <c r="B256" s="30" t="s">
        <v>273</v>
      </c>
      <c r="C256" s="57">
        <v>7.0</v>
      </c>
      <c r="D256" s="58">
        <v>6.0</v>
      </c>
      <c r="E256" s="31">
        <v>32.0</v>
      </c>
      <c r="F256" s="32">
        <v>8.0</v>
      </c>
      <c r="G256" s="5">
        <v>7.0</v>
      </c>
      <c r="H256" s="6">
        <v>5.0</v>
      </c>
      <c r="I256" s="104">
        <f t="shared" si="1"/>
        <v>0.5384615385</v>
      </c>
      <c r="J256" s="105">
        <f t="shared" si="2"/>
        <v>0.8</v>
      </c>
      <c r="K256" s="106">
        <f t="shared" si="3"/>
        <v>0.5833333333</v>
      </c>
      <c r="L256" s="107">
        <f t="shared" si="4"/>
        <v>0.7358490566</v>
      </c>
      <c r="M256" s="108">
        <f t="shared" si="5"/>
        <v>0.56</v>
      </c>
      <c r="N256" s="109">
        <f t="shared" si="6"/>
        <v>0.75</v>
      </c>
      <c r="O256" s="119">
        <f t="shared" si="7"/>
        <v>0.7076923077</v>
      </c>
      <c r="P256" s="120">
        <f t="shared" si="8"/>
        <v>0.2830188679</v>
      </c>
      <c r="Q256" s="121">
        <f t="shared" si="9"/>
        <v>0.48</v>
      </c>
      <c r="R256" s="122">
        <f t="shared" si="10"/>
        <v>0.7115384615</v>
      </c>
      <c r="S256" s="120">
        <f t="shared" si="11"/>
        <v>0.6769230769</v>
      </c>
      <c r="T256" s="121">
        <f t="shared" si="12"/>
        <v>0.3384615385</v>
      </c>
      <c r="U256" s="122">
        <f t="shared" si="13"/>
        <v>0.6923076923</v>
      </c>
      <c r="V256" s="123">
        <f t="shared" si="14"/>
        <v>3.076923077</v>
      </c>
      <c r="W256" s="124">
        <f t="shared" si="15"/>
        <v>1.083333333</v>
      </c>
      <c r="X256" s="125">
        <f t="shared" si="16"/>
        <v>3.333333333</v>
      </c>
      <c r="Y256" s="123">
        <f t="shared" si="17"/>
        <v>4.416666667</v>
      </c>
      <c r="Z256" s="124">
        <f t="shared" si="18"/>
        <v>1.6</v>
      </c>
      <c r="AA256" s="125">
        <f t="shared" si="19"/>
        <v>4</v>
      </c>
      <c r="AB256" s="126">
        <f t="shared" si="20"/>
        <v>0.25</v>
      </c>
      <c r="AC256" s="118"/>
      <c r="AD256" s="118"/>
      <c r="AE256" s="118"/>
    </row>
    <row r="257">
      <c r="A257" s="67">
        <v>256.0</v>
      </c>
      <c r="B257" s="30" t="s">
        <v>274</v>
      </c>
      <c r="C257" s="57">
        <v>26.0</v>
      </c>
      <c r="D257" s="58">
        <v>53.0</v>
      </c>
      <c r="E257" s="31">
        <v>169.0</v>
      </c>
      <c r="F257" s="32">
        <v>84.0</v>
      </c>
      <c r="G257" s="5">
        <v>93.0</v>
      </c>
      <c r="H257" s="6">
        <v>138.0</v>
      </c>
      <c r="I257" s="104">
        <f t="shared" si="1"/>
        <v>0.3291139241</v>
      </c>
      <c r="J257" s="105">
        <f t="shared" si="2"/>
        <v>0.6679841897</v>
      </c>
      <c r="K257" s="106">
        <f t="shared" si="3"/>
        <v>0.4025974026</v>
      </c>
      <c r="L257" s="107">
        <f t="shared" si="4"/>
        <v>0.5873493976</v>
      </c>
      <c r="M257" s="108">
        <f t="shared" si="5"/>
        <v>0.3838709677</v>
      </c>
      <c r="N257" s="109">
        <f t="shared" si="6"/>
        <v>0.541322314</v>
      </c>
      <c r="O257" s="119">
        <f t="shared" si="7"/>
        <v>0.5115452931</v>
      </c>
      <c r="P257" s="120">
        <f t="shared" si="8"/>
        <v>0.3313253012</v>
      </c>
      <c r="Q257" s="121">
        <f t="shared" si="9"/>
        <v>0.5290322581</v>
      </c>
      <c r="R257" s="122">
        <f t="shared" si="10"/>
        <v>0.6342975207</v>
      </c>
      <c r="S257" s="120">
        <f t="shared" si="11"/>
        <v>0.5914742451</v>
      </c>
      <c r="T257" s="121">
        <f t="shared" si="12"/>
        <v>0.3605683837</v>
      </c>
      <c r="U257" s="122">
        <f t="shared" si="13"/>
        <v>0.5595026643</v>
      </c>
      <c r="V257" s="123">
        <f t="shared" si="14"/>
        <v>3.202531646</v>
      </c>
      <c r="W257" s="124">
        <f t="shared" si="15"/>
        <v>0.341991342</v>
      </c>
      <c r="X257" s="125">
        <f t="shared" si="16"/>
        <v>1.095238095</v>
      </c>
      <c r="Y257" s="123">
        <f t="shared" si="17"/>
        <v>1.437229437</v>
      </c>
      <c r="Z257" s="124">
        <f t="shared" si="18"/>
        <v>0.8161290323</v>
      </c>
      <c r="AA257" s="125">
        <f t="shared" si="19"/>
        <v>6.126582278</v>
      </c>
      <c r="AB257" s="126">
        <f t="shared" si="20"/>
        <v>0.458677686</v>
      </c>
      <c r="AC257" s="118"/>
      <c r="AD257" s="118"/>
      <c r="AE257" s="118"/>
    </row>
    <row r="258">
      <c r="A258" s="67">
        <v>257.0</v>
      </c>
      <c r="B258" s="30" t="s">
        <v>275</v>
      </c>
      <c r="C258" s="57">
        <v>35.0</v>
      </c>
      <c r="D258" s="58">
        <v>30.0</v>
      </c>
      <c r="E258" s="31">
        <v>132.0</v>
      </c>
      <c r="F258" s="32">
        <v>60.0</v>
      </c>
      <c r="G258" s="5">
        <v>66.0</v>
      </c>
      <c r="H258" s="6">
        <v>102.0</v>
      </c>
      <c r="I258" s="104">
        <f t="shared" si="1"/>
        <v>0.5384615385</v>
      </c>
      <c r="J258" s="105">
        <f t="shared" si="2"/>
        <v>0.6875</v>
      </c>
      <c r="K258" s="106">
        <f t="shared" si="3"/>
        <v>0.3928571429</v>
      </c>
      <c r="L258" s="107">
        <f t="shared" si="4"/>
        <v>0.6498054475</v>
      </c>
      <c r="M258" s="108">
        <f t="shared" si="5"/>
        <v>0.4334763948</v>
      </c>
      <c r="N258" s="109">
        <f t="shared" si="6"/>
        <v>0.55</v>
      </c>
      <c r="O258" s="119">
        <f t="shared" si="7"/>
        <v>0.5482352941</v>
      </c>
      <c r="P258" s="120">
        <f t="shared" si="8"/>
        <v>0.3696498054</v>
      </c>
      <c r="Q258" s="121">
        <f t="shared" si="9"/>
        <v>0.5879828326</v>
      </c>
      <c r="R258" s="122">
        <f t="shared" si="10"/>
        <v>0.65</v>
      </c>
      <c r="S258" s="120">
        <f t="shared" si="11"/>
        <v>0.6329411765</v>
      </c>
      <c r="T258" s="121">
        <f t="shared" si="12"/>
        <v>0.3788235294</v>
      </c>
      <c r="U258" s="122">
        <f t="shared" si="13"/>
        <v>0.5364705882</v>
      </c>
      <c r="V258" s="123">
        <f t="shared" si="14"/>
        <v>2.953846154</v>
      </c>
      <c r="W258" s="124">
        <f t="shared" si="15"/>
        <v>0.3869047619</v>
      </c>
      <c r="X258" s="125">
        <f t="shared" si="16"/>
        <v>1.142857143</v>
      </c>
      <c r="Y258" s="123">
        <f t="shared" si="17"/>
        <v>1.529761905</v>
      </c>
      <c r="Z258" s="124">
        <f t="shared" si="18"/>
        <v>0.8240343348</v>
      </c>
      <c r="AA258" s="125">
        <f t="shared" si="19"/>
        <v>5.538461538</v>
      </c>
      <c r="AB258" s="126">
        <f t="shared" si="20"/>
        <v>0.45</v>
      </c>
      <c r="AC258" s="118"/>
      <c r="AD258" s="118"/>
      <c r="AE258" s="118"/>
    </row>
    <row r="259">
      <c r="A259" s="67">
        <v>258.0</v>
      </c>
      <c r="B259" s="30" t="s">
        <v>276</v>
      </c>
      <c r="C259" s="57">
        <v>13.0</v>
      </c>
      <c r="D259" s="58">
        <v>19.0</v>
      </c>
      <c r="E259" s="31">
        <v>98.0</v>
      </c>
      <c r="F259" s="32">
        <v>49.0</v>
      </c>
      <c r="G259" s="5">
        <v>66.0</v>
      </c>
      <c r="H259" s="6">
        <v>71.0</v>
      </c>
      <c r="I259" s="104">
        <f t="shared" si="1"/>
        <v>0.40625</v>
      </c>
      <c r="J259" s="105">
        <f t="shared" si="2"/>
        <v>0.6666666667</v>
      </c>
      <c r="K259" s="106">
        <f t="shared" si="3"/>
        <v>0.4817518248</v>
      </c>
      <c r="L259" s="107">
        <f t="shared" si="4"/>
        <v>0.6201117318</v>
      </c>
      <c r="M259" s="108">
        <f t="shared" si="5"/>
        <v>0.4674556213</v>
      </c>
      <c r="N259" s="109">
        <f t="shared" si="6"/>
        <v>0.5774647887</v>
      </c>
      <c r="O259" s="119">
        <f t="shared" si="7"/>
        <v>0.5601265823</v>
      </c>
      <c r="P259" s="120">
        <f t="shared" si="8"/>
        <v>0.3463687151</v>
      </c>
      <c r="Q259" s="121">
        <f t="shared" si="9"/>
        <v>0.4970414201</v>
      </c>
      <c r="R259" s="122">
        <f t="shared" si="10"/>
        <v>0.5950704225</v>
      </c>
      <c r="S259" s="120">
        <f t="shared" si="11"/>
        <v>0.5759493671</v>
      </c>
      <c r="T259" s="121">
        <f t="shared" si="12"/>
        <v>0.4050632911</v>
      </c>
      <c r="U259" s="122">
        <f t="shared" si="13"/>
        <v>0.5791139241</v>
      </c>
      <c r="V259" s="123">
        <f t="shared" si="14"/>
        <v>4.59375</v>
      </c>
      <c r="W259" s="124">
        <f t="shared" si="15"/>
        <v>0.2335766423</v>
      </c>
      <c r="X259" s="125">
        <f t="shared" si="16"/>
        <v>1.072992701</v>
      </c>
      <c r="Y259" s="123">
        <f t="shared" si="17"/>
        <v>1.306569343</v>
      </c>
      <c r="Z259" s="124">
        <f t="shared" si="18"/>
        <v>0.8698224852</v>
      </c>
      <c r="AA259" s="125">
        <f t="shared" si="19"/>
        <v>8.875</v>
      </c>
      <c r="AB259" s="126">
        <f t="shared" si="20"/>
        <v>0.4225352113</v>
      </c>
      <c r="AC259" s="118"/>
      <c r="AD259" s="118"/>
      <c r="AE259" s="118"/>
    </row>
    <row r="260">
      <c r="A260" s="67">
        <v>259.0</v>
      </c>
      <c r="B260" s="30" t="s">
        <v>277</v>
      </c>
      <c r="C260" s="57">
        <v>6.0</v>
      </c>
      <c r="D260" s="58">
        <v>63.0</v>
      </c>
      <c r="E260" s="31">
        <v>121.0</v>
      </c>
      <c r="F260" s="32">
        <v>158.0</v>
      </c>
      <c r="G260" s="5">
        <v>43.0</v>
      </c>
      <c r="H260" s="6">
        <v>265.0</v>
      </c>
      <c r="I260" s="104">
        <f t="shared" si="1"/>
        <v>0.08695652174</v>
      </c>
      <c r="J260" s="105">
        <f t="shared" si="2"/>
        <v>0.4336917563</v>
      </c>
      <c r="K260" s="106">
        <f t="shared" si="3"/>
        <v>0.1396103896</v>
      </c>
      <c r="L260" s="107">
        <f t="shared" si="4"/>
        <v>0.3649425287</v>
      </c>
      <c r="M260" s="108">
        <f t="shared" si="5"/>
        <v>0.1299734748</v>
      </c>
      <c r="N260" s="109">
        <f t="shared" si="6"/>
        <v>0.2793867121</v>
      </c>
      <c r="O260" s="119">
        <f t="shared" si="7"/>
        <v>0.2591463415</v>
      </c>
      <c r="P260" s="120">
        <f t="shared" si="8"/>
        <v>0.4712643678</v>
      </c>
      <c r="Q260" s="121">
        <f t="shared" si="9"/>
        <v>0.7188328912</v>
      </c>
      <c r="R260" s="122">
        <f t="shared" si="10"/>
        <v>0.6575809199</v>
      </c>
      <c r="S260" s="120">
        <f t="shared" si="11"/>
        <v>0.5975609756</v>
      </c>
      <c r="T260" s="121">
        <f t="shared" si="12"/>
        <v>0.3155487805</v>
      </c>
      <c r="U260" s="122">
        <f t="shared" si="13"/>
        <v>0.3460365854</v>
      </c>
      <c r="V260" s="123">
        <f t="shared" si="14"/>
        <v>4.043478261</v>
      </c>
      <c r="W260" s="124">
        <f t="shared" si="15"/>
        <v>0.224025974</v>
      </c>
      <c r="X260" s="125">
        <f t="shared" si="16"/>
        <v>0.9058441558</v>
      </c>
      <c r="Y260" s="123">
        <f t="shared" si="17"/>
        <v>1.12987013</v>
      </c>
      <c r="Z260" s="124">
        <f t="shared" si="18"/>
        <v>0.7400530504</v>
      </c>
      <c r="AA260" s="125">
        <f t="shared" si="19"/>
        <v>8.507246377</v>
      </c>
      <c r="AB260" s="126">
        <f t="shared" si="20"/>
        <v>0.7206132879</v>
      </c>
      <c r="AC260" s="118"/>
      <c r="AD260" s="118"/>
      <c r="AE260" s="118"/>
    </row>
    <row r="261">
      <c r="A261" s="67">
        <v>260.0</v>
      </c>
      <c r="B261" s="30" t="s">
        <v>278</v>
      </c>
      <c r="C261" s="57">
        <v>30.0</v>
      </c>
      <c r="D261" s="58">
        <v>63.0</v>
      </c>
      <c r="E261" s="31">
        <v>213.0</v>
      </c>
      <c r="F261" s="32">
        <v>138.0</v>
      </c>
      <c r="G261" s="5">
        <v>89.0</v>
      </c>
      <c r="H261" s="6">
        <v>274.0</v>
      </c>
      <c r="I261" s="104">
        <f t="shared" si="1"/>
        <v>0.3225806452</v>
      </c>
      <c r="J261" s="105">
        <f t="shared" si="2"/>
        <v>0.6068376068</v>
      </c>
      <c r="K261" s="106">
        <f t="shared" si="3"/>
        <v>0.2451790634</v>
      </c>
      <c r="L261" s="107">
        <f t="shared" si="4"/>
        <v>0.5472972973</v>
      </c>
      <c r="M261" s="108">
        <f t="shared" si="5"/>
        <v>0.2609649123</v>
      </c>
      <c r="N261" s="109">
        <f t="shared" si="6"/>
        <v>0.4229691877</v>
      </c>
      <c r="O261" s="119">
        <f t="shared" si="7"/>
        <v>0.4114002478</v>
      </c>
      <c r="P261" s="120">
        <f t="shared" si="8"/>
        <v>0.3783783784</v>
      </c>
      <c r="Q261" s="121">
        <f t="shared" si="9"/>
        <v>0.6666666667</v>
      </c>
      <c r="R261" s="122">
        <f t="shared" si="10"/>
        <v>0.6820728291</v>
      </c>
      <c r="S261" s="120">
        <f t="shared" si="11"/>
        <v>0.6406443618</v>
      </c>
      <c r="T261" s="121">
        <f t="shared" si="12"/>
        <v>0.3184634449</v>
      </c>
      <c r="U261" s="122">
        <f t="shared" si="13"/>
        <v>0.4522924411</v>
      </c>
      <c r="V261" s="123">
        <f t="shared" si="14"/>
        <v>3.774193548</v>
      </c>
      <c r="W261" s="124">
        <f t="shared" si="15"/>
        <v>0.2561983471</v>
      </c>
      <c r="X261" s="125">
        <f t="shared" si="16"/>
        <v>0.9669421488</v>
      </c>
      <c r="Y261" s="123">
        <f t="shared" si="17"/>
        <v>1.223140496</v>
      </c>
      <c r="Z261" s="124">
        <f t="shared" si="18"/>
        <v>0.7697368421</v>
      </c>
      <c r="AA261" s="125">
        <f t="shared" si="19"/>
        <v>7.677419355</v>
      </c>
      <c r="AB261" s="126">
        <f t="shared" si="20"/>
        <v>0.5770308123</v>
      </c>
      <c r="AC261" s="118"/>
      <c r="AD261" s="118"/>
      <c r="AE261" s="118"/>
    </row>
    <row r="262">
      <c r="A262" s="67">
        <v>261.0</v>
      </c>
      <c r="B262" s="30" t="s">
        <v>279</v>
      </c>
      <c r="C262" s="57">
        <v>31.0</v>
      </c>
      <c r="D262" s="58">
        <v>159.0</v>
      </c>
      <c r="E262" s="31">
        <v>410.0</v>
      </c>
      <c r="F262" s="32">
        <v>387.0</v>
      </c>
      <c r="G262" s="5">
        <v>150.0</v>
      </c>
      <c r="H262" s="6">
        <v>539.0</v>
      </c>
      <c r="I262" s="104">
        <f t="shared" si="1"/>
        <v>0.1631578947</v>
      </c>
      <c r="J262" s="105">
        <f t="shared" si="2"/>
        <v>0.5144291092</v>
      </c>
      <c r="K262" s="106">
        <f t="shared" si="3"/>
        <v>0.2177068215</v>
      </c>
      <c r="L262" s="107">
        <f t="shared" si="4"/>
        <v>0.4468085106</v>
      </c>
      <c r="M262" s="108">
        <f t="shared" si="5"/>
        <v>0.2059158134</v>
      </c>
      <c r="N262" s="109">
        <f t="shared" si="6"/>
        <v>0.3768506057</v>
      </c>
      <c r="O262" s="119">
        <f t="shared" si="7"/>
        <v>0.3526252983</v>
      </c>
      <c r="P262" s="120">
        <f t="shared" si="8"/>
        <v>0.4235055724</v>
      </c>
      <c r="Q262" s="121">
        <f t="shared" si="9"/>
        <v>0.6484641638</v>
      </c>
      <c r="R262" s="122">
        <f t="shared" si="10"/>
        <v>0.6386271871</v>
      </c>
      <c r="S262" s="120">
        <f t="shared" si="11"/>
        <v>0.584725537</v>
      </c>
      <c r="T262" s="121">
        <f t="shared" si="12"/>
        <v>0.338902148</v>
      </c>
      <c r="U262" s="122">
        <f t="shared" si="13"/>
        <v>0.4289976134</v>
      </c>
      <c r="V262" s="123">
        <f t="shared" si="14"/>
        <v>4.194736842</v>
      </c>
      <c r="W262" s="124">
        <f t="shared" si="15"/>
        <v>0.2757619739</v>
      </c>
      <c r="X262" s="125">
        <f t="shared" si="16"/>
        <v>1.156748911</v>
      </c>
      <c r="Y262" s="123">
        <f t="shared" si="17"/>
        <v>1.432510885</v>
      </c>
      <c r="Z262" s="124">
        <f t="shared" si="18"/>
        <v>0.9067121729</v>
      </c>
      <c r="AA262" s="125">
        <f t="shared" si="19"/>
        <v>7.821052632</v>
      </c>
      <c r="AB262" s="126">
        <f t="shared" si="20"/>
        <v>0.6231493943</v>
      </c>
      <c r="AC262" s="118"/>
      <c r="AD262" s="118"/>
      <c r="AE262" s="118"/>
    </row>
    <row r="263">
      <c r="A263" s="67">
        <v>262.0</v>
      </c>
      <c r="B263" s="30" t="s">
        <v>280</v>
      </c>
      <c r="C263" s="57">
        <v>13.0</v>
      </c>
      <c r="D263" s="58">
        <v>73.0</v>
      </c>
      <c r="E263" s="31">
        <v>152.0</v>
      </c>
      <c r="F263" s="32">
        <v>151.0</v>
      </c>
      <c r="G263" s="5">
        <v>60.0</v>
      </c>
      <c r="H263" s="6">
        <v>243.0</v>
      </c>
      <c r="I263" s="104">
        <f t="shared" si="1"/>
        <v>0.1511627907</v>
      </c>
      <c r="J263" s="105">
        <f t="shared" si="2"/>
        <v>0.501650165</v>
      </c>
      <c r="K263" s="106">
        <f t="shared" si="3"/>
        <v>0.198019802</v>
      </c>
      <c r="L263" s="107">
        <f t="shared" si="4"/>
        <v>0.4241645244</v>
      </c>
      <c r="M263" s="108">
        <f t="shared" si="5"/>
        <v>0.1876606684</v>
      </c>
      <c r="N263" s="109">
        <f t="shared" si="6"/>
        <v>0.3498349835</v>
      </c>
      <c r="O263" s="119">
        <f t="shared" si="7"/>
        <v>0.3251445087</v>
      </c>
      <c r="P263" s="120">
        <f t="shared" si="8"/>
        <v>0.4215938303</v>
      </c>
      <c r="Q263" s="121">
        <f t="shared" si="9"/>
        <v>0.6580976864</v>
      </c>
      <c r="R263" s="122">
        <f t="shared" si="10"/>
        <v>0.6518151815</v>
      </c>
      <c r="S263" s="120">
        <f t="shared" si="11"/>
        <v>0.5895953757</v>
      </c>
      <c r="T263" s="121">
        <f t="shared" si="12"/>
        <v>0.323699422</v>
      </c>
      <c r="U263" s="122">
        <f t="shared" si="13"/>
        <v>0.411849711</v>
      </c>
      <c r="V263" s="123">
        <f t="shared" si="14"/>
        <v>3.523255814</v>
      </c>
      <c r="W263" s="124">
        <f t="shared" si="15"/>
        <v>0.2838283828</v>
      </c>
      <c r="X263" s="125">
        <f t="shared" si="16"/>
        <v>1</v>
      </c>
      <c r="Y263" s="123">
        <f t="shared" si="17"/>
        <v>1.283828383</v>
      </c>
      <c r="Z263" s="124">
        <f t="shared" si="18"/>
        <v>0.7789203085</v>
      </c>
      <c r="AA263" s="125">
        <f t="shared" si="19"/>
        <v>7.046511628</v>
      </c>
      <c r="AB263" s="126">
        <f t="shared" si="20"/>
        <v>0.6501650165</v>
      </c>
      <c r="AC263" s="118"/>
      <c r="AD263" s="118"/>
      <c r="AE263" s="118"/>
    </row>
    <row r="264">
      <c r="A264" s="67">
        <v>263.0</v>
      </c>
      <c r="B264" s="30" t="s">
        <v>281</v>
      </c>
      <c r="C264" s="57">
        <v>35.0</v>
      </c>
      <c r="D264" s="58">
        <v>146.0</v>
      </c>
      <c r="E264" s="31">
        <v>336.0</v>
      </c>
      <c r="F264" s="32">
        <v>279.0</v>
      </c>
      <c r="G264" s="5">
        <v>117.0</v>
      </c>
      <c r="H264" s="6">
        <v>592.0</v>
      </c>
      <c r="I264" s="104">
        <f t="shared" si="1"/>
        <v>0.1933701657</v>
      </c>
      <c r="J264" s="105">
        <f t="shared" si="2"/>
        <v>0.5463414634</v>
      </c>
      <c r="K264" s="106">
        <f t="shared" si="3"/>
        <v>0.1650211566</v>
      </c>
      <c r="L264" s="107">
        <f t="shared" si="4"/>
        <v>0.466080402</v>
      </c>
      <c r="M264" s="108">
        <f t="shared" si="5"/>
        <v>0.1707865169</v>
      </c>
      <c r="N264" s="109">
        <f t="shared" si="6"/>
        <v>0.3421450151</v>
      </c>
      <c r="O264" s="119">
        <f t="shared" si="7"/>
        <v>0.3242524917</v>
      </c>
      <c r="P264" s="120">
        <f t="shared" si="8"/>
        <v>0.3944723618</v>
      </c>
      <c r="Q264" s="121">
        <f t="shared" si="9"/>
        <v>0.704494382</v>
      </c>
      <c r="R264" s="122">
        <f t="shared" si="10"/>
        <v>0.7009063444</v>
      </c>
      <c r="S264" s="120">
        <f t="shared" si="11"/>
        <v>0.6398671096</v>
      </c>
      <c r="T264" s="121">
        <f t="shared" si="12"/>
        <v>0.2863787375</v>
      </c>
      <c r="U264" s="122">
        <f t="shared" si="13"/>
        <v>0.3980066445</v>
      </c>
      <c r="V264" s="123">
        <f t="shared" si="14"/>
        <v>3.397790055</v>
      </c>
      <c r="W264" s="124">
        <f t="shared" si="15"/>
        <v>0.2552891396</v>
      </c>
      <c r="X264" s="125">
        <f t="shared" si="16"/>
        <v>0.8674188999</v>
      </c>
      <c r="Y264" s="123">
        <f t="shared" si="17"/>
        <v>1.122708039</v>
      </c>
      <c r="Z264" s="124">
        <f t="shared" si="18"/>
        <v>0.691011236</v>
      </c>
      <c r="AA264" s="125">
        <f t="shared" si="19"/>
        <v>7.314917127</v>
      </c>
      <c r="AB264" s="126">
        <f t="shared" si="20"/>
        <v>0.6578549849</v>
      </c>
      <c r="AC264" s="118"/>
      <c r="AD264" s="118"/>
      <c r="AE264" s="118"/>
    </row>
    <row r="265">
      <c r="A265" s="67">
        <v>264.0</v>
      </c>
      <c r="B265" s="30" t="s">
        <v>282</v>
      </c>
      <c r="C265" s="57">
        <v>10.0</v>
      </c>
      <c r="D265" s="58">
        <v>29.0</v>
      </c>
      <c r="E265" s="31">
        <v>305.0</v>
      </c>
      <c r="F265" s="32">
        <v>230.0</v>
      </c>
      <c r="G265" s="5">
        <v>86.0</v>
      </c>
      <c r="H265" s="6">
        <v>224.0</v>
      </c>
      <c r="I265" s="104">
        <f t="shared" si="1"/>
        <v>0.2564102564</v>
      </c>
      <c r="J265" s="105">
        <f t="shared" si="2"/>
        <v>0.5700934579</v>
      </c>
      <c r="K265" s="106">
        <f t="shared" si="3"/>
        <v>0.2774193548</v>
      </c>
      <c r="L265" s="107">
        <f t="shared" si="4"/>
        <v>0.5487804878</v>
      </c>
      <c r="M265" s="108">
        <f t="shared" si="5"/>
        <v>0.2750716332</v>
      </c>
      <c r="N265" s="109">
        <f t="shared" si="6"/>
        <v>0.4627218935</v>
      </c>
      <c r="O265" s="119">
        <f t="shared" si="7"/>
        <v>0.4536199095</v>
      </c>
      <c r="P265" s="120">
        <f t="shared" si="8"/>
        <v>0.4181184669</v>
      </c>
      <c r="Q265" s="121">
        <f t="shared" si="9"/>
        <v>0.670487106</v>
      </c>
      <c r="R265" s="122">
        <f t="shared" si="10"/>
        <v>0.626035503</v>
      </c>
      <c r="S265" s="120">
        <f t="shared" si="11"/>
        <v>0.6097285068</v>
      </c>
      <c r="T265" s="121">
        <f t="shared" si="12"/>
        <v>0.3687782805</v>
      </c>
      <c r="U265" s="122">
        <f t="shared" si="13"/>
        <v>0.4751131222</v>
      </c>
      <c r="V265" s="123">
        <f t="shared" si="14"/>
        <v>13.71794872</v>
      </c>
      <c r="W265" s="124">
        <f t="shared" si="15"/>
        <v>0.1258064516</v>
      </c>
      <c r="X265" s="125">
        <f t="shared" si="16"/>
        <v>1.725806452</v>
      </c>
      <c r="Y265" s="123">
        <f t="shared" si="17"/>
        <v>1.851612903</v>
      </c>
      <c r="Z265" s="124">
        <f t="shared" si="18"/>
        <v>1.532951289</v>
      </c>
      <c r="AA265" s="125">
        <f t="shared" si="19"/>
        <v>21.66666667</v>
      </c>
      <c r="AB265" s="126">
        <f t="shared" si="20"/>
        <v>0.5372781065</v>
      </c>
      <c r="AC265" s="118"/>
      <c r="AD265" s="118"/>
      <c r="AE265" s="118"/>
    </row>
    <row r="266">
      <c r="A266" s="67">
        <v>265.0</v>
      </c>
      <c r="B266" s="30" t="s">
        <v>283</v>
      </c>
      <c r="C266" s="57">
        <v>13.0</v>
      </c>
      <c r="D266" s="58">
        <v>32.0</v>
      </c>
      <c r="E266" s="31">
        <v>137.0</v>
      </c>
      <c r="F266" s="32">
        <v>81.0</v>
      </c>
      <c r="G266" s="5">
        <v>45.0</v>
      </c>
      <c r="H266" s="6">
        <v>134.0</v>
      </c>
      <c r="I266" s="104">
        <f t="shared" si="1"/>
        <v>0.2888888889</v>
      </c>
      <c r="J266" s="105">
        <f t="shared" si="2"/>
        <v>0.628440367</v>
      </c>
      <c r="K266" s="106">
        <f t="shared" si="3"/>
        <v>0.251396648</v>
      </c>
      <c r="L266" s="107">
        <f t="shared" si="4"/>
        <v>0.5703422053</v>
      </c>
      <c r="M266" s="108">
        <f t="shared" si="5"/>
        <v>0.2589285714</v>
      </c>
      <c r="N266" s="109">
        <f t="shared" si="6"/>
        <v>0.4584382872</v>
      </c>
      <c r="O266" s="119">
        <f t="shared" si="7"/>
        <v>0.4411764706</v>
      </c>
      <c r="P266" s="120">
        <f t="shared" si="8"/>
        <v>0.3574144487</v>
      </c>
      <c r="Q266" s="121">
        <f t="shared" si="9"/>
        <v>0.65625</v>
      </c>
      <c r="R266" s="122">
        <f t="shared" si="10"/>
        <v>0.6826196474</v>
      </c>
      <c r="S266" s="120">
        <f t="shared" si="11"/>
        <v>0.6425339367</v>
      </c>
      <c r="T266" s="121">
        <f t="shared" si="12"/>
        <v>0.314479638</v>
      </c>
      <c r="U266" s="122">
        <f t="shared" si="13"/>
        <v>0.4841628959</v>
      </c>
      <c r="V266" s="123">
        <f t="shared" si="14"/>
        <v>4.844444444</v>
      </c>
      <c r="W266" s="124">
        <f t="shared" si="15"/>
        <v>0.251396648</v>
      </c>
      <c r="X266" s="125">
        <f t="shared" si="16"/>
        <v>1.217877095</v>
      </c>
      <c r="Y266" s="123">
        <f t="shared" si="17"/>
        <v>1.469273743</v>
      </c>
      <c r="Z266" s="124">
        <f t="shared" si="18"/>
        <v>0.9732142857</v>
      </c>
      <c r="AA266" s="125">
        <f t="shared" si="19"/>
        <v>8.822222222</v>
      </c>
      <c r="AB266" s="126">
        <f t="shared" si="20"/>
        <v>0.5415617128</v>
      </c>
      <c r="AC266" s="118"/>
      <c r="AD266" s="118"/>
      <c r="AE266" s="118"/>
    </row>
    <row r="267">
      <c r="A267" s="67">
        <v>266.0</v>
      </c>
      <c r="B267" s="30" t="s">
        <v>284</v>
      </c>
      <c r="C267" s="57" t="s">
        <v>366</v>
      </c>
      <c r="D267" s="58" t="s">
        <v>366</v>
      </c>
      <c r="E267" s="31">
        <v>71.0</v>
      </c>
      <c r="F267" s="32">
        <v>152.0</v>
      </c>
      <c r="G267" s="5">
        <v>3.0</v>
      </c>
      <c r="H267" s="6">
        <v>70.0</v>
      </c>
      <c r="I267" s="104" t="str">
        <f t="shared" si="1"/>
        <v>#VALUE!</v>
      </c>
      <c r="J267" s="105">
        <f t="shared" si="2"/>
        <v>0.3183856502</v>
      </c>
      <c r="K267" s="106">
        <f t="shared" si="3"/>
        <v>0.04109589041</v>
      </c>
      <c r="L267" s="107" t="str">
        <f t="shared" si="4"/>
        <v>#VALUE!</v>
      </c>
      <c r="M267" s="108" t="str">
        <f t="shared" si="5"/>
        <v>#VALUE!</v>
      </c>
      <c r="N267" s="109">
        <f t="shared" si="6"/>
        <v>0.25</v>
      </c>
      <c r="O267" s="119" t="str">
        <f t="shared" si="7"/>
        <v>#VALUE!</v>
      </c>
      <c r="P267" s="120" t="str">
        <f t="shared" si="8"/>
        <v>#VALUE!</v>
      </c>
      <c r="Q267" s="121" t="str">
        <f t="shared" si="9"/>
        <v>#VALUE!</v>
      </c>
      <c r="R267" s="122">
        <f t="shared" si="10"/>
        <v>0.4763513514</v>
      </c>
      <c r="S267" s="120" t="str">
        <f t="shared" si="11"/>
        <v>#VALUE!</v>
      </c>
      <c r="T267" s="121" t="str">
        <f t="shared" si="12"/>
        <v>#VALUE!</v>
      </c>
      <c r="U267" s="122" t="str">
        <f t="shared" si="13"/>
        <v>#VALUE!</v>
      </c>
      <c r="V267" s="123" t="str">
        <f t="shared" si="14"/>
        <v>#VALUE!</v>
      </c>
      <c r="W267" s="124" t="str">
        <f t="shared" si="15"/>
        <v>#VALUE!</v>
      </c>
      <c r="X267" s="125">
        <f t="shared" si="16"/>
        <v>3.054794521</v>
      </c>
      <c r="Y267" s="123" t="str">
        <f t="shared" si="17"/>
        <v>#VALUE!</v>
      </c>
      <c r="Z267" s="124" t="str">
        <f t="shared" si="18"/>
        <v>#VALUE!</v>
      </c>
      <c r="AA267" s="125" t="str">
        <f t="shared" si="19"/>
        <v>#VALUE!</v>
      </c>
      <c r="AB267" s="126">
        <f t="shared" si="20"/>
        <v>0.75</v>
      </c>
      <c r="AC267" s="118"/>
      <c r="AD267" s="118"/>
      <c r="AE267" s="118"/>
    </row>
    <row r="268">
      <c r="A268" s="67">
        <v>267.0</v>
      </c>
      <c r="B268" s="30" t="s">
        <v>285</v>
      </c>
      <c r="C268" s="57">
        <v>9.0</v>
      </c>
      <c r="D268" s="58">
        <v>37.0</v>
      </c>
      <c r="E268" s="31">
        <v>261.0</v>
      </c>
      <c r="F268" s="32">
        <v>131.0</v>
      </c>
      <c r="G268" s="5">
        <v>123.0</v>
      </c>
      <c r="H268" s="6">
        <v>263.0</v>
      </c>
      <c r="I268" s="104">
        <f t="shared" si="1"/>
        <v>0.1956521739</v>
      </c>
      <c r="J268" s="105">
        <f t="shared" si="2"/>
        <v>0.6658163265</v>
      </c>
      <c r="K268" s="106">
        <f t="shared" si="3"/>
        <v>0.3186528497</v>
      </c>
      <c r="L268" s="107">
        <f t="shared" si="4"/>
        <v>0.6164383562</v>
      </c>
      <c r="M268" s="108">
        <f t="shared" si="5"/>
        <v>0.3055555556</v>
      </c>
      <c r="N268" s="109">
        <f t="shared" si="6"/>
        <v>0.4935732648</v>
      </c>
      <c r="O268" s="119">
        <f t="shared" si="7"/>
        <v>0.4769417476</v>
      </c>
      <c r="P268" s="120">
        <f t="shared" si="8"/>
        <v>0.3196347032</v>
      </c>
      <c r="Q268" s="121">
        <f t="shared" si="9"/>
        <v>0.6296296296</v>
      </c>
      <c r="R268" s="122">
        <f t="shared" si="10"/>
        <v>0.6735218509</v>
      </c>
      <c r="S268" s="120">
        <f t="shared" si="11"/>
        <v>0.6468446602</v>
      </c>
      <c r="T268" s="121">
        <f t="shared" si="12"/>
        <v>0.3191747573</v>
      </c>
      <c r="U268" s="122">
        <f t="shared" si="13"/>
        <v>0.5109223301</v>
      </c>
      <c r="V268" s="123">
        <f t="shared" si="14"/>
        <v>8.52173913</v>
      </c>
      <c r="W268" s="124">
        <f t="shared" si="15"/>
        <v>0.1191709845</v>
      </c>
      <c r="X268" s="125">
        <f t="shared" si="16"/>
        <v>1.015544041</v>
      </c>
      <c r="Y268" s="123">
        <f t="shared" si="17"/>
        <v>1.134715026</v>
      </c>
      <c r="Z268" s="124">
        <f t="shared" si="18"/>
        <v>0.9074074074</v>
      </c>
      <c r="AA268" s="125">
        <f t="shared" si="19"/>
        <v>16.91304348</v>
      </c>
      <c r="AB268" s="126">
        <f t="shared" si="20"/>
        <v>0.5064267352</v>
      </c>
      <c r="AC268" s="118"/>
      <c r="AD268" s="118"/>
      <c r="AE268" s="118"/>
    </row>
    <row r="269">
      <c r="A269" s="67">
        <v>268.0</v>
      </c>
      <c r="B269" s="30" t="s">
        <v>286</v>
      </c>
      <c r="C269" s="57">
        <v>15.0</v>
      </c>
      <c r="D269" s="58">
        <v>15.0</v>
      </c>
      <c r="E269" s="31">
        <v>75.0</v>
      </c>
      <c r="F269" s="32">
        <v>27.0</v>
      </c>
      <c r="G269" s="5">
        <v>35.0</v>
      </c>
      <c r="H269" s="6">
        <v>50.0</v>
      </c>
      <c r="I269" s="104">
        <f t="shared" si="1"/>
        <v>0.5</v>
      </c>
      <c r="J269" s="105">
        <f t="shared" si="2"/>
        <v>0.7352941176</v>
      </c>
      <c r="K269" s="106">
        <f t="shared" si="3"/>
        <v>0.4117647059</v>
      </c>
      <c r="L269" s="107">
        <f t="shared" si="4"/>
        <v>0.6818181818</v>
      </c>
      <c r="M269" s="108">
        <f t="shared" si="5"/>
        <v>0.4347826087</v>
      </c>
      <c r="N269" s="109">
        <f t="shared" si="6"/>
        <v>0.5882352941</v>
      </c>
      <c r="O269" s="119">
        <f t="shared" si="7"/>
        <v>0.5760368664</v>
      </c>
      <c r="P269" s="120">
        <f t="shared" si="8"/>
        <v>0.3181818182</v>
      </c>
      <c r="Q269" s="121">
        <f t="shared" si="9"/>
        <v>0.5652173913</v>
      </c>
      <c r="R269" s="122">
        <f t="shared" si="10"/>
        <v>0.6684491979</v>
      </c>
      <c r="S269" s="120">
        <f t="shared" si="11"/>
        <v>0.6451612903</v>
      </c>
      <c r="T269" s="121">
        <f t="shared" si="12"/>
        <v>0.3548387097</v>
      </c>
      <c r="U269" s="122">
        <f t="shared" si="13"/>
        <v>0.5760368664</v>
      </c>
      <c r="V269" s="123">
        <f t="shared" si="14"/>
        <v>3.4</v>
      </c>
      <c r="W269" s="124">
        <f t="shared" si="15"/>
        <v>0.3529411765</v>
      </c>
      <c r="X269" s="125">
        <f t="shared" si="16"/>
        <v>1.2</v>
      </c>
      <c r="Y269" s="123">
        <f t="shared" si="17"/>
        <v>1.552941176</v>
      </c>
      <c r="Z269" s="124">
        <f t="shared" si="18"/>
        <v>0.8869565217</v>
      </c>
      <c r="AA269" s="125">
        <f t="shared" si="19"/>
        <v>6.233333333</v>
      </c>
      <c r="AB269" s="126">
        <f t="shared" si="20"/>
        <v>0.4117647059</v>
      </c>
      <c r="AC269" s="118"/>
      <c r="AD269" s="118"/>
      <c r="AE269" s="118"/>
    </row>
    <row r="270">
      <c r="A270" s="67">
        <v>269.0</v>
      </c>
      <c r="B270" s="30" t="s">
        <v>287</v>
      </c>
      <c r="C270" s="57">
        <v>3.0</v>
      </c>
      <c r="D270" s="58">
        <v>9.0</v>
      </c>
      <c r="E270" s="31">
        <v>29.0</v>
      </c>
      <c r="F270" s="32">
        <v>13.0</v>
      </c>
      <c r="G270" s="5">
        <v>20.0</v>
      </c>
      <c r="H270" s="6">
        <v>23.0</v>
      </c>
      <c r="I270" s="104">
        <f t="shared" si="1"/>
        <v>0.25</v>
      </c>
      <c r="J270" s="105">
        <f t="shared" si="2"/>
        <v>0.6904761905</v>
      </c>
      <c r="K270" s="106">
        <f t="shared" si="3"/>
        <v>0.4651162791</v>
      </c>
      <c r="L270" s="107">
        <f t="shared" si="4"/>
        <v>0.5925925926</v>
      </c>
      <c r="M270" s="108">
        <f t="shared" si="5"/>
        <v>0.4181818182</v>
      </c>
      <c r="N270" s="109">
        <f t="shared" si="6"/>
        <v>0.5764705882</v>
      </c>
      <c r="O270" s="119">
        <f t="shared" si="7"/>
        <v>0.5360824742</v>
      </c>
      <c r="P270" s="120">
        <f t="shared" si="8"/>
        <v>0.2962962963</v>
      </c>
      <c r="Q270" s="121">
        <f t="shared" si="9"/>
        <v>0.4727272727</v>
      </c>
      <c r="R270" s="122">
        <f t="shared" si="10"/>
        <v>0.6117647059</v>
      </c>
      <c r="S270" s="120">
        <f t="shared" si="11"/>
        <v>0.5670103093</v>
      </c>
      <c r="T270" s="121">
        <f t="shared" si="12"/>
        <v>0.3711340206</v>
      </c>
      <c r="U270" s="122">
        <f t="shared" si="13"/>
        <v>0.5979381443</v>
      </c>
      <c r="V270" s="123">
        <f t="shared" si="14"/>
        <v>3.5</v>
      </c>
      <c r="W270" s="124">
        <f t="shared" si="15"/>
        <v>0.2790697674</v>
      </c>
      <c r="X270" s="125">
        <f t="shared" si="16"/>
        <v>0.976744186</v>
      </c>
      <c r="Y270" s="123">
        <f t="shared" si="17"/>
        <v>1.255813953</v>
      </c>
      <c r="Z270" s="124">
        <f t="shared" si="18"/>
        <v>0.7636363636</v>
      </c>
      <c r="AA270" s="125">
        <f t="shared" si="19"/>
        <v>7.083333333</v>
      </c>
      <c r="AB270" s="126">
        <f t="shared" si="20"/>
        <v>0.4235294118</v>
      </c>
      <c r="AC270" s="118"/>
      <c r="AD270" s="118"/>
      <c r="AE270" s="118"/>
    </row>
    <row r="271">
      <c r="A271" s="67">
        <v>270.0</v>
      </c>
      <c r="B271" s="30" t="s">
        <v>288</v>
      </c>
      <c r="C271" s="57">
        <v>28.0</v>
      </c>
      <c r="D271" s="58">
        <v>132.0</v>
      </c>
      <c r="E271" s="31">
        <v>317.0</v>
      </c>
      <c r="F271" s="32">
        <v>296.0</v>
      </c>
      <c r="G271" s="5">
        <v>107.0</v>
      </c>
      <c r="H271" s="6">
        <v>405.0</v>
      </c>
      <c r="I271" s="104">
        <f t="shared" si="1"/>
        <v>0.175</v>
      </c>
      <c r="J271" s="105">
        <f t="shared" si="2"/>
        <v>0.5171288744</v>
      </c>
      <c r="K271" s="106">
        <f t="shared" si="3"/>
        <v>0.208984375</v>
      </c>
      <c r="L271" s="107">
        <f t="shared" si="4"/>
        <v>0.446313066</v>
      </c>
      <c r="M271" s="108">
        <f t="shared" si="5"/>
        <v>0.2008928571</v>
      </c>
      <c r="N271" s="109">
        <f t="shared" si="6"/>
        <v>0.3768888889</v>
      </c>
      <c r="O271" s="119">
        <f t="shared" si="7"/>
        <v>0.3517509728</v>
      </c>
      <c r="P271" s="120">
        <f t="shared" si="8"/>
        <v>0.4191461837</v>
      </c>
      <c r="Q271" s="121">
        <f t="shared" si="9"/>
        <v>0.6443452381</v>
      </c>
      <c r="R271" s="122">
        <f t="shared" si="10"/>
        <v>0.6417777778</v>
      </c>
      <c r="S271" s="120">
        <f t="shared" si="11"/>
        <v>0.5836575875</v>
      </c>
      <c r="T271" s="121">
        <f t="shared" si="12"/>
        <v>0.3354085603</v>
      </c>
      <c r="U271" s="122">
        <f t="shared" si="13"/>
        <v>0.4326848249</v>
      </c>
      <c r="V271" s="123">
        <f t="shared" si="14"/>
        <v>3.83125</v>
      </c>
      <c r="W271" s="124">
        <f t="shared" si="15"/>
        <v>0.3125</v>
      </c>
      <c r="X271" s="125">
        <f t="shared" si="16"/>
        <v>1.197265625</v>
      </c>
      <c r="Y271" s="123">
        <f t="shared" si="17"/>
        <v>1.509765625</v>
      </c>
      <c r="Z271" s="124">
        <f t="shared" si="18"/>
        <v>0.912202381</v>
      </c>
      <c r="AA271" s="125">
        <f t="shared" si="19"/>
        <v>7.03125</v>
      </c>
      <c r="AB271" s="126">
        <f t="shared" si="20"/>
        <v>0.6231111111</v>
      </c>
      <c r="AC271" s="118"/>
      <c r="AD271" s="118"/>
      <c r="AE271" s="118"/>
    </row>
    <row r="272">
      <c r="A272" s="67">
        <v>271.0</v>
      </c>
      <c r="B272" s="30" t="s">
        <v>289</v>
      </c>
      <c r="C272" s="57">
        <v>14.0</v>
      </c>
      <c r="D272" s="58">
        <v>17.0</v>
      </c>
      <c r="E272" s="31">
        <v>36.0</v>
      </c>
      <c r="F272" s="32">
        <v>27.0</v>
      </c>
      <c r="G272" s="5">
        <v>9.0</v>
      </c>
      <c r="H272" s="6">
        <v>31.0</v>
      </c>
      <c r="I272" s="104">
        <f t="shared" si="1"/>
        <v>0.4516129032</v>
      </c>
      <c r="J272" s="105">
        <f t="shared" si="2"/>
        <v>0.5714285714</v>
      </c>
      <c r="K272" s="106">
        <f t="shared" si="3"/>
        <v>0.225</v>
      </c>
      <c r="L272" s="107">
        <f t="shared" si="4"/>
        <v>0.5319148936</v>
      </c>
      <c r="M272" s="108">
        <f t="shared" si="5"/>
        <v>0.323943662</v>
      </c>
      <c r="N272" s="109">
        <f t="shared" si="6"/>
        <v>0.4368932039</v>
      </c>
      <c r="O272" s="119">
        <f t="shared" si="7"/>
        <v>0.4402985075</v>
      </c>
      <c r="P272" s="120">
        <f t="shared" si="8"/>
        <v>0.4361702128</v>
      </c>
      <c r="Q272" s="121">
        <f t="shared" si="9"/>
        <v>0.6338028169</v>
      </c>
      <c r="R272" s="122">
        <f t="shared" si="10"/>
        <v>0.6504854369</v>
      </c>
      <c r="S272" s="120">
        <f t="shared" si="11"/>
        <v>0.6044776119</v>
      </c>
      <c r="T272" s="121">
        <f t="shared" si="12"/>
        <v>0.3731343284</v>
      </c>
      <c r="U272" s="122">
        <f t="shared" si="13"/>
        <v>0.4626865672</v>
      </c>
      <c r="V272" s="123">
        <f t="shared" si="14"/>
        <v>2.032258065</v>
      </c>
      <c r="W272" s="124">
        <f t="shared" si="15"/>
        <v>0.775</v>
      </c>
      <c r="X272" s="125">
        <f t="shared" si="16"/>
        <v>1.575</v>
      </c>
      <c r="Y272" s="123">
        <f t="shared" si="17"/>
        <v>2.35</v>
      </c>
      <c r="Z272" s="124">
        <f t="shared" si="18"/>
        <v>0.8873239437</v>
      </c>
      <c r="AA272" s="125">
        <f t="shared" si="19"/>
        <v>3.322580645</v>
      </c>
      <c r="AB272" s="126">
        <f t="shared" si="20"/>
        <v>0.5631067961</v>
      </c>
      <c r="AC272" s="118"/>
      <c r="AD272" s="118"/>
      <c r="AE272" s="118"/>
    </row>
    <row r="273">
      <c r="A273" s="67">
        <v>272.0</v>
      </c>
      <c r="B273" s="30" t="s">
        <v>290</v>
      </c>
      <c r="C273" s="57">
        <v>4.0</v>
      </c>
      <c r="D273" s="58">
        <v>24.0</v>
      </c>
      <c r="E273" s="31">
        <v>80.0</v>
      </c>
      <c r="F273" s="32">
        <v>72.0</v>
      </c>
      <c r="G273" s="5">
        <v>27.0</v>
      </c>
      <c r="H273" s="6">
        <v>121.0</v>
      </c>
      <c r="I273" s="104">
        <f t="shared" si="1"/>
        <v>0.1428571429</v>
      </c>
      <c r="J273" s="105">
        <f t="shared" si="2"/>
        <v>0.5263157895</v>
      </c>
      <c r="K273" s="106">
        <f t="shared" si="3"/>
        <v>0.1824324324</v>
      </c>
      <c r="L273" s="107">
        <f t="shared" si="4"/>
        <v>0.4666666667</v>
      </c>
      <c r="M273" s="108">
        <f t="shared" si="5"/>
        <v>0.1761363636</v>
      </c>
      <c r="N273" s="109">
        <f t="shared" si="6"/>
        <v>0.3566666667</v>
      </c>
      <c r="O273" s="119">
        <f t="shared" si="7"/>
        <v>0.3384146341</v>
      </c>
      <c r="P273" s="120">
        <f t="shared" si="8"/>
        <v>0.4222222222</v>
      </c>
      <c r="Q273" s="121">
        <f t="shared" si="9"/>
        <v>0.7102272727</v>
      </c>
      <c r="R273" s="122">
        <f t="shared" si="10"/>
        <v>0.67</v>
      </c>
      <c r="S273" s="120">
        <f t="shared" si="11"/>
        <v>0.625</v>
      </c>
      <c r="T273" s="121">
        <f t="shared" si="12"/>
        <v>0.3140243902</v>
      </c>
      <c r="U273" s="122">
        <f t="shared" si="13"/>
        <v>0.3993902439</v>
      </c>
      <c r="V273" s="123">
        <f t="shared" si="14"/>
        <v>5.428571429</v>
      </c>
      <c r="W273" s="124">
        <f t="shared" si="15"/>
        <v>0.1891891892</v>
      </c>
      <c r="X273" s="125">
        <f t="shared" si="16"/>
        <v>1.027027027</v>
      </c>
      <c r="Y273" s="123">
        <f t="shared" si="17"/>
        <v>1.216216216</v>
      </c>
      <c r="Z273" s="124">
        <f t="shared" si="18"/>
        <v>0.8636363636</v>
      </c>
      <c r="AA273" s="125">
        <f t="shared" si="19"/>
        <v>10.71428571</v>
      </c>
      <c r="AB273" s="126">
        <f t="shared" si="20"/>
        <v>0.6433333333</v>
      </c>
      <c r="AC273" s="118"/>
      <c r="AD273" s="118"/>
      <c r="AE273" s="118"/>
    </row>
    <row r="274">
      <c r="A274" s="67">
        <v>273.0</v>
      </c>
      <c r="B274" s="30" t="s">
        <v>291</v>
      </c>
      <c r="C274" s="57">
        <v>34.0</v>
      </c>
      <c r="D274" s="58">
        <v>143.0</v>
      </c>
      <c r="E274" s="31">
        <v>289.0</v>
      </c>
      <c r="F274" s="32">
        <v>211.0</v>
      </c>
      <c r="G274" s="5">
        <v>114.0</v>
      </c>
      <c r="H274" s="6">
        <v>376.0</v>
      </c>
      <c r="I274" s="104">
        <f t="shared" si="1"/>
        <v>0.1920903955</v>
      </c>
      <c r="J274" s="105">
        <f t="shared" si="2"/>
        <v>0.578</v>
      </c>
      <c r="K274" s="106">
        <f t="shared" si="3"/>
        <v>0.2326530612</v>
      </c>
      <c r="L274" s="107">
        <f t="shared" si="4"/>
        <v>0.4771048744</v>
      </c>
      <c r="M274" s="108">
        <f t="shared" si="5"/>
        <v>0.2218890555</v>
      </c>
      <c r="N274" s="109">
        <f t="shared" si="6"/>
        <v>0.4070707071</v>
      </c>
      <c r="O274" s="119">
        <f t="shared" si="7"/>
        <v>0.3744644387</v>
      </c>
      <c r="P274" s="120">
        <f t="shared" si="8"/>
        <v>0.3618906942</v>
      </c>
      <c r="Q274" s="121">
        <f t="shared" si="9"/>
        <v>0.6146926537</v>
      </c>
      <c r="R274" s="122">
        <f t="shared" si="10"/>
        <v>0.6717171717</v>
      </c>
      <c r="S274" s="120">
        <f t="shared" si="11"/>
        <v>0.5989717224</v>
      </c>
      <c r="T274" s="121">
        <f t="shared" si="12"/>
        <v>0.3076263925</v>
      </c>
      <c r="U274" s="122">
        <f t="shared" si="13"/>
        <v>0.4678663239</v>
      </c>
      <c r="V274" s="123">
        <f t="shared" si="14"/>
        <v>2.824858757</v>
      </c>
      <c r="W274" s="124">
        <f t="shared" si="15"/>
        <v>0.3612244898</v>
      </c>
      <c r="X274" s="125">
        <f t="shared" si="16"/>
        <v>1.020408163</v>
      </c>
      <c r="Y274" s="123">
        <f t="shared" si="17"/>
        <v>1.381632653</v>
      </c>
      <c r="Z274" s="124">
        <f t="shared" si="18"/>
        <v>0.7496251874</v>
      </c>
      <c r="AA274" s="125">
        <f t="shared" si="19"/>
        <v>5.593220339</v>
      </c>
      <c r="AB274" s="126">
        <f t="shared" si="20"/>
        <v>0.5929292929</v>
      </c>
      <c r="AC274" s="118"/>
      <c r="AD274" s="118"/>
      <c r="AE274" s="118"/>
    </row>
    <row r="275">
      <c r="A275" s="67">
        <v>274.0</v>
      </c>
      <c r="B275" s="30" t="s">
        <v>292</v>
      </c>
      <c r="C275" s="57">
        <v>24.0</v>
      </c>
      <c r="D275" s="58">
        <v>75.0</v>
      </c>
      <c r="E275" s="31">
        <v>153.0</v>
      </c>
      <c r="F275" s="32">
        <v>126.0</v>
      </c>
      <c r="G275" s="5">
        <v>52.0</v>
      </c>
      <c r="H275" s="6">
        <v>166.0</v>
      </c>
      <c r="I275" s="104">
        <f t="shared" si="1"/>
        <v>0.2424242424</v>
      </c>
      <c r="J275" s="105">
        <f t="shared" si="2"/>
        <v>0.5483870968</v>
      </c>
      <c r="K275" s="106">
        <f t="shared" si="3"/>
        <v>0.2385321101</v>
      </c>
      <c r="L275" s="107">
        <f t="shared" si="4"/>
        <v>0.4682539683</v>
      </c>
      <c r="M275" s="108">
        <f t="shared" si="5"/>
        <v>0.2397476341</v>
      </c>
      <c r="N275" s="109">
        <f t="shared" si="6"/>
        <v>0.4124748491</v>
      </c>
      <c r="O275" s="119">
        <f t="shared" si="7"/>
        <v>0.3842281879</v>
      </c>
      <c r="P275" s="120">
        <f t="shared" si="8"/>
        <v>0.3968253968</v>
      </c>
      <c r="Q275" s="121">
        <f t="shared" si="9"/>
        <v>0.5993690852</v>
      </c>
      <c r="R275" s="122">
        <f t="shared" si="10"/>
        <v>0.6418511066</v>
      </c>
      <c r="S275" s="120">
        <f t="shared" si="11"/>
        <v>0.5755033557</v>
      </c>
      <c r="T275" s="121">
        <f t="shared" si="12"/>
        <v>0.3389261745</v>
      </c>
      <c r="U275" s="122">
        <f t="shared" si="13"/>
        <v>0.4697986577</v>
      </c>
      <c r="V275" s="123">
        <f t="shared" si="14"/>
        <v>2.818181818</v>
      </c>
      <c r="W275" s="124">
        <f t="shared" si="15"/>
        <v>0.4541284404</v>
      </c>
      <c r="X275" s="125">
        <f t="shared" si="16"/>
        <v>1.279816514</v>
      </c>
      <c r="Y275" s="123">
        <f t="shared" si="17"/>
        <v>1.733944954</v>
      </c>
      <c r="Z275" s="124">
        <f t="shared" si="18"/>
        <v>0.880126183</v>
      </c>
      <c r="AA275" s="125">
        <f t="shared" si="19"/>
        <v>5.02020202</v>
      </c>
      <c r="AB275" s="126">
        <f t="shared" si="20"/>
        <v>0.5875251509</v>
      </c>
      <c r="AC275" s="118"/>
      <c r="AD275" s="118"/>
      <c r="AE275" s="118"/>
    </row>
    <row r="276">
      <c r="A276" s="67">
        <v>275.0</v>
      </c>
      <c r="B276" s="30" t="s">
        <v>293</v>
      </c>
      <c r="C276" s="57">
        <v>1.0</v>
      </c>
      <c r="D276" s="58">
        <v>15.0</v>
      </c>
      <c r="E276" s="31">
        <v>43.0</v>
      </c>
      <c r="F276" s="32">
        <v>51.0</v>
      </c>
      <c r="G276" s="5">
        <v>14.0</v>
      </c>
      <c r="H276" s="6">
        <v>94.0</v>
      </c>
      <c r="I276" s="104">
        <f t="shared" si="1"/>
        <v>0.0625</v>
      </c>
      <c r="J276" s="105">
        <f t="shared" si="2"/>
        <v>0.4574468085</v>
      </c>
      <c r="K276" s="106">
        <f t="shared" si="3"/>
        <v>0.1296296296</v>
      </c>
      <c r="L276" s="107">
        <f t="shared" si="4"/>
        <v>0.4</v>
      </c>
      <c r="M276" s="108">
        <f t="shared" si="5"/>
        <v>0.1209677419</v>
      </c>
      <c r="N276" s="109">
        <f t="shared" si="6"/>
        <v>0.2821782178</v>
      </c>
      <c r="O276" s="119">
        <f t="shared" si="7"/>
        <v>0.2660550459</v>
      </c>
      <c r="P276" s="120">
        <f t="shared" si="8"/>
        <v>0.4727272727</v>
      </c>
      <c r="Q276" s="121">
        <f t="shared" si="9"/>
        <v>0.7661290323</v>
      </c>
      <c r="R276" s="122">
        <f t="shared" si="10"/>
        <v>0.6782178218</v>
      </c>
      <c r="S276" s="120">
        <f t="shared" si="11"/>
        <v>0.6330275229</v>
      </c>
      <c r="T276" s="121">
        <f t="shared" si="12"/>
        <v>0.3027522936</v>
      </c>
      <c r="U276" s="122">
        <f t="shared" si="13"/>
        <v>0.3302752294</v>
      </c>
      <c r="V276" s="123">
        <f t="shared" si="14"/>
        <v>5.875</v>
      </c>
      <c r="W276" s="124">
        <f t="shared" si="15"/>
        <v>0.1481481481</v>
      </c>
      <c r="X276" s="125">
        <f t="shared" si="16"/>
        <v>0.8703703704</v>
      </c>
      <c r="Y276" s="123">
        <f t="shared" si="17"/>
        <v>1.018518519</v>
      </c>
      <c r="Z276" s="124">
        <f t="shared" si="18"/>
        <v>0.7580645161</v>
      </c>
      <c r="AA276" s="125">
        <f t="shared" si="19"/>
        <v>12.625</v>
      </c>
      <c r="AB276" s="126">
        <f t="shared" si="20"/>
        <v>0.7178217822</v>
      </c>
      <c r="AC276" s="118"/>
      <c r="AD276" s="118"/>
      <c r="AE276" s="118"/>
    </row>
    <row r="277">
      <c r="A277" s="67">
        <v>276.0</v>
      </c>
      <c r="B277" s="30" t="s">
        <v>294</v>
      </c>
      <c r="C277" s="57">
        <v>34.0</v>
      </c>
      <c r="D277" s="58">
        <v>100.0</v>
      </c>
      <c r="E277" s="31">
        <v>204.0</v>
      </c>
      <c r="F277" s="32">
        <v>192.0</v>
      </c>
      <c r="G277" s="5">
        <v>77.0</v>
      </c>
      <c r="H277" s="6">
        <v>236.0</v>
      </c>
      <c r="I277" s="104">
        <f t="shared" si="1"/>
        <v>0.2537313433</v>
      </c>
      <c r="J277" s="105">
        <f t="shared" si="2"/>
        <v>0.5151515152</v>
      </c>
      <c r="K277" s="106">
        <f t="shared" si="3"/>
        <v>0.2460063898</v>
      </c>
      <c r="L277" s="107">
        <f t="shared" si="4"/>
        <v>0.4490566038</v>
      </c>
      <c r="M277" s="108">
        <f t="shared" si="5"/>
        <v>0.2483221477</v>
      </c>
      <c r="N277" s="109">
        <f t="shared" si="6"/>
        <v>0.3963328632</v>
      </c>
      <c r="O277" s="119">
        <f t="shared" si="7"/>
        <v>0.3736654804</v>
      </c>
      <c r="P277" s="120">
        <f t="shared" si="8"/>
        <v>0.4264150943</v>
      </c>
      <c r="Q277" s="121">
        <f t="shared" si="9"/>
        <v>0.6040268456</v>
      </c>
      <c r="R277" s="122">
        <f t="shared" si="10"/>
        <v>0.6205923836</v>
      </c>
      <c r="S277" s="120">
        <f t="shared" si="11"/>
        <v>0.5622775801</v>
      </c>
      <c r="T277" s="121">
        <f t="shared" si="12"/>
        <v>0.359430605</v>
      </c>
      <c r="U277" s="122">
        <f t="shared" si="13"/>
        <v>0.4519572954</v>
      </c>
      <c r="V277" s="123">
        <f t="shared" si="14"/>
        <v>2.955223881</v>
      </c>
      <c r="W277" s="124">
        <f t="shared" si="15"/>
        <v>0.428115016</v>
      </c>
      <c r="X277" s="125">
        <f t="shared" si="16"/>
        <v>1.265175719</v>
      </c>
      <c r="Y277" s="123">
        <f t="shared" si="17"/>
        <v>1.693290735</v>
      </c>
      <c r="Z277" s="124">
        <f t="shared" si="18"/>
        <v>0.8859060403</v>
      </c>
      <c r="AA277" s="125">
        <f t="shared" si="19"/>
        <v>5.291044776</v>
      </c>
      <c r="AB277" s="126">
        <f t="shared" si="20"/>
        <v>0.6036671368</v>
      </c>
      <c r="AC277" s="118"/>
      <c r="AD277" s="118"/>
      <c r="AE277" s="118"/>
    </row>
    <row r="278">
      <c r="A278" s="67">
        <v>277.0</v>
      </c>
      <c r="B278" s="30" t="s">
        <v>295</v>
      </c>
      <c r="C278" s="57" t="s">
        <v>366</v>
      </c>
      <c r="D278" s="58" t="s">
        <v>366</v>
      </c>
      <c r="E278" s="31">
        <v>28.0</v>
      </c>
      <c r="F278" s="32">
        <v>26.0</v>
      </c>
      <c r="G278" s="5">
        <v>4.0</v>
      </c>
      <c r="H278" s="6">
        <v>36.0</v>
      </c>
      <c r="I278" s="104" t="str">
        <f t="shared" si="1"/>
        <v>#VALUE!</v>
      </c>
      <c r="J278" s="105">
        <f t="shared" si="2"/>
        <v>0.5185185185</v>
      </c>
      <c r="K278" s="106">
        <f t="shared" si="3"/>
        <v>0.1</v>
      </c>
      <c r="L278" s="107" t="str">
        <f t="shared" si="4"/>
        <v>#VALUE!</v>
      </c>
      <c r="M278" s="108" t="str">
        <f t="shared" si="5"/>
        <v>#VALUE!</v>
      </c>
      <c r="N278" s="109">
        <f t="shared" si="6"/>
        <v>0.3404255319</v>
      </c>
      <c r="O278" s="119" t="str">
        <f t="shared" si="7"/>
        <v>#VALUE!</v>
      </c>
      <c r="P278" s="120" t="str">
        <f t="shared" si="8"/>
        <v>#VALUE!</v>
      </c>
      <c r="Q278" s="121" t="str">
        <f t="shared" si="9"/>
        <v>#VALUE!</v>
      </c>
      <c r="R278" s="122">
        <f t="shared" si="10"/>
        <v>0.6808510638</v>
      </c>
      <c r="S278" s="120" t="str">
        <f t="shared" si="11"/>
        <v>#VALUE!</v>
      </c>
      <c r="T278" s="121" t="str">
        <f t="shared" si="12"/>
        <v>#VALUE!</v>
      </c>
      <c r="U278" s="122" t="str">
        <f t="shared" si="13"/>
        <v>#VALUE!</v>
      </c>
      <c r="V278" s="123" t="str">
        <f t="shared" si="14"/>
        <v>#VALUE!</v>
      </c>
      <c r="W278" s="124" t="str">
        <f t="shared" si="15"/>
        <v>#VALUE!</v>
      </c>
      <c r="X278" s="125">
        <f t="shared" si="16"/>
        <v>1.35</v>
      </c>
      <c r="Y278" s="123" t="str">
        <f t="shared" si="17"/>
        <v>#VALUE!</v>
      </c>
      <c r="Z278" s="124" t="str">
        <f t="shared" si="18"/>
        <v>#VALUE!</v>
      </c>
      <c r="AA278" s="125" t="str">
        <f t="shared" si="19"/>
        <v>#VALUE!</v>
      </c>
      <c r="AB278" s="126">
        <f t="shared" si="20"/>
        <v>0.6595744681</v>
      </c>
      <c r="AC278" s="118"/>
      <c r="AD278" s="118"/>
      <c r="AE278" s="118"/>
    </row>
    <row r="279">
      <c r="A279" s="67">
        <v>278.0</v>
      </c>
      <c r="B279" s="30" t="s">
        <v>296</v>
      </c>
      <c r="C279" s="57">
        <v>28.0</v>
      </c>
      <c r="D279" s="58">
        <v>11.0</v>
      </c>
      <c r="E279" s="31">
        <v>84.0</v>
      </c>
      <c r="F279" s="32">
        <v>8.0</v>
      </c>
      <c r="G279" s="5">
        <v>88.0</v>
      </c>
      <c r="H279" s="6">
        <v>13.0</v>
      </c>
      <c r="I279" s="104">
        <f t="shared" si="1"/>
        <v>0.7179487179</v>
      </c>
      <c r="J279" s="105">
        <f t="shared" si="2"/>
        <v>0.9130434783</v>
      </c>
      <c r="K279" s="106">
        <f t="shared" si="3"/>
        <v>0.8712871287</v>
      </c>
      <c r="L279" s="107">
        <f t="shared" si="4"/>
        <v>0.8549618321</v>
      </c>
      <c r="M279" s="108">
        <f t="shared" si="5"/>
        <v>0.8285714286</v>
      </c>
      <c r="N279" s="109">
        <f t="shared" si="6"/>
        <v>0.8911917098</v>
      </c>
      <c r="O279" s="119">
        <f t="shared" si="7"/>
        <v>0.8620689655</v>
      </c>
      <c r="P279" s="120">
        <f t="shared" si="8"/>
        <v>0.2748091603</v>
      </c>
      <c r="Q279" s="121">
        <f t="shared" si="9"/>
        <v>0.2928571429</v>
      </c>
      <c r="R279" s="122">
        <f t="shared" si="10"/>
        <v>0.5025906736</v>
      </c>
      <c r="S279" s="120">
        <f t="shared" si="11"/>
        <v>0.5387931034</v>
      </c>
      <c r="T279" s="121">
        <f t="shared" si="12"/>
        <v>0.5344827586</v>
      </c>
      <c r="U279" s="122">
        <f t="shared" si="13"/>
        <v>0.7887931034</v>
      </c>
      <c r="V279" s="123">
        <f t="shared" si="14"/>
        <v>2.358974359</v>
      </c>
      <c r="W279" s="124">
        <f t="shared" si="15"/>
        <v>0.3861386139</v>
      </c>
      <c r="X279" s="125">
        <f t="shared" si="16"/>
        <v>0.9108910891</v>
      </c>
      <c r="Y279" s="123">
        <f t="shared" si="17"/>
        <v>1.297029703</v>
      </c>
      <c r="Z279" s="124">
        <f t="shared" si="18"/>
        <v>0.6571428571</v>
      </c>
      <c r="AA279" s="125">
        <f t="shared" si="19"/>
        <v>4.948717949</v>
      </c>
      <c r="AB279" s="126">
        <f t="shared" si="20"/>
        <v>0.1088082902</v>
      </c>
      <c r="AC279" s="118"/>
      <c r="AD279" s="118"/>
      <c r="AE279" s="118"/>
    </row>
    <row r="280">
      <c r="A280" s="67">
        <v>279.0</v>
      </c>
      <c r="B280" s="30" t="s">
        <v>297</v>
      </c>
      <c r="C280" s="57">
        <v>6.0</v>
      </c>
      <c r="D280" s="58">
        <v>59.0</v>
      </c>
      <c r="E280" s="31">
        <v>141.0</v>
      </c>
      <c r="F280" s="32">
        <v>205.0</v>
      </c>
      <c r="G280" s="5">
        <v>32.0</v>
      </c>
      <c r="H280" s="6">
        <v>299.0</v>
      </c>
      <c r="I280" s="104">
        <f t="shared" si="1"/>
        <v>0.09230769231</v>
      </c>
      <c r="J280" s="105">
        <f t="shared" si="2"/>
        <v>0.4075144509</v>
      </c>
      <c r="K280" s="106">
        <f t="shared" si="3"/>
        <v>0.09667673716</v>
      </c>
      <c r="L280" s="107">
        <f t="shared" si="4"/>
        <v>0.3576642336</v>
      </c>
      <c r="M280" s="108">
        <f t="shared" si="5"/>
        <v>0.09595959596</v>
      </c>
      <c r="N280" s="109">
        <f t="shared" si="6"/>
        <v>0.2555391433</v>
      </c>
      <c r="O280" s="119">
        <f t="shared" si="7"/>
        <v>0.2412398922</v>
      </c>
      <c r="P280" s="120">
        <f t="shared" si="8"/>
        <v>0.5133819951</v>
      </c>
      <c r="Q280" s="121">
        <f t="shared" si="9"/>
        <v>0.7702020202</v>
      </c>
      <c r="R280" s="122">
        <f t="shared" si="10"/>
        <v>0.6499261448</v>
      </c>
      <c r="S280" s="120">
        <f t="shared" si="11"/>
        <v>0.6010781671</v>
      </c>
      <c r="T280" s="121">
        <f t="shared" si="12"/>
        <v>0.3274932615</v>
      </c>
      <c r="U280" s="122">
        <f t="shared" si="13"/>
        <v>0.3126684636</v>
      </c>
      <c r="V280" s="123">
        <f t="shared" si="14"/>
        <v>5.323076923</v>
      </c>
      <c r="W280" s="124">
        <f t="shared" si="15"/>
        <v>0.1963746224</v>
      </c>
      <c r="X280" s="125">
        <f t="shared" si="16"/>
        <v>1.045317221</v>
      </c>
      <c r="Y280" s="123">
        <f t="shared" si="17"/>
        <v>1.241691843</v>
      </c>
      <c r="Z280" s="124">
        <f t="shared" si="18"/>
        <v>0.8737373737</v>
      </c>
      <c r="AA280" s="125">
        <f t="shared" si="19"/>
        <v>10.41538462</v>
      </c>
      <c r="AB280" s="126">
        <f t="shared" si="20"/>
        <v>0.7444608567</v>
      </c>
      <c r="AC280" s="118"/>
      <c r="AD280" s="118"/>
      <c r="AE280" s="118"/>
    </row>
    <row r="281">
      <c r="A281" s="67">
        <v>280.0</v>
      </c>
      <c r="B281" s="30" t="s">
        <v>298</v>
      </c>
      <c r="C281" s="57">
        <v>16.0</v>
      </c>
      <c r="D281" s="58">
        <v>25.0</v>
      </c>
      <c r="E281" s="31">
        <v>78.0</v>
      </c>
      <c r="F281" s="32">
        <v>51.0</v>
      </c>
      <c r="G281" s="5">
        <v>26.0</v>
      </c>
      <c r="H281" s="6">
        <v>79.0</v>
      </c>
      <c r="I281" s="104">
        <f t="shared" si="1"/>
        <v>0.3902439024</v>
      </c>
      <c r="J281" s="105">
        <f t="shared" si="2"/>
        <v>0.6046511628</v>
      </c>
      <c r="K281" s="106">
        <f t="shared" si="3"/>
        <v>0.2476190476</v>
      </c>
      <c r="L281" s="107">
        <f t="shared" si="4"/>
        <v>0.5529411765</v>
      </c>
      <c r="M281" s="108">
        <f t="shared" si="5"/>
        <v>0.2876712329</v>
      </c>
      <c r="N281" s="109">
        <f t="shared" si="6"/>
        <v>0.4444444444</v>
      </c>
      <c r="O281" s="119">
        <f t="shared" si="7"/>
        <v>0.4363636364</v>
      </c>
      <c r="P281" s="120">
        <f t="shared" si="8"/>
        <v>0.3941176471</v>
      </c>
      <c r="Q281" s="121">
        <f t="shared" si="9"/>
        <v>0.6506849315</v>
      </c>
      <c r="R281" s="122">
        <f t="shared" si="10"/>
        <v>0.6709401709</v>
      </c>
      <c r="S281" s="120">
        <f t="shared" si="11"/>
        <v>0.6290909091</v>
      </c>
      <c r="T281" s="121">
        <f t="shared" si="12"/>
        <v>0.3381818182</v>
      </c>
      <c r="U281" s="122">
        <f t="shared" si="13"/>
        <v>0.4690909091</v>
      </c>
      <c r="V281" s="123">
        <f t="shared" si="14"/>
        <v>3.146341463</v>
      </c>
      <c r="W281" s="124">
        <f t="shared" si="15"/>
        <v>0.3904761905</v>
      </c>
      <c r="X281" s="125">
        <f t="shared" si="16"/>
        <v>1.228571429</v>
      </c>
      <c r="Y281" s="123">
        <f t="shared" si="17"/>
        <v>1.619047619</v>
      </c>
      <c r="Z281" s="124">
        <f t="shared" si="18"/>
        <v>0.8835616438</v>
      </c>
      <c r="AA281" s="125">
        <f t="shared" si="19"/>
        <v>5.707317073</v>
      </c>
      <c r="AB281" s="126">
        <f t="shared" si="20"/>
        <v>0.5555555556</v>
      </c>
      <c r="AC281" s="118"/>
      <c r="AD281" s="118"/>
      <c r="AE281" s="118"/>
    </row>
    <row r="282">
      <c r="A282" s="67">
        <v>281.0</v>
      </c>
      <c r="B282" s="30" t="s">
        <v>299</v>
      </c>
      <c r="C282" s="57">
        <v>1.0</v>
      </c>
      <c r="D282" s="58">
        <v>11.0</v>
      </c>
      <c r="E282" s="31">
        <v>22.0</v>
      </c>
      <c r="F282" s="32">
        <v>24.0</v>
      </c>
      <c r="G282" s="5">
        <v>1.0</v>
      </c>
      <c r="H282" s="6">
        <v>39.0</v>
      </c>
      <c r="I282" s="104">
        <f t="shared" si="1"/>
        <v>0.08333333333</v>
      </c>
      <c r="J282" s="105">
        <f t="shared" si="2"/>
        <v>0.4782608696</v>
      </c>
      <c r="K282" s="106">
        <f t="shared" si="3"/>
        <v>0.025</v>
      </c>
      <c r="L282" s="107">
        <f t="shared" si="4"/>
        <v>0.3965517241</v>
      </c>
      <c r="M282" s="108">
        <f t="shared" si="5"/>
        <v>0.03846153846</v>
      </c>
      <c r="N282" s="109">
        <f t="shared" si="6"/>
        <v>0.2674418605</v>
      </c>
      <c r="O282" s="119">
        <f t="shared" si="7"/>
        <v>0.2448979592</v>
      </c>
      <c r="P282" s="120">
        <f t="shared" si="8"/>
        <v>0.4310344828</v>
      </c>
      <c r="Q282" s="121">
        <f t="shared" si="9"/>
        <v>0.7692307692</v>
      </c>
      <c r="R282" s="122">
        <f t="shared" si="10"/>
        <v>0.7093023256</v>
      </c>
      <c r="S282" s="120">
        <f t="shared" si="11"/>
        <v>0.6326530612</v>
      </c>
      <c r="T282" s="121">
        <f t="shared" si="12"/>
        <v>0.2653061224</v>
      </c>
      <c r="U282" s="122">
        <f t="shared" si="13"/>
        <v>0.3469387755</v>
      </c>
      <c r="V282" s="123">
        <f t="shared" si="14"/>
        <v>3.833333333</v>
      </c>
      <c r="W282" s="124">
        <f t="shared" si="15"/>
        <v>0.3</v>
      </c>
      <c r="X282" s="125">
        <f t="shared" si="16"/>
        <v>1.15</v>
      </c>
      <c r="Y282" s="123">
        <f t="shared" si="17"/>
        <v>1.45</v>
      </c>
      <c r="Z282" s="124">
        <f t="shared" si="18"/>
        <v>0.8846153846</v>
      </c>
      <c r="AA282" s="125">
        <f t="shared" si="19"/>
        <v>7.166666667</v>
      </c>
      <c r="AB282" s="126">
        <f t="shared" si="20"/>
        <v>0.7325581395</v>
      </c>
      <c r="AC282" s="118"/>
      <c r="AD282" s="118"/>
      <c r="AE282" s="118"/>
    </row>
    <row r="283">
      <c r="A283" s="67">
        <v>282.0</v>
      </c>
      <c r="B283" s="30" t="s">
        <v>300</v>
      </c>
      <c r="C283" s="57">
        <v>11.0</v>
      </c>
      <c r="D283" s="58">
        <v>1.0</v>
      </c>
      <c r="E283" s="31">
        <v>56.0</v>
      </c>
      <c r="F283" s="32">
        <v>48.0</v>
      </c>
      <c r="G283" s="5">
        <v>18.0</v>
      </c>
      <c r="H283" s="6">
        <v>8.0</v>
      </c>
      <c r="I283" s="104">
        <f t="shared" si="1"/>
        <v>0.9166666667</v>
      </c>
      <c r="J283" s="105">
        <f t="shared" si="2"/>
        <v>0.5384615385</v>
      </c>
      <c r="K283" s="106">
        <f t="shared" si="3"/>
        <v>0.6923076923</v>
      </c>
      <c r="L283" s="107">
        <f t="shared" si="4"/>
        <v>0.5775862069</v>
      </c>
      <c r="M283" s="108">
        <f t="shared" si="5"/>
        <v>0.7631578947</v>
      </c>
      <c r="N283" s="109">
        <f t="shared" si="6"/>
        <v>0.5692307692</v>
      </c>
      <c r="O283" s="119">
        <f t="shared" si="7"/>
        <v>0.5985915493</v>
      </c>
      <c r="P283" s="120">
        <f t="shared" si="8"/>
        <v>0.5086206897</v>
      </c>
      <c r="Q283" s="121">
        <f t="shared" si="9"/>
        <v>0.5</v>
      </c>
      <c r="R283" s="122">
        <f t="shared" si="10"/>
        <v>0.4923076923</v>
      </c>
      <c r="S283" s="120">
        <f t="shared" si="11"/>
        <v>0.5281690141</v>
      </c>
      <c r="T283" s="121">
        <f t="shared" si="12"/>
        <v>0.5422535211</v>
      </c>
      <c r="U283" s="122">
        <f t="shared" si="13"/>
        <v>0.5281690141</v>
      </c>
      <c r="V283" s="123">
        <f t="shared" si="14"/>
        <v>8.666666667</v>
      </c>
      <c r="W283" s="124">
        <f t="shared" si="15"/>
        <v>0.4615384615</v>
      </c>
      <c r="X283" s="125">
        <f t="shared" si="16"/>
        <v>4</v>
      </c>
      <c r="Y283" s="123">
        <f t="shared" si="17"/>
        <v>4.461538462</v>
      </c>
      <c r="Z283" s="124">
        <f t="shared" si="18"/>
        <v>2.736842105</v>
      </c>
      <c r="AA283" s="125">
        <f t="shared" si="19"/>
        <v>10.83333333</v>
      </c>
      <c r="AB283" s="126">
        <f t="shared" si="20"/>
        <v>0.4307692308</v>
      </c>
      <c r="AC283" s="118"/>
      <c r="AD283" s="118"/>
      <c r="AE283" s="118"/>
    </row>
    <row r="284">
      <c r="A284" s="67">
        <v>283.0</v>
      </c>
      <c r="B284" s="30" t="s">
        <v>301</v>
      </c>
      <c r="C284" s="57">
        <v>22.0</v>
      </c>
      <c r="D284" s="58">
        <v>6.0</v>
      </c>
      <c r="E284" s="31">
        <v>82.0</v>
      </c>
      <c r="F284" s="32">
        <v>6.0</v>
      </c>
      <c r="G284" s="5">
        <v>61.0</v>
      </c>
      <c r="H284" s="6">
        <v>6.0</v>
      </c>
      <c r="I284" s="104">
        <f t="shared" si="1"/>
        <v>0.7857142857</v>
      </c>
      <c r="J284" s="105">
        <f t="shared" si="2"/>
        <v>0.9318181818</v>
      </c>
      <c r="K284" s="106">
        <f t="shared" si="3"/>
        <v>0.9104477612</v>
      </c>
      <c r="L284" s="107">
        <f t="shared" si="4"/>
        <v>0.8965517241</v>
      </c>
      <c r="M284" s="108">
        <f t="shared" si="5"/>
        <v>0.8736842105</v>
      </c>
      <c r="N284" s="109">
        <f t="shared" si="6"/>
        <v>0.9225806452</v>
      </c>
      <c r="O284" s="119">
        <f t="shared" si="7"/>
        <v>0.9016393443</v>
      </c>
      <c r="P284" s="120">
        <f t="shared" si="8"/>
        <v>0.2413793103</v>
      </c>
      <c r="Q284" s="121">
        <f t="shared" si="9"/>
        <v>0.2947368421</v>
      </c>
      <c r="R284" s="122">
        <f t="shared" si="10"/>
        <v>0.5677419355</v>
      </c>
      <c r="S284" s="120">
        <f t="shared" si="11"/>
        <v>0.6010928962</v>
      </c>
      <c r="T284" s="121">
        <f t="shared" si="12"/>
        <v>0.4863387978</v>
      </c>
      <c r="U284" s="122">
        <f t="shared" si="13"/>
        <v>0.8142076503</v>
      </c>
      <c r="V284" s="123">
        <f t="shared" si="14"/>
        <v>3.142857143</v>
      </c>
      <c r="W284" s="124">
        <f t="shared" si="15"/>
        <v>0.4179104478</v>
      </c>
      <c r="X284" s="125">
        <f t="shared" si="16"/>
        <v>1.313432836</v>
      </c>
      <c r="Y284" s="123">
        <f t="shared" si="17"/>
        <v>1.731343284</v>
      </c>
      <c r="Z284" s="124">
        <f t="shared" si="18"/>
        <v>0.9263157895</v>
      </c>
      <c r="AA284" s="125">
        <f t="shared" si="19"/>
        <v>5.535714286</v>
      </c>
      <c r="AB284" s="126">
        <f t="shared" si="20"/>
        <v>0.07741935484</v>
      </c>
      <c r="AC284" s="118"/>
      <c r="AD284" s="118"/>
      <c r="AE284" s="118"/>
    </row>
    <row r="285">
      <c r="A285" s="67">
        <v>284.0</v>
      </c>
      <c r="B285" s="30" t="s">
        <v>302</v>
      </c>
      <c r="C285" s="57">
        <v>2.0</v>
      </c>
      <c r="D285" s="58">
        <v>19.0</v>
      </c>
      <c r="E285" s="31">
        <v>52.0</v>
      </c>
      <c r="F285" s="32">
        <v>44.0</v>
      </c>
      <c r="G285" s="5">
        <v>20.0</v>
      </c>
      <c r="H285" s="6">
        <v>85.0</v>
      </c>
      <c r="I285" s="104">
        <f t="shared" si="1"/>
        <v>0.09523809524</v>
      </c>
      <c r="J285" s="105">
        <f t="shared" si="2"/>
        <v>0.5416666667</v>
      </c>
      <c r="K285" s="106">
        <f t="shared" si="3"/>
        <v>0.1904761905</v>
      </c>
      <c r="L285" s="107">
        <f t="shared" si="4"/>
        <v>0.4615384615</v>
      </c>
      <c r="M285" s="108">
        <f t="shared" si="5"/>
        <v>0.1746031746</v>
      </c>
      <c r="N285" s="109">
        <f t="shared" si="6"/>
        <v>0.3582089552</v>
      </c>
      <c r="O285" s="119">
        <f t="shared" si="7"/>
        <v>0.3333333333</v>
      </c>
      <c r="P285" s="120">
        <f t="shared" si="8"/>
        <v>0.3931623932</v>
      </c>
      <c r="Q285" s="121">
        <f t="shared" si="9"/>
        <v>0.6904761905</v>
      </c>
      <c r="R285" s="122">
        <f t="shared" si="10"/>
        <v>0.6815920398</v>
      </c>
      <c r="S285" s="120">
        <f t="shared" si="11"/>
        <v>0.6261261261</v>
      </c>
      <c r="T285" s="121">
        <f t="shared" si="12"/>
        <v>0.2972972973</v>
      </c>
      <c r="U285" s="122">
        <f t="shared" si="13"/>
        <v>0.4099099099</v>
      </c>
      <c r="V285" s="123">
        <f t="shared" si="14"/>
        <v>4.571428571</v>
      </c>
      <c r="W285" s="124">
        <f t="shared" si="15"/>
        <v>0.2</v>
      </c>
      <c r="X285" s="125">
        <f t="shared" si="16"/>
        <v>0.9142857143</v>
      </c>
      <c r="Y285" s="123">
        <f t="shared" si="17"/>
        <v>1.114285714</v>
      </c>
      <c r="Z285" s="124">
        <f t="shared" si="18"/>
        <v>0.7619047619</v>
      </c>
      <c r="AA285" s="125">
        <f t="shared" si="19"/>
        <v>9.571428571</v>
      </c>
      <c r="AB285" s="126">
        <f t="shared" si="20"/>
        <v>0.6417910448</v>
      </c>
      <c r="AC285" s="118"/>
      <c r="AD285" s="118"/>
      <c r="AE285" s="118"/>
    </row>
    <row r="286">
      <c r="A286" s="67">
        <v>285.0</v>
      </c>
      <c r="B286" s="30" t="s">
        <v>303</v>
      </c>
      <c r="C286" s="57">
        <v>9.0</v>
      </c>
      <c r="D286" s="58">
        <v>20.0</v>
      </c>
      <c r="E286" s="31">
        <v>265.0</v>
      </c>
      <c r="F286" s="32">
        <v>161.0</v>
      </c>
      <c r="G286" s="5">
        <v>139.0</v>
      </c>
      <c r="H286" s="6">
        <v>196.0</v>
      </c>
      <c r="I286" s="104">
        <f t="shared" si="1"/>
        <v>0.3103448276</v>
      </c>
      <c r="J286" s="105">
        <f t="shared" si="2"/>
        <v>0.6220657277</v>
      </c>
      <c r="K286" s="106">
        <f t="shared" si="3"/>
        <v>0.4149253731</v>
      </c>
      <c r="L286" s="107">
        <f t="shared" si="4"/>
        <v>0.6021978022</v>
      </c>
      <c r="M286" s="108">
        <f t="shared" si="5"/>
        <v>0.4065934066</v>
      </c>
      <c r="N286" s="109">
        <f t="shared" si="6"/>
        <v>0.5308804205</v>
      </c>
      <c r="O286" s="119">
        <f t="shared" si="7"/>
        <v>0.5227848101</v>
      </c>
      <c r="P286" s="120">
        <f t="shared" si="8"/>
        <v>0.3736263736</v>
      </c>
      <c r="Q286" s="121">
        <f t="shared" si="9"/>
        <v>0.5631868132</v>
      </c>
      <c r="R286" s="122">
        <f t="shared" si="10"/>
        <v>0.605781866</v>
      </c>
      <c r="S286" s="120">
        <f t="shared" si="11"/>
        <v>0.5949367089</v>
      </c>
      <c r="T286" s="121">
        <f t="shared" si="12"/>
        <v>0.3911392405</v>
      </c>
      <c r="U286" s="122">
        <f t="shared" si="13"/>
        <v>0.5367088608</v>
      </c>
      <c r="V286" s="123">
        <f t="shared" si="14"/>
        <v>14.68965517</v>
      </c>
      <c r="W286" s="124">
        <f t="shared" si="15"/>
        <v>0.08656716418</v>
      </c>
      <c r="X286" s="125">
        <f t="shared" si="16"/>
        <v>1.271641791</v>
      </c>
      <c r="Y286" s="123">
        <f t="shared" si="17"/>
        <v>1.358208955</v>
      </c>
      <c r="Z286" s="124">
        <f t="shared" si="18"/>
        <v>1.17032967</v>
      </c>
      <c r="AA286" s="125">
        <f t="shared" si="19"/>
        <v>26.24137931</v>
      </c>
      <c r="AB286" s="126">
        <f t="shared" si="20"/>
        <v>0.4691195795</v>
      </c>
      <c r="AC286" s="118"/>
      <c r="AD286" s="118"/>
      <c r="AE286" s="118"/>
    </row>
    <row r="287">
      <c r="A287" s="67">
        <v>286.0</v>
      </c>
      <c r="B287" s="30" t="s">
        <v>304</v>
      </c>
      <c r="C287" s="57">
        <v>4.0</v>
      </c>
      <c r="D287" s="58">
        <v>9.0</v>
      </c>
      <c r="E287" s="31">
        <v>227.0</v>
      </c>
      <c r="F287" s="32">
        <v>133.0</v>
      </c>
      <c r="G287" s="5">
        <v>88.0</v>
      </c>
      <c r="H287" s="6">
        <v>140.0</v>
      </c>
      <c r="I287" s="104">
        <f t="shared" si="1"/>
        <v>0.3076923077</v>
      </c>
      <c r="J287" s="105">
        <f t="shared" si="2"/>
        <v>0.6305555556</v>
      </c>
      <c r="K287" s="106">
        <f t="shared" si="3"/>
        <v>0.3859649123</v>
      </c>
      <c r="L287" s="107">
        <f t="shared" si="4"/>
        <v>0.6193029491</v>
      </c>
      <c r="M287" s="108">
        <f t="shared" si="5"/>
        <v>0.3817427386</v>
      </c>
      <c r="N287" s="109">
        <f t="shared" si="6"/>
        <v>0.5357142857</v>
      </c>
      <c r="O287" s="119">
        <f t="shared" si="7"/>
        <v>0.53078203</v>
      </c>
      <c r="P287" s="120">
        <f t="shared" si="8"/>
        <v>0.3672922252</v>
      </c>
      <c r="Q287" s="121">
        <f t="shared" si="9"/>
        <v>0.5975103734</v>
      </c>
      <c r="R287" s="122">
        <f t="shared" si="10"/>
        <v>0.6241496599</v>
      </c>
      <c r="S287" s="120">
        <f t="shared" si="11"/>
        <v>0.6173044925</v>
      </c>
      <c r="T287" s="121">
        <f t="shared" si="12"/>
        <v>0.3743760399</v>
      </c>
      <c r="U287" s="122">
        <f t="shared" si="13"/>
        <v>0.5391014975</v>
      </c>
      <c r="V287" s="123">
        <f t="shared" si="14"/>
        <v>27.69230769</v>
      </c>
      <c r="W287" s="124">
        <f t="shared" si="15"/>
        <v>0.05701754386</v>
      </c>
      <c r="X287" s="125">
        <f t="shared" si="16"/>
        <v>1.578947368</v>
      </c>
      <c r="Y287" s="123">
        <f t="shared" si="17"/>
        <v>1.635964912</v>
      </c>
      <c r="Z287" s="124">
        <f t="shared" si="18"/>
        <v>1.493775934</v>
      </c>
      <c r="AA287" s="125">
        <f t="shared" si="19"/>
        <v>45.23076923</v>
      </c>
      <c r="AB287" s="126">
        <f t="shared" si="20"/>
        <v>0.4642857143</v>
      </c>
      <c r="AC287" s="118"/>
      <c r="AD287" s="118"/>
      <c r="AE287" s="118"/>
    </row>
    <row r="288">
      <c r="A288" s="67">
        <v>287.0</v>
      </c>
      <c r="B288" s="30" t="s">
        <v>305</v>
      </c>
      <c r="C288" s="57">
        <v>16.0</v>
      </c>
      <c r="D288" s="58">
        <v>28.0</v>
      </c>
      <c r="E288" s="31">
        <v>184.0</v>
      </c>
      <c r="F288" s="32">
        <v>120.0</v>
      </c>
      <c r="G288" s="5">
        <v>107.0</v>
      </c>
      <c r="H288" s="6">
        <v>133.0</v>
      </c>
      <c r="I288" s="104">
        <f t="shared" si="1"/>
        <v>0.3636363636</v>
      </c>
      <c r="J288" s="105">
        <f t="shared" si="2"/>
        <v>0.6052631579</v>
      </c>
      <c r="K288" s="106">
        <f t="shared" si="3"/>
        <v>0.4458333333</v>
      </c>
      <c r="L288" s="107">
        <f t="shared" si="4"/>
        <v>0.5747126437</v>
      </c>
      <c r="M288" s="108">
        <f t="shared" si="5"/>
        <v>0.4330985915</v>
      </c>
      <c r="N288" s="109">
        <f t="shared" si="6"/>
        <v>0.5349264706</v>
      </c>
      <c r="O288" s="119">
        <f t="shared" si="7"/>
        <v>0.5221088435</v>
      </c>
      <c r="P288" s="120">
        <f t="shared" si="8"/>
        <v>0.3908045977</v>
      </c>
      <c r="Q288" s="121">
        <f t="shared" si="9"/>
        <v>0.5246478873</v>
      </c>
      <c r="R288" s="122">
        <f t="shared" si="10"/>
        <v>0.5827205882</v>
      </c>
      <c r="S288" s="120">
        <f t="shared" si="11"/>
        <v>0.5663265306</v>
      </c>
      <c r="T288" s="121">
        <f t="shared" si="12"/>
        <v>0.4132653061</v>
      </c>
      <c r="U288" s="122">
        <f t="shared" si="13"/>
        <v>0.5425170068</v>
      </c>
      <c r="V288" s="123">
        <f t="shared" si="14"/>
        <v>6.909090909</v>
      </c>
      <c r="W288" s="124">
        <f t="shared" si="15"/>
        <v>0.1833333333</v>
      </c>
      <c r="X288" s="125">
        <f t="shared" si="16"/>
        <v>1.266666667</v>
      </c>
      <c r="Y288" s="123">
        <f t="shared" si="17"/>
        <v>1.45</v>
      </c>
      <c r="Z288" s="124">
        <f t="shared" si="18"/>
        <v>1.070422535</v>
      </c>
      <c r="AA288" s="125">
        <f t="shared" si="19"/>
        <v>12.36363636</v>
      </c>
      <c r="AB288" s="126">
        <f t="shared" si="20"/>
        <v>0.4650735294</v>
      </c>
      <c r="AC288" s="118"/>
      <c r="AD288" s="118"/>
      <c r="AE288" s="118"/>
    </row>
    <row r="289">
      <c r="A289" s="67">
        <v>288.0</v>
      </c>
      <c r="B289" s="30" t="s">
        <v>306</v>
      </c>
      <c r="C289" s="57">
        <v>21.0</v>
      </c>
      <c r="D289" s="58">
        <v>43.0</v>
      </c>
      <c r="E289" s="31">
        <v>214.0</v>
      </c>
      <c r="F289" s="32">
        <v>148.0</v>
      </c>
      <c r="G289" s="5">
        <v>141.0</v>
      </c>
      <c r="H289" s="6">
        <v>142.0</v>
      </c>
      <c r="I289" s="104">
        <f t="shared" si="1"/>
        <v>0.328125</v>
      </c>
      <c r="J289" s="105">
        <f t="shared" si="2"/>
        <v>0.591160221</v>
      </c>
      <c r="K289" s="106">
        <f t="shared" si="3"/>
        <v>0.4982332155</v>
      </c>
      <c r="L289" s="107">
        <f t="shared" si="4"/>
        <v>0.5516431925</v>
      </c>
      <c r="M289" s="108">
        <f t="shared" si="5"/>
        <v>0.4668587896</v>
      </c>
      <c r="N289" s="109">
        <f t="shared" si="6"/>
        <v>0.5503875969</v>
      </c>
      <c r="O289" s="119">
        <f t="shared" si="7"/>
        <v>0.5303244006</v>
      </c>
      <c r="P289" s="120">
        <f t="shared" si="8"/>
        <v>0.396713615</v>
      </c>
      <c r="Q289" s="121">
        <f t="shared" si="9"/>
        <v>0.469740634</v>
      </c>
      <c r="R289" s="122">
        <f t="shared" si="10"/>
        <v>0.5519379845</v>
      </c>
      <c r="S289" s="120">
        <f t="shared" si="11"/>
        <v>0.5317348378</v>
      </c>
      <c r="T289" s="121">
        <f t="shared" si="12"/>
        <v>0.437235543</v>
      </c>
      <c r="U289" s="122">
        <f t="shared" si="13"/>
        <v>0.5613540197</v>
      </c>
      <c r="V289" s="123">
        <f t="shared" si="14"/>
        <v>5.65625</v>
      </c>
      <c r="W289" s="124">
        <f t="shared" si="15"/>
        <v>0.2261484099</v>
      </c>
      <c r="X289" s="125">
        <f t="shared" si="16"/>
        <v>1.279151943</v>
      </c>
      <c r="Y289" s="123">
        <f t="shared" si="17"/>
        <v>1.505300353</v>
      </c>
      <c r="Z289" s="124">
        <f t="shared" si="18"/>
        <v>1.043227666</v>
      </c>
      <c r="AA289" s="125">
        <f t="shared" si="19"/>
        <v>10.078125</v>
      </c>
      <c r="AB289" s="126">
        <f t="shared" si="20"/>
        <v>0.4496124031</v>
      </c>
      <c r="AC289" s="118"/>
      <c r="AD289" s="118"/>
      <c r="AE289" s="118"/>
    </row>
    <row r="290">
      <c r="A290" s="67">
        <v>289.0</v>
      </c>
      <c r="B290" s="30" t="s">
        <v>307</v>
      </c>
      <c r="C290" s="57">
        <v>15.0</v>
      </c>
      <c r="D290" s="58">
        <v>45.0</v>
      </c>
      <c r="E290" s="31">
        <v>257.0</v>
      </c>
      <c r="F290" s="32">
        <v>143.0</v>
      </c>
      <c r="G290" s="5">
        <v>174.0</v>
      </c>
      <c r="H290" s="6">
        <v>206.0</v>
      </c>
      <c r="I290" s="104">
        <f t="shared" si="1"/>
        <v>0.25</v>
      </c>
      <c r="J290" s="105">
        <f t="shared" si="2"/>
        <v>0.6425</v>
      </c>
      <c r="K290" s="106">
        <f t="shared" si="3"/>
        <v>0.4578947368</v>
      </c>
      <c r="L290" s="107">
        <f t="shared" si="4"/>
        <v>0.5913043478</v>
      </c>
      <c r="M290" s="108">
        <f t="shared" si="5"/>
        <v>0.4295454545</v>
      </c>
      <c r="N290" s="109">
        <f t="shared" si="6"/>
        <v>0.5525641026</v>
      </c>
      <c r="O290" s="119">
        <f t="shared" si="7"/>
        <v>0.530952381</v>
      </c>
      <c r="P290" s="120">
        <f t="shared" si="8"/>
        <v>0.3434782609</v>
      </c>
      <c r="Q290" s="121">
        <f t="shared" si="9"/>
        <v>0.5022727273</v>
      </c>
      <c r="R290" s="122">
        <f t="shared" si="10"/>
        <v>0.5935897436</v>
      </c>
      <c r="S290" s="120">
        <f t="shared" si="11"/>
        <v>0.569047619</v>
      </c>
      <c r="T290" s="121">
        <f t="shared" si="12"/>
        <v>0.3952380952</v>
      </c>
      <c r="U290" s="122">
        <f t="shared" si="13"/>
        <v>0.5666666667</v>
      </c>
      <c r="V290" s="123">
        <f t="shared" si="14"/>
        <v>6.666666667</v>
      </c>
      <c r="W290" s="124">
        <f t="shared" si="15"/>
        <v>0.1578947368</v>
      </c>
      <c r="X290" s="125">
        <f t="shared" si="16"/>
        <v>1.052631579</v>
      </c>
      <c r="Y290" s="123">
        <f t="shared" si="17"/>
        <v>1.210526316</v>
      </c>
      <c r="Z290" s="124">
        <f t="shared" si="18"/>
        <v>0.9090909091</v>
      </c>
      <c r="AA290" s="125">
        <f t="shared" si="19"/>
        <v>13</v>
      </c>
      <c r="AB290" s="126">
        <f t="shared" si="20"/>
        <v>0.4474358974</v>
      </c>
      <c r="AC290" s="118"/>
      <c r="AD290" s="118"/>
      <c r="AE290" s="118"/>
    </row>
    <row r="291">
      <c r="A291" s="67">
        <v>290.0</v>
      </c>
      <c r="B291" s="30" t="s">
        <v>308</v>
      </c>
      <c r="C291" s="57">
        <v>31.0</v>
      </c>
      <c r="D291" s="58">
        <v>51.0</v>
      </c>
      <c r="E291" s="31">
        <v>280.0</v>
      </c>
      <c r="F291" s="32">
        <v>228.0</v>
      </c>
      <c r="G291" s="5">
        <v>146.0</v>
      </c>
      <c r="H291" s="6">
        <v>173.0</v>
      </c>
      <c r="I291" s="104">
        <f t="shared" si="1"/>
        <v>0.3780487805</v>
      </c>
      <c r="J291" s="105">
        <f t="shared" si="2"/>
        <v>0.5511811024</v>
      </c>
      <c r="K291" s="106">
        <f t="shared" si="3"/>
        <v>0.4576802508</v>
      </c>
      <c r="L291" s="107">
        <f t="shared" si="4"/>
        <v>0.5271186441</v>
      </c>
      <c r="M291" s="108">
        <f t="shared" si="5"/>
        <v>0.4413965087</v>
      </c>
      <c r="N291" s="109">
        <f t="shared" si="6"/>
        <v>0.515114873</v>
      </c>
      <c r="O291" s="119">
        <f t="shared" si="7"/>
        <v>0.502750275</v>
      </c>
      <c r="P291" s="120">
        <f t="shared" si="8"/>
        <v>0.4389830508</v>
      </c>
      <c r="Q291" s="121">
        <f t="shared" si="9"/>
        <v>0.5087281796</v>
      </c>
      <c r="R291" s="122">
        <f t="shared" si="10"/>
        <v>0.5477629988</v>
      </c>
      <c r="S291" s="120">
        <f t="shared" si="11"/>
        <v>0.5324532453</v>
      </c>
      <c r="T291" s="121">
        <f t="shared" si="12"/>
        <v>0.4455445545</v>
      </c>
      <c r="U291" s="122">
        <f t="shared" si="13"/>
        <v>0.5247524752</v>
      </c>
      <c r="V291" s="123">
        <f t="shared" si="14"/>
        <v>6.195121951</v>
      </c>
      <c r="W291" s="124">
        <f t="shared" si="15"/>
        <v>0.2570532915</v>
      </c>
      <c r="X291" s="125">
        <f t="shared" si="16"/>
        <v>1.592476489</v>
      </c>
      <c r="Y291" s="123">
        <f t="shared" si="17"/>
        <v>1.849529781</v>
      </c>
      <c r="Z291" s="124">
        <f t="shared" si="18"/>
        <v>1.266832918</v>
      </c>
      <c r="AA291" s="125">
        <f t="shared" si="19"/>
        <v>10.08536585</v>
      </c>
      <c r="AB291" s="126">
        <f t="shared" si="20"/>
        <v>0.484885127</v>
      </c>
      <c r="AC291" s="118"/>
      <c r="AD291" s="118"/>
      <c r="AE291" s="118"/>
    </row>
    <row r="292">
      <c r="A292" s="67">
        <v>291.0</v>
      </c>
      <c r="B292" s="30" t="s">
        <v>309</v>
      </c>
      <c r="C292" s="57">
        <v>15.0</v>
      </c>
      <c r="D292" s="58">
        <v>29.0</v>
      </c>
      <c r="E292" s="31">
        <v>263.0</v>
      </c>
      <c r="F292" s="32">
        <v>158.0</v>
      </c>
      <c r="G292" s="5">
        <v>150.0</v>
      </c>
      <c r="H292" s="6">
        <v>189.0</v>
      </c>
      <c r="I292" s="104">
        <f t="shared" si="1"/>
        <v>0.3409090909</v>
      </c>
      <c r="J292" s="105">
        <f t="shared" si="2"/>
        <v>0.6247030879</v>
      </c>
      <c r="K292" s="106">
        <f t="shared" si="3"/>
        <v>0.4424778761</v>
      </c>
      <c r="L292" s="107">
        <f t="shared" si="4"/>
        <v>0.5978494624</v>
      </c>
      <c r="M292" s="108">
        <f t="shared" si="5"/>
        <v>0.4308093995</v>
      </c>
      <c r="N292" s="109">
        <f t="shared" si="6"/>
        <v>0.5434210526</v>
      </c>
      <c r="O292" s="119">
        <f t="shared" si="7"/>
        <v>0.5323383085</v>
      </c>
      <c r="P292" s="120">
        <f t="shared" si="8"/>
        <v>0.3720430108</v>
      </c>
      <c r="Q292" s="121">
        <f t="shared" si="9"/>
        <v>0.5326370757</v>
      </c>
      <c r="R292" s="122">
        <f t="shared" si="10"/>
        <v>0.5947368421</v>
      </c>
      <c r="S292" s="120">
        <f t="shared" si="11"/>
        <v>0.5808457711</v>
      </c>
      <c r="T292" s="121">
        <f t="shared" si="12"/>
        <v>0.4017412935</v>
      </c>
      <c r="U292" s="122">
        <f t="shared" si="13"/>
        <v>0.5497512438</v>
      </c>
      <c r="V292" s="123">
        <f t="shared" si="14"/>
        <v>9.568181818</v>
      </c>
      <c r="W292" s="124">
        <f t="shared" si="15"/>
        <v>0.1297935103</v>
      </c>
      <c r="X292" s="125">
        <f t="shared" si="16"/>
        <v>1.241887906</v>
      </c>
      <c r="Y292" s="123">
        <f t="shared" si="17"/>
        <v>1.371681416</v>
      </c>
      <c r="Z292" s="124">
        <f t="shared" si="18"/>
        <v>1.09921671</v>
      </c>
      <c r="AA292" s="125">
        <f t="shared" si="19"/>
        <v>17.27272727</v>
      </c>
      <c r="AB292" s="126">
        <f t="shared" si="20"/>
        <v>0.4565789474</v>
      </c>
      <c r="AC292" s="118"/>
      <c r="AD292" s="118"/>
      <c r="AE292" s="118"/>
    </row>
    <row r="293">
      <c r="A293" s="67">
        <v>292.0</v>
      </c>
      <c r="B293" s="30" t="s">
        <v>310</v>
      </c>
      <c r="C293" s="57">
        <v>20.0</v>
      </c>
      <c r="D293" s="58">
        <v>62.0</v>
      </c>
      <c r="E293" s="31">
        <v>279.0</v>
      </c>
      <c r="F293" s="32">
        <v>238.0</v>
      </c>
      <c r="G293" s="5">
        <v>200.0</v>
      </c>
      <c r="H293" s="6">
        <v>261.0</v>
      </c>
      <c r="I293" s="104">
        <f t="shared" si="1"/>
        <v>0.243902439</v>
      </c>
      <c r="J293" s="105">
        <f t="shared" si="2"/>
        <v>0.5396518375</v>
      </c>
      <c r="K293" s="106">
        <f t="shared" si="3"/>
        <v>0.4338394794</v>
      </c>
      <c r="L293" s="107">
        <f t="shared" si="4"/>
        <v>0.4991652755</v>
      </c>
      <c r="M293" s="108">
        <f t="shared" si="5"/>
        <v>0.4051565378</v>
      </c>
      <c r="N293" s="109">
        <f t="shared" si="6"/>
        <v>0.4897750511</v>
      </c>
      <c r="O293" s="119">
        <f t="shared" si="7"/>
        <v>0.470754717</v>
      </c>
      <c r="P293" s="120">
        <f t="shared" si="8"/>
        <v>0.4307178631</v>
      </c>
      <c r="Q293" s="121">
        <f t="shared" si="9"/>
        <v>0.5174953959</v>
      </c>
      <c r="R293" s="122">
        <f t="shared" si="10"/>
        <v>0.5521472393</v>
      </c>
      <c r="S293" s="120">
        <f t="shared" si="11"/>
        <v>0.5283018868</v>
      </c>
      <c r="T293" s="121">
        <f t="shared" si="12"/>
        <v>0.4320754717</v>
      </c>
      <c r="U293" s="122">
        <f t="shared" si="13"/>
        <v>0.5103773585</v>
      </c>
      <c r="V293" s="123">
        <f t="shared" si="14"/>
        <v>6.304878049</v>
      </c>
      <c r="W293" s="124">
        <f t="shared" si="15"/>
        <v>0.1778741866</v>
      </c>
      <c r="X293" s="125">
        <f t="shared" si="16"/>
        <v>1.121475054</v>
      </c>
      <c r="Y293" s="123">
        <f t="shared" si="17"/>
        <v>1.299349241</v>
      </c>
      <c r="Z293" s="124">
        <f t="shared" si="18"/>
        <v>0.9521178637</v>
      </c>
      <c r="AA293" s="125">
        <f t="shared" si="19"/>
        <v>11.92682927</v>
      </c>
      <c r="AB293" s="126">
        <f t="shared" si="20"/>
        <v>0.5102249489</v>
      </c>
      <c r="AC293" s="118"/>
      <c r="AD293" s="118"/>
      <c r="AE293" s="118"/>
    </row>
    <row r="294">
      <c r="A294" s="67">
        <v>293.0</v>
      </c>
      <c r="B294" s="30" t="s">
        <v>311</v>
      </c>
      <c r="C294" s="57">
        <v>8.0</v>
      </c>
      <c r="D294" s="58">
        <v>9.0</v>
      </c>
      <c r="E294" s="31">
        <v>107.0</v>
      </c>
      <c r="F294" s="32">
        <v>82.0</v>
      </c>
      <c r="G294" s="5">
        <v>45.0</v>
      </c>
      <c r="H294" s="6">
        <v>45.0</v>
      </c>
      <c r="I294" s="104">
        <f t="shared" si="1"/>
        <v>0.4705882353</v>
      </c>
      <c r="J294" s="105">
        <f t="shared" si="2"/>
        <v>0.5661375661</v>
      </c>
      <c r="K294" s="106">
        <f t="shared" si="3"/>
        <v>0.5</v>
      </c>
      <c r="L294" s="107">
        <f t="shared" si="4"/>
        <v>0.5582524272</v>
      </c>
      <c r="M294" s="108">
        <f t="shared" si="5"/>
        <v>0.4953271028</v>
      </c>
      <c r="N294" s="109">
        <f t="shared" si="6"/>
        <v>0.5448028674</v>
      </c>
      <c r="O294" s="119">
        <f t="shared" si="7"/>
        <v>0.5405405405</v>
      </c>
      <c r="P294" s="120">
        <f t="shared" si="8"/>
        <v>0.4368932039</v>
      </c>
      <c r="Q294" s="121">
        <f t="shared" si="9"/>
        <v>0.4953271028</v>
      </c>
      <c r="R294" s="122">
        <f t="shared" si="10"/>
        <v>0.5448028674</v>
      </c>
      <c r="S294" s="120">
        <f t="shared" si="11"/>
        <v>0.5405405405</v>
      </c>
      <c r="T294" s="121">
        <f t="shared" si="12"/>
        <v>0.4560810811</v>
      </c>
      <c r="U294" s="122">
        <f t="shared" si="13"/>
        <v>0.5439189189</v>
      </c>
      <c r="V294" s="123">
        <f t="shared" si="14"/>
        <v>11.11764706</v>
      </c>
      <c r="W294" s="124">
        <f t="shared" si="15"/>
        <v>0.1888888889</v>
      </c>
      <c r="X294" s="125">
        <f t="shared" si="16"/>
        <v>2.1</v>
      </c>
      <c r="Y294" s="123">
        <f t="shared" si="17"/>
        <v>2.288888889</v>
      </c>
      <c r="Z294" s="124">
        <f t="shared" si="18"/>
        <v>1.76635514</v>
      </c>
      <c r="AA294" s="125">
        <f t="shared" si="19"/>
        <v>16.41176471</v>
      </c>
      <c r="AB294" s="126">
        <f t="shared" si="20"/>
        <v>0.4551971326</v>
      </c>
      <c r="AC294" s="118"/>
      <c r="AD294" s="118"/>
      <c r="AE294" s="118"/>
    </row>
    <row r="295">
      <c r="A295" s="67">
        <v>294.0</v>
      </c>
      <c r="B295" s="30" t="s">
        <v>312</v>
      </c>
      <c r="C295" s="57">
        <v>49.0</v>
      </c>
      <c r="D295" s="58">
        <v>66.0</v>
      </c>
      <c r="E295" s="31">
        <v>326.0</v>
      </c>
      <c r="F295" s="32">
        <v>171.0</v>
      </c>
      <c r="G295" s="5">
        <v>192.0</v>
      </c>
      <c r="H295" s="6">
        <v>186.0</v>
      </c>
      <c r="I295" s="104">
        <f t="shared" si="1"/>
        <v>0.4260869565</v>
      </c>
      <c r="J295" s="105">
        <f t="shared" si="2"/>
        <v>0.6559356137</v>
      </c>
      <c r="K295" s="106">
        <f t="shared" si="3"/>
        <v>0.5079365079</v>
      </c>
      <c r="L295" s="107">
        <f t="shared" si="4"/>
        <v>0.612745098</v>
      </c>
      <c r="M295" s="108">
        <f t="shared" si="5"/>
        <v>0.4888438134</v>
      </c>
      <c r="N295" s="109">
        <f t="shared" si="6"/>
        <v>0.592</v>
      </c>
      <c r="O295" s="119">
        <f t="shared" si="7"/>
        <v>0.5727272727</v>
      </c>
      <c r="P295" s="120">
        <f t="shared" si="8"/>
        <v>0.3594771242</v>
      </c>
      <c r="Q295" s="121">
        <f t="shared" si="9"/>
        <v>0.476673428</v>
      </c>
      <c r="R295" s="122">
        <f t="shared" si="10"/>
        <v>0.5851428571</v>
      </c>
      <c r="S295" s="120">
        <f t="shared" si="11"/>
        <v>0.5666666667</v>
      </c>
      <c r="T295" s="121">
        <f t="shared" si="12"/>
        <v>0.4161616162</v>
      </c>
      <c r="U295" s="122">
        <f t="shared" si="13"/>
        <v>0.5898989899</v>
      </c>
      <c r="V295" s="123">
        <f t="shared" si="14"/>
        <v>4.32173913</v>
      </c>
      <c r="W295" s="124">
        <f t="shared" si="15"/>
        <v>0.3042328042</v>
      </c>
      <c r="X295" s="125">
        <f t="shared" si="16"/>
        <v>1.314814815</v>
      </c>
      <c r="Y295" s="123">
        <f t="shared" si="17"/>
        <v>1.619047619</v>
      </c>
      <c r="Z295" s="124">
        <f t="shared" si="18"/>
        <v>1.00811359</v>
      </c>
      <c r="AA295" s="125">
        <f t="shared" si="19"/>
        <v>7.608695652</v>
      </c>
      <c r="AB295" s="126">
        <f t="shared" si="20"/>
        <v>0.408</v>
      </c>
      <c r="AC295" s="118"/>
      <c r="AD295" s="118"/>
      <c r="AE295" s="118"/>
    </row>
    <row r="296">
      <c r="A296" s="67">
        <v>295.0</v>
      </c>
      <c r="B296" s="30" t="s">
        <v>313</v>
      </c>
      <c r="C296" s="57">
        <v>19.0</v>
      </c>
      <c r="D296" s="58">
        <v>29.0</v>
      </c>
      <c r="E296" s="31">
        <v>251.0</v>
      </c>
      <c r="F296" s="32">
        <v>183.0</v>
      </c>
      <c r="G296" s="5">
        <v>150.0</v>
      </c>
      <c r="H296" s="6">
        <v>166.0</v>
      </c>
      <c r="I296" s="104">
        <f t="shared" si="1"/>
        <v>0.3958333333</v>
      </c>
      <c r="J296" s="105">
        <f t="shared" si="2"/>
        <v>0.5783410138</v>
      </c>
      <c r="K296" s="106">
        <f t="shared" si="3"/>
        <v>0.4746835443</v>
      </c>
      <c r="L296" s="107">
        <f t="shared" si="4"/>
        <v>0.5601659751</v>
      </c>
      <c r="M296" s="108">
        <f t="shared" si="5"/>
        <v>0.4642857143</v>
      </c>
      <c r="N296" s="109">
        <f t="shared" si="6"/>
        <v>0.5346666667</v>
      </c>
      <c r="O296" s="119">
        <f t="shared" si="7"/>
        <v>0.5263157895</v>
      </c>
      <c r="P296" s="120">
        <f t="shared" si="8"/>
        <v>0.4190871369</v>
      </c>
      <c r="Q296" s="121">
        <f t="shared" si="9"/>
        <v>0.5082417582</v>
      </c>
      <c r="R296" s="122">
        <f t="shared" si="10"/>
        <v>0.556</v>
      </c>
      <c r="S296" s="120">
        <f t="shared" si="11"/>
        <v>0.5463659148</v>
      </c>
      <c r="T296" s="121">
        <f t="shared" si="12"/>
        <v>0.4411027569</v>
      </c>
      <c r="U296" s="122">
        <f t="shared" si="13"/>
        <v>0.5388471178</v>
      </c>
      <c r="V296" s="123">
        <f t="shared" si="14"/>
        <v>9.041666667</v>
      </c>
      <c r="W296" s="124">
        <f t="shared" si="15"/>
        <v>0.1518987342</v>
      </c>
      <c r="X296" s="125">
        <f t="shared" si="16"/>
        <v>1.373417722</v>
      </c>
      <c r="Y296" s="123">
        <f t="shared" si="17"/>
        <v>1.525316456</v>
      </c>
      <c r="Z296" s="124">
        <f t="shared" si="18"/>
        <v>1.192307692</v>
      </c>
      <c r="AA296" s="125">
        <f t="shared" si="19"/>
        <v>15.625</v>
      </c>
      <c r="AB296" s="126">
        <f t="shared" si="20"/>
        <v>0.4653333333</v>
      </c>
      <c r="AC296" s="118"/>
      <c r="AD296" s="118"/>
      <c r="AE296" s="118"/>
    </row>
    <row r="297">
      <c r="A297" s="67">
        <v>296.0</v>
      </c>
      <c r="B297" s="30" t="s">
        <v>314</v>
      </c>
      <c r="C297" s="57">
        <v>7.0</v>
      </c>
      <c r="D297" s="58">
        <v>33.0</v>
      </c>
      <c r="E297" s="31">
        <v>168.0</v>
      </c>
      <c r="F297" s="32">
        <v>166.0</v>
      </c>
      <c r="G297" s="5">
        <v>98.0</v>
      </c>
      <c r="H297" s="6">
        <v>292.0</v>
      </c>
      <c r="I297" s="104">
        <f t="shared" si="1"/>
        <v>0.175</v>
      </c>
      <c r="J297" s="105">
        <f t="shared" si="2"/>
        <v>0.502994012</v>
      </c>
      <c r="K297" s="106">
        <f t="shared" si="3"/>
        <v>0.2512820513</v>
      </c>
      <c r="L297" s="107">
        <f t="shared" si="4"/>
        <v>0.4679144385</v>
      </c>
      <c r="M297" s="108">
        <f t="shared" si="5"/>
        <v>0.2441860465</v>
      </c>
      <c r="N297" s="109">
        <f t="shared" si="6"/>
        <v>0.3674033149</v>
      </c>
      <c r="O297" s="119">
        <f t="shared" si="7"/>
        <v>0.3573298429</v>
      </c>
      <c r="P297" s="120">
        <f t="shared" si="8"/>
        <v>0.4625668449</v>
      </c>
      <c r="Q297" s="121">
        <f t="shared" si="9"/>
        <v>0.6953488372</v>
      </c>
      <c r="R297" s="122">
        <f t="shared" si="10"/>
        <v>0.635359116</v>
      </c>
      <c r="S297" s="120">
        <f t="shared" si="11"/>
        <v>0.6112565445</v>
      </c>
      <c r="T297" s="121">
        <f t="shared" si="12"/>
        <v>0.3547120419</v>
      </c>
      <c r="U297" s="122">
        <f t="shared" si="13"/>
        <v>0.3913612565</v>
      </c>
      <c r="V297" s="123">
        <f t="shared" si="14"/>
        <v>8.35</v>
      </c>
      <c r="W297" s="124">
        <f t="shared" si="15"/>
        <v>0.1025641026</v>
      </c>
      <c r="X297" s="125">
        <f t="shared" si="16"/>
        <v>0.8564102564</v>
      </c>
      <c r="Y297" s="123">
        <f t="shared" si="17"/>
        <v>0.958974359</v>
      </c>
      <c r="Z297" s="124">
        <f t="shared" si="18"/>
        <v>0.776744186</v>
      </c>
      <c r="AA297" s="125">
        <f t="shared" si="19"/>
        <v>18.1</v>
      </c>
      <c r="AB297" s="126">
        <f t="shared" si="20"/>
        <v>0.6325966851</v>
      </c>
      <c r="AC297" s="118"/>
      <c r="AD297" s="118"/>
      <c r="AE297" s="118"/>
    </row>
    <row r="298">
      <c r="A298" s="67">
        <v>297.0</v>
      </c>
      <c r="B298" s="30" t="s">
        <v>315</v>
      </c>
      <c r="C298" s="57">
        <v>6.0</v>
      </c>
      <c r="D298" s="58">
        <v>30.0</v>
      </c>
      <c r="E298" s="31">
        <v>80.0</v>
      </c>
      <c r="F298" s="32">
        <v>75.0</v>
      </c>
      <c r="G298" s="5">
        <v>32.0</v>
      </c>
      <c r="H298" s="6">
        <v>109.0</v>
      </c>
      <c r="I298" s="104">
        <f t="shared" si="1"/>
        <v>0.1666666667</v>
      </c>
      <c r="J298" s="105">
        <f t="shared" si="2"/>
        <v>0.5161290323</v>
      </c>
      <c r="K298" s="106">
        <f t="shared" si="3"/>
        <v>0.2269503546</v>
      </c>
      <c r="L298" s="107">
        <f t="shared" si="4"/>
        <v>0.4502617801</v>
      </c>
      <c r="M298" s="108">
        <f t="shared" si="5"/>
        <v>0.2146892655</v>
      </c>
      <c r="N298" s="109">
        <f t="shared" si="6"/>
        <v>0.3783783784</v>
      </c>
      <c r="O298" s="119">
        <f t="shared" si="7"/>
        <v>0.3554216867</v>
      </c>
      <c r="P298" s="120">
        <f t="shared" si="8"/>
        <v>0.4240837696</v>
      </c>
      <c r="Q298" s="121">
        <f t="shared" si="9"/>
        <v>0.6497175141</v>
      </c>
      <c r="R298" s="122">
        <f t="shared" si="10"/>
        <v>0.6385135135</v>
      </c>
      <c r="S298" s="120">
        <f t="shared" si="11"/>
        <v>0.5873493976</v>
      </c>
      <c r="T298" s="121">
        <f t="shared" si="12"/>
        <v>0.3403614458</v>
      </c>
      <c r="U298" s="122">
        <f t="shared" si="13"/>
        <v>0.4277108434</v>
      </c>
      <c r="V298" s="123">
        <f t="shared" si="14"/>
        <v>4.305555556</v>
      </c>
      <c r="W298" s="124">
        <f t="shared" si="15"/>
        <v>0.2553191489</v>
      </c>
      <c r="X298" s="125">
        <f t="shared" si="16"/>
        <v>1.09929078</v>
      </c>
      <c r="Y298" s="123">
        <f t="shared" si="17"/>
        <v>1.354609929</v>
      </c>
      <c r="Z298" s="124">
        <f t="shared" si="18"/>
        <v>0.8757062147</v>
      </c>
      <c r="AA298" s="125">
        <f t="shared" si="19"/>
        <v>8.222222222</v>
      </c>
      <c r="AB298" s="126">
        <f t="shared" si="20"/>
        <v>0.6216216216</v>
      </c>
      <c r="AC298" s="118"/>
      <c r="AD298" s="118"/>
      <c r="AE298" s="118"/>
    </row>
    <row r="299">
      <c r="A299" s="67">
        <v>298.0</v>
      </c>
      <c r="B299" s="30" t="s">
        <v>316</v>
      </c>
      <c r="C299" s="57">
        <v>12.0</v>
      </c>
      <c r="D299" s="58">
        <v>50.0</v>
      </c>
      <c r="E299" s="31">
        <v>387.0</v>
      </c>
      <c r="F299" s="32">
        <v>295.0</v>
      </c>
      <c r="G299" s="5">
        <v>123.0</v>
      </c>
      <c r="H299" s="6">
        <v>359.0</v>
      </c>
      <c r="I299" s="104">
        <f t="shared" si="1"/>
        <v>0.1935483871</v>
      </c>
      <c r="J299" s="105">
        <f t="shared" si="2"/>
        <v>0.5674486804</v>
      </c>
      <c r="K299" s="106">
        <f t="shared" si="3"/>
        <v>0.255186722</v>
      </c>
      <c r="L299" s="107">
        <f t="shared" si="4"/>
        <v>0.5362903226</v>
      </c>
      <c r="M299" s="108">
        <f t="shared" si="5"/>
        <v>0.2481617647</v>
      </c>
      <c r="N299" s="109">
        <f t="shared" si="6"/>
        <v>0.4381443299</v>
      </c>
      <c r="O299" s="119">
        <f t="shared" si="7"/>
        <v>0.4257748777</v>
      </c>
      <c r="P299" s="120">
        <f t="shared" si="8"/>
        <v>0.4126344086</v>
      </c>
      <c r="Q299" s="121">
        <f t="shared" si="9"/>
        <v>0.6819852941</v>
      </c>
      <c r="R299" s="122">
        <f t="shared" si="10"/>
        <v>0.6408934708</v>
      </c>
      <c r="S299" s="120">
        <f t="shared" si="11"/>
        <v>0.6182707993</v>
      </c>
      <c r="T299" s="121">
        <f t="shared" si="12"/>
        <v>0.3507340946</v>
      </c>
      <c r="U299" s="122">
        <f t="shared" si="13"/>
        <v>0.4567699837</v>
      </c>
      <c r="V299" s="123">
        <f t="shared" si="14"/>
        <v>11</v>
      </c>
      <c r="W299" s="124">
        <f t="shared" si="15"/>
        <v>0.1286307054</v>
      </c>
      <c r="X299" s="125">
        <f t="shared" si="16"/>
        <v>1.414937759</v>
      </c>
      <c r="Y299" s="123">
        <f t="shared" si="17"/>
        <v>1.543568465</v>
      </c>
      <c r="Z299" s="124">
        <f t="shared" si="18"/>
        <v>1.253676471</v>
      </c>
      <c r="AA299" s="125">
        <f t="shared" si="19"/>
        <v>18.77419355</v>
      </c>
      <c r="AB299" s="126">
        <f t="shared" si="20"/>
        <v>0.5618556701</v>
      </c>
      <c r="AC299" s="118"/>
      <c r="AD299" s="118"/>
      <c r="AE299" s="118"/>
    </row>
    <row r="300">
      <c r="A300" s="67">
        <v>299.0</v>
      </c>
      <c r="B300" s="30" t="s">
        <v>317</v>
      </c>
      <c r="C300" s="57">
        <v>7.0</v>
      </c>
      <c r="D300" s="58">
        <v>34.0</v>
      </c>
      <c r="E300" s="31">
        <v>263.0</v>
      </c>
      <c r="F300" s="32">
        <v>235.0</v>
      </c>
      <c r="G300" s="5">
        <v>120.0</v>
      </c>
      <c r="H300" s="6">
        <v>258.0</v>
      </c>
      <c r="I300" s="104">
        <f t="shared" si="1"/>
        <v>0.1707317073</v>
      </c>
      <c r="J300" s="105">
        <f t="shared" si="2"/>
        <v>0.5281124498</v>
      </c>
      <c r="K300" s="106">
        <f t="shared" si="3"/>
        <v>0.3174603175</v>
      </c>
      <c r="L300" s="107">
        <f t="shared" si="4"/>
        <v>0.5009276438</v>
      </c>
      <c r="M300" s="108">
        <f t="shared" si="5"/>
        <v>0.3031026253</v>
      </c>
      <c r="N300" s="109">
        <f t="shared" si="6"/>
        <v>0.4372146119</v>
      </c>
      <c r="O300" s="119">
        <f t="shared" si="7"/>
        <v>0.4252998909</v>
      </c>
      <c r="P300" s="120">
        <f t="shared" si="8"/>
        <v>0.4489795918</v>
      </c>
      <c r="Q300" s="121">
        <f t="shared" si="9"/>
        <v>0.6324582339</v>
      </c>
      <c r="R300" s="122">
        <f t="shared" si="10"/>
        <v>0.5947488584</v>
      </c>
      <c r="S300" s="120">
        <f t="shared" si="11"/>
        <v>0.5757906216</v>
      </c>
      <c r="T300" s="121">
        <f t="shared" si="12"/>
        <v>0.3947655398</v>
      </c>
      <c r="U300" s="122">
        <f t="shared" si="13"/>
        <v>0.4547437296</v>
      </c>
      <c r="V300" s="123">
        <f t="shared" si="14"/>
        <v>12.14634146</v>
      </c>
      <c r="W300" s="124">
        <f t="shared" si="15"/>
        <v>0.1084656085</v>
      </c>
      <c r="X300" s="125">
        <f t="shared" si="16"/>
        <v>1.317460317</v>
      </c>
      <c r="Y300" s="123">
        <f t="shared" si="17"/>
        <v>1.425925926</v>
      </c>
      <c r="Z300" s="124">
        <f t="shared" si="18"/>
        <v>1.188544153</v>
      </c>
      <c r="AA300" s="125">
        <f t="shared" si="19"/>
        <v>21.36585366</v>
      </c>
      <c r="AB300" s="126">
        <f t="shared" si="20"/>
        <v>0.5627853881</v>
      </c>
      <c r="AC300" s="118"/>
      <c r="AD300" s="118"/>
      <c r="AE300" s="118"/>
    </row>
    <row r="301">
      <c r="A301" s="67">
        <v>300.0</v>
      </c>
      <c r="B301" s="30" t="s">
        <v>318</v>
      </c>
      <c r="C301" s="57">
        <v>4.0</v>
      </c>
      <c r="D301" s="58">
        <v>10.0</v>
      </c>
      <c r="E301" s="31">
        <v>24.0</v>
      </c>
      <c r="F301" s="32">
        <v>21.0</v>
      </c>
      <c r="G301" s="5">
        <v>14.0</v>
      </c>
      <c r="H301" s="6">
        <v>56.0</v>
      </c>
      <c r="I301" s="104">
        <f t="shared" si="1"/>
        <v>0.2857142857</v>
      </c>
      <c r="J301" s="105">
        <f t="shared" si="2"/>
        <v>0.5333333333</v>
      </c>
      <c r="K301" s="106">
        <f t="shared" si="3"/>
        <v>0.2</v>
      </c>
      <c r="L301" s="107">
        <f t="shared" si="4"/>
        <v>0.4745762712</v>
      </c>
      <c r="M301" s="108">
        <f t="shared" si="5"/>
        <v>0.2142857143</v>
      </c>
      <c r="N301" s="109">
        <f t="shared" si="6"/>
        <v>0.3304347826</v>
      </c>
      <c r="O301" s="119">
        <f t="shared" si="7"/>
        <v>0.3255813953</v>
      </c>
      <c r="P301" s="120">
        <f t="shared" si="8"/>
        <v>0.4237288136</v>
      </c>
      <c r="Q301" s="121">
        <f t="shared" si="9"/>
        <v>0.7142857143</v>
      </c>
      <c r="R301" s="122">
        <f t="shared" si="10"/>
        <v>0.6956521739</v>
      </c>
      <c r="S301" s="120">
        <f t="shared" si="11"/>
        <v>0.6511627907</v>
      </c>
      <c r="T301" s="121">
        <f t="shared" si="12"/>
        <v>0.3023255814</v>
      </c>
      <c r="U301" s="122">
        <f t="shared" si="13"/>
        <v>0.3720930233</v>
      </c>
      <c r="V301" s="123">
        <f t="shared" si="14"/>
        <v>3.214285714</v>
      </c>
      <c r="W301" s="124">
        <f t="shared" si="15"/>
        <v>0.2</v>
      </c>
      <c r="X301" s="125">
        <f t="shared" si="16"/>
        <v>0.6428571429</v>
      </c>
      <c r="Y301" s="123">
        <f t="shared" si="17"/>
        <v>0.8428571429</v>
      </c>
      <c r="Z301" s="124">
        <f t="shared" si="18"/>
        <v>0.5357142857</v>
      </c>
      <c r="AA301" s="125">
        <f t="shared" si="19"/>
        <v>8.214285714</v>
      </c>
      <c r="AB301" s="126">
        <f t="shared" si="20"/>
        <v>0.6695652174</v>
      </c>
      <c r="AC301" s="118"/>
      <c r="AD301" s="118"/>
      <c r="AE301" s="118"/>
    </row>
    <row r="302">
      <c r="A302" s="67">
        <v>301.0</v>
      </c>
      <c r="B302" s="30" t="s">
        <v>319</v>
      </c>
      <c r="C302" s="57">
        <v>13.0</v>
      </c>
      <c r="D302" s="58">
        <v>44.0</v>
      </c>
      <c r="E302" s="31">
        <v>287.0</v>
      </c>
      <c r="F302" s="32">
        <v>215.0</v>
      </c>
      <c r="G302" s="5">
        <v>138.0</v>
      </c>
      <c r="H302" s="6">
        <v>318.0</v>
      </c>
      <c r="I302" s="104">
        <f t="shared" si="1"/>
        <v>0.2280701754</v>
      </c>
      <c r="J302" s="105">
        <f t="shared" si="2"/>
        <v>0.5717131474</v>
      </c>
      <c r="K302" s="106">
        <f t="shared" si="3"/>
        <v>0.3026315789</v>
      </c>
      <c r="L302" s="107">
        <f t="shared" si="4"/>
        <v>0.5366726297</v>
      </c>
      <c r="M302" s="108">
        <f t="shared" si="5"/>
        <v>0.2943469786</v>
      </c>
      <c r="N302" s="109">
        <f t="shared" si="6"/>
        <v>0.4436325678</v>
      </c>
      <c r="O302" s="119">
        <f t="shared" si="7"/>
        <v>0.4315270936</v>
      </c>
      <c r="P302" s="120">
        <f t="shared" si="8"/>
        <v>0.4078711986</v>
      </c>
      <c r="Q302" s="121">
        <f t="shared" si="9"/>
        <v>0.6452241715</v>
      </c>
      <c r="R302" s="122">
        <f t="shared" si="10"/>
        <v>0.6315240084</v>
      </c>
      <c r="S302" s="120">
        <f t="shared" si="11"/>
        <v>0.6088669951</v>
      </c>
      <c r="T302" s="121">
        <f t="shared" si="12"/>
        <v>0.360591133</v>
      </c>
      <c r="U302" s="122">
        <f t="shared" si="13"/>
        <v>0.4620689655</v>
      </c>
      <c r="V302" s="123">
        <f t="shared" si="14"/>
        <v>8.807017544</v>
      </c>
      <c r="W302" s="124">
        <f t="shared" si="15"/>
        <v>0.125</v>
      </c>
      <c r="X302" s="125">
        <f t="shared" si="16"/>
        <v>1.100877193</v>
      </c>
      <c r="Y302" s="123">
        <f t="shared" si="17"/>
        <v>1.225877193</v>
      </c>
      <c r="Z302" s="124">
        <f t="shared" si="18"/>
        <v>0.9785575049</v>
      </c>
      <c r="AA302" s="125">
        <f t="shared" si="19"/>
        <v>16.80701754</v>
      </c>
      <c r="AB302" s="126">
        <f t="shared" si="20"/>
        <v>0.5563674322</v>
      </c>
      <c r="AC302" s="118"/>
      <c r="AD302" s="118"/>
      <c r="AE302" s="118"/>
    </row>
    <row r="303">
      <c r="A303" s="67">
        <v>302.0</v>
      </c>
      <c r="B303" s="30" t="s">
        <v>320</v>
      </c>
      <c r="C303" s="57">
        <v>4.0</v>
      </c>
      <c r="D303" s="58">
        <v>8.0</v>
      </c>
      <c r="E303" s="31">
        <v>23.0</v>
      </c>
      <c r="F303" s="32">
        <v>53.0</v>
      </c>
      <c r="G303" s="5">
        <v>25.0</v>
      </c>
      <c r="H303" s="6">
        <v>50.0</v>
      </c>
      <c r="I303" s="104">
        <f t="shared" si="1"/>
        <v>0.3333333333</v>
      </c>
      <c r="J303" s="105">
        <f t="shared" si="2"/>
        <v>0.3026315789</v>
      </c>
      <c r="K303" s="106">
        <f t="shared" si="3"/>
        <v>0.3333333333</v>
      </c>
      <c r="L303" s="107">
        <f t="shared" si="4"/>
        <v>0.3068181818</v>
      </c>
      <c r="M303" s="108">
        <f t="shared" si="5"/>
        <v>0.3333333333</v>
      </c>
      <c r="N303" s="109">
        <f t="shared" si="6"/>
        <v>0.3178807947</v>
      </c>
      <c r="O303" s="119">
        <f t="shared" si="7"/>
        <v>0.3190184049</v>
      </c>
      <c r="P303" s="120">
        <f t="shared" si="8"/>
        <v>0.6477272727</v>
      </c>
      <c r="Q303" s="121">
        <f t="shared" si="9"/>
        <v>0.6206896552</v>
      </c>
      <c r="R303" s="122">
        <f t="shared" si="10"/>
        <v>0.4834437086</v>
      </c>
      <c r="S303" s="120">
        <f t="shared" si="11"/>
        <v>0.472392638</v>
      </c>
      <c r="T303" s="121">
        <f t="shared" si="12"/>
        <v>0.5030674847</v>
      </c>
      <c r="U303" s="122">
        <f t="shared" si="13"/>
        <v>0.3435582822</v>
      </c>
      <c r="V303" s="123">
        <f t="shared" si="14"/>
        <v>6.333333333</v>
      </c>
      <c r="W303" s="124">
        <f t="shared" si="15"/>
        <v>0.16</v>
      </c>
      <c r="X303" s="125">
        <f t="shared" si="16"/>
        <v>1.013333333</v>
      </c>
      <c r="Y303" s="123">
        <f t="shared" si="17"/>
        <v>1.173333333</v>
      </c>
      <c r="Z303" s="124">
        <f t="shared" si="18"/>
        <v>0.8735632184</v>
      </c>
      <c r="AA303" s="125">
        <f t="shared" si="19"/>
        <v>12.58333333</v>
      </c>
      <c r="AB303" s="126">
        <f t="shared" si="20"/>
        <v>0.6821192053</v>
      </c>
      <c r="AC303" s="118"/>
      <c r="AD303" s="118"/>
      <c r="AE303" s="118"/>
    </row>
    <row r="304">
      <c r="A304" s="67">
        <v>303.0</v>
      </c>
      <c r="B304" s="30" t="s">
        <v>321</v>
      </c>
      <c r="C304" s="57">
        <v>4.0</v>
      </c>
      <c r="D304" s="58">
        <v>14.0</v>
      </c>
      <c r="E304" s="31">
        <v>161.0</v>
      </c>
      <c r="F304" s="32">
        <v>172.0</v>
      </c>
      <c r="G304" s="5">
        <v>62.0</v>
      </c>
      <c r="H304" s="6">
        <v>201.0</v>
      </c>
      <c r="I304" s="104">
        <f t="shared" si="1"/>
        <v>0.2222222222</v>
      </c>
      <c r="J304" s="105">
        <f t="shared" si="2"/>
        <v>0.4834834835</v>
      </c>
      <c r="K304" s="106">
        <f t="shared" si="3"/>
        <v>0.2357414449</v>
      </c>
      <c r="L304" s="107">
        <f t="shared" si="4"/>
        <v>0.4700854701</v>
      </c>
      <c r="M304" s="108">
        <f t="shared" si="5"/>
        <v>0.2348754448</v>
      </c>
      <c r="N304" s="109">
        <f t="shared" si="6"/>
        <v>0.3741610738</v>
      </c>
      <c r="O304" s="119">
        <f t="shared" si="7"/>
        <v>0.3697068404</v>
      </c>
      <c r="P304" s="120">
        <f t="shared" si="8"/>
        <v>0.5014245014</v>
      </c>
      <c r="Q304" s="121">
        <f t="shared" si="9"/>
        <v>0.7295373665</v>
      </c>
      <c r="R304" s="122">
        <f t="shared" si="10"/>
        <v>0.6073825503</v>
      </c>
      <c r="S304" s="120">
        <f t="shared" si="11"/>
        <v>0.5960912052</v>
      </c>
      <c r="T304" s="121">
        <f t="shared" si="12"/>
        <v>0.3876221498</v>
      </c>
      <c r="U304" s="122">
        <f t="shared" si="13"/>
        <v>0.3859934853</v>
      </c>
      <c r="V304" s="123">
        <f t="shared" si="14"/>
        <v>18.5</v>
      </c>
      <c r="W304" s="124">
        <f t="shared" si="15"/>
        <v>0.06844106464</v>
      </c>
      <c r="X304" s="125">
        <f t="shared" si="16"/>
        <v>1.266159696</v>
      </c>
      <c r="Y304" s="123">
        <f t="shared" si="17"/>
        <v>1.33460076</v>
      </c>
      <c r="Z304" s="124">
        <f t="shared" si="18"/>
        <v>1.185053381</v>
      </c>
      <c r="AA304" s="125">
        <f t="shared" si="19"/>
        <v>33.11111111</v>
      </c>
      <c r="AB304" s="126">
        <f t="shared" si="20"/>
        <v>0.6258389262</v>
      </c>
      <c r="AC304" s="118"/>
      <c r="AD304" s="118"/>
      <c r="AE304" s="118"/>
    </row>
    <row r="305">
      <c r="A305" s="67">
        <v>304.0</v>
      </c>
      <c r="B305" s="30" t="s">
        <v>322</v>
      </c>
      <c r="C305" s="57">
        <v>0.0</v>
      </c>
      <c r="D305" s="58">
        <v>10.0</v>
      </c>
      <c r="E305" s="31">
        <v>66.0</v>
      </c>
      <c r="F305" s="32">
        <v>76.0</v>
      </c>
      <c r="G305" s="5">
        <v>52.0</v>
      </c>
      <c r="H305" s="6">
        <v>119.0</v>
      </c>
      <c r="I305" s="104">
        <f t="shared" si="1"/>
        <v>0</v>
      </c>
      <c r="J305" s="105">
        <f t="shared" si="2"/>
        <v>0.4647887324</v>
      </c>
      <c r="K305" s="106">
        <f t="shared" si="3"/>
        <v>0.3040935673</v>
      </c>
      <c r="L305" s="107">
        <f t="shared" si="4"/>
        <v>0.4342105263</v>
      </c>
      <c r="M305" s="108">
        <f t="shared" si="5"/>
        <v>0.2872928177</v>
      </c>
      <c r="N305" s="109">
        <f t="shared" si="6"/>
        <v>0.3769968051</v>
      </c>
      <c r="O305" s="119">
        <f t="shared" si="7"/>
        <v>0.3653250774</v>
      </c>
      <c r="P305" s="120">
        <f t="shared" si="8"/>
        <v>0.5</v>
      </c>
      <c r="Q305" s="121">
        <f t="shared" si="9"/>
        <v>0.6574585635</v>
      </c>
      <c r="R305" s="122">
        <f t="shared" si="10"/>
        <v>0.5910543131</v>
      </c>
      <c r="S305" s="120">
        <f t="shared" si="11"/>
        <v>0.572755418</v>
      </c>
      <c r="T305" s="121">
        <f t="shared" si="12"/>
        <v>0.3962848297</v>
      </c>
      <c r="U305" s="122">
        <f t="shared" si="13"/>
        <v>0.3962848297</v>
      </c>
      <c r="V305" s="123">
        <f t="shared" si="14"/>
        <v>14.2</v>
      </c>
      <c r="W305" s="124">
        <f t="shared" si="15"/>
        <v>0.05847953216</v>
      </c>
      <c r="X305" s="125">
        <f t="shared" si="16"/>
        <v>0.8304093567</v>
      </c>
      <c r="Y305" s="123">
        <f t="shared" si="17"/>
        <v>0.8888888889</v>
      </c>
      <c r="Z305" s="124">
        <f t="shared" si="18"/>
        <v>0.7845303867</v>
      </c>
      <c r="AA305" s="125">
        <f t="shared" si="19"/>
        <v>31.3</v>
      </c>
      <c r="AB305" s="126">
        <f t="shared" si="20"/>
        <v>0.6230031949</v>
      </c>
      <c r="AC305" s="118"/>
      <c r="AD305" s="118"/>
      <c r="AE305" s="118"/>
    </row>
    <row r="306">
      <c r="A306" s="67">
        <v>305.0</v>
      </c>
      <c r="B306" s="30" t="s">
        <v>323</v>
      </c>
      <c r="C306" s="57">
        <v>18.0</v>
      </c>
      <c r="D306" s="58">
        <v>39.0</v>
      </c>
      <c r="E306" s="31">
        <v>234.0</v>
      </c>
      <c r="F306" s="32">
        <v>175.0</v>
      </c>
      <c r="G306" s="5">
        <v>152.0</v>
      </c>
      <c r="H306" s="6">
        <v>266.0</v>
      </c>
      <c r="I306" s="104">
        <f t="shared" si="1"/>
        <v>0.3157894737</v>
      </c>
      <c r="J306" s="105">
        <f t="shared" si="2"/>
        <v>0.5721271394</v>
      </c>
      <c r="K306" s="106">
        <f t="shared" si="3"/>
        <v>0.3636363636</v>
      </c>
      <c r="L306" s="107">
        <f t="shared" si="4"/>
        <v>0.5407725322</v>
      </c>
      <c r="M306" s="108">
        <f t="shared" si="5"/>
        <v>0.3578947368</v>
      </c>
      <c r="N306" s="109">
        <f t="shared" si="6"/>
        <v>0.4667472793</v>
      </c>
      <c r="O306" s="119">
        <f t="shared" si="7"/>
        <v>0.4570135747</v>
      </c>
      <c r="P306" s="120">
        <f t="shared" si="8"/>
        <v>0.4141630901</v>
      </c>
      <c r="Q306" s="121">
        <f t="shared" si="9"/>
        <v>0.5978947368</v>
      </c>
      <c r="R306" s="122">
        <f t="shared" si="10"/>
        <v>0.6045949214</v>
      </c>
      <c r="S306" s="120">
        <f t="shared" si="11"/>
        <v>0.5859728507</v>
      </c>
      <c r="T306" s="121">
        <f t="shared" si="12"/>
        <v>0.3902714932</v>
      </c>
      <c r="U306" s="122">
        <f t="shared" si="13"/>
        <v>0.4807692308</v>
      </c>
      <c r="V306" s="123">
        <f t="shared" si="14"/>
        <v>7.175438596</v>
      </c>
      <c r="W306" s="124">
        <f t="shared" si="15"/>
        <v>0.1363636364</v>
      </c>
      <c r="X306" s="125">
        <f t="shared" si="16"/>
        <v>0.9784688995</v>
      </c>
      <c r="Y306" s="123">
        <f t="shared" si="17"/>
        <v>1.114832536</v>
      </c>
      <c r="Z306" s="124">
        <f t="shared" si="18"/>
        <v>0.8610526316</v>
      </c>
      <c r="AA306" s="125">
        <f t="shared" si="19"/>
        <v>14.50877193</v>
      </c>
      <c r="AB306" s="126">
        <f t="shared" si="20"/>
        <v>0.5332527207</v>
      </c>
      <c r="AC306" s="118"/>
      <c r="AD306" s="118"/>
      <c r="AE306" s="118"/>
    </row>
    <row r="307">
      <c r="A307" s="67">
        <v>306.0</v>
      </c>
      <c r="B307" s="30" t="s">
        <v>324</v>
      </c>
      <c r="C307" s="57">
        <v>10.0</v>
      </c>
      <c r="D307" s="58">
        <v>43.0</v>
      </c>
      <c r="E307" s="31">
        <v>121.0</v>
      </c>
      <c r="F307" s="32">
        <v>115.0</v>
      </c>
      <c r="G307" s="5">
        <v>55.0</v>
      </c>
      <c r="H307" s="6">
        <v>190.0</v>
      </c>
      <c r="I307" s="104">
        <f t="shared" si="1"/>
        <v>0.1886792453</v>
      </c>
      <c r="J307" s="105">
        <f t="shared" si="2"/>
        <v>0.5127118644</v>
      </c>
      <c r="K307" s="106">
        <f t="shared" si="3"/>
        <v>0.2244897959</v>
      </c>
      <c r="L307" s="107">
        <f t="shared" si="4"/>
        <v>0.4532871972</v>
      </c>
      <c r="M307" s="108">
        <f t="shared" si="5"/>
        <v>0.2181208054</v>
      </c>
      <c r="N307" s="109">
        <f t="shared" si="6"/>
        <v>0.3659043659</v>
      </c>
      <c r="O307" s="119">
        <f t="shared" si="7"/>
        <v>0.3483146067</v>
      </c>
      <c r="P307" s="120">
        <f t="shared" si="8"/>
        <v>0.4325259516</v>
      </c>
      <c r="Q307" s="121">
        <f t="shared" si="9"/>
        <v>0.6711409396</v>
      </c>
      <c r="R307" s="122">
        <f t="shared" si="10"/>
        <v>0.6465696466</v>
      </c>
      <c r="S307" s="120">
        <f t="shared" si="11"/>
        <v>0.6011235955</v>
      </c>
      <c r="T307" s="121">
        <f t="shared" si="12"/>
        <v>0.3370786517</v>
      </c>
      <c r="U307" s="122">
        <f t="shared" si="13"/>
        <v>0.4101123596</v>
      </c>
      <c r="V307" s="123">
        <f t="shared" si="14"/>
        <v>4.452830189</v>
      </c>
      <c r="W307" s="124">
        <f t="shared" si="15"/>
        <v>0.2163265306</v>
      </c>
      <c r="X307" s="125">
        <f t="shared" si="16"/>
        <v>0.9632653061</v>
      </c>
      <c r="Y307" s="123">
        <f t="shared" si="17"/>
        <v>1.179591837</v>
      </c>
      <c r="Z307" s="124">
        <f t="shared" si="18"/>
        <v>0.7919463087</v>
      </c>
      <c r="AA307" s="125">
        <f t="shared" si="19"/>
        <v>9.075471698</v>
      </c>
      <c r="AB307" s="126">
        <f t="shared" si="20"/>
        <v>0.6340956341</v>
      </c>
      <c r="AC307" s="118"/>
      <c r="AD307" s="118"/>
      <c r="AE307" s="118"/>
    </row>
    <row r="308">
      <c r="A308" s="67">
        <v>307.0</v>
      </c>
      <c r="B308" s="30" t="s">
        <v>325</v>
      </c>
      <c r="C308" s="57">
        <v>1.0</v>
      </c>
      <c r="D308" s="58">
        <v>15.0</v>
      </c>
      <c r="E308" s="31">
        <v>57.0</v>
      </c>
      <c r="F308" s="32">
        <v>48.0</v>
      </c>
      <c r="G308" s="5">
        <v>20.0</v>
      </c>
      <c r="H308" s="6">
        <v>84.0</v>
      </c>
      <c r="I308" s="104">
        <f t="shared" si="1"/>
        <v>0.0625</v>
      </c>
      <c r="J308" s="105">
        <f t="shared" si="2"/>
        <v>0.5428571429</v>
      </c>
      <c r="K308" s="106">
        <f t="shared" si="3"/>
        <v>0.1923076923</v>
      </c>
      <c r="L308" s="107">
        <f t="shared" si="4"/>
        <v>0.479338843</v>
      </c>
      <c r="M308" s="108">
        <f t="shared" si="5"/>
        <v>0.175</v>
      </c>
      <c r="N308" s="109">
        <f t="shared" si="6"/>
        <v>0.3684210526</v>
      </c>
      <c r="O308" s="119">
        <f t="shared" si="7"/>
        <v>0.3466666667</v>
      </c>
      <c r="P308" s="120">
        <f t="shared" si="8"/>
        <v>0.4049586777</v>
      </c>
      <c r="Q308" s="121">
        <f t="shared" si="9"/>
        <v>0.7083333333</v>
      </c>
      <c r="R308" s="122">
        <f t="shared" si="10"/>
        <v>0.6746411483</v>
      </c>
      <c r="S308" s="120">
        <f t="shared" si="11"/>
        <v>0.6311111111</v>
      </c>
      <c r="T308" s="121">
        <f t="shared" si="12"/>
        <v>0.3066666667</v>
      </c>
      <c r="U308" s="122">
        <f t="shared" si="13"/>
        <v>0.4088888889</v>
      </c>
      <c r="V308" s="123">
        <f t="shared" si="14"/>
        <v>6.5625</v>
      </c>
      <c r="W308" s="124">
        <f t="shared" si="15"/>
        <v>0.1538461538</v>
      </c>
      <c r="X308" s="125">
        <f t="shared" si="16"/>
        <v>1.009615385</v>
      </c>
      <c r="Y308" s="123">
        <f t="shared" si="17"/>
        <v>1.163461538</v>
      </c>
      <c r="Z308" s="124">
        <f t="shared" si="18"/>
        <v>0.875</v>
      </c>
      <c r="AA308" s="125">
        <f t="shared" si="19"/>
        <v>13.0625</v>
      </c>
      <c r="AB308" s="126">
        <f t="shared" si="20"/>
        <v>0.6315789474</v>
      </c>
      <c r="AC308" s="118"/>
      <c r="AD308" s="118"/>
      <c r="AE308" s="118"/>
    </row>
    <row r="309">
      <c r="A309" s="67">
        <v>308.0</v>
      </c>
      <c r="B309" s="30" t="s">
        <v>326</v>
      </c>
      <c r="C309" s="57" t="s">
        <v>366</v>
      </c>
      <c r="D309" s="58" t="s">
        <v>366</v>
      </c>
      <c r="E309" s="31">
        <v>29.0</v>
      </c>
      <c r="F309" s="32">
        <v>48.0</v>
      </c>
      <c r="G309" s="5">
        <v>12.0</v>
      </c>
      <c r="H309" s="6">
        <v>47.0</v>
      </c>
      <c r="I309" s="104" t="str">
        <f t="shared" si="1"/>
        <v>#VALUE!</v>
      </c>
      <c r="J309" s="105">
        <f t="shared" si="2"/>
        <v>0.3766233766</v>
      </c>
      <c r="K309" s="106">
        <f t="shared" si="3"/>
        <v>0.2033898305</v>
      </c>
      <c r="L309" s="107" t="str">
        <f t="shared" si="4"/>
        <v>#VALUE!</v>
      </c>
      <c r="M309" s="108" t="str">
        <f t="shared" si="5"/>
        <v>#VALUE!</v>
      </c>
      <c r="N309" s="109">
        <f t="shared" si="6"/>
        <v>0.3014705882</v>
      </c>
      <c r="O309" s="119" t="str">
        <f t="shared" si="7"/>
        <v>#VALUE!</v>
      </c>
      <c r="P309" s="120" t="str">
        <f t="shared" si="8"/>
        <v>#VALUE!</v>
      </c>
      <c r="Q309" s="121" t="str">
        <f t="shared" si="9"/>
        <v>#VALUE!</v>
      </c>
      <c r="R309" s="122">
        <f t="shared" si="10"/>
        <v>0.5588235294</v>
      </c>
      <c r="S309" s="120" t="str">
        <f t="shared" si="11"/>
        <v>#VALUE!</v>
      </c>
      <c r="T309" s="121" t="str">
        <f t="shared" si="12"/>
        <v>#VALUE!</v>
      </c>
      <c r="U309" s="122" t="str">
        <f t="shared" si="13"/>
        <v>#VALUE!</v>
      </c>
      <c r="V309" s="123" t="str">
        <f t="shared" si="14"/>
        <v>#VALUE!</v>
      </c>
      <c r="W309" s="124" t="str">
        <f t="shared" si="15"/>
        <v>#VALUE!</v>
      </c>
      <c r="X309" s="125">
        <f t="shared" si="16"/>
        <v>1.305084746</v>
      </c>
      <c r="Y309" s="123" t="str">
        <f t="shared" si="17"/>
        <v>#VALUE!</v>
      </c>
      <c r="Z309" s="124" t="str">
        <f t="shared" si="18"/>
        <v>#VALUE!</v>
      </c>
      <c r="AA309" s="125" t="str">
        <f t="shared" si="19"/>
        <v>#VALUE!</v>
      </c>
      <c r="AB309" s="126">
        <f t="shared" si="20"/>
        <v>0.6985294118</v>
      </c>
      <c r="AC309" s="118"/>
      <c r="AD309" s="118"/>
      <c r="AE309" s="118"/>
    </row>
    <row r="310">
      <c r="A310" s="67">
        <v>309.0</v>
      </c>
      <c r="B310" s="30" t="s">
        <v>327</v>
      </c>
      <c r="C310" s="57">
        <v>2.0</v>
      </c>
      <c r="D310" s="58">
        <v>20.0</v>
      </c>
      <c r="E310" s="31">
        <v>107.0</v>
      </c>
      <c r="F310" s="32">
        <v>86.0</v>
      </c>
      <c r="G310" s="5">
        <v>43.0</v>
      </c>
      <c r="H310" s="6">
        <v>119.0</v>
      </c>
      <c r="I310" s="104">
        <f t="shared" si="1"/>
        <v>0.09090909091</v>
      </c>
      <c r="J310" s="105">
        <f t="shared" si="2"/>
        <v>0.5544041451</v>
      </c>
      <c r="K310" s="106">
        <f t="shared" si="3"/>
        <v>0.2654320988</v>
      </c>
      <c r="L310" s="107">
        <f t="shared" si="4"/>
        <v>0.5069767442</v>
      </c>
      <c r="M310" s="108">
        <f t="shared" si="5"/>
        <v>0.2445652174</v>
      </c>
      <c r="N310" s="109">
        <f t="shared" si="6"/>
        <v>0.4225352113</v>
      </c>
      <c r="O310" s="119">
        <f t="shared" si="7"/>
        <v>0.4031830239</v>
      </c>
      <c r="P310" s="120">
        <f t="shared" si="8"/>
        <v>0.4093023256</v>
      </c>
      <c r="Q310" s="121">
        <f t="shared" si="9"/>
        <v>0.6576086957</v>
      </c>
      <c r="R310" s="122">
        <f t="shared" si="10"/>
        <v>0.6366197183</v>
      </c>
      <c r="S310" s="120">
        <f t="shared" si="11"/>
        <v>0.6047745358</v>
      </c>
      <c r="T310" s="121">
        <f t="shared" si="12"/>
        <v>0.3474801061</v>
      </c>
      <c r="U310" s="122">
        <f t="shared" si="13"/>
        <v>0.450928382</v>
      </c>
      <c r="V310" s="123">
        <f t="shared" si="14"/>
        <v>8.772727273</v>
      </c>
      <c r="W310" s="124">
        <f t="shared" si="15"/>
        <v>0.1358024691</v>
      </c>
      <c r="X310" s="125">
        <f t="shared" si="16"/>
        <v>1.191358025</v>
      </c>
      <c r="Y310" s="123">
        <f t="shared" si="17"/>
        <v>1.327160494</v>
      </c>
      <c r="Z310" s="124">
        <f t="shared" si="18"/>
        <v>1.048913043</v>
      </c>
      <c r="AA310" s="125">
        <f t="shared" si="19"/>
        <v>16.13636364</v>
      </c>
      <c r="AB310" s="126">
        <f t="shared" si="20"/>
        <v>0.5774647887</v>
      </c>
      <c r="AC310" s="118"/>
      <c r="AD310" s="118"/>
      <c r="AE310" s="118"/>
    </row>
    <row r="311">
      <c r="A311" s="67">
        <v>310.0</v>
      </c>
      <c r="B311" s="30" t="s">
        <v>328</v>
      </c>
      <c r="C311" s="57">
        <v>6.0</v>
      </c>
      <c r="D311" s="58">
        <v>37.0</v>
      </c>
      <c r="E311" s="31">
        <v>289.0</v>
      </c>
      <c r="F311" s="32">
        <v>208.0</v>
      </c>
      <c r="G311" s="5">
        <v>86.0</v>
      </c>
      <c r="H311" s="6">
        <v>250.0</v>
      </c>
      <c r="I311" s="104">
        <f t="shared" si="1"/>
        <v>0.1395348837</v>
      </c>
      <c r="J311" s="105">
        <f t="shared" si="2"/>
        <v>0.5814889336</v>
      </c>
      <c r="K311" s="106">
        <f t="shared" si="3"/>
        <v>0.255952381</v>
      </c>
      <c r="L311" s="107">
        <f t="shared" si="4"/>
        <v>0.5462962963</v>
      </c>
      <c r="M311" s="108">
        <f t="shared" si="5"/>
        <v>0.2427440633</v>
      </c>
      <c r="N311" s="109">
        <f t="shared" si="6"/>
        <v>0.450180072</v>
      </c>
      <c r="O311" s="119">
        <f t="shared" si="7"/>
        <v>0.4349315068</v>
      </c>
      <c r="P311" s="120">
        <f t="shared" si="8"/>
        <v>0.3962962963</v>
      </c>
      <c r="Q311" s="121">
        <f t="shared" si="9"/>
        <v>0.6754617414</v>
      </c>
      <c r="R311" s="122">
        <f t="shared" si="10"/>
        <v>0.6470588235</v>
      </c>
      <c r="S311" s="120">
        <f t="shared" si="11"/>
        <v>0.6221461187</v>
      </c>
      <c r="T311" s="121">
        <f t="shared" si="12"/>
        <v>0.3424657534</v>
      </c>
      <c r="U311" s="122">
        <f t="shared" si="13"/>
        <v>0.4703196347</v>
      </c>
      <c r="V311" s="123">
        <f t="shared" si="14"/>
        <v>11.55813953</v>
      </c>
      <c r="W311" s="124">
        <f t="shared" si="15"/>
        <v>0.1279761905</v>
      </c>
      <c r="X311" s="125">
        <f t="shared" si="16"/>
        <v>1.479166667</v>
      </c>
      <c r="Y311" s="123">
        <f t="shared" si="17"/>
        <v>1.607142857</v>
      </c>
      <c r="Z311" s="124">
        <f t="shared" si="18"/>
        <v>1.311345646</v>
      </c>
      <c r="AA311" s="125">
        <f t="shared" si="19"/>
        <v>19.37209302</v>
      </c>
      <c r="AB311" s="126">
        <f t="shared" si="20"/>
        <v>0.549819928</v>
      </c>
      <c r="AC311" s="118"/>
      <c r="AD311" s="118"/>
      <c r="AE311" s="118"/>
    </row>
    <row r="312">
      <c r="A312" s="67">
        <v>311.0</v>
      </c>
      <c r="B312" s="30" t="s">
        <v>329</v>
      </c>
      <c r="C312" s="57">
        <v>4.0</v>
      </c>
      <c r="D312" s="58">
        <v>38.0</v>
      </c>
      <c r="E312" s="31">
        <v>70.0</v>
      </c>
      <c r="F312" s="32">
        <v>97.0</v>
      </c>
      <c r="G312" s="5">
        <v>27.0</v>
      </c>
      <c r="H312" s="6">
        <v>134.0</v>
      </c>
      <c r="I312" s="104">
        <f t="shared" si="1"/>
        <v>0.09523809524</v>
      </c>
      <c r="J312" s="105">
        <f t="shared" si="2"/>
        <v>0.4191616766</v>
      </c>
      <c r="K312" s="106">
        <f t="shared" si="3"/>
        <v>0.1677018634</v>
      </c>
      <c r="L312" s="107">
        <f t="shared" si="4"/>
        <v>0.3540669856</v>
      </c>
      <c r="M312" s="108">
        <f t="shared" si="5"/>
        <v>0.1527093596</v>
      </c>
      <c r="N312" s="109">
        <f t="shared" si="6"/>
        <v>0.2957317073</v>
      </c>
      <c r="O312" s="119">
        <f t="shared" si="7"/>
        <v>0.272972973</v>
      </c>
      <c r="P312" s="120">
        <f t="shared" si="8"/>
        <v>0.4832535885</v>
      </c>
      <c r="Q312" s="121">
        <f t="shared" si="9"/>
        <v>0.6798029557</v>
      </c>
      <c r="R312" s="122">
        <f t="shared" si="10"/>
        <v>0.6219512195</v>
      </c>
      <c r="S312" s="120">
        <f t="shared" si="11"/>
        <v>0.5621621622</v>
      </c>
      <c r="T312" s="121">
        <f t="shared" si="12"/>
        <v>0.3459459459</v>
      </c>
      <c r="U312" s="122">
        <f t="shared" si="13"/>
        <v>0.3648648649</v>
      </c>
      <c r="V312" s="123">
        <f t="shared" si="14"/>
        <v>3.976190476</v>
      </c>
      <c r="W312" s="124">
        <f t="shared" si="15"/>
        <v>0.2608695652</v>
      </c>
      <c r="X312" s="125">
        <f t="shared" si="16"/>
        <v>1.037267081</v>
      </c>
      <c r="Y312" s="123">
        <f t="shared" si="17"/>
        <v>1.298136646</v>
      </c>
      <c r="Z312" s="124">
        <f t="shared" si="18"/>
        <v>0.8226600985</v>
      </c>
      <c r="AA312" s="125">
        <f t="shared" si="19"/>
        <v>7.80952381</v>
      </c>
      <c r="AB312" s="126">
        <f t="shared" si="20"/>
        <v>0.7042682927</v>
      </c>
      <c r="AC312" s="118"/>
      <c r="AD312" s="118"/>
      <c r="AE312" s="118"/>
    </row>
    <row r="313">
      <c r="A313" s="67">
        <v>312.0</v>
      </c>
      <c r="B313" s="30" t="s">
        <v>330</v>
      </c>
      <c r="C313" s="57">
        <v>13.0</v>
      </c>
      <c r="D313" s="58">
        <v>60.0</v>
      </c>
      <c r="E313" s="31">
        <v>189.0</v>
      </c>
      <c r="F313" s="32">
        <v>136.0</v>
      </c>
      <c r="G313" s="5">
        <v>84.0</v>
      </c>
      <c r="H313" s="6">
        <v>253.0</v>
      </c>
      <c r="I313" s="104">
        <f t="shared" si="1"/>
        <v>0.1780821918</v>
      </c>
      <c r="J313" s="105">
        <f t="shared" si="2"/>
        <v>0.5815384615</v>
      </c>
      <c r="K313" s="106">
        <f t="shared" si="3"/>
        <v>0.2492581602</v>
      </c>
      <c r="L313" s="107">
        <f t="shared" si="4"/>
        <v>0.5075376884</v>
      </c>
      <c r="M313" s="108">
        <f t="shared" si="5"/>
        <v>0.2365853659</v>
      </c>
      <c r="N313" s="109">
        <f t="shared" si="6"/>
        <v>0.4123867069</v>
      </c>
      <c r="O313" s="119">
        <f t="shared" si="7"/>
        <v>0.3891156463</v>
      </c>
      <c r="P313" s="120">
        <f t="shared" si="8"/>
        <v>0.3743718593</v>
      </c>
      <c r="Q313" s="121">
        <f t="shared" si="9"/>
        <v>0.6487804878</v>
      </c>
      <c r="R313" s="122">
        <f t="shared" si="10"/>
        <v>0.667673716</v>
      </c>
      <c r="S313" s="120">
        <f t="shared" si="11"/>
        <v>0.619047619</v>
      </c>
      <c r="T313" s="121">
        <f t="shared" si="12"/>
        <v>0.3170068027</v>
      </c>
      <c r="U313" s="122">
        <f t="shared" si="13"/>
        <v>0.4530612245</v>
      </c>
      <c r="V313" s="123">
        <f t="shared" si="14"/>
        <v>4.452054795</v>
      </c>
      <c r="W313" s="124">
        <f t="shared" si="15"/>
        <v>0.2166172107</v>
      </c>
      <c r="X313" s="125">
        <f t="shared" si="16"/>
        <v>0.9643916914</v>
      </c>
      <c r="Y313" s="123">
        <f t="shared" si="17"/>
        <v>1.181008902</v>
      </c>
      <c r="Z313" s="124">
        <f t="shared" si="18"/>
        <v>0.7926829268</v>
      </c>
      <c r="AA313" s="125">
        <f t="shared" si="19"/>
        <v>9.068493151</v>
      </c>
      <c r="AB313" s="126">
        <f t="shared" si="20"/>
        <v>0.5876132931</v>
      </c>
      <c r="AC313" s="118"/>
      <c r="AD313" s="118"/>
      <c r="AE313" s="118"/>
    </row>
    <row r="314">
      <c r="A314" s="67">
        <v>313.0</v>
      </c>
      <c r="B314" s="30" t="s">
        <v>331</v>
      </c>
      <c r="C314" s="57">
        <v>12.0</v>
      </c>
      <c r="D314" s="58">
        <v>65.0</v>
      </c>
      <c r="E314" s="31">
        <v>170.0</v>
      </c>
      <c r="F314" s="32">
        <v>133.0</v>
      </c>
      <c r="G314" s="5">
        <v>64.0</v>
      </c>
      <c r="H314" s="6">
        <v>148.0</v>
      </c>
      <c r="I314" s="104">
        <f t="shared" si="1"/>
        <v>0.1558441558</v>
      </c>
      <c r="J314" s="105">
        <f t="shared" si="2"/>
        <v>0.5610561056</v>
      </c>
      <c r="K314" s="106">
        <f t="shared" si="3"/>
        <v>0.3018867925</v>
      </c>
      <c r="L314" s="107">
        <f t="shared" si="4"/>
        <v>0.4789473684</v>
      </c>
      <c r="M314" s="108">
        <f t="shared" si="5"/>
        <v>0.2629757785</v>
      </c>
      <c r="N314" s="109">
        <f t="shared" si="6"/>
        <v>0.454368932</v>
      </c>
      <c r="O314" s="119">
        <f t="shared" si="7"/>
        <v>0.4155405405</v>
      </c>
      <c r="P314" s="120">
        <f t="shared" si="8"/>
        <v>0.3815789474</v>
      </c>
      <c r="Q314" s="121">
        <f t="shared" si="9"/>
        <v>0.553633218</v>
      </c>
      <c r="R314" s="122">
        <f t="shared" si="10"/>
        <v>0.6174757282</v>
      </c>
      <c r="S314" s="120">
        <f t="shared" si="11"/>
        <v>0.5574324324</v>
      </c>
      <c r="T314" s="121">
        <f t="shared" si="12"/>
        <v>0.3530405405</v>
      </c>
      <c r="U314" s="122">
        <f t="shared" si="13"/>
        <v>0.5050675676</v>
      </c>
      <c r="V314" s="123">
        <f t="shared" si="14"/>
        <v>3.935064935</v>
      </c>
      <c r="W314" s="124">
        <f t="shared" si="15"/>
        <v>0.3632075472</v>
      </c>
      <c r="X314" s="125">
        <f t="shared" si="16"/>
        <v>1.429245283</v>
      </c>
      <c r="Y314" s="123">
        <f t="shared" si="17"/>
        <v>1.79245283</v>
      </c>
      <c r="Z314" s="124">
        <f t="shared" si="18"/>
        <v>1.048442907</v>
      </c>
      <c r="AA314" s="125">
        <f t="shared" si="19"/>
        <v>6.688311688</v>
      </c>
      <c r="AB314" s="126">
        <f t="shared" si="20"/>
        <v>0.545631068</v>
      </c>
      <c r="AC314" s="118"/>
      <c r="AD314" s="118"/>
      <c r="AE314" s="118"/>
    </row>
    <row r="315">
      <c r="A315" s="67">
        <v>314.0</v>
      </c>
      <c r="B315" s="30" t="s">
        <v>332</v>
      </c>
      <c r="C315" s="57">
        <v>19.0</v>
      </c>
      <c r="D315" s="58">
        <v>115.0</v>
      </c>
      <c r="E315" s="31">
        <v>231.0</v>
      </c>
      <c r="F315" s="32">
        <v>179.0</v>
      </c>
      <c r="G315" s="5">
        <v>61.0</v>
      </c>
      <c r="H315" s="6">
        <v>288.0</v>
      </c>
      <c r="I315" s="104">
        <f t="shared" si="1"/>
        <v>0.1417910448</v>
      </c>
      <c r="J315" s="105">
        <f t="shared" si="2"/>
        <v>0.5634146341</v>
      </c>
      <c r="K315" s="106">
        <f t="shared" si="3"/>
        <v>0.1747851003</v>
      </c>
      <c r="L315" s="107">
        <f t="shared" si="4"/>
        <v>0.4595588235</v>
      </c>
      <c r="M315" s="108">
        <f t="shared" si="5"/>
        <v>0.16563147</v>
      </c>
      <c r="N315" s="109">
        <f t="shared" si="6"/>
        <v>0.3847167325</v>
      </c>
      <c r="O315" s="119">
        <f t="shared" si="7"/>
        <v>0.3482642777</v>
      </c>
      <c r="P315" s="120">
        <f t="shared" si="8"/>
        <v>0.3639705882</v>
      </c>
      <c r="Q315" s="121">
        <f t="shared" si="9"/>
        <v>0.635610766</v>
      </c>
      <c r="R315" s="122">
        <f t="shared" si="10"/>
        <v>0.6837944664</v>
      </c>
      <c r="S315" s="120">
        <f t="shared" si="11"/>
        <v>0.6024636058</v>
      </c>
      <c r="T315" s="121">
        <f t="shared" si="12"/>
        <v>0.2900335946</v>
      </c>
      <c r="U315" s="122">
        <f t="shared" si="13"/>
        <v>0.4557670773</v>
      </c>
      <c r="V315" s="123">
        <f t="shared" si="14"/>
        <v>3.059701493</v>
      </c>
      <c r="W315" s="124">
        <f t="shared" si="15"/>
        <v>0.3839541547</v>
      </c>
      <c r="X315" s="125">
        <f t="shared" si="16"/>
        <v>1.1747851</v>
      </c>
      <c r="Y315" s="123">
        <f t="shared" si="17"/>
        <v>1.558739255</v>
      </c>
      <c r="Z315" s="124">
        <f t="shared" si="18"/>
        <v>0.8488612836</v>
      </c>
      <c r="AA315" s="125">
        <f t="shared" si="19"/>
        <v>5.664179104</v>
      </c>
      <c r="AB315" s="126">
        <f t="shared" si="20"/>
        <v>0.6152832675</v>
      </c>
      <c r="AC315" s="118"/>
      <c r="AD315" s="118"/>
      <c r="AE315" s="118"/>
    </row>
    <row r="316">
      <c r="A316" s="67">
        <v>315.0</v>
      </c>
      <c r="B316" s="30" t="s">
        <v>333</v>
      </c>
      <c r="C316" s="57">
        <v>14.0</v>
      </c>
      <c r="D316" s="58">
        <v>40.0</v>
      </c>
      <c r="E316" s="31">
        <v>226.0</v>
      </c>
      <c r="F316" s="32">
        <v>125.0</v>
      </c>
      <c r="G316" s="5">
        <v>125.0</v>
      </c>
      <c r="H316" s="6">
        <v>225.0</v>
      </c>
      <c r="I316" s="104">
        <f t="shared" si="1"/>
        <v>0.2592592593</v>
      </c>
      <c r="J316" s="105">
        <f t="shared" si="2"/>
        <v>0.6438746439</v>
      </c>
      <c r="K316" s="106">
        <f t="shared" si="3"/>
        <v>0.3571428571</v>
      </c>
      <c r="L316" s="107">
        <f t="shared" si="4"/>
        <v>0.5925925926</v>
      </c>
      <c r="M316" s="108">
        <f t="shared" si="5"/>
        <v>0.3440594059</v>
      </c>
      <c r="N316" s="109">
        <f t="shared" si="6"/>
        <v>0.5007132668</v>
      </c>
      <c r="O316" s="119">
        <f t="shared" si="7"/>
        <v>0.4834437086</v>
      </c>
      <c r="P316" s="120">
        <f t="shared" si="8"/>
        <v>0.3432098765</v>
      </c>
      <c r="Q316" s="121">
        <f t="shared" si="9"/>
        <v>0.5915841584</v>
      </c>
      <c r="R316" s="122">
        <f t="shared" si="10"/>
        <v>0.6433666191</v>
      </c>
      <c r="S316" s="120">
        <f t="shared" si="11"/>
        <v>0.6158940397</v>
      </c>
      <c r="T316" s="121">
        <f t="shared" si="12"/>
        <v>0.3496688742</v>
      </c>
      <c r="U316" s="122">
        <f t="shared" si="13"/>
        <v>0.5178807947</v>
      </c>
      <c r="V316" s="123">
        <f t="shared" si="14"/>
        <v>6.5</v>
      </c>
      <c r="W316" s="124">
        <f t="shared" si="15"/>
        <v>0.1542857143</v>
      </c>
      <c r="X316" s="125">
        <f t="shared" si="16"/>
        <v>1.002857143</v>
      </c>
      <c r="Y316" s="123">
        <f t="shared" si="17"/>
        <v>1.157142857</v>
      </c>
      <c r="Z316" s="124">
        <f t="shared" si="18"/>
        <v>0.8688118812</v>
      </c>
      <c r="AA316" s="125">
        <f t="shared" si="19"/>
        <v>12.98148148</v>
      </c>
      <c r="AB316" s="126">
        <f t="shared" si="20"/>
        <v>0.4992867332</v>
      </c>
      <c r="AC316" s="118"/>
      <c r="AD316" s="118"/>
      <c r="AE316" s="118"/>
    </row>
    <row r="317">
      <c r="A317" s="67">
        <v>316.0</v>
      </c>
      <c r="B317" s="30" t="s">
        <v>334</v>
      </c>
      <c r="C317" s="57">
        <v>4.0</v>
      </c>
      <c r="D317" s="58">
        <v>12.0</v>
      </c>
      <c r="E317" s="31">
        <v>33.0</v>
      </c>
      <c r="F317" s="32">
        <v>28.0</v>
      </c>
      <c r="G317" s="5">
        <v>5.0</v>
      </c>
      <c r="H317" s="6">
        <v>39.0</v>
      </c>
      <c r="I317" s="104">
        <f t="shared" si="1"/>
        <v>0.25</v>
      </c>
      <c r="J317" s="105">
        <f t="shared" si="2"/>
        <v>0.5409836066</v>
      </c>
      <c r="K317" s="106">
        <f t="shared" si="3"/>
        <v>0.1136363636</v>
      </c>
      <c r="L317" s="107">
        <f t="shared" si="4"/>
        <v>0.4805194805</v>
      </c>
      <c r="M317" s="108">
        <f t="shared" si="5"/>
        <v>0.15</v>
      </c>
      <c r="N317" s="109">
        <f t="shared" si="6"/>
        <v>0.3619047619</v>
      </c>
      <c r="O317" s="119">
        <f t="shared" si="7"/>
        <v>0.347107438</v>
      </c>
      <c r="P317" s="120">
        <f t="shared" si="8"/>
        <v>0.4155844156</v>
      </c>
      <c r="Q317" s="121">
        <f t="shared" si="9"/>
        <v>0.7166666667</v>
      </c>
      <c r="R317" s="122">
        <f t="shared" si="10"/>
        <v>0.6857142857</v>
      </c>
      <c r="S317" s="120">
        <f t="shared" si="11"/>
        <v>0.6280991736</v>
      </c>
      <c r="T317" s="121">
        <f t="shared" si="12"/>
        <v>0.305785124</v>
      </c>
      <c r="U317" s="122">
        <f t="shared" si="13"/>
        <v>0.4132231405</v>
      </c>
      <c r="V317" s="123">
        <f t="shared" si="14"/>
        <v>3.8125</v>
      </c>
      <c r="W317" s="124">
        <f t="shared" si="15"/>
        <v>0.3636363636</v>
      </c>
      <c r="X317" s="125">
        <f t="shared" si="16"/>
        <v>1.386363636</v>
      </c>
      <c r="Y317" s="123">
        <f t="shared" si="17"/>
        <v>1.75</v>
      </c>
      <c r="Z317" s="124">
        <f t="shared" si="18"/>
        <v>1.016666667</v>
      </c>
      <c r="AA317" s="125">
        <f t="shared" si="19"/>
        <v>6.5625</v>
      </c>
      <c r="AB317" s="126">
        <f t="shared" si="20"/>
        <v>0.6380952381</v>
      </c>
      <c r="AC317" s="118"/>
      <c r="AD317" s="118"/>
      <c r="AE317" s="118"/>
    </row>
    <row r="318">
      <c r="A318" s="67">
        <v>317.0</v>
      </c>
      <c r="B318" s="30" t="s">
        <v>335</v>
      </c>
      <c r="C318" s="57">
        <v>2.0</v>
      </c>
      <c r="D318" s="58">
        <v>11.0</v>
      </c>
      <c r="E318" s="31">
        <v>47.0</v>
      </c>
      <c r="F318" s="32">
        <v>45.0</v>
      </c>
      <c r="G318" s="5">
        <v>17.0</v>
      </c>
      <c r="H318" s="6">
        <v>45.0</v>
      </c>
      <c r="I318" s="104">
        <f t="shared" si="1"/>
        <v>0.1538461538</v>
      </c>
      <c r="J318" s="105">
        <f t="shared" si="2"/>
        <v>0.5108695652</v>
      </c>
      <c r="K318" s="106">
        <f t="shared" si="3"/>
        <v>0.2741935484</v>
      </c>
      <c r="L318" s="107">
        <f t="shared" si="4"/>
        <v>0.4666666667</v>
      </c>
      <c r="M318" s="108">
        <f t="shared" si="5"/>
        <v>0.2533333333</v>
      </c>
      <c r="N318" s="109">
        <f t="shared" si="6"/>
        <v>0.4155844156</v>
      </c>
      <c r="O318" s="119">
        <f t="shared" si="7"/>
        <v>0.3952095808</v>
      </c>
      <c r="P318" s="120">
        <f t="shared" si="8"/>
        <v>0.4476190476</v>
      </c>
      <c r="Q318" s="121">
        <f t="shared" si="9"/>
        <v>0.6266666667</v>
      </c>
      <c r="R318" s="122">
        <f t="shared" si="10"/>
        <v>0.5974025974</v>
      </c>
      <c r="S318" s="120">
        <f t="shared" si="11"/>
        <v>0.5628742515</v>
      </c>
      <c r="T318" s="121">
        <f t="shared" si="12"/>
        <v>0.3832335329</v>
      </c>
      <c r="U318" s="122">
        <f t="shared" si="13"/>
        <v>0.4491017964</v>
      </c>
      <c r="V318" s="123">
        <f t="shared" si="14"/>
        <v>7.076923077</v>
      </c>
      <c r="W318" s="124">
        <f t="shared" si="15"/>
        <v>0.2096774194</v>
      </c>
      <c r="X318" s="125">
        <f t="shared" si="16"/>
        <v>1.483870968</v>
      </c>
      <c r="Y318" s="123">
        <f t="shared" si="17"/>
        <v>1.693548387</v>
      </c>
      <c r="Z318" s="124">
        <f t="shared" si="18"/>
        <v>1.226666667</v>
      </c>
      <c r="AA318" s="125">
        <f t="shared" si="19"/>
        <v>11.84615385</v>
      </c>
      <c r="AB318" s="126">
        <f t="shared" si="20"/>
        <v>0.5844155844</v>
      </c>
      <c r="AC318" s="118"/>
      <c r="AD318" s="118"/>
      <c r="AE318" s="118"/>
    </row>
    <row r="319">
      <c r="A319" s="67">
        <v>318.0</v>
      </c>
      <c r="B319" s="30" t="s">
        <v>336</v>
      </c>
      <c r="C319" s="57">
        <v>12.0</v>
      </c>
      <c r="D319" s="58">
        <v>52.0</v>
      </c>
      <c r="E319" s="31">
        <v>457.0</v>
      </c>
      <c r="F319" s="32">
        <v>359.0</v>
      </c>
      <c r="G319" s="5">
        <v>121.0</v>
      </c>
      <c r="H319" s="6">
        <v>295.0</v>
      </c>
      <c r="I319" s="104">
        <f t="shared" si="1"/>
        <v>0.1875</v>
      </c>
      <c r="J319" s="105">
        <f t="shared" si="2"/>
        <v>0.5600490196</v>
      </c>
      <c r="K319" s="106">
        <f t="shared" si="3"/>
        <v>0.2908653846</v>
      </c>
      <c r="L319" s="107">
        <f t="shared" si="4"/>
        <v>0.5329545455</v>
      </c>
      <c r="M319" s="108">
        <f t="shared" si="5"/>
        <v>0.2770833333</v>
      </c>
      <c r="N319" s="109">
        <f t="shared" si="6"/>
        <v>0.4691558442</v>
      </c>
      <c r="O319" s="119">
        <f t="shared" si="7"/>
        <v>0.4552469136</v>
      </c>
      <c r="P319" s="120">
        <f t="shared" si="8"/>
        <v>0.4215909091</v>
      </c>
      <c r="Q319" s="121">
        <f t="shared" si="9"/>
        <v>0.6395833333</v>
      </c>
      <c r="R319" s="122">
        <f t="shared" si="10"/>
        <v>0.6103896104</v>
      </c>
      <c r="S319" s="120">
        <f t="shared" si="11"/>
        <v>0.5895061728</v>
      </c>
      <c r="T319" s="121">
        <f t="shared" si="12"/>
        <v>0.3796296296</v>
      </c>
      <c r="U319" s="122">
        <f t="shared" si="13"/>
        <v>0.4861111111</v>
      </c>
      <c r="V319" s="123">
        <f t="shared" si="14"/>
        <v>12.75</v>
      </c>
      <c r="W319" s="124">
        <f t="shared" si="15"/>
        <v>0.1538461538</v>
      </c>
      <c r="X319" s="125">
        <f t="shared" si="16"/>
        <v>1.961538462</v>
      </c>
      <c r="Y319" s="123">
        <f t="shared" si="17"/>
        <v>2.115384615</v>
      </c>
      <c r="Z319" s="124">
        <f t="shared" si="18"/>
        <v>1.7</v>
      </c>
      <c r="AA319" s="125">
        <f t="shared" si="19"/>
        <v>19.25</v>
      </c>
      <c r="AB319" s="126">
        <f t="shared" si="20"/>
        <v>0.5308441558</v>
      </c>
      <c r="AC319" s="118"/>
      <c r="AD319" s="118"/>
      <c r="AE319" s="118"/>
    </row>
    <row r="320">
      <c r="A320" s="67">
        <v>319.0</v>
      </c>
      <c r="B320" s="30" t="s">
        <v>337</v>
      </c>
      <c r="C320" s="57">
        <v>1.0</v>
      </c>
      <c r="D320" s="58">
        <v>23.0</v>
      </c>
      <c r="E320" s="31">
        <v>124.0</v>
      </c>
      <c r="F320" s="32">
        <v>80.0</v>
      </c>
      <c r="G320" s="5">
        <v>40.0</v>
      </c>
      <c r="H320" s="6">
        <v>110.0</v>
      </c>
      <c r="I320" s="104">
        <f t="shared" si="1"/>
        <v>0.04166666667</v>
      </c>
      <c r="J320" s="105">
        <f t="shared" si="2"/>
        <v>0.6078431373</v>
      </c>
      <c r="K320" s="106">
        <f t="shared" si="3"/>
        <v>0.2666666667</v>
      </c>
      <c r="L320" s="107">
        <f t="shared" si="4"/>
        <v>0.548245614</v>
      </c>
      <c r="M320" s="108">
        <f t="shared" si="5"/>
        <v>0.2356321839</v>
      </c>
      <c r="N320" s="109">
        <f t="shared" si="6"/>
        <v>0.4632768362</v>
      </c>
      <c r="O320" s="119">
        <f t="shared" si="7"/>
        <v>0.4365079365</v>
      </c>
      <c r="P320" s="120">
        <f t="shared" si="8"/>
        <v>0.3552631579</v>
      </c>
      <c r="Q320" s="121">
        <f t="shared" si="9"/>
        <v>0.6379310345</v>
      </c>
      <c r="R320" s="122">
        <f t="shared" si="10"/>
        <v>0.6610169492</v>
      </c>
      <c r="S320" s="120">
        <f t="shared" si="11"/>
        <v>0.6216931217</v>
      </c>
      <c r="T320" s="121">
        <f t="shared" si="12"/>
        <v>0.3201058201</v>
      </c>
      <c r="U320" s="122">
        <f t="shared" si="13"/>
        <v>0.4947089947</v>
      </c>
      <c r="V320" s="123">
        <f t="shared" si="14"/>
        <v>8.5</v>
      </c>
      <c r="W320" s="124">
        <f t="shared" si="15"/>
        <v>0.16</v>
      </c>
      <c r="X320" s="125">
        <f t="shared" si="16"/>
        <v>1.36</v>
      </c>
      <c r="Y320" s="123">
        <f t="shared" si="17"/>
        <v>1.52</v>
      </c>
      <c r="Z320" s="124">
        <f t="shared" si="18"/>
        <v>1.172413793</v>
      </c>
      <c r="AA320" s="125">
        <f t="shared" si="19"/>
        <v>14.75</v>
      </c>
      <c r="AB320" s="126">
        <f t="shared" si="20"/>
        <v>0.5367231638</v>
      </c>
      <c r="AC320" s="118"/>
      <c r="AD320" s="118"/>
      <c r="AE320" s="118"/>
    </row>
    <row r="321">
      <c r="A321" s="67">
        <v>320.0</v>
      </c>
      <c r="B321" s="30" t="s">
        <v>338</v>
      </c>
      <c r="C321" s="57">
        <v>13.0</v>
      </c>
      <c r="D321" s="58">
        <v>43.0</v>
      </c>
      <c r="E321" s="31">
        <v>292.0</v>
      </c>
      <c r="F321" s="32">
        <v>329.0</v>
      </c>
      <c r="G321" s="5">
        <v>103.0</v>
      </c>
      <c r="H321" s="6">
        <v>338.0</v>
      </c>
      <c r="I321" s="104">
        <f t="shared" si="1"/>
        <v>0.2321428571</v>
      </c>
      <c r="J321" s="105">
        <f t="shared" si="2"/>
        <v>0.4702093398</v>
      </c>
      <c r="K321" s="106">
        <f t="shared" si="3"/>
        <v>0.2335600907</v>
      </c>
      <c r="L321" s="107">
        <f t="shared" si="4"/>
        <v>0.4505169867</v>
      </c>
      <c r="M321" s="108">
        <f t="shared" si="5"/>
        <v>0.2334004024</v>
      </c>
      <c r="N321" s="109">
        <f t="shared" si="6"/>
        <v>0.3719397363</v>
      </c>
      <c r="O321" s="119">
        <f t="shared" si="7"/>
        <v>0.3649373882</v>
      </c>
      <c r="P321" s="120">
        <f t="shared" si="8"/>
        <v>0.5051698671</v>
      </c>
      <c r="Q321" s="121">
        <f t="shared" si="9"/>
        <v>0.7062374245</v>
      </c>
      <c r="R321" s="122">
        <f t="shared" si="10"/>
        <v>0.593220339</v>
      </c>
      <c r="S321" s="120">
        <f t="shared" si="11"/>
        <v>0.5751341682</v>
      </c>
      <c r="T321" s="121">
        <f t="shared" si="12"/>
        <v>0.3980322004</v>
      </c>
      <c r="U321" s="122">
        <f t="shared" si="13"/>
        <v>0.3917710197</v>
      </c>
      <c r="V321" s="123">
        <f t="shared" si="14"/>
        <v>11.08928571</v>
      </c>
      <c r="W321" s="124">
        <f t="shared" si="15"/>
        <v>0.126984127</v>
      </c>
      <c r="X321" s="125">
        <f t="shared" si="16"/>
        <v>1.408163265</v>
      </c>
      <c r="Y321" s="123">
        <f t="shared" si="17"/>
        <v>1.535147392</v>
      </c>
      <c r="Z321" s="124">
        <f t="shared" si="18"/>
        <v>1.249496982</v>
      </c>
      <c r="AA321" s="125">
        <f t="shared" si="19"/>
        <v>18.96428571</v>
      </c>
      <c r="AB321" s="126">
        <f t="shared" si="20"/>
        <v>0.6280602637</v>
      </c>
      <c r="AC321" s="118"/>
      <c r="AD321" s="118"/>
      <c r="AE321" s="118"/>
    </row>
    <row r="322">
      <c r="A322" s="67">
        <v>321.0</v>
      </c>
      <c r="B322" s="30" t="s">
        <v>339</v>
      </c>
      <c r="C322" s="57">
        <v>12.0</v>
      </c>
      <c r="D322" s="58">
        <v>45.0</v>
      </c>
      <c r="E322" s="31">
        <v>208.0</v>
      </c>
      <c r="F322" s="32">
        <v>145.0</v>
      </c>
      <c r="G322" s="5">
        <v>103.0</v>
      </c>
      <c r="H322" s="6">
        <v>316.0</v>
      </c>
      <c r="I322" s="104">
        <f t="shared" si="1"/>
        <v>0.2105263158</v>
      </c>
      <c r="J322" s="105">
        <f t="shared" si="2"/>
        <v>0.5892351275</v>
      </c>
      <c r="K322" s="106">
        <f t="shared" si="3"/>
        <v>0.245823389</v>
      </c>
      <c r="L322" s="107">
        <f t="shared" si="4"/>
        <v>0.5365853659</v>
      </c>
      <c r="M322" s="108">
        <f t="shared" si="5"/>
        <v>0.2415966387</v>
      </c>
      <c r="N322" s="109">
        <f t="shared" si="6"/>
        <v>0.4028497409</v>
      </c>
      <c r="O322" s="119">
        <f t="shared" si="7"/>
        <v>0.3896260555</v>
      </c>
      <c r="P322" s="120">
        <f t="shared" si="8"/>
        <v>0.3829268293</v>
      </c>
      <c r="Q322" s="121">
        <f t="shared" si="9"/>
        <v>0.6890756303</v>
      </c>
      <c r="R322" s="122">
        <f t="shared" si="10"/>
        <v>0.6787564767</v>
      </c>
      <c r="S322" s="120">
        <f t="shared" si="11"/>
        <v>0.646562123</v>
      </c>
      <c r="T322" s="121">
        <f t="shared" si="12"/>
        <v>0.3136308806</v>
      </c>
      <c r="U322" s="122">
        <f t="shared" si="13"/>
        <v>0.4294330519</v>
      </c>
      <c r="V322" s="123">
        <f t="shared" si="14"/>
        <v>6.192982456</v>
      </c>
      <c r="W322" s="124">
        <f t="shared" si="15"/>
        <v>0.1360381862</v>
      </c>
      <c r="X322" s="125">
        <f t="shared" si="16"/>
        <v>0.8424821002</v>
      </c>
      <c r="Y322" s="123">
        <f t="shared" si="17"/>
        <v>0.9785202864</v>
      </c>
      <c r="Z322" s="124">
        <f t="shared" si="18"/>
        <v>0.7415966387</v>
      </c>
      <c r="AA322" s="125">
        <f t="shared" si="19"/>
        <v>13.54385965</v>
      </c>
      <c r="AB322" s="126">
        <f t="shared" si="20"/>
        <v>0.5971502591</v>
      </c>
      <c r="AC322" s="118"/>
      <c r="AD322" s="118"/>
      <c r="AE322" s="118"/>
    </row>
    <row r="323">
      <c r="A323" s="67">
        <v>322.0</v>
      </c>
      <c r="B323" s="30" t="s">
        <v>340</v>
      </c>
      <c r="C323" s="57">
        <v>5.0</v>
      </c>
      <c r="D323" s="58">
        <v>24.0</v>
      </c>
      <c r="E323" s="31">
        <v>90.0</v>
      </c>
      <c r="F323" s="32">
        <v>76.0</v>
      </c>
      <c r="G323" s="5">
        <v>44.0</v>
      </c>
      <c r="H323" s="6">
        <v>101.0</v>
      </c>
      <c r="I323" s="104">
        <f t="shared" si="1"/>
        <v>0.1724137931</v>
      </c>
      <c r="J323" s="105">
        <f t="shared" si="2"/>
        <v>0.5421686747</v>
      </c>
      <c r="K323" s="106">
        <f t="shared" si="3"/>
        <v>0.3034482759</v>
      </c>
      <c r="L323" s="107">
        <f t="shared" si="4"/>
        <v>0.4871794872</v>
      </c>
      <c r="M323" s="108">
        <f t="shared" si="5"/>
        <v>0.2816091954</v>
      </c>
      <c r="N323" s="109">
        <f t="shared" si="6"/>
        <v>0.4308681672</v>
      </c>
      <c r="O323" s="119">
        <f t="shared" si="7"/>
        <v>0.4088235294</v>
      </c>
      <c r="P323" s="120">
        <f t="shared" si="8"/>
        <v>0.4153846154</v>
      </c>
      <c r="Q323" s="121">
        <f t="shared" si="9"/>
        <v>0.6091954023</v>
      </c>
      <c r="R323" s="122">
        <f t="shared" si="10"/>
        <v>0.61414791</v>
      </c>
      <c r="S323" s="120">
        <f t="shared" si="11"/>
        <v>0.5764705882</v>
      </c>
      <c r="T323" s="121">
        <f t="shared" si="12"/>
        <v>0.3676470588</v>
      </c>
      <c r="U323" s="122">
        <f t="shared" si="13"/>
        <v>0.4647058824</v>
      </c>
      <c r="V323" s="123">
        <f t="shared" si="14"/>
        <v>5.724137931</v>
      </c>
      <c r="W323" s="124">
        <f t="shared" si="15"/>
        <v>0.2</v>
      </c>
      <c r="X323" s="125">
        <f t="shared" si="16"/>
        <v>1.144827586</v>
      </c>
      <c r="Y323" s="123">
        <f t="shared" si="17"/>
        <v>1.344827586</v>
      </c>
      <c r="Z323" s="124">
        <f t="shared" si="18"/>
        <v>0.9540229885</v>
      </c>
      <c r="AA323" s="125">
        <f t="shared" si="19"/>
        <v>10.72413793</v>
      </c>
      <c r="AB323" s="126">
        <f t="shared" si="20"/>
        <v>0.5691318328</v>
      </c>
      <c r="AC323" s="118"/>
      <c r="AD323" s="118"/>
      <c r="AE323" s="118"/>
    </row>
    <row r="324">
      <c r="A324" s="67">
        <v>323.0</v>
      </c>
      <c r="B324" s="30" t="s">
        <v>341</v>
      </c>
      <c r="C324" s="57" t="s">
        <v>366</v>
      </c>
      <c r="D324" s="58" t="s">
        <v>366</v>
      </c>
      <c r="E324" s="31">
        <v>53.0</v>
      </c>
      <c r="F324" s="32">
        <v>58.0</v>
      </c>
      <c r="G324" s="5">
        <v>28.0</v>
      </c>
      <c r="H324" s="6">
        <v>73.0</v>
      </c>
      <c r="I324" s="104" t="str">
        <f t="shared" si="1"/>
        <v>#VALUE!</v>
      </c>
      <c r="J324" s="105">
        <f t="shared" si="2"/>
        <v>0.4774774775</v>
      </c>
      <c r="K324" s="106">
        <f t="shared" si="3"/>
        <v>0.2772277228</v>
      </c>
      <c r="L324" s="107" t="str">
        <f t="shared" si="4"/>
        <v>#VALUE!</v>
      </c>
      <c r="M324" s="108" t="str">
        <f t="shared" si="5"/>
        <v>#VALUE!</v>
      </c>
      <c r="N324" s="109">
        <f t="shared" si="6"/>
        <v>0.3820754717</v>
      </c>
      <c r="O324" s="119" t="str">
        <f t="shared" si="7"/>
        <v>#VALUE!</v>
      </c>
      <c r="P324" s="120" t="str">
        <f t="shared" si="8"/>
        <v>#VALUE!</v>
      </c>
      <c r="Q324" s="121" t="str">
        <f t="shared" si="9"/>
        <v>#VALUE!</v>
      </c>
      <c r="R324" s="122">
        <f t="shared" si="10"/>
        <v>0.5943396226</v>
      </c>
      <c r="S324" s="120" t="str">
        <f t="shared" si="11"/>
        <v>#VALUE!</v>
      </c>
      <c r="T324" s="121" t="str">
        <f t="shared" si="12"/>
        <v>#VALUE!</v>
      </c>
      <c r="U324" s="122" t="str">
        <f t="shared" si="13"/>
        <v>#VALUE!</v>
      </c>
      <c r="V324" s="123" t="str">
        <f t="shared" si="14"/>
        <v>#VALUE!</v>
      </c>
      <c r="W324" s="124" t="str">
        <f t="shared" si="15"/>
        <v>#VALUE!</v>
      </c>
      <c r="X324" s="125">
        <f t="shared" si="16"/>
        <v>1.099009901</v>
      </c>
      <c r="Y324" s="123" t="str">
        <f t="shared" si="17"/>
        <v>#VALUE!</v>
      </c>
      <c r="Z324" s="124" t="str">
        <f t="shared" si="18"/>
        <v>#VALUE!</v>
      </c>
      <c r="AA324" s="125" t="str">
        <f t="shared" si="19"/>
        <v>#VALUE!</v>
      </c>
      <c r="AB324" s="126">
        <f t="shared" si="20"/>
        <v>0.6179245283</v>
      </c>
      <c r="AC324" s="118"/>
      <c r="AD324" s="118"/>
      <c r="AE324" s="118"/>
    </row>
    <row r="325">
      <c r="A325" s="67">
        <v>324.0</v>
      </c>
      <c r="B325" s="30" t="s">
        <v>342</v>
      </c>
      <c r="C325" s="57">
        <v>7.0</v>
      </c>
      <c r="D325" s="58">
        <v>27.0</v>
      </c>
      <c r="E325" s="31">
        <v>231.0</v>
      </c>
      <c r="F325" s="32">
        <v>147.0</v>
      </c>
      <c r="G325" s="5">
        <v>131.0</v>
      </c>
      <c r="H325" s="6">
        <v>260.0</v>
      </c>
      <c r="I325" s="104">
        <f t="shared" si="1"/>
        <v>0.2058823529</v>
      </c>
      <c r="J325" s="105">
        <f t="shared" si="2"/>
        <v>0.6111111111</v>
      </c>
      <c r="K325" s="106">
        <f t="shared" si="3"/>
        <v>0.3350383632</v>
      </c>
      <c r="L325" s="107">
        <f t="shared" si="4"/>
        <v>0.5776699029</v>
      </c>
      <c r="M325" s="108">
        <f t="shared" si="5"/>
        <v>0.3247058824</v>
      </c>
      <c r="N325" s="109">
        <f t="shared" si="6"/>
        <v>0.4707412224</v>
      </c>
      <c r="O325" s="119">
        <f t="shared" si="7"/>
        <v>0.4595267746</v>
      </c>
      <c r="P325" s="120">
        <f t="shared" si="8"/>
        <v>0.3737864078</v>
      </c>
      <c r="Q325" s="121">
        <f t="shared" si="9"/>
        <v>0.6282352941</v>
      </c>
      <c r="R325" s="122">
        <f t="shared" si="10"/>
        <v>0.6384915475</v>
      </c>
      <c r="S325" s="120">
        <f t="shared" si="11"/>
        <v>0.6201743462</v>
      </c>
      <c r="T325" s="121">
        <f t="shared" si="12"/>
        <v>0.3549190535</v>
      </c>
      <c r="U325" s="122">
        <f t="shared" si="13"/>
        <v>0.4844333748</v>
      </c>
      <c r="V325" s="123">
        <f t="shared" si="14"/>
        <v>11.11764706</v>
      </c>
      <c r="W325" s="124">
        <f t="shared" si="15"/>
        <v>0.08695652174</v>
      </c>
      <c r="X325" s="125">
        <f t="shared" si="16"/>
        <v>0.9667519182</v>
      </c>
      <c r="Y325" s="123">
        <f t="shared" si="17"/>
        <v>1.05370844</v>
      </c>
      <c r="Z325" s="124">
        <f t="shared" si="18"/>
        <v>0.8894117647</v>
      </c>
      <c r="AA325" s="125">
        <f t="shared" si="19"/>
        <v>22.61764706</v>
      </c>
      <c r="AB325" s="126">
        <f t="shared" si="20"/>
        <v>0.5292587776</v>
      </c>
      <c r="AC325" s="118"/>
      <c r="AD325" s="118"/>
      <c r="AE325" s="118"/>
    </row>
    <row r="326">
      <c r="A326" s="67">
        <v>325.0</v>
      </c>
      <c r="B326" s="30" t="s">
        <v>343</v>
      </c>
      <c r="C326" s="57">
        <v>6.0</v>
      </c>
      <c r="D326" s="58">
        <v>15.0</v>
      </c>
      <c r="E326" s="31">
        <v>130.0</v>
      </c>
      <c r="F326" s="32">
        <v>98.0</v>
      </c>
      <c r="G326" s="5">
        <v>36.0</v>
      </c>
      <c r="H326" s="6">
        <v>132.0</v>
      </c>
      <c r="I326" s="104">
        <f t="shared" si="1"/>
        <v>0.2857142857</v>
      </c>
      <c r="J326" s="105">
        <f t="shared" si="2"/>
        <v>0.5701754386</v>
      </c>
      <c r="K326" s="106">
        <f t="shared" si="3"/>
        <v>0.2142857143</v>
      </c>
      <c r="L326" s="107">
        <f t="shared" si="4"/>
        <v>0.546184739</v>
      </c>
      <c r="M326" s="108">
        <f t="shared" si="5"/>
        <v>0.2222222222</v>
      </c>
      <c r="N326" s="109">
        <f t="shared" si="6"/>
        <v>0.4191919192</v>
      </c>
      <c r="O326" s="119">
        <f t="shared" si="7"/>
        <v>0.412470024</v>
      </c>
      <c r="P326" s="120">
        <f t="shared" si="8"/>
        <v>0.4176706827</v>
      </c>
      <c r="Q326" s="121">
        <f t="shared" si="9"/>
        <v>0.7301587302</v>
      </c>
      <c r="R326" s="122">
        <f t="shared" si="10"/>
        <v>0.6616161616</v>
      </c>
      <c r="S326" s="120">
        <f t="shared" si="11"/>
        <v>0.6426858513</v>
      </c>
      <c r="T326" s="121">
        <f t="shared" si="12"/>
        <v>0.3357314149</v>
      </c>
      <c r="U326" s="122">
        <f t="shared" si="13"/>
        <v>0.4340527578</v>
      </c>
      <c r="V326" s="123">
        <f t="shared" si="14"/>
        <v>10.85714286</v>
      </c>
      <c r="W326" s="124">
        <f t="shared" si="15"/>
        <v>0.125</v>
      </c>
      <c r="X326" s="125">
        <f t="shared" si="16"/>
        <v>1.357142857</v>
      </c>
      <c r="Y326" s="123">
        <f t="shared" si="17"/>
        <v>1.482142857</v>
      </c>
      <c r="Z326" s="124">
        <f t="shared" si="18"/>
        <v>1.206349206</v>
      </c>
      <c r="AA326" s="125">
        <f t="shared" si="19"/>
        <v>18.85714286</v>
      </c>
      <c r="AB326" s="126">
        <f t="shared" si="20"/>
        <v>0.5808080808</v>
      </c>
      <c r="AC326" s="118"/>
      <c r="AD326" s="118"/>
      <c r="AE326" s="118"/>
    </row>
    <row r="327">
      <c r="A327" s="67">
        <v>326.0</v>
      </c>
      <c r="B327" s="30" t="s">
        <v>344</v>
      </c>
      <c r="C327" s="57">
        <v>21.0</v>
      </c>
      <c r="D327" s="58">
        <v>56.0</v>
      </c>
      <c r="E327" s="31">
        <v>350.0</v>
      </c>
      <c r="F327" s="32">
        <v>223.0</v>
      </c>
      <c r="G327" s="5">
        <v>144.0</v>
      </c>
      <c r="H327" s="6">
        <v>350.0</v>
      </c>
      <c r="I327" s="104">
        <f t="shared" si="1"/>
        <v>0.2727272727</v>
      </c>
      <c r="J327" s="105">
        <f t="shared" si="2"/>
        <v>0.6108202443</v>
      </c>
      <c r="K327" s="106">
        <f t="shared" si="3"/>
        <v>0.2914979757</v>
      </c>
      <c r="L327" s="107">
        <f t="shared" si="4"/>
        <v>0.5707692308</v>
      </c>
      <c r="M327" s="108">
        <f t="shared" si="5"/>
        <v>0.288966725</v>
      </c>
      <c r="N327" s="109">
        <f t="shared" si="6"/>
        <v>0.4629803187</v>
      </c>
      <c r="O327" s="119">
        <f t="shared" si="7"/>
        <v>0.4501748252</v>
      </c>
      <c r="P327" s="120">
        <f t="shared" si="8"/>
        <v>0.3753846154</v>
      </c>
      <c r="Q327" s="121">
        <f t="shared" si="9"/>
        <v>0.649737303</v>
      </c>
      <c r="R327" s="122">
        <f t="shared" si="10"/>
        <v>0.6560449859</v>
      </c>
      <c r="S327" s="120">
        <f t="shared" si="11"/>
        <v>0.6302447552</v>
      </c>
      <c r="T327" s="121">
        <f t="shared" si="12"/>
        <v>0.3391608392</v>
      </c>
      <c r="U327" s="122">
        <f t="shared" si="13"/>
        <v>0.4807692308</v>
      </c>
      <c r="V327" s="123">
        <f t="shared" si="14"/>
        <v>7.441558442</v>
      </c>
      <c r="W327" s="124">
        <f t="shared" si="15"/>
        <v>0.1558704453</v>
      </c>
      <c r="X327" s="125">
        <f t="shared" si="16"/>
        <v>1.159919028</v>
      </c>
      <c r="Y327" s="123">
        <f t="shared" si="17"/>
        <v>1.315789474</v>
      </c>
      <c r="Z327" s="124">
        <f t="shared" si="18"/>
        <v>1.003502627</v>
      </c>
      <c r="AA327" s="125">
        <f t="shared" si="19"/>
        <v>13.85714286</v>
      </c>
      <c r="AB327" s="126">
        <f t="shared" si="20"/>
        <v>0.5370196813</v>
      </c>
      <c r="AC327" s="118"/>
      <c r="AD327" s="118"/>
      <c r="AE327" s="118"/>
    </row>
    <row r="328">
      <c r="A328" s="67">
        <v>327.0</v>
      </c>
      <c r="B328" s="30" t="s">
        <v>345</v>
      </c>
      <c r="C328" s="57">
        <v>10.0</v>
      </c>
      <c r="D328" s="58">
        <v>35.0</v>
      </c>
      <c r="E328" s="31">
        <v>148.0</v>
      </c>
      <c r="F328" s="32">
        <v>115.0</v>
      </c>
      <c r="G328" s="5">
        <v>75.0</v>
      </c>
      <c r="H328" s="6">
        <v>198.0</v>
      </c>
      <c r="I328" s="104">
        <f t="shared" si="1"/>
        <v>0.2222222222</v>
      </c>
      <c r="J328" s="105">
        <f t="shared" si="2"/>
        <v>0.5627376426</v>
      </c>
      <c r="K328" s="106">
        <f t="shared" si="3"/>
        <v>0.2747252747</v>
      </c>
      <c r="L328" s="107">
        <f t="shared" si="4"/>
        <v>0.512987013</v>
      </c>
      <c r="M328" s="108">
        <f t="shared" si="5"/>
        <v>0.2672955975</v>
      </c>
      <c r="N328" s="109">
        <f t="shared" si="6"/>
        <v>0.4160447761</v>
      </c>
      <c r="O328" s="119">
        <f t="shared" si="7"/>
        <v>0.4010327022</v>
      </c>
      <c r="P328" s="120">
        <f t="shared" si="8"/>
        <v>0.4058441558</v>
      </c>
      <c r="Q328" s="121">
        <f t="shared" si="9"/>
        <v>0.6540880503</v>
      </c>
      <c r="R328" s="122">
        <f t="shared" si="10"/>
        <v>0.6455223881</v>
      </c>
      <c r="S328" s="120">
        <f t="shared" si="11"/>
        <v>0.6127366609</v>
      </c>
      <c r="T328" s="121">
        <f t="shared" si="12"/>
        <v>0.3442340792</v>
      </c>
      <c r="U328" s="122">
        <f t="shared" si="13"/>
        <v>0.4440619621</v>
      </c>
      <c r="V328" s="123">
        <f t="shared" si="14"/>
        <v>5.844444444</v>
      </c>
      <c r="W328" s="124">
        <f t="shared" si="15"/>
        <v>0.1648351648</v>
      </c>
      <c r="X328" s="125">
        <f t="shared" si="16"/>
        <v>0.9633699634</v>
      </c>
      <c r="Y328" s="123">
        <f t="shared" si="17"/>
        <v>1.128205128</v>
      </c>
      <c r="Z328" s="124">
        <f t="shared" si="18"/>
        <v>0.8270440252</v>
      </c>
      <c r="AA328" s="125">
        <f t="shared" si="19"/>
        <v>11.91111111</v>
      </c>
      <c r="AB328" s="126">
        <f t="shared" si="20"/>
        <v>0.5839552239</v>
      </c>
      <c r="AC328" s="118"/>
      <c r="AD328" s="118"/>
      <c r="AE328" s="118"/>
    </row>
    <row r="329">
      <c r="A329" s="67">
        <v>328.0</v>
      </c>
      <c r="B329" s="30" t="s">
        <v>346</v>
      </c>
      <c r="C329" s="57">
        <v>9.0</v>
      </c>
      <c r="D329" s="58">
        <v>22.0</v>
      </c>
      <c r="E329" s="31">
        <v>134.0</v>
      </c>
      <c r="F329" s="32">
        <v>104.0</v>
      </c>
      <c r="G329" s="5">
        <v>74.0</v>
      </c>
      <c r="H329" s="6">
        <v>207.0</v>
      </c>
      <c r="I329" s="104">
        <f t="shared" si="1"/>
        <v>0.2903225806</v>
      </c>
      <c r="J329" s="105">
        <f t="shared" si="2"/>
        <v>0.5630252101</v>
      </c>
      <c r="K329" s="106">
        <f t="shared" si="3"/>
        <v>0.2633451957</v>
      </c>
      <c r="L329" s="107">
        <f t="shared" si="4"/>
        <v>0.531598513</v>
      </c>
      <c r="M329" s="108">
        <f t="shared" si="5"/>
        <v>0.266025641</v>
      </c>
      <c r="N329" s="109">
        <f t="shared" si="6"/>
        <v>0.4007707129</v>
      </c>
      <c r="O329" s="119">
        <f t="shared" si="7"/>
        <v>0.3945454545</v>
      </c>
      <c r="P329" s="120">
        <f t="shared" si="8"/>
        <v>0.4200743494</v>
      </c>
      <c r="Q329" s="121">
        <f t="shared" si="9"/>
        <v>0.6923076923</v>
      </c>
      <c r="R329" s="122">
        <f t="shared" si="10"/>
        <v>0.6570327553</v>
      </c>
      <c r="S329" s="120">
        <f t="shared" si="11"/>
        <v>0.6363636364</v>
      </c>
      <c r="T329" s="121">
        <f t="shared" si="12"/>
        <v>0.34</v>
      </c>
      <c r="U329" s="122">
        <f t="shared" si="13"/>
        <v>0.4181818182</v>
      </c>
      <c r="V329" s="123">
        <f t="shared" si="14"/>
        <v>7.677419355</v>
      </c>
      <c r="W329" s="124">
        <f t="shared" si="15"/>
        <v>0.1103202847</v>
      </c>
      <c r="X329" s="125">
        <f t="shared" si="16"/>
        <v>0.846975089</v>
      </c>
      <c r="Y329" s="123">
        <f t="shared" si="17"/>
        <v>0.9572953737</v>
      </c>
      <c r="Z329" s="124">
        <f t="shared" si="18"/>
        <v>0.7628205128</v>
      </c>
      <c r="AA329" s="125">
        <f t="shared" si="19"/>
        <v>16.74193548</v>
      </c>
      <c r="AB329" s="126">
        <f t="shared" si="20"/>
        <v>0.5992292871</v>
      </c>
      <c r="AC329" s="118"/>
      <c r="AD329" s="118"/>
      <c r="AE329" s="118"/>
    </row>
    <row r="330">
      <c r="A330" s="67">
        <v>329.0</v>
      </c>
      <c r="B330" s="30" t="s">
        <v>347</v>
      </c>
      <c r="C330" s="57">
        <v>3.0</v>
      </c>
      <c r="D330" s="58">
        <v>19.0</v>
      </c>
      <c r="E330" s="31">
        <v>70.0</v>
      </c>
      <c r="F330" s="32">
        <v>59.0</v>
      </c>
      <c r="G330" s="5">
        <v>22.0</v>
      </c>
      <c r="H330" s="6">
        <v>97.0</v>
      </c>
      <c r="I330" s="104">
        <f t="shared" si="1"/>
        <v>0.1363636364</v>
      </c>
      <c r="J330" s="105">
        <f t="shared" si="2"/>
        <v>0.5426356589</v>
      </c>
      <c r="K330" s="106">
        <f t="shared" si="3"/>
        <v>0.1848739496</v>
      </c>
      <c r="L330" s="107">
        <f t="shared" si="4"/>
        <v>0.4834437086</v>
      </c>
      <c r="M330" s="108">
        <f t="shared" si="5"/>
        <v>0.1773049645</v>
      </c>
      <c r="N330" s="109">
        <f t="shared" si="6"/>
        <v>0.3709677419</v>
      </c>
      <c r="O330" s="119">
        <f t="shared" si="7"/>
        <v>0.3518518519</v>
      </c>
      <c r="P330" s="120">
        <f t="shared" si="8"/>
        <v>0.4105960265</v>
      </c>
      <c r="Q330" s="121">
        <f t="shared" si="9"/>
        <v>0.7092198582</v>
      </c>
      <c r="R330" s="122">
        <f t="shared" si="10"/>
        <v>0.6733870968</v>
      </c>
      <c r="S330" s="120">
        <f t="shared" si="11"/>
        <v>0.6296296296</v>
      </c>
      <c r="T330" s="121">
        <f t="shared" si="12"/>
        <v>0.3111111111</v>
      </c>
      <c r="U330" s="122">
        <f t="shared" si="13"/>
        <v>0.4111111111</v>
      </c>
      <c r="V330" s="123">
        <f t="shared" si="14"/>
        <v>5.863636364</v>
      </c>
      <c r="W330" s="124">
        <f t="shared" si="15"/>
        <v>0.1848739496</v>
      </c>
      <c r="X330" s="125">
        <f t="shared" si="16"/>
        <v>1.084033613</v>
      </c>
      <c r="Y330" s="123">
        <f t="shared" si="17"/>
        <v>1.268907563</v>
      </c>
      <c r="Z330" s="124">
        <f t="shared" si="18"/>
        <v>0.914893617</v>
      </c>
      <c r="AA330" s="125">
        <f t="shared" si="19"/>
        <v>11.27272727</v>
      </c>
      <c r="AB330" s="126">
        <f t="shared" si="20"/>
        <v>0.6290322581</v>
      </c>
      <c r="AC330" s="118"/>
      <c r="AD330" s="118"/>
      <c r="AE330" s="118"/>
    </row>
    <row r="331">
      <c r="A331" s="67">
        <v>330.0</v>
      </c>
      <c r="B331" s="30" t="s">
        <v>348</v>
      </c>
      <c r="C331" s="57">
        <v>9.0</v>
      </c>
      <c r="D331" s="58">
        <v>43.0</v>
      </c>
      <c r="E331" s="31">
        <v>243.0</v>
      </c>
      <c r="F331" s="32">
        <v>166.0</v>
      </c>
      <c r="G331" s="5">
        <v>103.0</v>
      </c>
      <c r="H331" s="6">
        <v>270.0</v>
      </c>
      <c r="I331" s="104">
        <f t="shared" si="1"/>
        <v>0.1730769231</v>
      </c>
      <c r="J331" s="105">
        <f t="shared" si="2"/>
        <v>0.5941320293</v>
      </c>
      <c r="K331" s="106">
        <f t="shared" si="3"/>
        <v>0.2761394102</v>
      </c>
      <c r="L331" s="107">
        <f t="shared" si="4"/>
        <v>0.546637744</v>
      </c>
      <c r="M331" s="108">
        <f t="shared" si="5"/>
        <v>0.2635294118</v>
      </c>
      <c r="N331" s="109">
        <f t="shared" si="6"/>
        <v>0.442455243</v>
      </c>
      <c r="O331" s="119">
        <f t="shared" si="7"/>
        <v>0.4256594724</v>
      </c>
      <c r="P331" s="120">
        <f t="shared" si="8"/>
        <v>0.3796095445</v>
      </c>
      <c r="Q331" s="121">
        <f t="shared" si="9"/>
        <v>0.6564705882</v>
      </c>
      <c r="R331" s="122">
        <f t="shared" si="10"/>
        <v>0.6560102302</v>
      </c>
      <c r="S331" s="120">
        <f t="shared" si="11"/>
        <v>0.6258992806</v>
      </c>
      <c r="T331" s="121">
        <f t="shared" si="12"/>
        <v>0.3333333333</v>
      </c>
      <c r="U331" s="122">
        <f t="shared" si="13"/>
        <v>0.4664268585</v>
      </c>
      <c r="V331" s="123">
        <f t="shared" si="14"/>
        <v>7.865384615</v>
      </c>
      <c r="W331" s="124">
        <f t="shared" si="15"/>
        <v>0.1394101877</v>
      </c>
      <c r="X331" s="125">
        <f t="shared" si="16"/>
        <v>1.096514745</v>
      </c>
      <c r="Y331" s="123">
        <f t="shared" si="17"/>
        <v>1.235924933</v>
      </c>
      <c r="Z331" s="124">
        <f t="shared" si="18"/>
        <v>0.9623529412</v>
      </c>
      <c r="AA331" s="125">
        <f t="shared" si="19"/>
        <v>15.03846154</v>
      </c>
      <c r="AB331" s="126">
        <f t="shared" si="20"/>
        <v>0.557544757</v>
      </c>
      <c r="AC331" s="118"/>
      <c r="AD331" s="118"/>
      <c r="AE331" s="118"/>
    </row>
    <row r="332">
      <c r="A332" s="67">
        <v>331.0</v>
      </c>
      <c r="B332" s="30" t="s">
        <v>349</v>
      </c>
      <c r="C332" s="57">
        <v>6.0</v>
      </c>
      <c r="D332" s="58">
        <v>32.0</v>
      </c>
      <c r="E332" s="31">
        <v>58.0</v>
      </c>
      <c r="F332" s="32">
        <v>80.0</v>
      </c>
      <c r="G332" s="5">
        <v>22.0</v>
      </c>
      <c r="H332" s="6">
        <v>110.0</v>
      </c>
      <c r="I332" s="104">
        <f t="shared" si="1"/>
        <v>0.1578947368</v>
      </c>
      <c r="J332" s="105">
        <f t="shared" si="2"/>
        <v>0.4202898551</v>
      </c>
      <c r="K332" s="106">
        <f t="shared" si="3"/>
        <v>0.1666666667</v>
      </c>
      <c r="L332" s="107">
        <f t="shared" si="4"/>
        <v>0.3636363636</v>
      </c>
      <c r="M332" s="108">
        <f t="shared" si="5"/>
        <v>0.1647058824</v>
      </c>
      <c r="N332" s="109">
        <f t="shared" si="6"/>
        <v>0.2962962963</v>
      </c>
      <c r="O332" s="119">
        <f t="shared" si="7"/>
        <v>0.2792207792</v>
      </c>
      <c r="P332" s="120">
        <f t="shared" si="8"/>
        <v>0.4886363636</v>
      </c>
      <c r="Q332" s="121">
        <f t="shared" si="9"/>
        <v>0.6823529412</v>
      </c>
      <c r="R332" s="122">
        <f t="shared" si="10"/>
        <v>0.6222222222</v>
      </c>
      <c r="S332" s="120">
        <f t="shared" si="11"/>
        <v>0.5649350649</v>
      </c>
      <c r="T332" s="121">
        <f t="shared" si="12"/>
        <v>0.3506493506</v>
      </c>
      <c r="U332" s="122">
        <f t="shared" si="13"/>
        <v>0.3636363636</v>
      </c>
      <c r="V332" s="123">
        <f t="shared" si="14"/>
        <v>3.631578947</v>
      </c>
      <c r="W332" s="124">
        <f t="shared" si="15"/>
        <v>0.2878787879</v>
      </c>
      <c r="X332" s="125">
        <f t="shared" si="16"/>
        <v>1.045454545</v>
      </c>
      <c r="Y332" s="123">
        <f t="shared" si="17"/>
        <v>1.333333333</v>
      </c>
      <c r="Z332" s="124">
        <f t="shared" si="18"/>
        <v>0.8117647059</v>
      </c>
      <c r="AA332" s="125">
        <f t="shared" si="19"/>
        <v>7.105263158</v>
      </c>
      <c r="AB332" s="126">
        <f t="shared" si="20"/>
        <v>0.7037037037</v>
      </c>
      <c r="AC332" s="118"/>
      <c r="AD332" s="118"/>
      <c r="AE332" s="118"/>
    </row>
    <row r="333">
      <c r="A333" s="67">
        <v>332.0</v>
      </c>
      <c r="B333" s="30" t="s">
        <v>350</v>
      </c>
      <c r="C333" s="57">
        <v>3.0</v>
      </c>
      <c r="D333" s="58">
        <v>14.0</v>
      </c>
      <c r="E333" s="31">
        <v>138.0</v>
      </c>
      <c r="F333" s="32">
        <v>79.0</v>
      </c>
      <c r="G333" s="5">
        <v>57.0</v>
      </c>
      <c r="H333" s="6">
        <v>161.0</v>
      </c>
      <c r="I333" s="104">
        <f t="shared" si="1"/>
        <v>0.1764705882</v>
      </c>
      <c r="J333" s="105">
        <f t="shared" si="2"/>
        <v>0.6359447005</v>
      </c>
      <c r="K333" s="106">
        <f t="shared" si="3"/>
        <v>0.2614678899</v>
      </c>
      <c r="L333" s="107">
        <f t="shared" si="4"/>
        <v>0.6025641026</v>
      </c>
      <c r="M333" s="108">
        <f t="shared" si="5"/>
        <v>0.2553191489</v>
      </c>
      <c r="N333" s="109">
        <f t="shared" si="6"/>
        <v>0.4482758621</v>
      </c>
      <c r="O333" s="119">
        <f t="shared" si="7"/>
        <v>0.4380530973</v>
      </c>
      <c r="P333" s="120">
        <f t="shared" si="8"/>
        <v>0.3504273504</v>
      </c>
      <c r="Q333" s="121">
        <f t="shared" si="9"/>
        <v>0.6978723404</v>
      </c>
      <c r="R333" s="122">
        <f t="shared" si="10"/>
        <v>0.6873563218</v>
      </c>
      <c r="S333" s="120">
        <f t="shared" si="11"/>
        <v>0.6681415929</v>
      </c>
      <c r="T333" s="121">
        <f t="shared" si="12"/>
        <v>0.3075221239</v>
      </c>
      <c r="U333" s="122">
        <f t="shared" si="13"/>
        <v>0.4623893805</v>
      </c>
      <c r="V333" s="123">
        <f t="shared" si="14"/>
        <v>12.76470588</v>
      </c>
      <c r="W333" s="124">
        <f t="shared" si="15"/>
        <v>0.07798165138</v>
      </c>
      <c r="X333" s="125">
        <f t="shared" si="16"/>
        <v>0.995412844</v>
      </c>
      <c r="Y333" s="123">
        <f t="shared" si="17"/>
        <v>1.073394495</v>
      </c>
      <c r="Z333" s="124">
        <f t="shared" si="18"/>
        <v>0.9234042553</v>
      </c>
      <c r="AA333" s="125">
        <f t="shared" si="19"/>
        <v>25.58823529</v>
      </c>
      <c r="AB333" s="126">
        <f t="shared" si="20"/>
        <v>0.5517241379</v>
      </c>
      <c r="AC333" s="118"/>
      <c r="AD333" s="118"/>
      <c r="AE333" s="118"/>
    </row>
    <row r="334">
      <c r="A334" s="67">
        <v>333.0</v>
      </c>
      <c r="B334" s="30" t="s">
        <v>351</v>
      </c>
      <c r="C334" s="57">
        <v>20.0</v>
      </c>
      <c r="D334" s="58">
        <v>53.0</v>
      </c>
      <c r="E334" s="31">
        <v>205.0</v>
      </c>
      <c r="F334" s="32">
        <v>125.0</v>
      </c>
      <c r="G334" s="5">
        <v>76.0</v>
      </c>
      <c r="H334" s="6">
        <v>248.0</v>
      </c>
      <c r="I334" s="104">
        <f t="shared" si="1"/>
        <v>0.2739726027</v>
      </c>
      <c r="J334" s="105">
        <f t="shared" si="2"/>
        <v>0.6212121212</v>
      </c>
      <c r="K334" s="106">
        <f t="shared" si="3"/>
        <v>0.2345679012</v>
      </c>
      <c r="L334" s="107">
        <f t="shared" si="4"/>
        <v>0.5583126551</v>
      </c>
      <c r="M334" s="108">
        <f t="shared" si="5"/>
        <v>0.241813602</v>
      </c>
      <c r="N334" s="109">
        <f t="shared" si="6"/>
        <v>0.4296636086</v>
      </c>
      <c r="O334" s="119">
        <f t="shared" si="7"/>
        <v>0.4140302613</v>
      </c>
      <c r="P334" s="120">
        <f t="shared" si="8"/>
        <v>0.3598014888</v>
      </c>
      <c r="Q334" s="121">
        <f t="shared" si="9"/>
        <v>0.6750629723</v>
      </c>
      <c r="R334" s="122">
        <f t="shared" si="10"/>
        <v>0.6926605505</v>
      </c>
      <c r="S334" s="120">
        <f t="shared" si="11"/>
        <v>0.6506189821</v>
      </c>
      <c r="T334" s="121">
        <f t="shared" si="12"/>
        <v>0.3039889959</v>
      </c>
      <c r="U334" s="122">
        <f t="shared" si="13"/>
        <v>0.4594222834</v>
      </c>
      <c r="V334" s="123">
        <f t="shared" si="14"/>
        <v>4.520547945</v>
      </c>
      <c r="W334" s="124">
        <f t="shared" si="15"/>
        <v>0.225308642</v>
      </c>
      <c r="X334" s="125">
        <f t="shared" si="16"/>
        <v>1.018518519</v>
      </c>
      <c r="Y334" s="123">
        <f t="shared" si="17"/>
        <v>1.24382716</v>
      </c>
      <c r="Z334" s="124">
        <f t="shared" si="18"/>
        <v>0.8312342569</v>
      </c>
      <c r="AA334" s="125">
        <f t="shared" si="19"/>
        <v>8.95890411</v>
      </c>
      <c r="AB334" s="126">
        <f t="shared" si="20"/>
        <v>0.5703363914</v>
      </c>
      <c r="AC334" s="118"/>
      <c r="AD334" s="118"/>
      <c r="AE334" s="118"/>
    </row>
    <row r="335">
      <c r="A335" s="67">
        <v>334.0</v>
      </c>
      <c r="B335" s="30" t="s">
        <v>352</v>
      </c>
      <c r="C335" s="57">
        <v>3.0</v>
      </c>
      <c r="D335" s="58">
        <v>15.0</v>
      </c>
      <c r="E335" s="31">
        <v>35.0</v>
      </c>
      <c r="F335" s="32">
        <v>48.0</v>
      </c>
      <c r="G335" s="5">
        <v>15.0</v>
      </c>
      <c r="H335" s="6">
        <v>76.0</v>
      </c>
      <c r="I335" s="104">
        <f t="shared" si="1"/>
        <v>0.1666666667</v>
      </c>
      <c r="J335" s="105">
        <f t="shared" si="2"/>
        <v>0.421686747</v>
      </c>
      <c r="K335" s="106">
        <f t="shared" si="3"/>
        <v>0.1648351648</v>
      </c>
      <c r="L335" s="107">
        <f t="shared" si="4"/>
        <v>0.3762376238</v>
      </c>
      <c r="M335" s="108">
        <f t="shared" si="5"/>
        <v>0.1651376147</v>
      </c>
      <c r="N335" s="109">
        <f t="shared" si="6"/>
        <v>0.2873563218</v>
      </c>
      <c r="O335" s="119">
        <f t="shared" si="7"/>
        <v>0.2760416667</v>
      </c>
      <c r="P335" s="120">
        <f t="shared" si="8"/>
        <v>0.504950495</v>
      </c>
      <c r="Q335" s="121">
        <f t="shared" si="9"/>
        <v>0.7247706422</v>
      </c>
      <c r="R335" s="122">
        <f t="shared" si="10"/>
        <v>0.6379310345</v>
      </c>
      <c r="S335" s="120">
        <f t="shared" si="11"/>
        <v>0.59375</v>
      </c>
      <c r="T335" s="121">
        <f t="shared" si="12"/>
        <v>0.34375</v>
      </c>
      <c r="U335" s="122">
        <f t="shared" si="13"/>
        <v>0.3385416667</v>
      </c>
      <c r="V335" s="123">
        <f t="shared" si="14"/>
        <v>4.611111111</v>
      </c>
      <c r="W335" s="124">
        <f t="shared" si="15"/>
        <v>0.1978021978</v>
      </c>
      <c r="X335" s="125">
        <f t="shared" si="16"/>
        <v>0.9120879121</v>
      </c>
      <c r="Y335" s="123">
        <f t="shared" si="17"/>
        <v>1.10989011</v>
      </c>
      <c r="Z335" s="124">
        <f t="shared" si="18"/>
        <v>0.7614678899</v>
      </c>
      <c r="AA335" s="125">
        <f t="shared" si="19"/>
        <v>9.666666667</v>
      </c>
      <c r="AB335" s="126">
        <f t="shared" si="20"/>
        <v>0.7126436782</v>
      </c>
      <c r="AC335" s="118"/>
      <c r="AD335" s="118"/>
      <c r="AE335" s="1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1.57"/>
    <col customWidth="1" min="6" max="6" width="10.71"/>
    <col customWidth="1" min="7" max="16" width="11.57"/>
    <col customWidth="1" min="17" max="18" width="16.71"/>
    <col customWidth="1" min="19" max="20" width="17.14"/>
    <col customWidth="1" min="21" max="26" width="11.57"/>
  </cols>
  <sheetData>
    <row r="1" ht="12.75" customHeight="1">
      <c r="A1" s="1" t="s">
        <v>0</v>
      </c>
      <c r="B1" s="1">
        <v>-0.00118232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127" t="s">
        <v>380</v>
      </c>
      <c r="I1" s="128" t="s">
        <v>381</v>
      </c>
      <c r="J1" s="129" t="s">
        <v>399</v>
      </c>
      <c r="K1" s="130" t="s">
        <v>400</v>
      </c>
      <c r="L1" s="131" t="s">
        <v>401</v>
      </c>
      <c r="M1" s="131" t="s">
        <v>402</v>
      </c>
      <c r="N1" s="132" t="s">
        <v>403</v>
      </c>
      <c r="O1" s="133" t="s">
        <v>404</v>
      </c>
      <c r="P1" s="134" t="s">
        <v>405</v>
      </c>
      <c r="Q1" s="135" t="s">
        <v>406</v>
      </c>
      <c r="R1" s="135" t="s">
        <v>407</v>
      </c>
      <c r="S1" s="136" t="s">
        <v>408</v>
      </c>
      <c r="T1" s="136" t="s">
        <v>409</v>
      </c>
      <c r="U1" s="137" t="s">
        <v>410</v>
      </c>
      <c r="V1" s="138"/>
      <c r="W1" s="139" t="s">
        <v>411</v>
      </c>
      <c r="X1" s="139" t="s">
        <v>412</v>
      </c>
      <c r="Y1" s="140" t="s">
        <v>410</v>
      </c>
    </row>
    <row r="2" ht="12.75" customHeight="1">
      <c r="A2" s="1" t="s">
        <v>17</v>
      </c>
      <c r="B2" s="1">
        <v>0.629284</v>
      </c>
      <c r="C2" s="2" t="s">
        <v>18</v>
      </c>
      <c r="D2" s="3">
        <v>236.0</v>
      </c>
      <c r="E2" s="4">
        <v>51.0</v>
      </c>
      <c r="F2" s="5">
        <v>145.0</v>
      </c>
      <c r="G2" s="6">
        <v>95.0</v>
      </c>
      <c r="H2" s="141">
        <f t="shared" ref="H2:H335" si="2">G2/(F2+G2)</f>
        <v>0.3958333333</v>
      </c>
      <c r="I2" s="128">
        <f t="shared" ref="I2:I335" si="3">E2/(D2+E2)</f>
        <v>0.1777003484</v>
      </c>
      <c r="J2" s="40">
        <f t="shared" ref="J2:J335" si="4">ATAN2(H2,I2)</f>
        <v>0.4219614234</v>
      </c>
      <c r="K2" s="130">
        <f t="shared" ref="K2:K335" si="5">$B$7-J2</f>
        <v>0.36343674</v>
      </c>
      <c r="L2" s="131">
        <f t="shared" ref="L2:L335" si="6">COS(K2)</f>
        <v>0.9346806241</v>
      </c>
      <c r="M2" s="131">
        <f t="shared" ref="M2:M335" si="7">SIN(K2)</f>
        <v>0.3554885806</v>
      </c>
      <c r="N2" s="132">
        <f t="shared" ref="N2:N335" si="8">H2*L2-I2*M2</f>
        <v>0.3068073024</v>
      </c>
      <c r="O2" s="133">
        <f t="shared" ref="O2:O335" si="9">H2*M2+I2*L2</f>
        <v>0.3068073024</v>
      </c>
      <c r="P2" s="134">
        <f t="shared" ref="P2:P335" si="10">(D2+E2)/(F2+G2)</f>
        <v>1.195833333</v>
      </c>
      <c r="Q2" s="142">
        <f t="shared" ref="Q2:Q335" si="11">(N2+P2*O2)/(P2+1)</f>
        <v>0.3068073024</v>
      </c>
      <c r="R2" s="142">
        <f t="shared" ref="R2:R335" si="12">(H2+P2*O2)/(P2+1)</f>
        <v>0.3473504664</v>
      </c>
      <c r="S2" s="143">
        <f t="shared" ref="S2:S335" si="13">Q2*(D2+E2+F2+G2)</f>
        <v>161.6874484</v>
      </c>
      <c r="T2" s="143">
        <f t="shared" ref="T2:T335" si="14">R2*(D2+E2+F2+G2)</f>
        <v>183.0536958</v>
      </c>
      <c r="U2" s="137">
        <f t="shared" ref="U2:U335" si="15">E2+G2</f>
        <v>146</v>
      </c>
      <c r="V2" s="138"/>
      <c r="W2" s="144">
        <f t="shared" ref="W2:Y2" si="1">SUM(S2:S335)</f>
        <v>108585.5422</v>
      </c>
      <c r="X2" s="143">
        <f t="shared" si="1"/>
        <v>119032.58</v>
      </c>
      <c r="Y2" s="130">
        <f t="shared" si="1"/>
        <v>100671</v>
      </c>
    </row>
    <row r="3" ht="12.75" customHeight="1">
      <c r="A3" s="1" t="s">
        <v>19</v>
      </c>
      <c r="B3" s="1">
        <v>0.370745</v>
      </c>
      <c r="C3" s="2" t="s">
        <v>20</v>
      </c>
      <c r="D3" s="3">
        <v>337.0</v>
      </c>
      <c r="E3" s="4">
        <v>132.0</v>
      </c>
      <c r="F3" s="5">
        <v>117.0</v>
      </c>
      <c r="G3" s="6">
        <v>114.0</v>
      </c>
      <c r="H3" s="141">
        <f t="shared" si="2"/>
        <v>0.4935064935</v>
      </c>
      <c r="I3" s="128">
        <f t="shared" si="3"/>
        <v>0.2814498934</v>
      </c>
      <c r="J3" s="40">
        <f t="shared" si="4"/>
        <v>0.5182997327</v>
      </c>
      <c r="K3" s="130">
        <f t="shared" si="5"/>
        <v>0.2670984307</v>
      </c>
      <c r="L3" s="131">
        <f t="shared" si="6"/>
        <v>0.964540778</v>
      </c>
      <c r="M3" s="131">
        <f t="shared" si="7"/>
        <v>0.2639338697</v>
      </c>
      <c r="N3" s="132">
        <f t="shared" si="8"/>
        <v>0.4017229777</v>
      </c>
      <c r="O3" s="133">
        <f t="shared" si="9"/>
        <v>0.4017229777</v>
      </c>
      <c r="P3" s="134">
        <f t="shared" si="10"/>
        <v>2.03030303</v>
      </c>
      <c r="Q3" s="142">
        <f t="shared" si="11"/>
        <v>0.4017229777</v>
      </c>
      <c r="R3" s="142">
        <f t="shared" si="12"/>
        <v>0.4320115379</v>
      </c>
      <c r="S3" s="143">
        <f t="shared" si="13"/>
        <v>281.2060844</v>
      </c>
      <c r="T3" s="143">
        <f t="shared" si="14"/>
        <v>302.4080765</v>
      </c>
      <c r="U3" s="137">
        <f t="shared" si="15"/>
        <v>246</v>
      </c>
      <c r="V3" s="138"/>
      <c r="W3" s="138"/>
      <c r="X3" s="138"/>
      <c r="Y3" s="138"/>
    </row>
    <row r="4" ht="12.75" customHeight="1">
      <c r="A4" s="27"/>
      <c r="B4" s="27"/>
      <c r="C4" s="2" t="s">
        <v>21</v>
      </c>
      <c r="D4" s="3">
        <v>576.0</v>
      </c>
      <c r="E4" s="4">
        <v>149.0</v>
      </c>
      <c r="F4" s="5">
        <v>249.0</v>
      </c>
      <c r="G4" s="6">
        <v>172.0</v>
      </c>
      <c r="H4" s="141">
        <f t="shared" si="2"/>
        <v>0.4085510689</v>
      </c>
      <c r="I4" s="128">
        <f t="shared" si="3"/>
        <v>0.2055172414</v>
      </c>
      <c r="J4" s="40">
        <f t="shared" si="4"/>
        <v>0.4660760873</v>
      </c>
      <c r="K4" s="130">
        <f t="shared" si="5"/>
        <v>0.3193220761</v>
      </c>
      <c r="L4" s="131">
        <f t="shared" si="6"/>
        <v>0.9494484521</v>
      </c>
      <c r="M4" s="131">
        <f t="shared" si="7"/>
        <v>0.313922979</v>
      </c>
      <c r="N4" s="132">
        <f t="shared" si="8"/>
        <v>0.3233815953</v>
      </c>
      <c r="O4" s="133">
        <f t="shared" si="9"/>
        <v>0.3233815953</v>
      </c>
      <c r="P4" s="134">
        <f t="shared" si="10"/>
        <v>1.722090261</v>
      </c>
      <c r="Q4" s="142">
        <f t="shared" si="11"/>
        <v>0.3233815953</v>
      </c>
      <c r="R4" s="142">
        <f t="shared" si="12"/>
        <v>0.3546698574</v>
      </c>
      <c r="S4" s="143">
        <f t="shared" si="13"/>
        <v>370.5953082</v>
      </c>
      <c r="T4" s="143">
        <f t="shared" si="14"/>
        <v>406.4516566</v>
      </c>
      <c r="U4" s="137">
        <f t="shared" si="15"/>
        <v>321</v>
      </c>
      <c r="V4" s="138"/>
      <c r="W4" s="49" t="s">
        <v>413</v>
      </c>
      <c r="X4" s="49" t="s">
        <v>414</v>
      </c>
      <c r="Y4" s="138"/>
    </row>
    <row r="5" ht="12.75" customHeight="1">
      <c r="A5" s="28"/>
      <c r="B5" s="28"/>
      <c r="C5" s="2" t="s">
        <v>22</v>
      </c>
      <c r="D5" s="3">
        <v>154.0</v>
      </c>
      <c r="E5" s="4">
        <v>59.0</v>
      </c>
      <c r="F5" s="5">
        <v>86.0</v>
      </c>
      <c r="G5" s="6">
        <v>37.0</v>
      </c>
      <c r="H5" s="141">
        <f t="shared" si="2"/>
        <v>0.3008130081</v>
      </c>
      <c r="I5" s="128">
        <f t="shared" si="3"/>
        <v>0.2769953052</v>
      </c>
      <c r="J5" s="40">
        <f t="shared" si="4"/>
        <v>0.7442007175</v>
      </c>
      <c r="K5" s="130">
        <f t="shared" si="5"/>
        <v>0.04119744592</v>
      </c>
      <c r="L5" s="131">
        <f t="shared" si="6"/>
        <v>0.9991515052</v>
      </c>
      <c r="M5" s="131">
        <f t="shared" si="7"/>
        <v>0.04118579332</v>
      </c>
      <c r="N5" s="132">
        <f t="shared" si="8"/>
        <v>0.2891494985</v>
      </c>
      <c r="O5" s="133">
        <f t="shared" si="9"/>
        <v>0.2891494985</v>
      </c>
      <c r="P5" s="134">
        <f t="shared" si="10"/>
        <v>1.731707317</v>
      </c>
      <c r="Q5" s="142">
        <f t="shared" si="11"/>
        <v>0.2891494985</v>
      </c>
      <c r="R5" s="142">
        <f t="shared" si="12"/>
        <v>0.2934191761</v>
      </c>
      <c r="S5" s="143">
        <f t="shared" si="13"/>
        <v>97.15423149</v>
      </c>
      <c r="T5" s="143">
        <f t="shared" si="14"/>
        <v>98.58884318</v>
      </c>
      <c r="U5" s="137">
        <f t="shared" si="15"/>
        <v>96</v>
      </c>
      <c r="V5" s="138"/>
      <c r="W5" s="145">
        <f>W2-Y2</f>
        <v>7914.542199</v>
      </c>
      <c r="X5" s="145">
        <f>X2-Y2</f>
        <v>18361.58001</v>
      </c>
      <c r="Y5" s="138"/>
    </row>
    <row r="6" ht="12.75" customHeight="1">
      <c r="A6" s="27" t="s">
        <v>415</v>
      </c>
      <c r="B6" s="27" t="s">
        <v>416</v>
      </c>
      <c r="C6" s="2" t="s">
        <v>23</v>
      </c>
      <c r="D6" s="3">
        <v>516.0</v>
      </c>
      <c r="E6" s="4">
        <v>230.0</v>
      </c>
      <c r="F6" s="5">
        <v>154.0</v>
      </c>
      <c r="G6" s="6">
        <v>251.0</v>
      </c>
      <c r="H6" s="141">
        <f t="shared" si="2"/>
        <v>0.6197530864</v>
      </c>
      <c r="I6" s="128">
        <f t="shared" si="3"/>
        <v>0.308310992</v>
      </c>
      <c r="J6" s="40">
        <f t="shared" si="4"/>
        <v>0.4616246968</v>
      </c>
      <c r="K6" s="130">
        <f t="shared" si="5"/>
        <v>0.3237734666</v>
      </c>
      <c r="L6" s="131">
        <f t="shared" si="6"/>
        <v>0.9480416564</v>
      </c>
      <c r="M6" s="131">
        <f t="shared" si="7"/>
        <v>0.3181462207</v>
      </c>
      <c r="N6" s="132">
        <f t="shared" si="8"/>
        <v>0.4894637657</v>
      </c>
      <c r="O6" s="133">
        <f t="shared" si="9"/>
        <v>0.4894637657</v>
      </c>
      <c r="P6" s="134">
        <f t="shared" si="10"/>
        <v>1.841975309</v>
      </c>
      <c r="Q6" s="142">
        <f t="shared" si="11"/>
        <v>0.4894637657</v>
      </c>
      <c r="R6" s="142">
        <f t="shared" si="12"/>
        <v>0.5353084007</v>
      </c>
      <c r="S6" s="143">
        <f t="shared" si="13"/>
        <v>563.3727943</v>
      </c>
      <c r="T6" s="143">
        <f t="shared" si="14"/>
        <v>616.1399692</v>
      </c>
      <c r="U6" s="137">
        <f t="shared" si="15"/>
        <v>481</v>
      </c>
      <c r="V6" s="138"/>
      <c r="W6" s="138"/>
      <c r="X6" s="138"/>
      <c r="Y6" s="138"/>
    </row>
    <row r="7" ht="12.75" customHeight="1">
      <c r="A7" s="27">
        <v>45.0</v>
      </c>
      <c r="B7" s="27">
        <v>0.7853981633974483</v>
      </c>
      <c r="C7" s="2" t="s">
        <v>24</v>
      </c>
      <c r="D7" s="3">
        <v>168.0</v>
      </c>
      <c r="E7" s="4">
        <v>55.0</v>
      </c>
      <c r="F7" s="5">
        <v>65.0</v>
      </c>
      <c r="G7" s="6">
        <v>58.0</v>
      </c>
      <c r="H7" s="141">
        <f t="shared" si="2"/>
        <v>0.4715447154</v>
      </c>
      <c r="I7" s="128">
        <f t="shared" si="3"/>
        <v>0.2466367713</v>
      </c>
      <c r="J7" s="40">
        <f t="shared" si="4"/>
        <v>0.4819092995</v>
      </c>
      <c r="K7" s="130">
        <f t="shared" si="5"/>
        <v>0.3034888639</v>
      </c>
      <c r="L7" s="131">
        <f t="shared" si="6"/>
        <v>0.9542996472</v>
      </c>
      <c r="M7" s="131">
        <f t="shared" si="7"/>
        <v>0.2988514403</v>
      </c>
      <c r="N7" s="132">
        <f t="shared" si="8"/>
        <v>0.3762872012</v>
      </c>
      <c r="O7" s="133">
        <f t="shared" si="9"/>
        <v>0.3762872012</v>
      </c>
      <c r="P7" s="134">
        <f t="shared" si="10"/>
        <v>1.81300813</v>
      </c>
      <c r="Q7" s="142">
        <f t="shared" si="11"/>
        <v>0.3762872012</v>
      </c>
      <c r="R7" s="142">
        <f t="shared" si="12"/>
        <v>0.4101504216</v>
      </c>
      <c r="S7" s="143">
        <f t="shared" si="13"/>
        <v>130.1953716</v>
      </c>
      <c r="T7" s="143">
        <f t="shared" si="14"/>
        <v>141.9120459</v>
      </c>
      <c r="U7" s="137">
        <f t="shared" si="15"/>
        <v>113</v>
      </c>
      <c r="V7" s="138"/>
      <c r="W7" s="138"/>
      <c r="X7" s="138"/>
      <c r="Y7" s="138"/>
    </row>
    <row r="8" ht="12.75" customHeight="1">
      <c r="A8" s="27"/>
      <c r="B8" s="27"/>
      <c r="C8" s="2" t="s">
        <v>25</v>
      </c>
      <c r="D8" s="3">
        <v>505.0</v>
      </c>
      <c r="E8" s="4">
        <v>165.0</v>
      </c>
      <c r="F8" s="5">
        <v>206.0</v>
      </c>
      <c r="G8" s="6">
        <v>234.0</v>
      </c>
      <c r="H8" s="141">
        <f t="shared" si="2"/>
        <v>0.5318181818</v>
      </c>
      <c r="I8" s="128">
        <f t="shared" si="3"/>
        <v>0.2462686567</v>
      </c>
      <c r="J8" s="40">
        <f t="shared" si="4"/>
        <v>0.4336690231</v>
      </c>
      <c r="K8" s="130">
        <f t="shared" si="5"/>
        <v>0.3517291403</v>
      </c>
      <c r="L8" s="131">
        <f t="shared" si="6"/>
        <v>0.9387783904</v>
      </c>
      <c r="M8" s="131">
        <f t="shared" si="7"/>
        <v>0.3445216013</v>
      </c>
      <c r="N8" s="132">
        <f t="shared" si="8"/>
        <v>0.4144145447</v>
      </c>
      <c r="O8" s="133">
        <f t="shared" si="9"/>
        <v>0.4144145447</v>
      </c>
      <c r="P8" s="134">
        <f t="shared" si="10"/>
        <v>1.522727273</v>
      </c>
      <c r="Q8" s="142">
        <f t="shared" si="11"/>
        <v>0.4144145447</v>
      </c>
      <c r="R8" s="142">
        <f t="shared" si="12"/>
        <v>0.4609529234</v>
      </c>
      <c r="S8" s="143">
        <f t="shared" si="13"/>
        <v>460.0001447</v>
      </c>
      <c r="T8" s="143">
        <f t="shared" si="14"/>
        <v>511.657745</v>
      </c>
      <c r="U8" s="137">
        <f t="shared" si="15"/>
        <v>399</v>
      </c>
      <c r="V8" s="138"/>
      <c r="W8" s="138"/>
      <c r="X8" s="138"/>
      <c r="Y8" s="138"/>
    </row>
    <row r="9" ht="12.75" customHeight="1">
      <c r="A9" s="28"/>
      <c r="B9" s="28"/>
      <c r="C9" s="2" t="s">
        <v>26</v>
      </c>
      <c r="D9" s="3">
        <v>347.0</v>
      </c>
      <c r="E9" s="4">
        <v>118.0</v>
      </c>
      <c r="F9" s="5">
        <v>141.0</v>
      </c>
      <c r="G9" s="6">
        <v>116.0</v>
      </c>
      <c r="H9" s="141">
        <f t="shared" si="2"/>
        <v>0.4513618677</v>
      </c>
      <c r="I9" s="128">
        <f t="shared" si="3"/>
        <v>0.2537634409</v>
      </c>
      <c r="J9" s="40">
        <f t="shared" si="4"/>
        <v>0.5121746667</v>
      </c>
      <c r="K9" s="130">
        <f t="shared" si="5"/>
        <v>0.2732234967</v>
      </c>
      <c r="L9" s="131">
        <f t="shared" si="6"/>
        <v>0.9629060827</v>
      </c>
      <c r="M9" s="131">
        <f t="shared" si="7"/>
        <v>0.2698367579</v>
      </c>
      <c r="N9" s="132">
        <f t="shared" si="8"/>
        <v>0.3661443838</v>
      </c>
      <c r="O9" s="133">
        <f t="shared" si="9"/>
        <v>0.3661443838</v>
      </c>
      <c r="P9" s="134">
        <f t="shared" si="10"/>
        <v>1.809338521</v>
      </c>
      <c r="Q9" s="142">
        <f t="shared" si="11"/>
        <v>0.3661443838</v>
      </c>
      <c r="R9" s="142">
        <f t="shared" si="12"/>
        <v>0.3964780311</v>
      </c>
      <c r="S9" s="143">
        <f t="shared" si="13"/>
        <v>264.3562451</v>
      </c>
      <c r="T9" s="143">
        <f t="shared" si="14"/>
        <v>286.2571385</v>
      </c>
      <c r="U9" s="137">
        <f t="shared" si="15"/>
        <v>234</v>
      </c>
      <c r="V9" s="138"/>
      <c r="W9" s="138"/>
      <c r="X9" s="138"/>
      <c r="Y9" s="138"/>
    </row>
    <row r="10" ht="12.75" customHeight="1">
      <c r="A10" s="27"/>
      <c r="B10" s="27"/>
      <c r="C10" s="2" t="s">
        <v>27</v>
      </c>
      <c r="D10" s="3">
        <v>163.0</v>
      </c>
      <c r="E10" s="4">
        <v>88.0</v>
      </c>
      <c r="F10" s="5">
        <v>68.0</v>
      </c>
      <c r="G10" s="6">
        <v>62.0</v>
      </c>
      <c r="H10" s="141">
        <f t="shared" si="2"/>
        <v>0.4769230769</v>
      </c>
      <c r="I10" s="128">
        <f t="shared" si="3"/>
        <v>0.3505976096</v>
      </c>
      <c r="J10" s="40">
        <f t="shared" si="4"/>
        <v>0.6339123048</v>
      </c>
      <c r="K10" s="130">
        <f t="shared" si="5"/>
        <v>0.1514858585</v>
      </c>
      <c r="L10" s="131">
        <f t="shared" si="6"/>
        <v>0.9885479426</v>
      </c>
      <c r="M10" s="131">
        <f t="shared" si="7"/>
        <v>0.1509071409</v>
      </c>
      <c r="N10" s="132">
        <f t="shared" si="8"/>
        <v>0.4185536436</v>
      </c>
      <c r="O10" s="133">
        <f t="shared" si="9"/>
        <v>0.4185536436</v>
      </c>
      <c r="P10" s="134">
        <f t="shared" si="10"/>
        <v>1.930769231</v>
      </c>
      <c r="Q10" s="142">
        <f t="shared" si="11"/>
        <v>0.4185536436</v>
      </c>
      <c r="R10" s="142">
        <f t="shared" si="12"/>
        <v>0.4384697232</v>
      </c>
      <c r="S10" s="143">
        <f t="shared" si="13"/>
        <v>159.4689382</v>
      </c>
      <c r="T10" s="143">
        <f t="shared" si="14"/>
        <v>167.0569645</v>
      </c>
      <c r="U10" s="137">
        <f t="shared" si="15"/>
        <v>150</v>
      </c>
      <c r="V10" s="138"/>
      <c r="W10" s="138"/>
      <c r="X10" s="138"/>
      <c r="Y10" s="138"/>
    </row>
    <row r="11" ht="12.75" customHeight="1">
      <c r="A11" s="27"/>
      <c r="B11" s="27"/>
      <c r="C11" s="2" t="s">
        <v>28</v>
      </c>
      <c r="D11" s="3">
        <v>499.0</v>
      </c>
      <c r="E11" s="4">
        <v>178.0</v>
      </c>
      <c r="F11" s="5">
        <v>202.0</v>
      </c>
      <c r="G11" s="6">
        <v>232.0</v>
      </c>
      <c r="H11" s="141">
        <f t="shared" si="2"/>
        <v>0.534562212</v>
      </c>
      <c r="I11" s="128">
        <f t="shared" si="3"/>
        <v>0.2629246677</v>
      </c>
      <c r="J11" s="40">
        <f t="shared" si="4"/>
        <v>0.4571067446</v>
      </c>
      <c r="K11" s="130">
        <f t="shared" si="5"/>
        <v>0.3282914188</v>
      </c>
      <c r="L11" s="131">
        <f t="shared" si="6"/>
        <v>0.9465946162</v>
      </c>
      <c r="M11" s="131">
        <f t="shared" si="7"/>
        <v>0.322426166</v>
      </c>
      <c r="N11" s="132">
        <f t="shared" si="8"/>
        <v>0.4212399194</v>
      </c>
      <c r="O11" s="133">
        <f t="shared" si="9"/>
        <v>0.4212399194</v>
      </c>
      <c r="P11" s="134">
        <f t="shared" si="10"/>
        <v>1.559907834</v>
      </c>
      <c r="Q11" s="142">
        <f t="shared" si="11"/>
        <v>0.4212399194</v>
      </c>
      <c r="R11" s="142">
        <f t="shared" si="12"/>
        <v>0.4655080337</v>
      </c>
      <c r="S11" s="143">
        <f t="shared" si="13"/>
        <v>467.9975504</v>
      </c>
      <c r="T11" s="143">
        <f t="shared" si="14"/>
        <v>517.1794254</v>
      </c>
      <c r="U11" s="137">
        <f t="shared" si="15"/>
        <v>410</v>
      </c>
      <c r="V11" s="138"/>
      <c r="W11" s="138"/>
      <c r="X11" s="138"/>
      <c r="Y11" s="138"/>
    </row>
    <row r="12" ht="12.75" customHeight="1">
      <c r="A12" s="27"/>
      <c r="B12" s="27"/>
      <c r="C12" s="2" t="s">
        <v>29</v>
      </c>
      <c r="D12" s="3">
        <v>353.0</v>
      </c>
      <c r="E12" s="4">
        <v>133.0</v>
      </c>
      <c r="F12" s="5">
        <v>173.0</v>
      </c>
      <c r="G12" s="6">
        <v>145.0</v>
      </c>
      <c r="H12" s="141">
        <f t="shared" si="2"/>
        <v>0.4559748428</v>
      </c>
      <c r="I12" s="128">
        <f t="shared" si="3"/>
        <v>0.2736625514</v>
      </c>
      <c r="J12" s="40">
        <f t="shared" si="4"/>
        <v>0.5405447006</v>
      </c>
      <c r="K12" s="130">
        <f t="shared" si="5"/>
        <v>0.2448534628</v>
      </c>
      <c r="L12" s="131">
        <f t="shared" si="6"/>
        <v>0.9701728581</v>
      </c>
      <c r="M12" s="131">
        <f t="shared" si="7"/>
        <v>0.242414161</v>
      </c>
      <c r="N12" s="132">
        <f t="shared" si="8"/>
        <v>0.3760347386</v>
      </c>
      <c r="O12" s="133">
        <f t="shared" si="9"/>
        <v>0.3760347386</v>
      </c>
      <c r="P12" s="134">
        <f t="shared" si="10"/>
        <v>1.528301887</v>
      </c>
      <c r="Q12" s="142">
        <f t="shared" si="11"/>
        <v>0.3760347386</v>
      </c>
      <c r="R12" s="142">
        <f t="shared" si="12"/>
        <v>0.4076528395</v>
      </c>
      <c r="S12" s="143">
        <f t="shared" si="13"/>
        <v>302.3319299</v>
      </c>
      <c r="T12" s="143">
        <f t="shared" si="14"/>
        <v>327.752883</v>
      </c>
      <c r="U12" s="137">
        <f t="shared" si="15"/>
        <v>278</v>
      </c>
      <c r="V12" s="138"/>
      <c r="W12" s="138"/>
      <c r="X12" s="138"/>
      <c r="Y12" s="138"/>
    </row>
    <row r="13" ht="12.75" customHeight="1">
      <c r="A13" s="27"/>
      <c r="B13" s="27"/>
      <c r="C13" s="2" t="s">
        <v>30</v>
      </c>
      <c r="D13" s="3">
        <v>406.0</v>
      </c>
      <c r="E13" s="4">
        <v>85.0</v>
      </c>
      <c r="F13" s="5">
        <v>243.0</v>
      </c>
      <c r="G13" s="6">
        <v>105.0</v>
      </c>
      <c r="H13" s="141">
        <f t="shared" si="2"/>
        <v>0.3017241379</v>
      </c>
      <c r="I13" s="128">
        <f t="shared" si="3"/>
        <v>0.1731160896</v>
      </c>
      <c r="J13" s="40">
        <f t="shared" si="4"/>
        <v>0.5208990157</v>
      </c>
      <c r="K13" s="130">
        <f t="shared" si="5"/>
        <v>0.2644991477</v>
      </c>
      <c r="L13" s="131">
        <f t="shared" si="6"/>
        <v>0.9652235577</v>
      </c>
      <c r="M13" s="131">
        <f t="shared" si="7"/>
        <v>0.2614258665</v>
      </c>
      <c r="N13" s="132">
        <f t="shared" si="8"/>
        <v>0.2459742221</v>
      </c>
      <c r="O13" s="133">
        <f t="shared" si="9"/>
        <v>0.2459742221</v>
      </c>
      <c r="P13" s="134">
        <f t="shared" si="10"/>
        <v>1.41091954</v>
      </c>
      <c r="Q13" s="142">
        <f t="shared" si="11"/>
        <v>0.2459742221</v>
      </c>
      <c r="R13" s="142">
        <f t="shared" si="12"/>
        <v>0.2690981443</v>
      </c>
      <c r="S13" s="143">
        <f t="shared" si="13"/>
        <v>206.3723724</v>
      </c>
      <c r="T13" s="143">
        <f t="shared" si="14"/>
        <v>225.7733431</v>
      </c>
      <c r="U13" s="137">
        <f t="shared" si="15"/>
        <v>190</v>
      </c>
      <c r="V13" s="138"/>
      <c r="W13" s="138"/>
      <c r="X13" s="138"/>
      <c r="Y13" s="138"/>
    </row>
    <row r="14" ht="12.75" customHeight="1">
      <c r="A14" s="28"/>
      <c r="B14" s="28"/>
      <c r="C14" s="2" t="s">
        <v>31</v>
      </c>
      <c r="D14" s="3">
        <v>407.0</v>
      </c>
      <c r="E14" s="4">
        <v>165.0</v>
      </c>
      <c r="F14" s="5">
        <v>186.0</v>
      </c>
      <c r="G14" s="6">
        <v>225.0</v>
      </c>
      <c r="H14" s="141">
        <f t="shared" si="2"/>
        <v>0.5474452555</v>
      </c>
      <c r="I14" s="128">
        <f t="shared" si="3"/>
        <v>0.2884615385</v>
      </c>
      <c r="J14" s="40">
        <f t="shared" si="4"/>
        <v>0.4849533648</v>
      </c>
      <c r="K14" s="130">
        <f t="shared" si="5"/>
        <v>0.3004447986</v>
      </c>
      <c r="L14" s="131">
        <f t="shared" si="6"/>
        <v>0.9552049477</v>
      </c>
      <c r="M14" s="131">
        <f t="shared" si="7"/>
        <v>0.2959451097</v>
      </c>
      <c r="N14" s="132">
        <f t="shared" si="8"/>
        <v>0.4375536349</v>
      </c>
      <c r="O14" s="133">
        <f t="shared" si="9"/>
        <v>0.4375536349</v>
      </c>
      <c r="P14" s="134">
        <f t="shared" si="10"/>
        <v>1.391727494</v>
      </c>
      <c r="Q14" s="142">
        <f t="shared" si="11"/>
        <v>0.4375536349</v>
      </c>
      <c r="R14" s="142">
        <f t="shared" si="12"/>
        <v>0.4835001823</v>
      </c>
      <c r="S14" s="143">
        <f t="shared" si="13"/>
        <v>430.1152232</v>
      </c>
      <c r="T14" s="143">
        <f t="shared" si="14"/>
        <v>475.2806792</v>
      </c>
      <c r="U14" s="137">
        <f t="shared" si="15"/>
        <v>390</v>
      </c>
      <c r="V14" s="138"/>
      <c r="W14" s="138"/>
      <c r="X14" s="138"/>
      <c r="Y14" s="138"/>
    </row>
    <row r="15" ht="12.75" customHeight="1">
      <c r="A15" s="27"/>
      <c r="B15" s="27"/>
      <c r="C15" s="2" t="s">
        <v>32</v>
      </c>
      <c r="D15" s="3">
        <v>410.0</v>
      </c>
      <c r="E15" s="4">
        <v>200.0</v>
      </c>
      <c r="F15" s="5">
        <v>120.0</v>
      </c>
      <c r="G15" s="6">
        <v>164.0</v>
      </c>
      <c r="H15" s="141">
        <f t="shared" si="2"/>
        <v>0.5774647887</v>
      </c>
      <c r="I15" s="128">
        <f t="shared" si="3"/>
        <v>0.3278688525</v>
      </c>
      <c r="J15" s="40">
        <f t="shared" si="4"/>
        <v>0.5163859539</v>
      </c>
      <c r="K15" s="130">
        <f t="shared" si="5"/>
        <v>0.2690122095</v>
      </c>
      <c r="L15" s="131">
        <f t="shared" si="6"/>
        <v>0.9640339009</v>
      </c>
      <c r="M15" s="131">
        <f t="shared" si="7"/>
        <v>0.265779303</v>
      </c>
      <c r="N15" s="132">
        <f t="shared" si="8"/>
        <v>0.4695548779</v>
      </c>
      <c r="O15" s="133">
        <f t="shared" si="9"/>
        <v>0.4695548779</v>
      </c>
      <c r="P15" s="134">
        <f t="shared" si="10"/>
        <v>2.147887324</v>
      </c>
      <c r="Q15" s="142">
        <f t="shared" si="11"/>
        <v>0.4695548779</v>
      </c>
      <c r="R15" s="142">
        <f t="shared" si="12"/>
        <v>0.5038349838</v>
      </c>
      <c r="S15" s="143">
        <f t="shared" si="13"/>
        <v>419.7820608</v>
      </c>
      <c r="T15" s="143">
        <f t="shared" si="14"/>
        <v>450.4284755</v>
      </c>
      <c r="U15" s="137">
        <f t="shared" si="15"/>
        <v>364</v>
      </c>
      <c r="V15" s="138"/>
      <c r="W15" s="138"/>
      <c r="X15" s="138"/>
      <c r="Y15" s="138"/>
    </row>
    <row r="16" ht="12.75" customHeight="1">
      <c r="A16" s="27"/>
      <c r="B16" s="27"/>
      <c r="C16" s="2" t="s">
        <v>33</v>
      </c>
      <c r="D16" s="3">
        <v>268.0</v>
      </c>
      <c r="E16" s="4">
        <v>169.0</v>
      </c>
      <c r="F16" s="5">
        <v>99.0</v>
      </c>
      <c r="G16" s="6">
        <v>133.0</v>
      </c>
      <c r="H16" s="141">
        <f t="shared" si="2"/>
        <v>0.5732758621</v>
      </c>
      <c r="I16" s="128">
        <f t="shared" si="3"/>
        <v>0.3867276888</v>
      </c>
      <c r="J16" s="40">
        <f t="shared" si="4"/>
        <v>0.5934697754</v>
      </c>
      <c r="K16" s="130">
        <f t="shared" si="5"/>
        <v>0.191928388</v>
      </c>
      <c r="L16" s="131">
        <f t="shared" si="6"/>
        <v>0.9816382162</v>
      </c>
      <c r="M16" s="131">
        <f t="shared" si="7"/>
        <v>0.1907522278</v>
      </c>
      <c r="N16" s="132">
        <f t="shared" si="8"/>
        <v>0.4889803264</v>
      </c>
      <c r="O16" s="133">
        <f t="shared" si="9"/>
        <v>0.4889803264</v>
      </c>
      <c r="P16" s="134">
        <f t="shared" si="10"/>
        <v>1.88362069</v>
      </c>
      <c r="Q16" s="142">
        <f t="shared" si="11"/>
        <v>0.4889803264</v>
      </c>
      <c r="R16" s="142">
        <f t="shared" si="12"/>
        <v>0.518212859</v>
      </c>
      <c r="S16" s="143">
        <f t="shared" si="13"/>
        <v>327.1278384</v>
      </c>
      <c r="T16" s="143">
        <f t="shared" si="14"/>
        <v>346.6844027</v>
      </c>
      <c r="U16" s="137">
        <f t="shared" si="15"/>
        <v>302</v>
      </c>
      <c r="V16" s="138"/>
      <c r="W16" s="138"/>
      <c r="X16" s="138"/>
      <c r="Y16" s="138"/>
    </row>
    <row r="17" ht="12.75" customHeight="1">
      <c r="A17" s="27"/>
      <c r="B17" s="27"/>
      <c r="C17" s="2" t="s">
        <v>34</v>
      </c>
      <c r="D17" s="3">
        <v>461.0</v>
      </c>
      <c r="E17" s="4">
        <v>222.0</v>
      </c>
      <c r="F17" s="5">
        <v>238.0</v>
      </c>
      <c r="G17" s="6">
        <v>296.0</v>
      </c>
      <c r="H17" s="141">
        <f t="shared" si="2"/>
        <v>0.5543071161</v>
      </c>
      <c r="I17" s="128">
        <f t="shared" si="3"/>
        <v>0.3250366032</v>
      </c>
      <c r="J17" s="40">
        <f t="shared" si="4"/>
        <v>0.5303472751</v>
      </c>
      <c r="K17" s="130">
        <f t="shared" si="5"/>
        <v>0.2550508883</v>
      </c>
      <c r="L17" s="131">
        <f t="shared" si="6"/>
        <v>0.9676504581</v>
      </c>
      <c r="M17" s="131">
        <f t="shared" si="7"/>
        <v>0.252294651</v>
      </c>
      <c r="N17" s="132">
        <f t="shared" si="8"/>
        <v>0.4543705384</v>
      </c>
      <c r="O17" s="133">
        <f t="shared" si="9"/>
        <v>0.4543705384</v>
      </c>
      <c r="P17" s="134">
        <f t="shared" si="10"/>
        <v>1.279026217</v>
      </c>
      <c r="Q17" s="142">
        <f t="shared" si="11"/>
        <v>0.4543705384</v>
      </c>
      <c r="R17" s="142">
        <f t="shared" si="12"/>
        <v>0.4982210992</v>
      </c>
      <c r="S17" s="143">
        <f t="shared" si="13"/>
        <v>552.9689453</v>
      </c>
      <c r="T17" s="143">
        <f t="shared" si="14"/>
        <v>606.3350778</v>
      </c>
      <c r="U17" s="137">
        <f t="shared" si="15"/>
        <v>518</v>
      </c>
      <c r="V17" s="138"/>
      <c r="W17" s="138"/>
      <c r="X17" s="138"/>
      <c r="Y17" s="138"/>
    </row>
    <row r="18" ht="12.75" customHeight="1">
      <c r="A18" s="29"/>
      <c r="B18" s="29"/>
      <c r="C18" s="2" t="s">
        <v>35</v>
      </c>
      <c r="D18" s="3">
        <v>283.0</v>
      </c>
      <c r="E18" s="4">
        <v>122.0</v>
      </c>
      <c r="F18" s="5">
        <v>131.0</v>
      </c>
      <c r="G18" s="6">
        <v>166.0</v>
      </c>
      <c r="H18" s="141">
        <f t="shared" si="2"/>
        <v>0.5589225589</v>
      </c>
      <c r="I18" s="128">
        <f t="shared" si="3"/>
        <v>0.3012345679</v>
      </c>
      <c r="J18" s="40">
        <f t="shared" si="4"/>
        <v>0.494324474</v>
      </c>
      <c r="K18" s="130">
        <f t="shared" si="5"/>
        <v>0.2910736894</v>
      </c>
      <c r="L18" s="131">
        <f t="shared" si="6"/>
        <v>0.9579362994</v>
      </c>
      <c r="M18" s="131">
        <f t="shared" si="7"/>
        <v>0.2869809164</v>
      </c>
      <c r="N18" s="132">
        <f t="shared" si="8"/>
        <v>0.4489636354</v>
      </c>
      <c r="O18" s="133">
        <f t="shared" si="9"/>
        <v>0.4489636354</v>
      </c>
      <c r="P18" s="134">
        <f t="shared" si="10"/>
        <v>1.363636364</v>
      </c>
      <c r="Q18" s="142">
        <f t="shared" si="11"/>
        <v>0.4489636354</v>
      </c>
      <c r="R18" s="142">
        <f t="shared" si="12"/>
        <v>0.4954847184</v>
      </c>
      <c r="S18" s="143">
        <f t="shared" si="13"/>
        <v>315.172472</v>
      </c>
      <c r="T18" s="143">
        <f t="shared" si="14"/>
        <v>347.8302723</v>
      </c>
      <c r="U18" s="137">
        <f t="shared" si="15"/>
        <v>288</v>
      </c>
      <c r="V18" s="138"/>
      <c r="W18" s="138"/>
      <c r="X18" s="138"/>
      <c r="Y18" s="138"/>
    </row>
    <row r="19" ht="12.75" customHeight="1">
      <c r="A19" s="27"/>
      <c r="B19" s="27"/>
      <c r="C19" s="2" t="s">
        <v>36</v>
      </c>
      <c r="D19" s="3">
        <v>174.0</v>
      </c>
      <c r="E19" s="4">
        <v>54.0</v>
      </c>
      <c r="F19" s="5">
        <v>57.0</v>
      </c>
      <c r="G19" s="6">
        <v>79.0</v>
      </c>
      <c r="H19" s="141">
        <f t="shared" si="2"/>
        <v>0.5808823529</v>
      </c>
      <c r="I19" s="128">
        <f t="shared" si="3"/>
        <v>0.2368421053</v>
      </c>
      <c r="J19" s="40">
        <f t="shared" si="4"/>
        <v>0.3871507976</v>
      </c>
      <c r="K19" s="130">
        <f t="shared" si="5"/>
        <v>0.3982473658</v>
      </c>
      <c r="L19" s="131">
        <f t="shared" si="6"/>
        <v>0.9217420869</v>
      </c>
      <c r="M19" s="131">
        <f t="shared" si="7"/>
        <v>0.387803462</v>
      </c>
      <c r="N19" s="132">
        <f t="shared" si="8"/>
        <v>0.4435755239</v>
      </c>
      <c r="O19" s="133">
        <f t="shared" si="9"/>
        <v>0.4435755239</v>
      </c>
      <c r="P19" s="134">
        <f t="shared" si="10"/>
        <v>1.676470588</v>
      </c>
      <c r="Q19" s="142">
        <f t="shared" si="11"/>
        <v>0.4435755239</v>
      </c>
      <c r="R19" s="142">
        <f t="shared" si="12"/>
        <v>0.4948769765</v>
      </c>
      <c r="S19" s="143">
        <f t="shared" si="13"/>
        <v>161.4614907</v>
      </c>
      <c r="T19" s="143">
        <f t="shared" si="14"/>
        <v>180.1352194</v>
      </c>
      <c r="U19" s="137">
        <f t="shared" si="15"/>
        <v>133</v>
      </c>
      <c r="V19" s="138"/>
      <c r="W19" s="138"/>
      <c r="X19" s="138"/>
      <c r="Y19" s="138"/>
    </row>
    <row r="20" ht="12.75" customHeight="1">
      <c r="A20" s="27"/>
      <c r="B20" s="27"/>
      <c r="C20" s="2" t="s">
        <v>37</v>
      </c>
      <c r="D20" s="3">
        <v>530.0</v>
      </c>
      <c r="E20" s="4">
        <v>236.0</v>
      </c>
      <c r="F20" s="5">
        <v>171.0</v>
      </c>
      <c r="G20" s="6">
        <v>314.0</v>
      </c>
      <c r="H20" s="141">
        <f t="shared" si="2"/>
        <v>0.6474226804</v>
      </c>
      <c r="I20" s="128">
        <f t="shared" si="3"/>
        <v>0.3080939948</v>
      </c>
      <c r="J20" s="40">
        <f t="shared" si="4"/>
        <v>0.4441641904</v>
      </c>
      <c r="K20" s="130">
        <f t="shared" si="5"/>
        <v>0.341233973</v>
      </c>
      <c r="L20" s="131">
        <f t="shared" si="6"/>
        <v>0.9423424338</v>
      </c>
      <c r="M20" s="131">
        <f t="shared" si="7"/>
        <v>0.3346501718</v>
      </c>
      <c r="N20" s="132">
        <f t="shared" si="8"/>
        <v>0.5069901561</v>
      </c>
      <c r="O20" s="133">
        <f t="shared" si="9"/>
        <v>0.5069901561</v>
      </c>
      <c r="P20" s="134">
        <f t="shared" si="10"/>
        <v>1.579381443</v>
      </c>
      <c r="Q20" s="142">
        <f t="shared" si="11"/>
        <v>0.5069901561</v>
      </c>
      <c r="R20" s="142">
        <f t="shared" si="12"/>
        <v>0.5614344201</v>
      </c>
      <c r="S20" s="143">
        <f t="shared" si="13"/>
        <v>634.2446853</v>
      </c>
      <c r="T20" s="143">
        <f t="shared" si="14"/>
        <v>702.3544596</v>
      </c>
      <c r="U20" s="137">
        <f t="shared" si="15"/>
        <v>550</v>
      </c>
      <c r="V20" s="138"/>
      <c r="W20" s="138"/>
      <c r="X20" s="138"/>
      <c r="Y20" s="138"/>
    </row>
    <row r="21" ht="12.75" customHeight="1">
      <c r="A21" s="29"/>
      <c r="B21" s="29"/>
      <c r="C21" s="2" t="s">
        <v>38</v>
      </c>
      <c r="D21" s="3">
        <v>225.0</v>
      </c>
      <c r="E21" s="4">
        <v>99.0</v>
      </c>
      <c r="F21" s="5">
        <v>121.0</v>
      </c>
      <c r="G21" s="6">
        <v>153.0</v>
      </c>
      <c r="H21" s="141">
        <f t="shared" si="2"/>
        <v>0.5583941606</v>
      </c>
      <c r="I21" s="128">
        <f t="shared" si="3"/>
        <v>0.3055555556</v>
      </c>
      <c r="J21" s="40">
        <f t="shared" si="4"/>
        <v>0.5006940871</v>
      </c>
      <c r="K21" s="130">
        <f t="shared" si="5"/>
        <v>0.2847040763</v>
      </c>
      <c r="L21" s="131">
        <f t="shared" si="6"/>
        <v>0.9597448118</v>
      </c>
      <c r="M21" s="131">
        <f t="shared" si="7"/>
        <v>0.2808734523</v>
      </c>
      <c r="N21" s="132">
        <f t="shared" si="8"/>
        <v>0.4500934548</v>
      </c>
      <c r="O21" s="133">
        <f t="shared" si="9"/>
        <v>0.4500934548</v>
      </c>
      <c r="P21" s="134">
        <f t="shared" si="10"/>
        <v>1.182481752</v>
      </c>
      <c r="Q21" s="142">
        <f t="shared" si="11"/>
        <v>0.4500934548</v>
      </c>
      <c r="R21" s="142">
        <f t="shared" si="12"/>
        <v>0.4997161862</v>
      </c>
      <c r="S21" s="143">
        <f t="shared" si="13"/>
        <v>269.155886</v>
      </c>
      <c r="T21" s="143">
        <f t="shared" si="14"/>
        <v>298.8302794</v>
      </c>
      <c r="U21" s="137">
        <f t="shared" si="15"/>
        <v>252</v>
      </c>
      <c r="V21" s="138"/>
      <c r="W21" s="138"/>
      <c r="X21" s="138"/>
      <c r="Y21" s="138"/>
    </row>
    <row r="22" ht="12.75" customHeight="1">
      <c r="A22" s="27"/>
      <c r="B22" s="27"/>
      <c r="C22" s="2" t="s">
        <v>39</v>
      </c>
      <c r="D22" s="3">
        <v>224.0</v>
      </c>
      <c r="E22" s="4">
        <v>99.0</v>
      </c>
      <c r="F22" s="5">
        <v>95.0</v>
      </c>
      <c r="G22" s="6">
        <v>93.0</v>
      </c>
      <c r="H22" s="141">
        <f t="shared" si="2"/>
        <v>0.4946808511</v>
      </c>
      <c r="I22" s="128">
        <f t="shared" si="3"/>
        <v>0.306501548</v>
      </c>
      <c r="J22" s="40">
        <f t="shared" si="4"/>
        <v>0.5547027871</v>
      </c>
      <c r="K22" s="130">
        <f t="shared" si="5"/>
        <v>0.2306953763</v>
      </c>
      <c r="L22" s="131">
        <f t="shared" si="6"/>
        <v>0.9735076294</v>
      </c>
      <c r="M22" s="131">
        <f t="shared" si="7"/>
        <v>0.2286545329</v>
      </c>
      <c r="N22" s="132">
        <f t="shared" si="8"/>
        <v>0.4114926143</v>
      </c>
      <c r="O22" s="133">
        <f t="shared" si="9"/>
        <v>0.4114926143</v>
      </c>
      <c r="P22" s="134">
        <f t="shared" si="10"/>
        <v>1.718085106</v>
      </c>
      <c r="Q22" s="142">
        <f t="shared" si="11"/>
        <v>0.4114926143</v>
      </c>
      <c r="R22" s="142">
        <f t="shared" si="12"/>
        <v>0.4420980713</v>
      </c>
      <c r="S22" s="143">
        <f t="shared" si="13"/>
        <v>210.2727259</v>
      </c>
      <c r="T22" s="143">
        <f t="shared" si="14"/>
        <v>225.9121144</v>
      </c>
      <c r="U22" s="137">
        <f t="shared" si="15"/>
        <v>192</v>
      </c>
      <c r="V22" s="138"/>
      <c r="W22" s="138"/>
      <c r="X22" s="138"/>
      <c r="Y22" s="138"/>
    </row>
    <row r="23" ht="12.75" customHeight="1">
      <c r="A23" s="27"/>
      <c r="B23" s="27"/>
      <c r="C23" s="2" t="s">
        <v>40</v>
      </c>
      <c r="D23" s="3">
        <v>410.0</v>
      </c>
      <c r="E23" s="4">
        <v>128.0</v>
      </c>
      <c r="F23" s="5">
        <v>167.0</v>
      </c>
      <c r="G23" s="6">
        <v>174.0</v>
      </c>
      <c r="H23" s="141">
        <f t="shared" si="2"/>
        <v>0.5102639296</v>
      </c>
      <c r="I23" s="128">
        <f t="shared" si="3"/>
        <v>0.2379182156</v>
      </c>
      <c r="J23" s="40">
        <f t="shared" si="4"/>
        <v>0.4362972805</v>
      </c>
      <c r="K23" s="130">
        <f t="shared" si="5"/>
        <v>0.3491008829</v>
      </c>
      <c r="L23" s="131">
        <f t="shared" si="6"/>
        <v>0.9396806384</v>
      </c>
      <c r="M23" s="131">
        <f t="shared" si="7"/>
        <v>0.3420530629</v>
      </c>
      <c r="N23" s="132">
        <f t="shared" si="8"/>
        <v>0.3981044808</v>
      </c>
      <c r="O23" s="133">
        <f t="shared" si="9"/>
        <v>0.3981044808</v>
      </c>
      <c r="P23" s="134">
        <f t="shared" si="10"/>
        <v>1.57771261</v>
      </c>
      <c r="Q23" s="142">
        <f t="shared" si="11"/>
        <v>0.3981044808</v>
      </c>
      <c r="R23" s="142">
        <f t="shared" si="12"/>
        <v>0.4416157118</v>
      </c>
      <c r="S23" s="143">
        <f t="shared" si="13"/>
        <v>349.9338386</v>
      </c>
      <c r="T23" s="143">
        <f t="shared" si="14"/>
        <v>388.1802106</v>
      </c>
      <c r="U23" s="137">
        <f t="shared" si="15"/>
        <v>302</v>
      </c>
      <c r="V23" s="138"/>
      <c r="W23" s="138"/>
      <c r="X23" s="138"/>
      <c r="Y23" s="138"/>
    </row>
    <row r="24" ht="12.75" customHeight="1">
      <c r="A24" s="27"/>
      <c r="B24" s="27"/>
      <c r="C24" s="2" t="s">
        <v>41</v>
      </c>
      <c r="D24" s="3">
        <v>234.0</v>
      </c>
      <c r="E24" s="4">
        <v>30.0</v>
      </c>
      <c r="F24" s="5">
        <v>103.0</v>
      </c>
      <c r="G24" s="6">
        <v>64.0</v>
      </c>
      <c r="H24" s="141">
        <f t="shared" si="2"/>
        <v>0.3832335329</v>
      </c>
      <c r="I24" s="128">
        <f t="shared" si="3"/>
        <v>0.1136363636</v>
      </c>
      <c r="J24" s="40">
        <f t="shared" si="4"/>
        <v>0.2882609795</v>
      </c>
      <c r="K24" s="130">
        <f t="shared" si="5"/>
        <v>0.4971371839</v>
      </c>
      <c r="L24" s="131">
        <f t="shared" si="6"/>
        <v>0.878951471</v>
      </c>
      <c r="M24" s="131">
        <f t="shared" si="7"/>
        <v>0.4769112199</v>
      </c>
      <c r="N24" s="132">
        <f t="shared" si="8"/>
        <v>0.2826492207</v>
      </c>
      <c r="O24" s="133">
        <f t="shared" si="9"/>
        <v>0.2826492207</v>
      </c>
      <c r="P24" s="134">
        <f t="shared" si="10"/>
        <v>1.580838323</v>
      </c>
      <c r="Q24" s="142">
        <f t="shared" si="11"/>
        <v>0.2826492207</v>
      </c>
      <c r="R24" s="142">
        <f t="shared" si="12"/>
        <v>0.3216227245</v>
      </c>
      <c r="S24" s="143">
        <f t="shared" si="13"/>
        <v>121.8218141</v>
      </c>
      <c r="T24" s="143">
        <f t="shared" si="14"/>
        <v>138.6193943</v>
      </c>
      <c r="U24" s="137">
        <f t="shared" si="15"/>
        <v>94</v>
      </c>
      <c r="V24" s="138"/>
      <c r="W24" s="138"/>
      <c r="X24" s="138"/>
      <c r="Y24" s="138"/>
    </row>
    <row r="25" ht="12.75" customHeight="1">
      <c r="A25" s="27"/>
      <c r="B25" s="27"/>
      <c r="C25" s="2" t="s">
        <v>42</v>
      </c>
      <c r="D25" s="3">
        <v>298.0</v>
      </c>
      <c r="E25" s="4">
        <v>62.0</v>
      </c>
      <c r="F25" s="5">
        <v>138.0</v>
      </c>
      <c r="G25" s="6">
        <v>85.0</v>
      </c>
      <c r="H25" s="141">
        <f t="shared" si="2"/>
        <v>0.3811659193</v>
      </c>
      <c r="I25" s="128">
        <f t="shared" si="3"/>
        <v>0.1722222222</v>
      </c>
      <c r="J25" s="40">
        <f t="shared" si="4"/>
        <v>0.4243747673</v>
      </c>
      <c r="K25" s="130">
        <f t="shared" si="5"/>
        <v>0.3610233961</v>
      </c>
      <c r="L25" s="131">
        <f t="shared" si="6"/>
        <v>0.9355358176</v>
      </c>
      <c r="M25" s="131">
        <f t="shared" si="7"/>
        <v>0.3532318418</v>
      </c>
      <c r="N25" s="132">
        <f t="shared" si="8"/>
        <v>0.2957599972</v>
      </c>
      <c r="O25" s="133">
        <f t="shared" si="9"/>
        <v>0.2957599972</v>
      </c>
      <c r="P25" s="134">
        <f t="shared" si="10"/>
        <v>1.614349776</v>
      </c>
      <c r="Q25" s="142">
        <f t="shared" si="11"/>
        <v>0.2957599972</v>
      </c>
      <c r="R25" s="142">
        <f t="shared" si="12"/>
        <v>0.3284281286</v>
      </c>
      <c r="S25" s="143">
        <f t="shared" si="13"/>
        <v>172.4280783</v>
      </c>
      <c r="T25" s="143">
        <f t="shared" si="14"/>
        <v>191.473599</v>
      </c>
      <c r="U25" s="137">
        <f t="shared" si="15"/>
        <v>147</v>
      </c>
      <c r="V25" s="138"/>
      <c r="W25" s="138"/>
      <c r="X25" s="138"/>
      <c r="Y25" s="138"/>
    </row>
    <row r="26" ht="12.75" customHeight="1">
      <c r="A26" s="27"/>
      <c r="B26" s="27"/>
      <c r="C26" s="2" t="s">
        <v>43</v>
      </c>
      <c r="D26" s="3">
        <v>191.0</v>
      </c>
      <c r="E26" s="4">
        <v>57.0</v>
      </c>
      <c r="F26" s="5">
        <v>82.0</v>
      </c>
      <c r="G26" s="6">
        <v>94.0</v>
      </c>
      <c r="H26" s="141">
        <f t="shared" si="2"/>
        <v>0.5340909091</v>
      </c>
      <c r="I26" s="128">
        <f t="shared" si="3"/>
        <v>0.2298387097</v>
      </c>
      <c r="J26" s="40">
        <f t="shared" si="4"/>
        <v>0.4063818514</v>
      </c>
      <c r="K26" s="130">
        <f t="shared" si="5"/>
        <v>0.379016312</v>
      </c>
      <c r="L26" s="131">
        <f t="shared" si="6"/>
        <v>0.9290290562</v>
      </c>
      <c r="M26" s="131">
        <f t="shared" si="7"/>
        <v>0.3700067738</v>
      </c>
      <c r="N26" s="132">
        <f t="shared" si="8"/>
        <v>0.4111440937</v>
      </c>
      <c r="O26" s="133">
        <f t="shared" si="9"/>
        <v>0.4111440937</v>
      </c>
      <c r="P26" s="134">
        <f t="shared" si="10"/>
        <v>1.409090909</v>
      </c>
      <c r="Q26" s="142">
        <f t="shared" si="11"/>
        <v>0.4111440937</v>
      </c>
      <c r="R26" s="142">
        <f t="shared" si="12"/>
        <v>0.4621786209</v>
      </c>
      <c r="S26" s="143">
        <f t="shared" si="13"/>
        <v>174.3250957</v>
      </c>
      <c r="T26" s="143">
        <f t="shared" si="14"/>
        <v>195.9637352</v>
      </c>
      <c r="U26" s="137">
        <f t="shared" si="15"/>
        <v>151</v>
      </c>
      <c r="V26" s="138"/>
      <c r="W26" s="138"/>
      <c r="X26" s="138"/>
      <c r="Y26" s="138"/>
    </row>
    <row r="27" ht="12.75" customHeight="1">
      <c r="A27" s="29"/>
      <c r="B27" s="29"/>
      <c r="C27" s="2" t="s">
        <v>44</v>
      </c>
      <c r="D27" s="3">
        <v>183.0</v>
      </c>
      <c r="E27" s="4">
        <v>69.0</v>
      </c>
      <c r="F27" s="5">
        <v>84.0</v>
      </c>
      <c r="G27" s="6">
        <v>82.0</v>
      </c>
      <c r="H27" s="141">
        <f t="shared" si="2"/>
        <v>0.4939759036</v>
      </c>
      <c r="I27" s="128">
        <f t="shared" si="3"/>
        <v>0.2738095238</v>
      </c>
      <c r="J27" s="40">
        <f t="shared" si="4"/>
        <v>0.5061365156</v>
      </c>
      <c r="K27" s="130">
        <f t="shared" si="5"/>
        <v>0.2792616478</v>
      </c>
      <c r="L27" s="131">
        <f t="shared" si="6"/>
        <v>0.9612592241</v>
      </c>
      <c r="M27" s="131">
        <f t="shared" si="7"/>
        <v>0.2756459759</v>
      </c>
      <c r="N27" s="132">
        <f t="shared" si="8"/>
        <v>0.3993644004</v>
      </c>
      <c r="O27" s="133">
        <f t="shared" si="9"/>
        <v>0.3993644004</v>
      </c>
      <c r="P27" s="134">
        <f t="shared" si="10"/>
        <v>1.518072289</v>
      </c>
      <c r="Q27" s="142">
        <f t="shared" si="11"/>
        <v>0.3993644004</v>
      </c>
      <c r="R27" s="142">
        <f t="shared" si="12"/>
        <v>0.4369373897</v>
      </c>
      <c r="S27" s="143">
        <f t="shared" si="13"/>
        <v>166.9343194</v>
      </c>
      <c r="T27" s="143">
        <f t="shared" si="14"/>
        <v>182.6398289</v>
      </c>
      <c r="U27" s="137">
        <f t="shared" si="15"/>
        <v>151</v>
      </c>
      <c r="V27" s="138"/>
      <c r="W27" s="138"/>
      <c r="X27" s="138"/>
      <c r="Y27" s="138"/>
    </row>
    <row r="28" ht="12.75" customHeight="1">
      <c r="A28" s="27"/>
      <c r="B28" s="27"/>
      <c r="C28" s="2" t="s">
        <v>45</v>
      </c>
      <c r="D28" s="3">
        <v>318.0</v>
      </c>
      <c r="E28" s="4">
        <v>124.0</v>
      </c>
      <c r="F28" s="5">
        <v>132.0</v>
      </c>
      <c r="G28" s="6">
        <v>122.0</v>
      </c>
      <c r="H28" s="141">
        <f t="shared" si="2"/>
        <v>0.4803149606</v>
      </c>
      <c r="I28" s="128">
        <f t="shared" si="3"/>
        <v>0.2805429864</v>
      </c>
      <c r="J28" s="40">
        <f t="shared" si="4"/>
        <v>0.5286323349</v>
      </c>
      <c r="K28" s="130">
        <f t="shared" si="5"/>
        <v>0.2567658285</v>
      </c>
      <c r="L28" s="131">
        <f t="shared" si="6"/>
        <v>0.9672163651</v>
      </c>
      <c r="M28" s="131">
        <f t="shared" si="7"/>
        <v>0.2539537419</v>
      </c>
      <c r="N28" s="132">
        <f t="shared" si="8"/>
        <v>0.3933235492</v>
      </c>
      <c r="O28" s="133">
        <f t="shared" si="9"/>
        <v>0.3933235492</v>
      </c>
      <c r="P28" s="134">
        <f t="shared" si="10"/>
        <v>1.74015748</v>
      </c>
      <c r="Q28" s="142">
        <f t="shared" si="11"/>
        <v>0.3933235492</v>
      </c>
      <c r="R28" s="142">
        <f t="shared" si="12"/>
        <v>0.4250704148</v>
      </c>
      <c r="S28" s="143">
        <f t="shared" si="13"/>
        <v>273.7531902</v>
      </c>
      <c r="T28" s="143">
        <f t="shared" si="14"/>
        <v>295.8490087</v>
      </c>
      <c r="U28" s="137">
        <f t="shared" si="15"/>
        <v>246</v>
      </c>
      <c r="V28" s="138"/>
      <c r="W28" s="138"/>
      <c r="X28" s="138"/>
      <c r="Y28" s="138"/>
    </row>
    <row r="29" ht="12.75" customHeight="1">
      <c r="A29" s="27"/>
      <c r="B29" s="27"/>
      <c r="C29" s="2" t="s">
        <v>46</v>
      </c>
      <c r="D29" s="3">
        <v>431.0</v>
      </c>
      <c r="E29" s="4">
        <v>207.0</v>
      </c>
      <c r="F29" s="5">
        <v>184.0</v>
      </c>
      <c r="G29" s="6">
        <v>232.0</v>
      </c>
      <c r="H29" s="141">
        <f t="shared" si="2"/>
        <v>0.5576923077</v>
      </c>
      <c r="I29" s="128">
        <f t="shared" si="3"/>
        <v>0.3244514107</v>
      </c>
      <c r="J29" s="40">
        <f t="shared" si="4"/>
        <v>0.5269109231</v>
      </c>
      <c r="K29" s="130">
        <f t="shared" si="5"/>
        <v>0.2584872403</v>
      </c>
      <c r="L29" s="131">
        <f t="shared" si="6"/>
        <v>0.9667777733</v>
      </c>
      <c r="M29" s="131">
        <f t="shared" si="7"/>
        <v>0.2556183424</v>
      </c>
      <c r="N29" s="132">
        <f t="shared" si="8"/>
        <v>0.4562287956</v>
      </c>
      <c r="O29" s="133">
        <f t="shared" si="9"/>
        <v>0.4562287956</v>
      </c>
      <c r="P29" s="134">
        <f t="shared" si="10"/>
        <v>1.533653846</v>
      </c>
      <c r="Q29" s="142">
        <f t="shared" si="11"/>
        <v>0.4562287956</v>
      </c>
      <c r="R29" s="142">
        <f t="shared" si="12"/>
        <v>0.4962751154</v>
      </c>
      <c r="S29" s="143">
        <f t="shared" si="13"/>
        <v>480.8651506</v>
      </c>
      <c r="T29" s="143">
        <f t="shared" si="14"/>
        <v>523.0739716</v>
      </c>
      <c r="U29" s="137">
        <f t="shared" si="15"/>
        <v>439</v>
      </c>
      <c r="V29" s="138"/>
      <c r="W29" s="138"/>
      <c r="X29" s="138"/>
      <c r="Y29" s="138"/>
    </row>
    <row r="30" ht="12.75" customHeight="1">
      <c r="A30" s="27"/>
      <c r="B30" s="27"/>
      <c r="C30" s="2" t="s">
        <v>47</v>
      </c>
      <c r="D30" s="3">
        <v>194.0</v>
      </c>
      <c r="E30" s="4">
        <v>103.0</v>
      </c>
      <c r="F30" s="5">
        <v>65.0</v>
      </c>
      <c r="G30" s="6">
        <v>99.0</v>
      </c>
      <c r="H30" s="141">
        <f t="shared" si="2"/>
        <v>0.6036585366</v>
      </c>
      <c r="I30" s="128">
        <f t="shared" si="3"/>
        <v>0.3468013468</v>
      </c>
      <c r="J30" s="40">
        <f t="shared" si="4"/>
        <v>0.5214578344</v>
      </c>
      <c r="K30" s="130">
        <f t="shared" si="5"/>
        <v>0.2639403289</v>
      </c>
      <c r="L30" s="131">
        <f t="shared" si="6"/>
        <v>0.9653694966</v>
      </c>
      <c r="M30" s="131">
        <f t="shared" si="7"/>
        <v>0.2608864407</v>
      </c>
      <c r="N30" s="132">
        <f t="shared" si="8"/>
        <v>0.4922777686</v>
      </c>
      <c r="O30" s="133">
        <f t="shared" si="9"/>
        <v>0.4922777686</v>
      </c>
      <c r="P30" s="134">
        <f t="shared" si="10"/>
        <v>1.81097561</v>
      </c>
      <c r="Q30" s="142">
        <f t="shared" si="11"/>
        <v>0.4922777686</v>
      </c>
      <c r="R30" s="142">
        <f t="shared" si="12"/>
        <v>0.5319012956</v>
      </c>
      <c r="S30" s="143">
        <f t="shared" si="13"/>
        <v>226.9400513</v>
      </c>
      <c r="T30" s="143">
        <f t="shared" si="14"/>
        <v>245.2064973</v>
      </c>
      <c r="U30" s="137">
        <f t="shared" si="15"/>
        <v>202</v>
      </c>
      <c r="V30" s="138"/>
      <c r="W30" s="138"/>
      <c r="X30" s="138"/>
      <c r="Y30" s="138"/>
    </row>
    <row r="31" ht="12.75" customHeight="1">
      <c r="A31" s="27"/>
      <c r="B31" s="27"/>
      <c r="C31" s="2" t="s">
        <v>48</v>
      </c>
      <c r="D31" s="3">
        <v>60.0</v>
      </c>
      <c r="E31" s="4">
        <v>22.0</v>
      </c>
      <c r="F31" s="5">
        <v>20.0</v>
      </c>
      <c r="G31" s="6">
        <v>33.0</v>
      </c>
      <c r="H31" s="141">
        <f t="shared" si="2"/>
        <v>0.6226415094</v>
      </c>
      <c r="I31" s="128">
        <f t="shared" si="3"/>
        <v>0.2682926829</v>
      </c>
      <c r="J31" s="40">
        <f t="shared" si="4"/>
        <v>0.4068525681</v>
      </c>
      <c r="K31" s="130">
        <f t="shared" si="5"/>
        <v>0.3785455953</v>
      </c>
      <c r="L31" s="131">
        <f t="shared" si="6"/>
        <v>0.9292031217</v>
      </c>
      <c r="M31" s="131">
        <f t="shared" si="7"/>
        <v>0.3695694234</v>
      </c>
      <c r="N31" s="132">
        <f t="shared" si="8"/>
        <v>0.4794076621</v>
      </c>
      <c r="O31" s="133">
        <f t="shared" si="9"/>
        <v>0.4794076621</v>
      </c>
      <c r="P31" s="134">
        <f t="shared" si="10"/>
        <v>1.547169811</v>
      </c>
      <c r="Q31" s="142">
        <f t="shared" si="11"/>
        <v>0.4794076621</v>
      </c>
      <c r="R31" s="142">
        <f t="shared" si="12"/>
        <v>0.5356402096</v>
      </c>
      <c r="S31" s="143">
        <f t="shared" si="13"/>
        <v>64.72003439</v>
      </c>
      <c r="T31" s="143">
        <f t="shared" si="14"/>
        <v>72.31142829</v>
      </c>
      <c r="U31" s="137">
        <f t="shared" si="15"/>
        <v>55</v>
      </c>
      <c r="V31" s="138"/>
      <c r="W31" s="138"/>
      <c r="X31" s="138"/>
      <c r="Y31" s="138"/>
    </row>
    <row r="32" ht="12.75" customHeight="1">
      <c r="A32" s="27"/>
      <c r="B32" s="27"/>
      <c r="C32" s="2" t="s">
        <v>49</v>
      </c>
      <c r="D32" s="3">
        <v>90.0</v>
      </c>
      <c r="E32" s="4">
        <v>60.0</v>
      </c>
      <c r="F32" s="5">
        <v>45.0</v>
      </c>
      <c r="G32" s="6">
        <v>82.0</v>
      </c>
      <c r="H32" s="141">
        <f t="shared" si="2"/>
        <v>0.6456692913</v>
      </c>
      <c r="I32" s="128">
        <f t="shared" si="3"/>
        <v>0.4</v>
      </c>
      <c r="J32" s="40">
        <f t="shared" si="4"/>
        <v>0.554643292</v>
      </c>
      <c r="K32" s="130">
        <f t="shared" si="5"/>
        <v>0.2307548714</v>
      </c>
      <c r="L32" s="131">
        <f t="shared" si="6"/>
        <v>0.9734940239</v>
      </c>
      <c r="M32" s="131">
        <f t="shared" si="7"/>
        <v>0.2287124514</v>
      </c>
      <c r="N32" s="132">
        <f t="shared" si="8"/>
        <v>0.537070216</v>
      </c>
      <c r="O32" s="133">
        <f t="shared" si="9"/>
        <v>0.537070216</v>
      </c>
      <c r="P32" s="134">
        <f t="shared" si="10"/>
        <v>1.181102362</v>
      </c>
      <c r="Q32" s="142">
        <f t="shared" si="11"/>
        <v>0.537070216</v>
      </c>
      <c r="R32" s="142">
        <f t="shared" si="12"/>
        <v>0.5868611278</v>
      </c>
      <c r="S32" s="143">
        <f t="shared" si="13"/>
        <v>148.7684498</v>
      </c>
      <c r="T32" s="143">
        <f t="shared" si="14"/>
        <v>162.5605324</v>
      </c>
      <c r="U32" s="137">
        <f t="shared" si="15"/>
        <v>142</v>
      </c>
      <c r="V32" s="138"/>
      <c r="W32" s="138"/>
      <c r="X32" s="138"/>
      <c r="Y32" s="138"/>
    </row>
    <row r="33" ht="12.75" customHeight="1">
      <c r="A33" s="27"/>
      <c r="B33" s="27"/>
      <c r="C33" s="2" t="s">
        <v>50</v>
      </c>
      <c r="D33" s="3">
        <v>179.0</v>
      </c>
      <c r="E33" s="4">
        <v>66.0</v>
      </c>
      <c r="F33" s="5">
        <v>57.0</v>
      </c>
      <c r="G33" s="6">
        <v>100.0</v>
      </c>
      <c r="H33" s="141">
        <f t="shared" si="2"/>
        <v>0.6369426752</v>
      </c>
      <c r="I33" s="128">
        <f t="shared" si="3"/>
        <v>0.2693877551</v>
      </c>
      <c r="J33" s="40">
        <f t="shared" si="4"/>
        <v>0.4001234771</v>
      </c>
      <c r="K33" s="130">
        <f t="shared" si="5"/>
        <v>0.3852746863</v>
      </c>
      <c r="L33" s="131">
        <f t="shared" si="6"/>
        <v>0.9266952368</v>
      </c>
      <c r="M33" s="131">
        <f t="shared" si="7"/>
        <v>0.3758137014</v>
      </c>
      <c r="N33" s="132">
        <f t="shared" si="8"/>
        <v>0.4890121338</v>
      </c>
      <c r="O33" s="133">
        <f t="shared" si="9"/>
        <v>0.4890121338</v>
      </c>
      <c r="P33" s="134">
        <f t="shared" si="10"/>
        <v>1.560509554</v>
      </c>
      <c r="Q33" s="142">
        <f t="shared" si="11"/>
        <v>0.4890121338</v>
      </c>
      <c r="R33" s="142">
        <f t="shared" si="12"/>
        <v>0.546786002</v>
      </c>
      <c r="S33" s="143">
        <f t="shared" si="13"/>
        <v>196.5828778</v>
      </c>
      <c r="T33" s="143">
        <f t="shared" si="14"/>
        <v>219.8079728</v>
      </c>
      <c r="U33" s="137">
        <f t="shared" si="15"/>
        <v>166</v>
      </c>
      <c r="V33" s="138"/>
      <c r="W33" s="138"/>
      <c r="X33" s="138"/>
      <c r="Y33" s="138"/>
    </row>
    <row r="34" ht="12.75" customHeight="1">
      <c r="A34" s="27"/>
      <c r="B34" s="27"/>
      <c r="C34" s="2" t="s">
        <v>51</v>
      </c>
      <c r="D34" s="3">
        <v>404.0</v>
      </c>
      <c r="E34" s="4">
        <v>158.0</v>
      </c>
      <c r="F34" s="5">
        <v>161.0</v>
      </c>
      <c r="G34" s="6">
        <v>198.0</v>
      </c>
      <c r="H34" s="141">
        <f t="shared" si="2"/>
        <v>0.5515320334</v>
      </c>
      <c r="I34" s="128">
        <f t="shared" si="3"/>
        <v>0.28113879</v>
      </c>
      <c r="J34" s="40">
        <f t="shared" si="4"/>
        <v>0.4714104385</v>
      </c>
      <c r="K34" s="130">
        <f t="shared" si="5"/>
        <v>0.3139877249</v>
      </c>
      <c r="L34" s="131">
        <f t="shared" si="6"/>
        <v>0.9511095112</v>
      </c>
      <c r="M34" s="131">
        <f t="shared" si="7"/>
        <v>0.3088538451</v>
      </c>
      <c r="N34" s="132">
        <f t="shared" si="8"/>
        <v>0.4377365664</v>
      </c>
      <c r="O34" s="133">
        <f t="shared" si="9"/>
        <v>0.4377365664</v>
      </c>
      <c r="P34" s="134">
        <f t="shared" si="10"/>
        <v>1.56545961</v>
      </c>
      <c r="Q34" s="142">
        <f t="shared" si="11"/>
        <v>0.4377365664</v>
      </c>
      <c r="R34" s="142">
        <f t="shared" si="12"/>
        <v>0.4820933228</v>
      </c>
      <c r="S34" s="143">
        <f t="shared" si="13"/>
        <v>403.1553777</v>
      </c>
      <c r="T34" s="143">
        <f t="shared" si="14"/>
        <v>444.0079503</v>
      </c>
      <c r="U34" s="137">
        <f t="shared" si="15"/>
        <v>356</v>
      </c>
      <c r="V34" s="138"/>
      <c r="W34" s="138"/>
      <c r="X34" s="138"/>
      <c r="Y34" s="138"/>
    </row>
    <row r="35" ht="12.75" customHeight="1">
      <c r="A35" s="27"/>
      <c r="B35" s="27"/>
      <c r="C35" s="2" t="s">
        <v>52</v>
      </c>
      <c r="D35" s="3">
        <v>405.0</v>
      </c>
      <c r="E35" s="4">
        <v>114.0</v>
      </c>
      <c r="F35" s="5">
        <v>138.0</v>
      </c>
      <c r="G35" s="6">
        <v>204.0</v>
      </c>
      <c r="H35" s="141">
        <f t="shared" si="2"/>
        <v>0.5964912281</v>
      </c>
      <c r="I35" s="128">
        <f t="shared" si="3"/>
        <v>0.2196531792</v>
      </c>
      <c r="J35" s="40">
        <f t="shared" si="4"/>
        <v>0.3528328083</v>
      </c>
      <c r="K35" s="130">
        <f t="shared" si="5"/>
        <v>0.4325653551</v>
      </c>
      <c r="L35" s="131">
        <f t="shared" si="6"/>
        <v>0.9078933382</v>
      </c>
      <c r="M35" s="131">
        <f t="shared" si="7"/>
        <v>0.4192012481</v>
      </c>
      <c r="N35" s="132">
        <f t="shared" si="8"/>
        <v>0.4494715254</v>
      </c>
      <c r="O35" s="133">
        <f t="shared" si="9"/>
        <v>0.4494715254</v>
      </c>
      <c r="P35" s="134">
        <f t="shared" si="10"/>
        <v>1.51754386</v>
      </c>
      <c r="Q35" s="142">
        <f t="shared" si="11"/>
        <v>0.4494715254</v>
      </c>
      <c r="R35" s="142">
        <f t="shared" si="12"/>
        <v>0.5078695955</v>
      </c>
      <c r="S35" s="143">
        <f t="shared" si="13"/>
        <v>386.9949834</v>
      </c>
      <c r="T35" s="143">
        <f t="shared" si="14"/>
        <v>437.2757217</v>
      </c>
      <c r="U35" s="137">
        <f t="shared" si="15"/>
        <v>318</v>
      </c>
      <c r="V35" s="138"/>
      <c r="W35" s="138"/>
      <c r="X35" s="138"/>
      <c r="Y35" s="138"/>
    </row>
    <row r="36" ht="12.75" customHeight="1">
      <c r="A36" s="27"/>
      <c r="B36" s="27"/>
      <c r="C36" s="2" t="s">
        <v>53</v>
      </c>
      <c r="D36" s="3">
        <v>476.0</v>
      </c>
      <c r="E36" s="4">
        <v>190.0</v>
      </c>
      <c r="F36" s="5">
        <v>251.0</v>
      </c>
      <c r="G36" s="6">
        <v>250.0</v>
      </c>
      <c r="H36" s="141">
        <f t="shared" si="2"/>
        <v>0.499001996</v>
      </c>
      <c r="I36" s="128">
        <f t="shared" si="3"/>
        <v>0.2852852853</v>
      </c>
      <c r="J36" s="40">
        <f t="shared" si="4"/>
        <v>0.5193595324</v>
      </c>
      <c r="K36" s="130">
        <f t="shared" si="5"/>
        <v>0.266038631</v>
      </c>
      <c r="L36" s="131">
        <f t="shared" si="6"/>
        <v>0.9648199533</v>
      </c>
      <c r="M36" s="131">
        <f t="shared" si="7"/>
        <v>0.2629115017</v>
      </c>
      <c r="N36" s="132">
        <f t="shared" si="8"/>
        <v>0.4064422997</v>
      </c>
      <c r="O36" s="133">
        <f t="shared" si="9"/>
        <v>0.4064422997</v>
      </c>
      <c r="P36" s="134">
        <f t="shared" si="10"/>
        <v>1.329341317</v>
      </c>
      <c r="Q36" s="142">
        <f t="shared" si="11"/>
        <v>0.4064422997</v>
      </c>
      <c r="R36" s="142">
        <f t="shared" si="12"/>
        <v>0.4461787246</v>
      </c>
      <c r="S36" s="143">
        <f t="shared" si="13"/>
        <v>474.3181638</v>
      </c>
      <c r="T36" s="143">
        <f t="shared" si="14"/>
        <v>520.6905716</v>
      </c>
      <c r="U36" s="137">
        <f t="shared" si="15"/>
        <v>440</v>
      </c>
      <c r="V36" s="138"/>
      <c r="W36" s="138"/>
      <c r="X36" s="138"/>
      <c r="Y36" s="138"/>
    </row>
    <row r="37" ht="12.75" customHeight="1">
      <c r="A37" s="28"/>
      <c r="B37" s="28"/>
      <c r="C37" s="2" t="s">
        <v>54</v>
      </c>
      <c r="D37" s="3">
        <v>150.0</v>
      </c>
      <c r="E37" s="4">
        <v>43.0</v>
      </c>
      <c r="F37" s="5">
        <v>68.0</v>
      </c>
      <c r="G37" s="6">
        <v>87.0</v>
      </c>
      <c r="H37" s="141">
        <f t="shared" si="2"/>
        <v>0.5612903226</v>
      </c>
      <c r="I37" s="128">
        <f t="shared" si="3"/>
        <v>0.2227979275</v>
      </c>
      <c r="J37" s="40">
        <f t="shared" si="4"/>
        <v>0.3778646605</v>
      </c>
      <c r="K37" s="130">
        <f t="shared" si="5"/>
        <v>0.4075335029</v>
      </c>
      <c r="L37" s="131">
        <f t="shared" si="6"/>
        <v>0.9181012009</v>
      </c>
      <c r="M37" s="131">
        <f t="shared" si="7"/>
        <v>0.3963460419</v>
      </c>
      <c r="N37" s="132">
        <f t="shared" si="8"/>
        <v>0.4270162425</v>
      </c>
      <c r="O37" s="133">
        <f t="shared" si="9"/>
        <v>0.4270162425</v>
      </c>
      <c r="P37" s="134">
        <f t="shared" si="10"/>
        <v>1.24516129</v>
      </c>
      <c r="Q37" s="142">
        <f t="shared" si="11"/>
        <v>0.4270162425</v>
      </c>
      <c r="R37" s="142">
        <f t="shared" si="12"/>
        <v>0.4868222264</v>
      </c>
      <c r="S37" s="143">
        <f t="shared" si="13"/>
        <v>148.6016524</v>
      </c>
      <c r="T37" s="143">
        <f t="shared" si="14"/>
        <v>169.4141348</v>
      </c>
      <c r="U37" s="137">
        <f t="shared" si="15"/>
        <v>130</v>
      </c>
      <c r="V37" s="138"/>
      <c r="W37" s="138"/>
      <c r="X37" s="138"/>
      <c r="Y37" s="138"/>
    </row>
    <row r="38" ht="12.75" customHeight="1">
      <c r="A38" s="27"/>
      <c r="B38" s="27"/>
      <c r="C38" s="2" t="s">
        <v>55</v>
      </c>
      <c r="D38" s="3">
        <v>256.0</v>
      </c>
      <c r="E38" s="4">
        <v>71.0</v>
      </c>
      <c r="F38" s="5">
        <v>113.0</v>
      </c>
      <c r="G38" s="6">
        <v>82.0</v>
      </c>
      <c r="H38" s="141">
        <f t="shared" si="2"/>
        <v>0.4205128205</v>
      </c>
      <c r="I38" s="128">
        <f t="shared" si="3"/>
        <v>0.2171253823</v>
      </c>
      <c r="J38" s="40">
        <f t="shared" si="4"/>
        <v>0.4766298506</v>
      </c>
      <c r="K38" s="130">
        <f t="shared" si="5"/>
        <v>0.3087683128</v>
      </c>
      <c r="L38" s="131">
        <f t="shared" si="6"/>
        <v>0.9527085842</v>
      </c>
      <c r="M38" s="131">
        <f t="shared" si="7"/>
        <v>0.3038854283</v>
      </c>
      <c r="N38" s="132">
        <f t="shared" si="8"/>
        <v>0.3346449341</v>
      </c>
      <c r="O38" s="133">
        <f t="shared" si="9"/>
        <v>0.3346449341</v>
      </c>
      <c r="P38" s="134">
        <f t="shared" si="10"/>
        <v>1.676923077</v>
      </c>
      <c r="Q38" s="142">
        <f t="shared" si="11"/>
        <v>0.3346449341</v>
      </c>
      <c r="R38" s="142">
        <f t="shared" si="12"/>
        <v>0.3667220181</v>
      </c>
      <c r="S38" s="143">
        <f t="shared" si="13"/>
        <v>174.6846556</v>
      </c>
      <c r="T38" s="143">
        <f t="shared" si="14"/>
        <v>191.4288935</v>
      </c>
      <c r="U38" s="137">
        <f t="shared" si="15"/>
        <v>153</v>
      </c>
      <c r="V38" s="138"/>
      <c r="W38" s="138"/>
      <c r="X38" s="138"/>
      <c r="Y38" s="138"/>
    </row>
    <row r="39" ht="12.75" customHeight="1">
      <c r="A39" s="27"/>
      <c r="B39" s="27"/>
      <c r="C39" s="2" t="s">
        <v>56</v>
      </c>
      <c r="D39" s="3">
        <v>328.0</v>
      </c>
      <c r="E39" s="4">
        <v>119.0</v>
      </c>
      <c r="F39" s="5">
        <v>178.0</v>
      </c>
      <c r="G39" s="6">
        <v>209.0</v>
      </c>
      <c r="H39" s="141">
        <f t="shared" si="2"/>
        <v>0.5400516796</v>
      </c>
      <c r="I39" s="128">
        <f t="shared" si="3"/>
        <v>0.2662192394</v>
      </c>
      <c r="J39" s="40">
        <f t="shared" si="4"/>
        <v>0.4579928575</v>
      </c>
      <c r="K39" s="130">
        <f t="shared" si="5"/>
        <v>0.3274053059</v>
      </c>
      <c r="L39" s="131">
        <f t="shared" si="6"/>
        <v>0.9468799505</v>
      </c>
      <c r="M39" s="131">
        <f t="shared" si="7"/>
        <v>0.3215872498</v>
      </c>
      <c r="N39" s="132">
        <f t="shared" si="8"/>
        <v>0.4257513946</v>
      </c>
      <c r="O39" s="133">
        <f t="shared" si="9"/>
        <v>0.4257513946</v>
      </c>
      <c r="P39" s="134">
        <f t="shared" si="10"/>
        <v>1.15503876</v>
      </c>
      <c r="Q39" s="142">
        <f t="shared" si="11"/>
        <v>0.4257513946</v>
      </c>
      <c r="R39" s="142">
        <f t="shared" si="12"/>
        <v>0.4787900161</v>
      </c>
      <c r="S39" s="143">
        <f t="shared" si="13"/>
        <v>355.0766631</v>
      </c>
      <c r="T39" s="143">
        <f t="shared" si="14"/>
        <v>399.3108734</v>
      </c>
      <c r="U39" s="137">
        <f t="shared" si="15"/>
        <v>328</v>
      </c>
      <c r="V39" s="138"/>
      <c r="W39" s="138"/>
      <c r="X39" s="138"/>
      <c r="Y39" s="138"/>
    </row>
    <row r="40" ht="12.75" customHeight="1">
      <c r="A40" s="29"/>
      <c r="B40" s="29"/>
      <c r="C40" s="2" t="s">
        <v>57</v>
      </c>
      <c r="D40" s="3">
        <v>123.0</v>
      </c>
      <c r="E40" s="4">
        <v>36.0</v>
      </c>
      <c r="F40" s="5">
        <v>54.0</v>
      </c>
      <c r="G40" s="6">
        <v>28.0</v>
      </c>
      <c r="H40" s="141">
        <f t="shared" si="2"/>
        <v>0.3414634146</v>
      </c>
      <c r="I40" s="128">
        <f t="shared" si="3"/>
        <v>0.2264150943</v>
      </c>
      <c r="J40" s="40">
        <f t="shared" si="4"/>
        <v>0.5855103969</v>
      </c>
      <c r="K40" s="130">
        <f t="shared" si="5"/>
        <v>0.1998877665</v>
      </c>
      <c r="L40" s="131">
        <f t="shared" si="6"/>
        <v>0.980088869</v>
      </c>
      <c r="M40" s="131">
        <f t="shared" si="7"/>
        <v>0.1985593333</v>
      </c>
      <c r="N40" s="132">
        <f t="shared" si="8"/>
        <v>0.2897076617</v>
      </c>
      <c r="O40" s="133">
        <f t="shared" si="9"/>
        <v>0.2897076617</v>
      </c>
      <c r="P40" s="134">
        <f t="shared" si="10"/>
        <v>1.93902439</v>
      </c>
      <c r="Q40" s="142">
        <f t="shared" si="11"/>
        <v>0.2897076617</v>
      </c>
      <c r="R40" s="142">
        <f t="shared" si="12"/>
        <v>0.3073175029</v>
      </c>
      <c r="S40" s="143">
        <f t="shared" si="13"/>
        <v>69.81954647</v>
      </c>
      <c r="T40" s="143">
        <f t="shared" si="14"/>
        <v>74.06351821</v>
      </c>
      <c r="U40" s="137">
        <f t="shared" si="15"/>
        <v>64</v>
      </c>
      <c r="V40" s="138"/>
      <c r="W40" s="138"/>
      <c r="X40" s="138"/>
      <c r="Y40" s="138"/>
    </row>
    <row r="41" ht="12.75" customHeight="1">
      <c r="A41" s="27"/>
      <c r="B41" s="27"/>
      <c r="C41" s="2" t="s">
        <v>58</v>
      </c>
      <c r="D41" s="3">
        <v>149.0</v>
      </c>
      <c r="E41" s="4">
        <v>94.0</v>
      </c>
      <c r="F41" s="5">
        <v>23.0</v>
      </c>
      <c r="G41" s="6">
        <v>33.0</v>
      </c>
      <c r="H41" s="141">
        <f t="shared" si="2"/>
        <v>0.5892857143</v>
      </c>
      <c r="I41" s="128">
        <f t="shared" si="3"/>
        <v>0.3868312757</v>
      </c>
      <c r="J41" s="40">
        <f t="shared" si="4"/>
        <v>0.5808898133</v>
      </c>
      <c r="K41" s="130">
        <f t="shared" si="5"/>
        <v>0.2045083501</v>
      </c>
      <c r="L41" s="131">
        <f t="shared" si="6"/>
        <v>0.97916095</v>
      </c>
      <c r="M41" s="131">
        <f t="shared" si="7"/>
        <v>0.2030857801</v>
      </c>
      <c r="N41" s="132">
        <f t="shared" si="8"/>
        <v>0.4984456284</v>
      </c>
      <c r="O41" s="133">
        <f t="shared" si="9"/>
        <v>0.4984456284</v>
      </c>
      <c r="P41" s="134">
        <f t="shared" si="10"/>
        <v>4.339285714</v>
      </c>
      <c r="Q41" s="142">
        <f t="shared" si="11"/>
        <v>0.4984456284</v>
      </c>
      <c r="R41" s="142">
        <f t="shared" si="12"/>
        <v>0.5154591562</v>
      </c>
      <c r="S41" s="143">
        <f t="shared" si="13"/>
        <v>149.0352429</v>
      </c>
      <c r="T41" s="143">
        <f t="shared" si="14"/>
        <v>154.1222877</v>
      </c>
      <c r="U41" s="137">
        <f t="shared" si="15"/>
        <v>127</v>
      </c>
      <c r="V41" s="138"/>
      <c r="W41" s="138"/>
      <c r="X41" s="138"/>
      <c r="Y41" s="138"/>
    </row>
    <row r="42" ht="12.75" customHeight="1">
      <c r="A42" s="27"/>
      <c r="B42" s="27"/>
      <c r="C42" s="2" t="s">
        <v>59</v>
      </c>
      <c r="D42" s="3">
        <v>122.0</v>
      </c>
      <c r="E42" s="4">
        <v>79.0</v>
      </c>
      <c r="F42" s="5">
        <v>47.0</v>
      </c>
      <c r="G42" s="6">
        <v>85.0</v>
      </c>
      <c r="H42" s="141">
        <f t="shared" si="2"/>
        <v>0.6439393939</v>
      </c>
      <c r="I42" s="128">
        <f t="shared" si="3"/>
        <v>0.3930348259</v>
      </c>
      <c r="J42" s="40">
        <f t="shared" si="4"/>
        <v>0.5480023177</v>
      </c>
      <c r="K42" s="130">
        <f t="shared" si="5"/>
        <v>0.2373958457</v>
      </c>
      <c r="L42" s="131">
        <f t="shared" si="6"/>
        <v>0.9719536948</v>
      </c>
      <c r="M42" s="131">
        <f t="shared" si="7"/>
        <v>0.2351723093</v>
      </c>
      <c r="N42" s="132">
        <f t="shared" si="8"/>
        <v>0.5334483655</v>
      </c>
      <c r="O42" s="133">
        <f t="shared" si="9"/>
        <v>0.5334483655</v>
      </c>
      <c r="P42" s="134">
        <f t="shared" si="10"/>
        <v>1.522727273</v>
      </c>
      <c r="Q42" s="142">
        <f t="shared" si="11"/>
        <v>0.5334483655</v>
      </c>
      <c r="R42" s="142">
        <f t="shared" si="12"/>
        <v>0.577246611</v>
      </c>
      <c r="S42" s="143">
        <f t="shared" si="13"/>
        <v>177.6383057</v>
      </c>
      <c r="T42" s="143">
        <f t="shared" si="14"/>
        <v>192.2231215</v>
      </c>
      <c r="U42" s="137">
        <f t="shared" si="15"/>
        <v>164</v>
      </c>
      <c r="V42" s="138"/>
      <c r="W42" s="138"/>
      <c r="X42" s="138"/>
      <c r="Y42" s="138"/>
    </row>
    <row r="43" ht="12.75" customHeight="1">
      <c r="A43" s="27"/>
      <c r="B43" s="27"/>
      <c r="C43" s="2" t="s">
        <v>60</v>
      </c>
      <c r="D43" s="3">
        <v>207.0</v>
      </c>
      <c r="E43" s="4">
        <v>99.0</v>
      </c>
      <c r="F43" s="5">
        <v>77.0</v>
      </c>
      <c r="G43" s="6">
        <v>129.0</v>
      </c>
      <c r="H43" s="141">
        <f t="shared" si="2"/>
        <v>0.6262135922</v>
      </c>
      <c r="I43" s="128">
        <f t="shared" si="3"/>
        <v>0.3235294118</v>
      </c>
      <c r="J43" s="40">
        <f t="shared" si="4"/>
        <v>0.4768738716</v>
      </c>
      <c r="K43" s="130">
        <f t="shared" si="5"/>
        <v>0.3085242918</v>
      </c>
      <c r="L43" s="131">
        <f t="shared" si="6"/>
        <v>0.9527827103</v>
      </c>
      <c r="M43" s="131">
        <f t="shared" si="7"/>
        <v>0.3036529383</v>
      </c>
      <c r="N43" s="132">
        <f t="shared" si="8"/>
        <v>0.4984048271</v>
      </c>
      <c r="O43" s="133">
        <f t="shared" si="9"/>
        <v>0.4984048271</v>
      </c>
      <c r="P43" s="134">
        <f t="shared" si="10"/>
        <v>1.485436893</v>
      </c>
      <c r="Q43" s="142">
        <f t="shared" si="11"/>
        <v>0.4984048271</v>
      </c>
      <c r="R43" s="142">
        <f t="shared" si="12"/>
        <v>0.549827885</v>
      </c>
      <c r="S43" s="143">
        <f t="shared" si="13"/>
        <v>255.1832715</v>
      </c>
      <c r="T43" s="143">
        <f t="shared" si="14"/>
        <v>281.5118771</v>
      </c>
      <c r="U43" s="137">
        <f t="shared" si="15"/>
        <v>228</v>
      </c>
      <c r="V43" s="138"/>
      <c r="W43" s="138"/>
      <c r="X43" s="138"/>
      <c r="Y43" s="138"/>
    </row>
    <row r="44" ht="12.75" customHeight="1">
      <c r="A44" s="28"/>
      <c r="B44" s="28"/>
      <c r="C44" s="2" t="s">
        <v>61</v>
      </c>
      <c r="D44" s="3">
        <v>282.0</v>
      </c>
      <c r="E44" s="4">
        <v>90.0</v>
      </c>
      <c r="F44" s="5">
        <v>93.0</v>
      </c>
      <c r="G44" s="6">
        <v>128.0</v>
      </c>
      <c r="H44" s="141">
        <f t="shared" si="2"/>
        <v>0.5791855204</v>
      </c>
      <c r="I44" s="128">
        <f t="shared" si="3"/>
        <v>0.2419354839</v>
      </c>
      <c r="J44" s="40">
        <f t="shared" si="4"/>
        <v>0.3956855178</v>
      </c>
      <c r="K44" s="130">
        <f t="shared" si="5"/>
        <v>0.3897126456</v>
      </c>
      <c r="L44" s="131">
        <f t="shared" si="6"/>
        <v>0.9250182705</v>
      </c>
      <c r="M44" s="131">
        <f t="shared" si="7"/>
        <v>0.3799226227</v>
      </c>
      <c r="N44" s="132">
        <f t="shared" si="8"/>
        <v>0.4438404248</v>
      </c>
      <c r="O44" s="133">
        <f t="shared" si="9"/>
        <v>0.4438404248</v>
      </c>
      <c r="P44" s="134">
        <f t="shared" si="10"/>
        <v>1.683257919</v>
      </c>
      <c r="Q44" s="142">
        <f t="shared" si="11"/>
        <v>0.4438404248</v>
      </c>
      <c r="R44" s="142">
        <f t="shared" si="12"/>
        <v>0.4942810085</v>
      </c>
      <c r="S44" s="143">
        <f t="shared" si="13"/>
        <v>263.1973719</v>
      </c>
      <c r="T44" s="143">
        <f t="shared" si="14"/>
        <v>293.108638</v>
      </c>
      <c r="U44" s="137">
        <f t="shared" si="15"/>
        <v>218</v>
      </c>
      <c r="V44" s="138"/>
      <c r="W44" s="138"/>
      <c r="X44" s="138"/>
      <c r="Y44" s="138"/>
    </row>
    <row r="45" ht="12.75" customHeight="1">
      <c r="A45" s="27"/>
      <c r="B45" s="27"/>
      <c r="C45" s="2" t="s">
        <v>62</v>
      </c>
      <c r="D45" s="3">
        <v>386.0</v>
      </c>
      <c r="E45" s="4">
        <v>192.0</v>
      </c>
      <c r="F45" s="5">
        <v>222.0</v>
      </c>
      <c r="G45" s="6">
        <v>244.0</v>
      </c>
      <c r="H45" s="141">
        <f t="shared" si="2"/>
        <v>0.5236051502</v>
      </c>
      <c r="I45" s="128">
        <f t="shared" si="3"/>
        <v>0.3321799308</v>
      </c>
      <c r="J45" s="40">
        <f t="shared" si="4"/>
        <v>0.5653368957</v>
      </c>
      <c r="K45" s="130">
        <f t="shared" si="5"/>
        <v>0.2200612677</v>
      </c>
      <c r="L45" s="131">
        <f t="shared" si="6"/>
        <v>0.9758840771</v>
      </c>
      <c r="M45" s="131">
        <f t="shared" si="7"/>
        <v>0.2182894137</v>
      </c>
      <c r="N45" s="132">
        <f t="shared" si="8"/>
        <v>0.4384665664</v>
      </c>
      <c r="O45" s="133">
        <f t="shared" si="9"/>
        <v>0.4384665664</v>
      </c>
      <c r="P45" s="134">
        <f t="shared" si="10"/>
        <v>1.240343348</v>
      </c>
      <c r="Q45" s="142">
        <f t="shared" si="11"/>
        <v>0.4384665664</v>
      </c>
      <c r="R45" s="142">
        <f t="shared" si="12"/>
        <v>0.4764690377</v>
      </c>
      <c r="S45" s="143">
        <f t="shared" si="13"/>
        <v>457.7590954</v>
      </c>
      <c r="T45" s="143">
        <f t="shared" si="14"/>
        <v>497.4336754</v>
      </c>
      <c r="U45" s="137">
        <f t="shared" si="15"/>
        <v>436</v>
      </c>
      <c r="V45" s="138"/>
      <c r="W45" s="138"/>
      <c r="X45" s="138"/>
      <c r="Y45" s="138"/>
    </row>
    <row r="46" ht="12.75" customHeight="1">
      <c r="A46" s="27"/>
      <c r="B46" s="27"/>
      <c r="C46" s="2" t="s">
        <v>63</v>
      </c>
      <c r="D46" s="3">
        <v>480.0</v>
      </c>
      <c r="E46" s="4">
        <v>332.0</v>
      </c>
      <c r="F46" s="5">
        <v>245.0</v>
      </c>
      <c r="G46" s="6">
        <v>611.0</v>
      </c>
      <c r="H46" s="141">
        <f t="shared" si="2"/>
        <v>0.7137850467</v>
      </c>
      <c r="I46" s="128">
        <f t="shared" si="3"/>
        <v>0.4088669951</v>
      </c>
      <c r="J46" s="40">
        <f t="shared" si="4"/>
        <v>0.5201908691</v>
      </c>
      <c r="K46" s="130">
        <f t="shared" si="5"/>
        <v>0.2652072943</v>
      </c>
      <c r="L46" s="131">
        <f t="shared" si="6"/>
        <v>0.9650381879</v>
      </c>
      <c r="M46" s="131">
        <f t="shared" si="7"/>
        <v>0.2621093207</v>
      </c>
      <c r="N46" s="132">
        <f t="shared" si="8"/>
        <v>0.5816619777</v>
      </c>
      <c r="O46" s="133">
        <f t="shared" si="9"/>
        <v>0.5816619777</v>
      </c>
      <c r="P46" s="134">
        <f t="shared" si="10"/>
        <v>0.9485981308</v>
      </c>
      <c r="Q46" s="142">
        <f t="shared" si="11"/>
        <v>0.5816619777</v>
      </c>
      <c r="R46" s="142">
        <f t="shared" si="12"/>
        <v>0.6494661426</v>
      </c>
      <c r="S46" s="143">
        <f t="shared" si="13"/>
        <v>970.2121788</v>
      </c>
      <c r="T46" s="143">
        <f t="shared" si="14"/>
        <v>1083.309526</v>
      </c>
      <c r="U46" s="137">
        <f t="shared" si="15"/>
        <v>943</v>
      </c>
      <c r="V46" s="138"/>
      <c r="W46" s="138"/>
      <c r="X46" s="138"/>
      <c r="Y46" s="138"/>
    </row>
    <row r="47" ht="12.75" customHeight="1">
      <c r="A47" s="29"/>
      <c r="B47" s="29"/>
      <c r="C47" s="2" t="s">
        <v>64</v>
      </c>
      <c r="D47" s="3">
        <v>143.0</v>
      </c>
      <c r="E47" s="4">
        <v>41.0</v>
      </c>
      <c r="F47" s="5">
        <v>54.0</v>
      </c>
      <c r="G47" s="6">
        <v>72.0</v>
      </c>
      <c r="H47" s="141">
        <f t="shared" si="2"/>
        <v>0.5714285714</v>
      </c>
      <c r="I47" s="128">
        <f t="shared" si="3"/>
        <v>0.222826087</v>
      </c>
      <c r="J47" s="40">
        <f t="shared" si="4"/>
        <v>0.3718089001</v>
      </c>
      <c r="K47" s="130">
        <f t="shared" si="5"/>
        <v>0.4135892633</v>
      </c>
      <c r="L47" s="131">
        <f t="shared" si="6"/>
        <v>0.9156842045</v>
      </c>
      <c r="M47" s="131">
        <f t="shared" si="7"/>
        <v>0.4018985414</v>
      </c>
      <c r="N47" s="132">
        <f t="shared" si="8"/>
        <v>0.4336946375</v>
      </c>
      <c r="O47" s="133">
        <f t="shared" si="9"/>
        <v>0.4336946375</v>
      </c>
      <c r="P47" s="134">
        <f t="shared" si="10"/>
        <v>1.46031746</v>
      </c>
      <c r="Q47" s="142">
        <f t="shared" si="11"/>
        <v>0.4336946375</v>
      </c>
      <c r="R47" s="142">
        <f t="shared" si="12"/>
        <v>0.4896768171</v>
      </c>
      <c r="S47" s="143">
        <f t="shared" si="13"/>
        <v>134.4453376</v>
      </c>
      <c r="T47" s="143">
        <f t="shared" si="14"/>
        <v>151.7998133</v>
      </c>
      <c r="U47" s="137">
        <f t="shared" si="15"/>
        <v>113</v>
      </c>
      <c r="V47" s="138"/>
      <c r="W47" s="138"/>
      <c r="X47" s="138"/>
      <c r="Y47" s="138"/>
    </row>
    <row r="48" ht="12.75" customHeight="1">
      <c r="A48" s="27"/>
      <c r="B48" s="27"/>
      <c r="C48" s="2" t="s">
        <v>65</v>
      </c>
      <c r="D48" s="3">
        <v>147.0</v>
      </c>
      <c r="E48" s="4">
        <v>102.0</v>
      </c>
      <c r="F48" s="5">
        <v>96.0</v>
      </c>
      <c r="G48" s="6">
        <v>152.0</v>
      </c>
      <c r="H48" s="141">
        <f t="shared" si="2"/>
        <v>0.6129032258</v>
      </c>
      <c r="I48" s="128">
        <f t="shared" si="3"/>
        <v>0.4096385542</v>
      </c>
      <c r="J48" s="40">
        <f t="shared" si="4"/>
        <v>0.5891723647</v>
      </c>
      <c r="K48" s="130">
        <f t="shared" si="5"/>
        <v>0.1962257987</v>
      </c>
      <c r="L48" s="131">
        <f t="shared" si="6"/>
        <v>0.9808094138</v>
      </c>
      <c r="M48" s="131">
        <f t="shared" si="7"/>
        <v>0.1949689561</v>
      </c>
      <c r="N48" s="132">
        <f t="shared" si="8"/>
        <v>0.5212744523</v>
      </c>
      <c r="O48" s="133">
        <f t="shared" si="9"/>
        <v>0.5212744523</v>
      </c>
      <c r="P48" s="134">
        <f t="shared" si="10"/>
        <v>1.004032258</v>
      </c>
      <c r="Q48" s="142">
        <f t="shared" si="11"/>
        <v>0.5212744523</v>
      </c>
      <c r="R48" s="142">
        <f t="shared" si="12"/>
        <v>0.5669966572</v>
      </c>
      <c r="S48" s="143">
        <f t="shared" si="13"/>
        <v>259.0734028</v>
      </c>
      <c r="T48" s="143">
        <f t="shared" si="14"/>
        <v>281.7973386</v>
      </c>
      <c r="U48" s="137">
        <f t="shared" si="15"/>
        <v>254</v>
      </c>
      <c r="V48" s="138"/>
      <c r="W48" s="138"/>
      <c r="X48" s="138"/>
      <c r="Y48" s="138"/>
    </row>
    <row r="49" ht="12.75" customHeight="1">
      <c r="A49" s="27"/>
      <c r="B49" s="27"/>
      <c r="C49" s="2" t="s">
        <v>66</v>
      </c>
      <c r="D49" s="3">
        <v>142.0</v>
      </c>
      <c r="E49" s="4">
        <v>93.0</v>
      </c>
      <c r="F49" s="5">
        <v>59.0</v>
      </c>
      <c r="G49" s="6">
        <v>156.0</v>
      </c>
      <c r="H49" s="141">
        <f t="shared" si="2"/>
        <v>0.7255813953</v>
      </c>
      <c r="I49" s="128">
        <f t="shared" si="3"/>
        <v>0.3957446809</v>
      </c>
      <c r="J49" s="40">
        <f t="shared" si="4"/>
        <v>0.4993180536</v>
      </c>
      <c r="K49" s="130">
        <f t="shared" si="5"/>
        <v>0.2860801098</v>
      </c>
      <c r="L49" s="131">
        <f t="shared" si="6"/>
        <v>0.959357412</v>
      </c>
      <c r="M49" s="131">
        <f t="shared" si="7"/>
        <v>0.282193827</v>
      </c>
      <c r="N49" s="132">
        <f t="shared" si="8"/>
        <v>0.5844151836</v>
      </c>
      <c r="O49" s="133">
        <f t="shared" si="9"/>
        <v>0.5844151836</v>
      </c>
      <c r="P49" s="134">
        <f t="shared" si="10"/>
        <v>1.093023256</v>
      </c>
      <c r="Q49" s="142">
        <f t="shared" si="11"/>
        <v>0.5844151836</v>
      </c>
      <c r="R49" s="142">
        <f t="shared" si="12"/>
        <v>0.6518612626</v>
      </c>
      <c r="S49" s="143">
        <f t="shared" si="13"/>
        <v>262.9868326</v>
      </c>
      <c r="T49" s="143">
        <f t="shared" si="14"/>
        <v>293.3375682</v>
      </c>
      <c r="U49" s="137">
        <f t="shared" si="15"/>
        <v>249</v>
      </c>
      <c r="V49" s="138"/>
      <c r="W49" s="138"/>
      <c r="X49" s="138"/>
      <c r="Y49" s="138"/>
    </row>
    <row r="50" ht="12.75" customHeight="1">
      <c r="A50" s="29"/>
      <c r="B50" s="29"/>
      <c r="C50" s="2" t="s">
        <v>67</v>
      </c>
      <c r="D50" s="3">
        <v>363.0</v>
      </c>
      <c r="E50" s="4">
        <v>152.0</v>
      </c>
      <c r="F50" s="5">
        <v>178.0</v>
      </c>
      <c r="G50" s="6">
        <v>182.0</v>
      </c>
      <c r="H50" s="141">
        <f t="shared" si="2"/>
        <v>0.5055555556</v>
      </c>
      <c r="I50" s="128">
        <f t="shared" si="3"/>
        <v>0.2951456311</v>
      </c>
      <c r="J50" s="40">
        <f t="shared" si="4"/>
        <v>0.5284259539</v>
      </c>
      <c r="K50" s="130">
        <f t="shared" si="5"/>
        <v>0.2569722095</v>
      </c>
      <c r="L50" s="131">
        <f t="shared" si="6"/>
        <v>0.9671639333</v>
      </c>
      <c r="M50" s="131">
        <f t="shared" si="7"/>
        <v>0.2541533516</v>
      </c>
      <c r="N50" s="132">
        <f t="shared" si="8"/>
        <v>0.4139428483</v>
      </c>
      <c r="O50" s="133">
        <f t="shared" si="9"/>
        <v>0.4139428483</v>
      </c>
      <c r="P50" s="134">
        <f t="shared" si="10"/>
        <v>1.430555556</v>
      </c>
      <c r="Q50" s="142">
        <f t="shared" si="11"/>
        <v>0.4139428483</v>
      </c>
      <c r="R50" s="142">
        <f t="shared" si="12"/>
        <v>0.4516349336</v>
      </c>
      <c r="S50" s="143">
        <f t="shared" si="13"/>
        <v>362.1999922</v>
      </c>
      <c r="T50" s="143">
        <f t="shared" si="14"/>
        <v>395.1805669</v>
      </c>
      <c r="U50" s="137">
        <f t="shared" si="15"/>
        <v>334</v>
      </c>
      <c r="V50" s="138"/>
      <c r="W50" s="138"/>
      <c r="X50" s="138"/>
      <c r="Y50" s="138"/>
    </row>
    <row r="51" ht="12.75" customHeight="1">
      <c r="A51" s="28"/>
      <c r="B51" s="28"/>
      <c r="C51" s="2" t="s">
        <v>68</v>
      </c>
      <c r="D51" s="3">
        <v>134.0</v>
      </c>
      <c r="E51" s="4">
        <v>126.0</v>
      </c>
      <c r="F51" s="5">
        <v>58.0</v>
      </c>
      <c r="G51" s="6">
        <v>124.0</v>
      </c>
      <c r="H51" s="141">
        <f t="shared" si="2"/>
        <v>0.6813186813</v>
      </c>
      <c r="I51" s="128">
        <f t="shared" si="3"/>
        <v>0.4846153846</v>
      </c>
      <c r="J51" s="40">
        <f t="shared" si="4"/>
        <v>0.6182632395</v>
      </c>
      <c r="K51" s="130">
        <f t="shared" si="5"/>
        <v>0.1671349238</v>
      </c>
      <c r="L51" s="131">
        <f t="shared" si="6"/>
        <v>0.9860654414</v>
      </c>
      <c r="M51" s="131">
        <f t="shared" si="7"/>
        <v>0.1663578831</v>
      </c>
      <c r="N51" s="132">
        <f t="shared" si="8"/>
        <v>0.5912052167</v>
      </c>
      <c r="O51" s="133">
        <f t="shared" si="9"/>
        <v>0.5912052167</v>
      </c>
      <c r="P51" s="134">
        <f t="shared" si="10"/>
        <v>1.428571429</v>
      </c>
      <c r="Q51" s="142">
        <f t="shared" si="11"/>
        <v>0.5912052167</v>
      </c>
      <c r="R51" s="142">
        <f t="shared" si="12"/>
        <v>0.628310761</v>
      </c>
      <c r="S51" s="143">
        <f t="shared" si="13"/>
        <v>261.3127058</v>
      </c>
      <c r="T51" s="143">
        <f t="shared" si="14"/>
        <v>277.7133563</v>
      </c>
      <c r="U51" s="137">
        <f t="shared" si="15"/>
        <v>250</v>
      </c>
      <c r="V51" s="138"/>
      <c r="W51" s="138"/>
      <c r="X51" s="138"/>
      <c r="Y51" s="138"/>
    </row>
    <row r="52" ht="12.75" customHeight="1">
      <c r="A52" s="28"/>
      <c r="B52" s="28"/>
      <c r="C52" s="2" t="s">
        <v>69</v>
      </c>
      <c r="D52" s="3">
        <v>143.0</v>
      </c>
      <c r="E52" s="4">
        <v>31.0</v>
      </c>
      <c r="F52" s="5">
        <v>56.0</v>
      </c>
      <c r="G52" s="6">
        <v>59.0</v>
      </c>
      <c r="H52" s="141">
        <f t="shared" si="2"/>
        <v>0.5130434783</v>
      </c>
      <c r="I52" s="128">
        <f t="shared" si="3"/>
        <v>0.1781609195</v>
      </c>
      <c r="J52" s="40">
        <f t="shared" si="4"/>
        <v>0.334234264</v>
      </c>
      <c r="K52" s="130">
        <f t="shared" si="5"/>
        <v>0.4511638994</v>
      </c>
      <c r="L52" s="131">
        <f t="shared" si="6"/>
        <v>0.8999402365</v>
      </c>
      <c r="M52" s="131">
        <f t="shared" si="7"/>
        <v>0.4360132691</v>
      </c>
      <c r="N52" s="132">
        <f t="shared" si="8"/>
        <v>0.3840279442</v>
      </c>
      <c r="O52" s="133">
        <f t="shared" si="9"/>
        <v>0.3840279442</v>
      </c>
      <c r="P52" s="134">
        <f t="shared" si="10"/>
        <v>1.513043478</v>
      </c>
      <c r="Q52" s="142">
        <f t="shared" si="11"/>
        <v>0.3840279442</v>
      </c>
      <c r="R52" s="142">
        <f t="shared" si="12"/>
        <v>0.4353663055</v>
      </c>
      <c r="S52" s="143">
        <f t="shared" si="13"/>
        <v>110.9840759</v>
      </c>
      <c r="T52" s="143">
        <f t="shared" si="14"/>
        <v>125.8208623</v>
      </c>
      <c r="U52" s="137">
        <f t="shared" si="15"/>
        <v>90</v>
      </c>
      <c r="V52" s="138"/>
      <c r="W52" s="138"/>
      <c r="X52" s="138"/>
      <c r="Y52" s="138"/>
    </row>
    <row r="53" ht="12.75" customHeight="1">
      <c r="A53" s="27"/>
      <c r="B53" s="27"/>
      <c r="C53" s="2" t="s">
        <v>70</v>
      </c>
      <c r="D53" s="3">
        <v>229.0</v>
      </c>
      <c r="E53" s="4">
        <v>109.0</v>
      </c>
      <c r="F53" s="5">
        <v>104.0</v>
      </c>
      <c r="G53" s="6">
        <v>157.0</v>
      </c>
      <c r="H53" s="141">
        <f t="shared" si="2"/>
        <v>0.601532567</v>
      </c>
      <c r="I53" s="128">
        <f t="shared" si="3"/>
        <v>0.3224852071</v>
      </c>
      <c r="J53" s="40">
        <f t="shared" si="4"/>
        <v>0.4921134765</v>
      </c>
      <c r="K53" s="130">
        <f t="shared" si="5"/>
        <v>0.2932846869</v>
      </c>
      <c r="L53" s="131">
        <f t="shared" si="6"/>
        <v>0.9572994444</v>
      </c>
      <c r="M53" s="131">
        <f t="shared" si="7"/>
        <v>0.289098208</v>
      </c>
      <c r="N53" s="132">
        <f t="shared" si="8"/>
        <v>0.4826168967</v>
      </c>
      <c r="O53" s="133">
        <f t="shared" si="9"/>
        <v>0.4826168967</v>
      </c>
      <c r="P53" s="134">
        <f t="shared" si="10"/>
        <v>1.295019157</v>
      </c>
      <c r="Q53" s="142">
        <f t="shared" si="11"/>
        <v>0.4826168967</v>
      </c>
      <c r="R53" s="142">
        <f t="shared" si="12"/>
        <v>0.5344315711</v>
      </c>
      <c r="S53" s="143">
        <f t="shared" si="13"/>
        <v>289.0875211</v>
      </c>
      <c r="T53" s="143">
        <f t="shared" si="14"/>
        <v>320.1245111</v>
      </c>
      <c r="U53" s="137">
        <f t="shared" si="15"/>
        <v>266</v>
      </c>
      <c r="V53" s="138"/>
      <c r="W53" s="138"/>
      <c r="X53" s="138"/>
      <c r="Y53" s="138"/>
    </row>
    <row r="54" ht="12.75" customHeight="1">
      <c r="A54" s="27"/>
      <c r="B54" s="27"/>
      <c r="C54" s="2" t="s">
        <v>71</v>
      </c>
      <c r="D54" s="3">
        <v>260.0</v>
      </c>
      <c r="E54" s="4">
        <v>120.0</v>
      </c>
      <c r="F54" s="5">
        <v>115.0</v>
      </c>
      <c r="G54" s="6">
        <v>203.0</v>
      </c>
      <c r="H54" s="141">
        <f t="shared" si="2"/>
        <v>0.6383647799</v>
      </c>
      <c r="I54" s="128">
        <f t="shared" si="3"/>
        <v>0.3157894737</v>
      </c>
      <c r="J54" s="40">
        <f t="shared" si="4"/>
        <v>0.4593865664</v>
      </c>
      <c r="K54" s="130">
        <f t="shared" si="5"/>
        <v>0.326011597</v>
      </c>
      <c r="L54" s="131">
        <f t="shared" si="6"/>
        <v>0.9473272298</v>
      </c>
      <c r="M54" s="131">
        <f t="shared" si="7"/>
        <v>0.3202672629</v>
      </c>
      <c r="N54" s="132">
        <f t="shared" si="8"/>
        <v>0.5036033081</v>
      </c>
      <c r="O54" s="133">
        <f t="shared" si="9"/>
        <v>0.5036033081</v>
      </c>
      <c r="P54" s="134">
        <f t="shared" si="10"/>
        <v>1.194968553</v>
      </c>
      <c r="Q54" s="142">
        <f t="shared" si="11"/>
        <v>0.5036033081</v>
      </c>
      <c r="R54" s="142">
        <f t="shared" si="12"/>
        <v>0.5649989356</v>
      </c>
      <c r="S54" s="143">
        <f t="shared" si="13"/>
        <v>351.5151091</v>
      </c>
      <c r="T54" s="143">
        <f t="shared" si="14"/>
        <v>394.3692571</v>
      </c>
      <c r="U54" s="137">
        <f t="shared" si="15"/>
        <v>323</v>
      </c>
      <c r="V54" s="138"/>
      <c r="W54" s="138"/>
      <c r="X54" s="138"/>
      <c r="Y54" s="138"/>
    </row>
    <row r="55" ht="12.75" customHeight="1">
      <c r="A55" s="27"/>
      <c r="B55" s="27"/>
      <c r="C55" s="2" t="s">
        <v>72</v>
      </c>
      <c r="D55" s="3">
        <v>228.0</v>
      </c>
      <c r="E55" s="4">
        <v>123.0</v>
      </c>
      <c r="F55" s="5">
        <v>69.0</v>
      </c>
      <c r="G55" s="6">
        <v>119.0</v>
      </c>
      <c r="H55" s="141">
        <f t="shared" si="2"/>
        <v>0.6329787234</v>
      </c>
      <c r="I55" s="128">
        <f t="shared" si="3"/>
        <v>0.3504273504</v>
      </c>
      <c r="J55" s="40">
        <f t="shared" si="4"/>
        <v>0.5056154145</v>
      </c>
      <c r="K55" s="130">
        <f t="shared" si="5"/>
        <v>0.2797827489</v>
      </c>
      <c r="L55" s="131">
        <f t="shared" si="6"/>
        <v>0.9611154542</v>
      </c>
      <c r="M55" s="131">
        <f t="shared" si="7"/>
        <v>0.2761468516</v>
      </c>
      <c r="N55" s="132">
        <f t="shared" si="8"/>
        <v>0.5115962237</v>
      </c>
      <c r="O55" s="133">
        <f t="shared" si="9"/>
        <v>0.5115962237</v>
      </c>
      <c r="P55" s="134">
        <f t="shared" si="10"/>
        <v>1.867021277</v>
      </c>
      <c r="Q55" s="142">
        <f t="shared" si="11"/>
        <v>0.5115962237</v>
      </c>
      <c r="R55" s="142">
        <f t="shared" si="12"/>
        <v>0.553933719</v>
      </c>
      <c r="S55" s="143">
        <f t="shared" si="13"/>
        <v>275.7503646</v>
      </c>
      <c r="T55" s="143">
        <f t="shared" si="14"/>
        <v>298.5702745</v>
      </c>
      <c r="U55" s="137">
        <f t="shared" si="15"/>
        <v>242</v>
      </c>
      <c r="V55" s="138"/>
      <c r="W55" s="138"/>
      <c r="X55" s="138"/>
      <c r="Y55" s="138"/>
    </row>
    <row r="56" ht="12.75" customHeight="1">
      <c r="A56" s="27"/>
      <c r="B56" s="27"/>
      <c r="C56" s="2" t="s">
        <v>73</v>
      </c>
      <c r="D56" s="3">
        <v>157.0</v>
      </c>
      <c r="E56" s="4">
        <v>71.0</v>
      </c>
      <c r="F56" s="5">
        <v>105.0</v>
      </c>
      <c r="G56" s="6">
        <v>126.0</v>
      </c>
      <c r="H56" s="141">
        <f t="shared" si="2"/>
        <v>0.5454545455</v>
      </c>
      <c r="I56" s="128">
        <f t="shared" si="3"/>
        <v>0.3114035088</v>
      </c>
      <c r="J56" s="40">
        <f t="shared" si="4"/>
        <v>0.5187524135</v>
      </c>
      <c r="K56" s="130">
        <f t="shared" si="5"/>
        <v>0.2666457499</v>
      </c>
      <c r="L56" s="131">
        <f t="shared" si="6"/>
        <v>0.9646601569</v>
      </c>
      <c r="M56" s="131">
        <f t="shared" si="7"/>
        <v>0.2634972136</v>
      </c>
      <c r="N56" s="132">
        <f t="shared" si="8"/>
        <v>0.4441243105</v>
      </c>
      <c r="O56" s="133">
        <f t="shared" si="9"/>
        <v>0.4441243105</v>
      </c>
      <c r="P56" s="134">
        <f t="shared" si="10"/>
        <v>0.987012987</v>
      </c>
      <c r="Q56" s="142">
        <f t="shared" si="11"/>
        <v>0.4441243105</v>
      </c>
      <c r="R56" s="142">
        <f t="shared" si="12"/>
        <v>0.4951205726</v>
      </c>
      <c r="S56" s="143">
        <f t="shared" si="13"/>
        <v>203.8530585</v>
      </c>
      <c r="T56" s="143">
        <f t="shared" si="14"/>
        <v>227.2603428</v>
      </c>
      <c r="U56" s="137">
        <f t="shared" si="15"/>
        <v>197</v>
      </c>
      <c r="V56" s="138"/>
      <c r="W56" s="138"/>
      <c r="X56" s="138"/>
      <c r="Y56" s="138"/>
    </row>
    <row r="57" ht="12.75" customHeight="1">
      <c r="A57" s="28"/>
      <c r="B57" s="28"/>
      <c r="C57" s="2" t="s">
        <v>74</v>
      </c>
      <c r="D57" s="3">
        <v>325.0</v>
      </c>
      <c r="E57" s="4">
        <v>204.0</v>
      </c>
      <c r="F57" s="5">
        <v>125.0</v>
      </c>
      <c r="G57" s="6">
        <v>287.0</v>
      </c>
      <c r="H57" s="141">
        <f t="shared" si="2"/>
        <v>0.6966019417</v>
      </c>
      <c r="I57" s="128">
        <f t="shared" si="3"/>
        <v>0.3856332703</v>
      </c>
      <c r="J57" s="40">
        <f t="shared" si="4"/>
        <v>0.5055968099</v>
      </c>
      <c r="K57" s="130">
        <f t="shared" si="5"/>
        <v>0.2798013535</v>
      </c>
      <c r="L57" s="131">
        <f t="shared" si="6"/>
        <v>0.9611103164</v>
      </c>
      <c r="M57" s="131">
        <f t="shared" si="7"/>
        <v>0.2761647328</v>
      </c>
      <c r="N57" s="132">
        <f t="shared" si="8"/>
        <v>0.5630130036</v>
      </c>
      <c r="O57" s="133">
        <f t="shared" si="9"/>
        <v>0.5630130036</v>
      </c>
      <c r="P57" s="134">
        <f t="shared" si="10"/>
        <v>1.283980583</v>
      </c>
      <c r="Q57" s="142">
        <f t="shared" si="11"/>
        <v>0.5630130036</v>
      </c>
      <c r="R57" s="142">
        <f t="shared" si="12"/>
        <v>0.6215025281</v>
      </c>
      <c r="S57" s="143">
        <f t="shared" si="13"/>
        <v>529.7952364</v>
      </c>
      <c r="T57" s="143">
        <f t="shared" si="14"/>
        <v>584.8338789</v>
      </c>
      <c r="U57" s="137">
        <f t="shared" si="15"/>
        <v>491</v>
      </c>
      <c r="V57" s="138"/>
      <c r="W57" s="138"/>
      <c r="X57" s="138"/>
      <c r="Y57" s="138"/>
    </row>
    <row r="58" ht="12.75" customHeight="1">
      <c r="A58" s="27"/>
      <c r="B58" s="27"/>
      <c r="C58" s="2" t="s">
        <v>75</v>
      </c>
      <c r="D58" s="3">
        <v>304.0</v>
      </c>
      <c r="E58" s="4">
        <v>120.0</v>
      </c>
      <c r="F58" s="5">
        <v>153.0</v>
      </c>
      <c r="G58" s="6">
        <v>162.0</v>
      </c>
      <c r="H58" s="141">
        <f t="shared" si="2"/>
        <v>0.5142857143</v>
      </c>
      <c r="I58" s="128">
        <f t="shared" si="3"/>
        <v>0.2830188679</v>
      </c>
      <c r="J58" s="40">
        <f t="shared" si="4"/>
        <v>0.503084611</v>
      </c>
      <c r="K58" s="130">
        <f t="shared" si="5"/>
        <v>0.2823135524</v>
      </c>
      <c r="L58" s="131">
        <f t="shared" si="6"/>
        <v>0.9604135036</v>
      </c>
      <c r="M58" s="131">
        <f t="shared" si="7"/>
        <v>0.2785783591</v>
      </c>
      <c r="N58" s="132">
        <f t="shared" si="8"/>
        <v>0.4150840129</v>
      </c>
      <c r="O58" s="133">
        <f t="shared" si="9"/>
        <v>0.4150840129</v>
      </c>
      <c r="P58" s="134">
        <f t="shared" si="10"/>
        <v>1.346031746</v>
      </c>
      <c r="Q58" s="142">
        <f t="shared" si="11"/>
        <v>0.4150840129</v>
      </c>
      <c r="R58" s="142">
        <f t="shared" si="12"/>
        <v>0.4573689059</v>
      </c>
      <c r="S58" s="143">
        <f t="shared" si="13"/>
        <v>306.7470855</v>
      </c>
      <c r="T58" s="143">
        <f t="shared" si="14"/>
        <v>337.9956215</v>
      </c>
      <c r="U58" s="137">
        <f t="shared" si="15"/>
        <v>282</v>
      </c>
      <c r="V58" s="138"/>
      <c r="W58" s="138"/>
      <c r="X58" s="138"/>
      <c r="Y58" s="138"/>
    </row>
    <row r="59" ht="12.75" customHeight="1">
      <c r="A59" s="27"/>
      <c r="B59" s="27"/>
      <c r="C59" s="2" t="s">
        <v>76</v>
      </c>
      <c r="D59" s="3">
        <v>426.0</v>
      </c>
      <c r="E59" s="4">
        <v>278.0</v>
      </c>
      <c r="F59" s="5">
        <v>276.0</v>
      </c>
      <c r="G59" s="6">
        <v>469.0</v>
      </c>
      <c r="H59" s="141">
        <f t="shared" si="2"/>
        <v>0.6295302013</v>
      </c>
      <c r="I59" s="128">
        <f t="shared" si="3"/>
        <v>0.3948863636</v>
      </c>
      <c r="J59" s="40">
        <f t="shared" si="4"/>
        <v>0.5602310976</v>
      </c>
      <c r="K59" s="130">
        <f t="shared" si="5"/>
        <v>0.2251670658</v>
      </c>
      <c r="L59" s="131">
        <f t="shared" si="6"/>
        <v>0.97475682</v>
      </c>
      <c r="M59" s="131">
        <f t="shared" si="7"/>
        <v>0.2232692138</v>
      </c>
      <c r="N59" s="132">
        <f t="shared" si="8"/>
        <v>0.5254728892</v>
      </c>
      <c r="O59" s="133">
        <f t="shared" si="9"/>
        <v>0.5254728892</v>
      </c>
      <c r="P59" s="134">
        <f t="shared" si="10"/>
        <v>0.944966443</v>
      </c>
      <c r="Q59" s="142">
        <f t="shared" si="11"/>
        <v>0.5254728892</v>
      </c>
      <c r="R59" s="142">
        <f t="shared" si="12"/>
        <v>0.5789737157</v>
      </c>
      <c r="S59" s="143">
        <f t="shared" si="13"/>
        <v>761.4102165</v>
      </c>
      <c r="T59" s="143">
        <f t="shared" si="14"/>
        <v>838.932914</v>
      </c>
      <c r="U59" s="137">
        <f t="shared" si="15"/>
        <v>747</v>
      </c>
      <c r="V59" s="138"/>
      <c r="W59" s="138"/>
      <c r="X59" s="138"/>
      <c r="Y59" s="138"/>
    </row>
    <row r="60" ht="12.75" customHeight="1">
      <c r="A60" s="27"/>
      <c r="B60" s="27"/>
      <c r="C60" s="2" t="s">
        <v>77</v>
      </c>
      <c r="D60" s="3">
        <v>162.0</v>
      </c>
      <c r="E60" s="4">
        <v>144.0</v>
      </c>
      <c r="F60" s="5">
        <v>39.0</v>
      </c>
      <c r="G60" s="6">
        <v>139.0</v>
      </c>
      <c r="H60" s="141">
        <f t="shared" si="2"/>
        <v>0.7808988764</v>
      </c>
      <c r="I60" s="128">
        <f t="shared" si="3"/>
        <v>0.4705882353</v>
      </c>
      <c r="J60" s="40">
        <f t="shared" si="4"/>
        <v>0.5423465197</v>
      </c>
      <c r="K60" s="130">
        <f t="shared" si="5"/>
        <v>0.2430516437</v>
      </c>
      <c r="L60" s="131">
        <f t="shared" si="6"/>
        <v>0.9706080695</v>
      </c>
      <c r="M60" s="131">
        <f t="shared" si="7"/>
        <v>0.2406656924</v>
      </c>
      <c r="N60" s="132">
        <f t="shared" si="8"/>
        <v>0.6446923074</v>
      </c>
      <c r="O60" s="133">
        <f t="shared" si="9"/>
        <v>0.6446923074</v>
      </c>
      <c r="P60" s="134">
        <f t="shared" si="10"/>
        <v>1.719101124</v>
      </c>
      <c r="Q60" s="142">
        <f t="shared" si="11"/>
        <v>0.6446923074</v>
      </c>
      <c r="R60" s="142">
        <f t="shared" si="12"/>
        <v>0.6947848059</v>
      </c>
      <c r="S60" s="143">
        <f t="shared" si="13"/>
        <v>312.0310768</v>
      </c>
      <c r="T60" s="143">
        <f t="shared" si="14"/>
        <v>336.2758461</v>
      </c>
      <c r="U60" s="137">
        <f t="shared" si="15"/>
        <v>283</v>
      </c>
      <c r="V60" s="138"/>
      <c r="W60" s="138"/>
      <c r="X60" s="138"/>
      <c r="Y60" s="138"/>
    </row>
    <row r="61" ht="12.75" customHeight="1">
      <c r="A61" s="28"/>
      <c r="B61" s="28"/>
      <c r="C61" s="2" t="s">
        <v>78</v>
      </c>
      <c r="D61" s="3">
        <v>236.0</v>
      </c>
      <c r="E61" s="4">
        <v>186.0</v>
      </c>
      <c r="F61" s="5">
        <v>87.0</v>
      </c>
      <c r="G61" s="6">
        <v>234.0</v>
      </c>
      <c r="H61" s="141">
        <f t="shared" si="2"/>
        <v>0.7289719626</v>
      </c>
      <c r="I61" s="128">
        <f t="shared" si="3"/>
        <v>0.4407582938</v>
      </c>
      <c r="J61" s="40">
        <f t="shared" si="4"/>
        <v>0.5438169351</v>
      </c>
      <c r="K61" s="130">
        <f t="shared" si="5"/>
        <v>0.2415812283</v>
      </c>
      <c r="L61" s="131">
        <f t="shared" si="6"/>
        <v>0.9709608986</v>
      </c>
      <c r="M61" s="131">
        <f t="shared" si="7"/>
        <v>0.2392382357</v>
      </c>
      <c r="N61" s="132">
        <f t="shared" si="8"/>
        <v>0.6023570353</v>
      </c>
      <c r="O61" s="133">
        <f t="shared" si="9"/>
        <v>0.6023570353</v>
      </c>
      <c r="P61" s="134">
        <f t="shared" si="10"/>
        <v>1.314641745</v>
      </c>
      <c r="Q61" s="142">
        <f t="shared" si="11"/>
        <v>0.6023570353</v>
      </c>
      <c r="R61" s="142">
        <f t="shared" si="12"/>
        <v>0.6570587737</v>
      </c>
      <c r="S61" s="143">
        <f t="shared" si="13"/>
        <v>447.5512772</v>
      </c>
      <c r="T61" s="143">
        <f t="shared" si="14"/>
        <v>488.1946689</v>
      </c>
      <c r="U61" s="137">
        <f t="shared" si="15"/>
        <v>420</v>
      </c>
      <c r="V61" s="138"/>
      <c r="W61" s="138"/>
      <c r="X61" s="138"/>
      <c r="Y61" s="138"/>
    </row>
    <row r="62" ht="12.75" customHeight="1">
      <c r="A62" s="27"/>
      <c r="B62" s="27"/>
      <c r="C62" s="2" t="s">
        <v>79</v>
      </c>
      <c r="D62" s="3">
        <v>301.0</v>
      </c>
      <c r="E62" s="4">
        <v>153.0</v>
      </c>
      <c r="F62" s="5">
        <v>141.0</v>
      </c>
      <c r="G62" s="6">
        <v>206.0</v>
      </c>
      <c r="H62" s="141">
        <f t="shared" si="2"/>
        <v>0.5936599424</v>
      </c>
      <c r="I62" s="128">
        <f t="shared" si="3"/>
        <v>0.3370044053</v>
      </c>
      <c r="J62" s="40">
        <f t="shared" si="4"/>
        <v>0.5163100097</v>
      </c>
      <c r="K62" s="130">
        <f t="shared" si="5"/>
        <v>0.2690881537</v>
      </c>
      <c r="L62" s="131">
        <f t="shared" si="6"/>
        <v>0.9640137137</v>
      </c>
      <c r="M62" s="131">
        <f t="shared" si="7"/>
        <v>0.265852515</v>
      </c>
      <c r="N62" s="132">
        <f t="shared" si="8"/>
        <v>0.482702857</v>
      </c>
      <c r="O62" s="133">
        <f t="shared" si="9"/>
        <v>0.482702857</v>
      </c>
      <c r="P62" s="134">
        <f t="shared" si="10"/>
        <v>1.308357349</v>
      </c>
      <c r="Q62" s="142">
        <f t="shared" si="11"/>
        <v>0.482702857</v>
      </c>
      <c r="R62" s="142">
        <f t="shared" si="12"/>
        <v>0.5307704083</v>
      </c>
      <c r="S62" s="143">
        <f t="shared" si="13"/>
        <v>386.6449885</v>
      </c>
      <c r="T62" s="143">
        <f t="shared" si="14"/>
        <v>425.1470971</v>
      </c>
      <c r="U62" s="137">
        <f t="shared" si="15"/>
        <v>359</v>
      </c>
      <c r="V62" s="138"/>
      <c r="W62" s="138"/>
      <c r="X62" s="138"/>
      <c r="Y62" s="138"/>
    </row>
    <row r="63" ht="12.75" customHeight="1">
      <c r="A63" s="27"/>
      <c r="B63" s="27"/>
      <c r="C63" s="2" t="s">
        <v>80</v>
      </c>
      <c r="D63" s="3">
        <v>405.0</v>
      </c>
      <c r="E63" s="4">
        <v>220.0</v>
      </c>
      <c r="F63" s="5">
        <v>160.0</v>
      </c>
      <c r="G63" s="6">
        <v>304.0</v>
      </c>
      <c r="H63" s="141">
        <f t="shared" si="2"/>
        <v>0.6551724138</v>
      </c>
      <c r="I63" s="128">
        <f t="shared" si="3"/>
        <v>0.352</v>
      </c>
      <c r="J63" s="40">
        <f t="shared" si="4"/>
        <v>0.4930118844</v>
      </c>
      <c r="K63" s="130">
        <f t="shared" si="5"/>
        <v>0.292386279</v>
      </c>
      <c r="L63" s="131">
        <f t="shared" si="6"/>
        <v>0.9575587861</v>
      </c>
      <c r="M63" s="131">
        <f t="shared" si="7"/>
        <v>0.288238046</v>
      </c>
      <c r="N63" s="132">
        <f t="shared" si="8"/>
        <v>0.525906309</v>
      </c>
      <c r="O63" s="133">
        <f t="shared" si="9"/>
        <v>0.525906309</v>
      </c>
      <c r="P63" s="134">
        <f t="shared" si="10"/>
        <v>1.346982759</v>
      </c>
      <c r="Q63" s="142">
        <f t="shared" si="11"/>
        <v>0.525906309</v>
      </c>
      <c r="R63" s="142">
        <f t="shared" si="12"/>
        <v>0.580983878</v>
      </c>
      <c r="S63" s="143">
        <f t="shared" si="13"/>
        <v>572.7119706</v>
      </c>
      <c r="T63" s="143">
        <f t="shared" si="14"/>
        <v>632.6914432</v>
      </c>
      <c r="U63" s="137">
        <f t="shared" si="15"/>
        <v>524</v>
      </c>
      <c r="V63" s="138"/>
      <c r="W63" s="138"/>
      <c r="X63" s="138"/>
      <c r="Y63" s="138"/>
    </row>
    <row r="64" ht="12.75" customHeight="1">
      <c r="A64" s="27"/>
      <c r="B64" s="27"/>
      <c r="C64" s="2" t="s">
        <v>81</v>
      </c>
      <c r="D64" s="3">
        <v>182.0</v>
      </c>
      <c r="E64" s="4">
        <v>66.0</v>
      </c>
      <c r="F64" s="5">
        <v>87.0</v>
      </c>
      <c r="G64" s="6">
        <v>97.0</v>
      </c>
      <c r="H64" s="141">
        <f t="shared" si="2"/>
        <v>0.527173913</v>
      </c>
      <c r="I64" s="128">
        <f t="shared" si="3"/>
        <v>0.2661290323</v>
      </c>
      <c r="J64" s="40">
        <f t="shared" si="4"/>
        <v>0.467497829</v>
      </c>
      <c r="K64" s="130">
        <f t="shared" si="5"/>
        <v>0.3179003344</v>
      </c>
      <c r="L64" s="131">
        <f t="shared" si="6"/>
        <v>0.9498938098</v>
      </c>
      <c r="M64" s="131">
        <f t="shared" si="7"/>
        <v>0.3125727918</v>
      </c>
      <c r="N64" s="132">
        <f t="shared" si="8"/>
        <v>0.4175745421</v>
      </c>
      <c r="O64" s="133">
        <f t="shared" si="9"/>
        <v>0.4175745421</v>
      </c>
      <c r="P64" s="134">
        <f t="shared" si="10"/>
        <v>1.347826087</v>
      </c>
      <c r="Q64" s="142">
        <f t="shared" si="11"/>
        <v>0.4175745421</v>
      </c>
      <c r="R64" s="142">
        <f t="shared" si="12"/>
        <v>0.4642557556</v>
      </c>
      <c r="S64" s="143">
        <f t="shared" si="13"/>
        <v>180.3922022</v>
      </c>
      <c r="T64" s="143">
        <f t="shared" si="14"/>
        <v>200.5584864</v>
      </c>
      <c r="U64" s="137">
        <f t="shared" si="15"/>
        <v>163</v>
      </c>
      <c r="V64" s="138"/>
      <c r="W64" s="138"/>
      <c r="X64" s="138"/>
      <c r="Y64" s="138"/>
    </row>
    <row r="65" ht="12.75" customHeight="1">
      <c r="A65" s="27"/>
      <c r="B65" s="27"/>
      <c r="C65" s="2" t="s">
        <v>82</v>
      </c>
      <c r="D65" s="3">
        <v>160.0</v>
      </c>
      <c r="E65" s="4">
        <v>76.0</v>
      </c>
      <c r="F65" s="5">
        <v>80.0</v>
      </c>
      <c r="G65" s="6">
        <v>85.0</v>
      </c>
      <c r="H65" s="141">
        <f t="shared" si="2"/>
        <v>0.5151515152</v>
      </c>
      <c r="I65" s="128">
        <f t="shared" si="3"/>
        <v>0.3220338983</v>
      </c>
      <c r="J65" s="40">
        <f t="shared" si="4"/>
        <v>0.5586889291</v>
      </c>
      <c r="K65" s="130">
        <f t="shared" si="5"/>
        <v>0.2267092343</v>
      </c>
      <c r="L65" s="131">
        <f t="shared" si="6"/>
        <v>0.9744113423</v>
      </c>
      <c r="M65" s="131">
        <f t="shared" si="7"/>
        <v>0.2247721869</v>
      </c>
      <c r="N65" s="132">
        <f t="shared" si="8"/>
        <v>0.4295852158</v>
      </c>
      <c r="O65" s="133">
        <f t="shared" si="9"/>
        <v>0.4295852158</v>
      </c>
      <c r="P65" s="134">
        <f t="shared" si="10"/>
        <v>1.43030303</v>
      </c>
      <c r="Q65" s="142">
        <f t="shared" si="11"/>
        <v>0.4295852158</v>
      </c>
      <c r="R65" s="142">
        <f t="shared" si="12"/>
        <v>0.4647932941</v>
      </c>
      <c r="S65" s="143">
        <f t="shared" si="13"/>
        <v>172.2636715</v>
      </c>
      <c r="T65" s="143">
        <f t="shared" si="14"/>
        <v>186.3821109</v>
      </c>
      <c r="U65" s="137">
        <f t="shared" si="15"/>
        <v>161</v>
      </c>
      <c r="V65" s="138"/>
      <c r="W65" s="138"/>
      <c r="X65" s="138"/>
      <c r="Y65" s="138"/>
    </row>
    <row r="66" ht="12.75" customHeight="1">
      <c r="A66" s="27"/>
      <c r="B66" s="27"/>
      <c r="C66" s="2" t="s">
        <v>83</v>
      </c>
      <c r="D66" s="3">
        <v>782.0</v>
      </c>
      <c r="E66" s="4">
        <v>559.0</v>
      </c>
      <c r="F66" s="5">
        <v>241.0</v>
      </c>
      <c r="G66" s="6">
        <v>445.0</v>
      </c>
      <c r="H66" s="141">
        <f t="shared" si="2"/>
        <v>0.6486880466</v>
      </c>
      <c r="I66" s="128">
        <f t="shared" si="3"/>
        <v>0.4168530947</v>
      </c>
      <c r="J66" s="40">
        <f t="shared" si="4"/>
        <v>0.5711622254</v>
      </c>
      <c r="K66" s="130">
        <f t="shared" si="5"/>
        <v>0.2142359379</v>
      </c>
      <c r="L66" s="131">
        <f t="shared" si="6"/>
        <v>0.9771391197</v>
      </c>
      <c r="M66" s="131">
        <f t="shared" si="7"/>
        <v>0.2126008955</v>
      </c>
      <c r="N66" s="132">
        <f t="shared" si="8"/>
        <v>0.5452351256</v>
      </c>
      <c r="O66" s="133">
        <f t="shared" si="9"/>
        <v>0.5452351256</v>
      </c>
      <c r="P66" s="134">
        <f t="shared" si="10"/>
        <v>1.954810496</v>
      </c>
      <c r="Q66" s="142">
        <f t="shared" si="11"/>
        <v>0.5452351256</v>
      </c>
      <c r="R66" s="142">
        <f t="shared" si="12"/>
        <v>0.5802468197</v>
      </c>
      <c r="S66" s="143">
        <f t="shared" si="13"/>
        <v>1105.1916</v>
      </c>
      <c r="T66" s="143">
        <f t="shared" si="14"/>
        <v>1176.160303</v>
      </c>
      <c r="U66" s="137">
        <f t="shared" si="15"/>
        <v>1004</v>
      </c>
      <c r="V66" s="138"/>
      <c r="W66" s="138"/>
      <c r="X66" s="138"/>
      <c r="Y66" s="138"/>
    </row>
    <row r="67" ht="12.75" customHeight="1">
      <c r="A67" s="27"/>
      <c r="B67" s="27"/>
      <c r="C67" s="2" t="s">
        <v>84</v>
      </c>
      <c r="D67" s="3">
        <v>350.0</v>
      </c>
      <c r="E67" s="4">
        <v>154.0</v>
      </c>
      <c r="F67" s="5">
        <v>213.0</v>
      </c>
      <c r="G67" s="6">
        <v>292.0</v>
      </c>
      <c r="H67" s="141">
        <f t="shared" si="2"/>
        <v>0.5782178218</v>
      </c>
      <c r="I67" s="128">
        <f t="shared" si="3"/>
        <v>0.3055555556</v>
      </c>
      <c r="J67" s="40">
        <f t="shared" si="4"/>
        <v>0.4861427792</v>
      </c>
      <c r="K67" s="130">
        <f t="shared" si="5"/>
        <v>0.2992553842</v>
      </c>
      <c r="L67" s="131">
        <f t="shared" si="6"/>
        <v>0.9555562733</v>
      </c>
      <c r="M67" s="131">
        <f t="shared" si="7"/>
        <v>0.2948087662</v>
      </c>
      <c r="N67" s="132">
        <f t="shared" si="8"/>
        <v>0.4624392106</v>
      </c>
      <c r="O67" s="133">
        <f t="shared" si="9"/>
        <v>0.4624392106</v>
      </c>
      <c r="P67" s="134">
        <f t="shared" si="10"/>
        <v>0.998019802</v>
      </c>
      <c r="Q67" s="142">
        <f t="shared" si="11"/>
        <v>0.4624392106</v>
      </c>
      <c r="R67" s="142">
        <f t="shared" si="12"/>
        <v>0.5203858891</v>
      </c>
      <c r="S67" s="143">
        <f t="shared" si="13"/>
        <v>466.6011635</v>
      </c>
      <c r="T67" s="143">
        <f t="shared" si="14"/>
        <v>525.0693621</v>
      </c>
      <c r="U67" s="137">
        <f t="shared" si="15"/>
        <v>446</v>
      </c>
      <c r="V67" s="138"/>
      <c r="W67" s="138"/>
      <c r="X67" s="138"/>
      <c r="Y67" s="138"/>
    </row>
    <row r="68" ht="12.75" customHeight="1">
      <c r="A68" s="27"/>
      <c r="B68" s="27"/>
      <c r="C68" s="2" t="s">
        <v>85</v>
      </c>
      <c r="D68" s="3">
        <v>248.0</v>
      </c>
      <c r="E68" s="4">
        <v>124.0</v>
      </c>
      <c r="F68" s="5">
        <v>160.0</v>
      </c>
      <c r="G68" s="6">
        <v>242.0</v>
      </c>
      <c r="H68" s="141">
        <f t="shared" si="2"/>
        <v>0.6019900498</v>
      </c>
      <c r="I68" s="128">
        <f t="shared" si="3"/>
        <v>0.3333333333</v>
      </c>
      <c r="J68" s="40">
        <f t="shared" si="4"/>
        <v>0.5056940109</v>
      </c>
      <c r="K68" s="130">
        <f t="shared" si="5"/>
        <v>0.2797041525</v>
      </c>
      <c r="L68" s="131">
        <f t="shared" si="6"/>
        <v>0.9611371554</v>
      </c>
      <c r="M68" s="131">
        <f t="shared" si="7"/>
        <v>0.2760713106</v>
      </c>
      <c r="N68" s="132">
        <f t="shared" si="8"/>
        <v>0.4865712338</v>
      </c>
      <c r="O68" s="133">
        <f t="shared" si="9"/>
        <v>0.4865712338</v>
      </c>
      <c r="P68" s="134">
        <f t="shared" si="10"/>
        <v>0.9253731343</v>
      </c>
      <c r="Q68" s="142">
        <f t="shared" si="11"/>
        <v>0.4865712338</v>
      </c>
      <c r="R68" s="142">
        <f t="shared" si="12"/>
        <v>0.5465174405</v>
      </c>
      <c r="S68" s="143">
        <f t="shared" si="13"/>
        <v>376.606135</v>
      </c>
      <c r="T68" s="143">
        <f t="shared" si="14"/>
        <v>423.004499</v>
      </c>
      <c r="U68" s="137">
        <f t="shared" si="15"/>
        <v>366</v>
      </c>
      <c r="V68" s="138"/>
      <c r="W68" s="138"/>
      <c r="X68" s="138"/>
      <c r="Y68" s="138"/>
    </row>
    <row r="69" ht="12.75" customHeight="1">
      <c r="A69" s="28"/>
      <c r="B69" s="28"/>
      <c r="C69" s="2" t="s">
        <v>86</v>
      </c>
      <c r="D69" s="3">
        <v>402.0</v>
      </c>
      <c r="E69" s="4">
        <v>143.0</v>
      </c>
      <c r="F69" s="5">
        <v>154.0</v>
      </c>
      <c r="G69" s="6">
        <v>132.0</v>
      </c>
      <c r="H69" s="141">
        <f t="shared" si="2"/>
        <v>0.4615384615</v>
      </c>
      <c r="I69" s="128">
        <f t="shared" si="3"/>
        <v>0.2623853211</v>
      </c>
      <c r="J69" s="40">
        <f t="shared" si="4"/>
        <v>0.5169367925</v>
      </c>
      <c r="K69" s="130">
        <f t="shared" si="5"/>
        <v>0.2684613709</v>
      </c>
      <c r="L69" s="131">
        <f t="shared" si="6"/>
        <v>0.9641801562</v>
      </c>
      <c r="M69" s="131">
        <f t="shared" si="7"/>
        <v>0.2652482356</v>
      </c>
      <c r="N69" s="132">
        <f t="shared" si="8"/>
        <v>0.3754089825</v>
      </c>
      <c r="O69" s="133">
        <f t="shared" si="9"/>
        <v>0.3754089825</v>
      </c>
      <c r="P69" s="134">
        <f t="shared" si="10"/>
        <v>1.905594406</v>
      </c>
      <c r="Q69" s="142">
        <f t="shared" si="11"/>
        <v>0.3754089825</v>
      </c>
      <c r="R69" s="142">
        <f t="shared" si="12"/>
        <v>0.4050516191</v>
      </c>
      <c r="S69" s="143">
        <f t="shared" si="13"/>
        <v>311.9648644</v>
      </c>
      <c r="T69" s="143">
        <f t="shared" si="14"/>
        <v>336.5978954</v>
      </c>
      <c r="U69" s="137">
        <f t="shared" si="15"/>
        <v>275</v>
      </c>
      <c r="V69" s="138"/>
      <c r="W69" s="138"/>
      <c r="X69" s="138"/>
      <c r="Y69" s="138"/>
    </row>
    <row r="70" ht="12.75" customHeight="1">
      <c r="A70" s="27"/>
      <c r="B70" s="27"/>
      <c r="C70" s="2" t="s">
        <v>87</v>
      </c>
      <c r="D70" s="3">
        <v>219.0</v>
      </c>
      <c r="E70" s="4">
        <v>113.0</v>
      </c>
      <c r="F70" s="5">
        <v>102.0</v>
      </c>
      <c r="G70" s="6">
        <v>111.0</v>
      </c>
      <c r="H70" s="141">
        <f t="shared" si="2"/>
        <v>0.5211267606</v>
      </c>
      <c r="I70" s="128">
        <f t="shared" si="3"/>
        <v>0.3403614458</v>
      </c>
      <c r="J70" s="40">
        <f t="shared" si="4"/>
        <v>0.5785696344</v>
      </c>
      <c r="K70" s="130">
        <f t="shared" si="5"/>
        <v>0.2068285289</v>
      </c>
      <c r="L70" s="131">
        <f t="shared" si="6"/>
        <v>0.9786871195</v>
      </c>
      <c r="M70" s="131">
        <f t="shared" si="7"/>
        <v>0.2053570599</v>
      </c>
      <c r="N70" s="132">
        <f t="shared" si="8"/>
        <v>0.4401244224</v>
      </c>
      <c r="O70" s="133">
        <f t="shared" si="9"/>
        <v>0.4401244224</v>
      </c>
      <c r="P70" s="134">
        <f t="shared" si="10"/>
        <v>1.558685446</v>
      </c>
      <c r="Q70" s="142">
        <f t="shared" si="11"/>
        <v>0.4401244224</v>
      </c>
      <c r="R70" s="142">
        <f t="shared" si="12"/>
        <v>0.4717822169</v>
      </c>
      <c r="S70" s="143">
        <f t="shared" si="13"/>
        <v>239.8678102</v>
      </c>
      <c r="T70" s="143">
        <f t="shared" si="14"/>
        <v>257.1213082</v>
      </c>
      <c r="U70" s="137">
        <f t="shared" si="15"/>
        <v>224</v>
      </c>
      <c r="V70" s="138"/>
      <c r="W70" s="138"/>
      <c r="X70" s="138"/>
      <c r="Y70" s="138"/>
    </row>
    <row r="71" ht="12.75" customHeight="1">
      <c r="A71" s="27"/>
      <c r="B71" s="27"/>
      <c r="C71" s="2" t="s">
        <v>88</v>
      </c>
      <c r="D71" s="3">
        <v>700.0</v>
      </c>
      <c r="E71" s="4">
        <v>326.0</v>
      </c>
      <c r="F71" s="5">
        <v>320.0</v>
      </c>
      <c r="G71" s="6">
        <v>633.0</v>
      </c>
      <c r="H71" s="141">
        <f t="shared" si="2"/>
        <v>0.6642182581</v>
      </c>
      <c r="I71" s="128">
        <f t="shared" si="3"/>
        <v>0.3177387914</v>
      </c>
      <c r="J71" s="40">
        <f t="shared" si="4"/>
        <v>0.4461903215</v>
      </c>
      <c r="K71" s="130">
        <f t="shared" si="5"/>
        <v>0.3392078419</v>
      </c>
      <c r="L71" s="131">
        <f t="shared" si="6"/>
        <v>0.9430185442</v>
      </c>
      <c r="M71" s="131">
        <f t="shared" si="7"/>
        <v>0.3327401768</v>
      </c>
      <c r="N71" s="132">
        <f t="shared" si="8"/>
        <v>0.5206456732</v>
      </c>
      <c r="O71" s="133">
        <f t="shared" si="9"/>
        <v>0.5206456732</v>
      </c>
      <c r="P71" s="134">
        <f t="shared" si="10"/>
        <v>1.07660021</v>
      </c>
      <c r="Q71" s="142">
        <f t="shared" si="11"/>
        <v>0.5206456732</v>
      </c>
      <c r="R71" s="142">
        <f t="shared" si="12"/>
        <v>0.5897839619</v>
      </c>
      <c r="S71" s="143">
        <f t="shared" si="13"/>
        <v>1030.357787</v>
      </c>
      <c r="T71" s="143">
        <f t="shared" si="14"/>
        <v>1167.182461</v>
      </c>
      <c r="U71" s="137">
        <f t="shared" si="15"/>
        <v>959</v>
      </c>
      <c r="V71" s="138"/>
      <c r="W71" s="138"/>
      <c r="X71" s="138"/>
      <c r="Y71" s="138"/>
    </row>
    <row r="72" ht="12.75" customHeight="1">
      <c r="A72" s="27"/>
      <c r="B72" s="27"/>
      <c r="C72" s="2" t="s">
        <v>89</v>
      </c>
      <c r="D72" s="3">
        <v>135.0</v>
      </c>
      <c r="E72" s="4">
        <v>77.0</v>
      </c>
      <c r="F72" s="5">
        <v>39.0</v>
      </c>
      <c r="G72" s="6">
        <v>70.0</v>
      </c>
      <c r="H72" s="141">
        <f t="shared" si="2"/>
        <v>0.6422018349</v>
      </c>
      <c r="I72" s="128">
        <f t="shared" si="3"/>
        <v>0.3632075472</v>
      </c>
      <c r="J72" s="40">
        <f t="shared" si="4"/>
        <v>0.5147155056</v>
      </c>
      <c r="K72" s="130">
        <f t="shared" si="5"/>
        <v>0.2706826578</v>
      </c>
      <c r="L72" s="131">
        <f t="shared" si="6"/>
        <v>0.9635885855</v>
      </c>
      <c r="M72" s="131">
        <f t="shared" si="7"/>
        <v>0.2673893002</v>
      </c>
      <c r="N72" s="132">
        <f t="shared" si="8"/>
        <v>0.5217005458</v>
      </c>
      <c r="O72" s="133">
        <f t="shared" si="9"/>
        <v>0.5217005458</v>
      </c>
      <c r="P72" s="134">
        <f t="shared" si="10"/>
        <v>1.944954128</v>
      </c>
      <c r="Q72" s="142">
        <f t="shared" si="11"/>
        <v>0.5217005458</v>
      </c>
      <c r="R72" s="142">
        <f t="shared" si="12"/>
        <v>0.562618429</v>
      </c>
      <c r="S72" s="143">
        <f t="shared" si="13"/>
        <v>167.4658752</v>
      </c>
      <c r="T72" s="143">
        <f t="shared" si="14"/>
        <v>180.6005157</v>
      </c>
      <c r="U72" s="137">
        <f t="shared" si="15"/>
        <v>147</v>
      </c>
      <c r="V72" s="138"/>
      <c r="W72" s="138"/>
      <c r="X72" s="138"/>
      <c r="Y72" s="138"/>
    </row>
    <row r="73" ht="12.75" customHeight="1">
      <c r="A73" s="27"/>
      <c r="B73" s="27"/>
      <c r="C73" s="2" t="s">
        <v>90</v>
      </c>
      <c r="D73" s="3">
        <v>66.0</v>
      </c>
      <c r="E73" s="4">
        <v>38.0</v>
      </c>
      <c r="F73" s="5">
        <v>8.0</v>
      </c>
      <c r="G73" s="6">
        <v>26.0</v>
      </c>
      <c r="H73" s="141">
        <f t="shared" si="2"/>
        <v>0.7647058824</v>
      </c>
      <c r="I73" s="128">
        <f t="shared" si="3"/>
        <v>0.3653846154</v>
      </c>
      <c r="J73" s="40">
        <f t="shared" si="4"/>
        <v>0.445739076</v>
      </c>
      <c r="K73" s="130">
        <f t="shared" si="5"/>
        <v>0.3396590874</v>
      </c>
      <c r="L73" s="131">
        <f t="shared" si="6"/>
        <v>0.9428683007</v>
      </c>
      <c r="M73" s="131">
        <f t="shared" si="7"/>
        <v>0.3331656758</v>
      </c>
      <c r="N73" s="132">
        <f t="shared" si="8"/>
        <v>0.5992833235</v>
      </c>
      <c r="O73" s="133">
        <f t="shared" si="9"/>
        <v>0.5992833235</v>
      </c>
      <c r="P73" s="134">
        <f t="shared" si="10"/>
        <v>3.058823529</v>
      </c>
      <c r="Q73" s="142">
        <f t="shared" si="11"/>
        <v>0.5992833235</v>
      </c>
      <c r="R73" s="142">
        <f t="shared" si="12"/>
        <v>0.6400396061</v>
      </c>
      <c r="S73" s="143">
        <f t="shared" si="13"/>
        <v>82.70109864</v>
      </c>
      <c r="T73" s="143">
        <f t="shared" si="14"/>
        <v>88.32546564</v>
      </c>
      <c r="U73" s="137">
        <f t="shared" si="15"/>
        <v>64</v>
      </c>
      <c r="V73" s="138"/>
      <c r="W73" s="138"/>
      <c r="X73" s="138"/>
      <c r="Y73" s="138"/>
    </row>
    <row r="74" ht="12.75" customHeight="1">
      <c r="A74" s="27"/>
      <c r="B74" s="27"/>
      <c r="C74" s="2" t="s">
        <v>91</v>
      </c>
      <c r="D74" s="3">
        <v>54.0</v>
      </c>
      <c r="E74" s="4">
        <v>25.0</v>
      </c>
      <c r="F74" s="5">
        <v>19.0</v>
      </c>
      <c r="G74" s="6">
        <v>26.0</v>
      </c>
      <c r="H74" s="141">
        <f t="shared" si="2"/>
        <v>0.5777777778</v>
      </c>
      <c r="I74" s="128">
        <f t="shared" si="3"/>
        <v>0.3164556962</v>
      </c>
      <c r="J74" s="40">
        <f t="shared" si="4"/>
        <v>0.5010847243</v>
      </c>
      <c r="K74" s="130">
        <f t="shared" si="5"/>
        <v>0.2843134391</v>
      </c>
      <c r="L74" s="131">
        <f t="shared" si="6"/>
        <v>0.9598544582</v>
      </c>
      <c r="M74" s="131">
        <f t="shared" si="7"/>
        <v>0.2804985189</v>
      </c>
      <c r="N74" s="132">
        <f t="shared" si="8"/>
        <v>0.4658172217</v>
      </c>
      <c r="O74" s="133">
        <f t="shared" si="9"/>
        <v>0.4658172217</v>
      </c>
      <c r="P74" s="134">
        <f t="shared" si="10"/>
        <v>1.755555556</v>
      </c>
      <c r="Q74" s="142">
        <f t="shared" si="11"/>
        <v>0.4658172217</v>
      </c>
      <c r="R74" s="142">
        <f t="shared" si="12"/>
        <v>0.5064480687</v>
      </c>
      <c r="S74" s="143">
        <f t="shared" si="13"/>
        <v>57.7613355</v>
      </c>
      <c r="T74" s="143">
        <f t="shared" si="14"/>
        <v>62.79956052</v>
      </c>
      <c r="U74" s="137">
        <f t="shared" si="15"/>
        <v>51</v>
      </c>
      <c r="V74" s="138"/>
      <c r="W74" s="138"/>
      <c r="X74" s="138"/>
      <c r="Y74" s="138"/>
    </row>
    <row r="75" ht="12.75" customHeight="1">
      <c r="A75" s="27"/>
      <c r="B75" s="27"/>
      <c r="C75" s="2" t="s">
        <v>92</v>
      </c>
      <c r="D75" s="3">
        <v>308.0</v>
      </c>
      <c r="E75" s="4">
        <v>162.0</v>
      </c>
      <c r="F75" s="5">
        <v>169.0</v>
      </c>
      <c r="G75" s="6">
        <v>290.0</v>
      </c>
      <c r="H75" s="141">
        <f t="shared" si="2"/>
        <v>0.6318082789</v>
      </c>
      <c r="I75" s="128">
        <f t="shared" si="3"/>
        <v>0.3446808511</v>
      </c>
      <c r="J75" s="40">
        <f t="shared" si="4"/>
        <v>0.4994176565</v>
      </c>
      <c r="K75" s="130">
        <f t="shared" si="5"/>
        <v>0.2859805069</v>
      </c>
      <c r="L75" s="131">
        <f t="shared" si="6"/>
        <v>0.9593855146</v>
      </c>
      <c r="M75" s="131">
        <f t="shared" si="7"/>
        <v>0.2820982709</v>
      </c>
      <c r="N75" s="132">
        <f t="shared" si="8"/>
        <v>0.5089138386</v>
      </c>
      <c r="O75" s="133">
        <f t="shared" si="9"/>
        <v>0.5089138386</v>
      </c>
      <c r="P75" s="134">
        <f t="shared" si="10"/>
        <v>1.023965142</v>
      </c>
      <c r="Q75" s="142">
        <f t="shared" si="11"/>
        <v>0.5089138386</v>
      </c>
      <c r="R75" s="142">
        <f t="shared" si="12"/>
        <v>0.5696334813</v>
      </c>
      <c r="S75" s="143">
        <f t="shared" si="13"/>
        <v>472.7809561</v>
      </c>
      <c r="T75" s="143">
        <f t="shared" si="14"/>
        <v>529.1895042</v>
      </c>
      <c r="U75" s="137">
        <f t="shared" si="15"/>
        <v>452</v>
      </c>
      <c r="V75" s="138"/>
      <c r="W75" s="138"/>
      <c r="X75" s="138"/>
      <c r="Y75" s="138"/>
    </row>
    <row r="76" ht="12.75" customHeight="1">
      <c r="A76" s="27"/>
      <c r="B76" s="27"/>
      <c r="C76" s="2" t="s">
        <v>93</v>
      </c>
      <c r="D76" s="3">
        <v>325.0</v>
      </c>
      <c r="E76" s="4">
        <v>217.0</v>
      </c>
      <c r="F76" s="5">
        <v>138.0</v>
      </c>
      <c r="G76" s="6">
        <v>204.0</v>
      </c>
      <c r="H76" s="141">
        <f t="shared" si="2"/>
        <v>0.5964912281</v>
      </c>
      <c r="I76" s="128">
        <f t="shared" si="3"/>
        <v>0.4003690037</v>
      </c>
      <c r="J76" s="40">
        <f t="shared" si="4"/>
        <v>0.5911392307</v>
      </c>
      <c r="K76" s="130">
        <f t="shared" si="5"/>
        <v>0.1942589327</v>
      </c>
      <c r="L76" s="131">
        <f t="shared" si="6"/>
        <v>0.9811909942</v>
      </c>
      <c r="M76" s="131">
        <f t="shared" si="7"/>
        <v>0.1930394595</v>
      </c>
      <c r="N76" s="132">
        <f t="shared" si="8"/>
        <v>0.507984805</v>
      </c>
      <c r="O76" s="133">
        <f t="shared" si="9"/>
        <v>0.507984805</v>
      </c>
      <c r="P76" s="134">
        <f t="shared" si="10"/>
        <v>1.584795322</v>
      </c>
      <c r="Q76" s="142">
        <f t="shared" si="11"/>
        <v>0.507984805</v>
      </c>
      <c r="R76" s="142">
        <f t="shared" si="12"/>
        <v>0.5422259777</v>
      </c>
      <c r="S76" s="143">
        <f t="shared" si="13"/>
        <v>449.0585676</v>
      </c>
      <c r="T76" s="143">
        <f t="shared" si="14"/>
        <v>479.3277643</v>
      </c>
      <c r="U76" s="137">
        <f t="shared" si="15"/>
        <v>421</v>
      </c>
      <c r="V76" s="138"/>
      <c r="W76" s="138"/>
      <c r="X76" s="138"/>
      <c r="Y76" s="138"/>
    </row>
    <row r="77" ht="12.75" customHeight="1">
      <c r="A77" s="27"/>
      <c r="B77" s="27"/>
      <c r="C77" s="2" t="s">
        <v>94</v>
      </c>
      <c r="D77" s="3">
        <v>535.0</v>
      </c>
      <c r="E77" s="4">
        <v>294.0</v>
      </c>
      <c r="F77" s="5">
        <v>242.0</v>
      </c>
      <c r="G77" s="6">
        <v>525.0</v>
      </c>
      <c r="H77" s="141">
        <f t="shared" si="2"/>
        <v>0.6844850065</v>
      </c>
      <c r="I77" s="128">
        <f t="shared" si="3"/>
        <v>0.3546441496</v>
      </c>
      <c r="J77" s="40">
        <f t="shared" si="4"/>
        <v>0.4780368971</v>
      </c>
      <c r="K77" s="130">
        <f t="shared" si="5"/>
        <v>0.3073612663</v>
      </c>
      <c r="L77" s="131">
        <f t="shared" si="6"/>
        <v>0.9531352219</v>
      </c>
      <c r="M77" s="131">
        <f t="shared" si="7"/>
        <v>0.3025446226</v>
      </c>
      <c r="N77" s="132">
        <f t="shared" si="8"/>
        <v>0.5451110882</v>
      </c>
      <c r="O77" s="133">
        <f t="shared" si="9"/>
        <v>0.5451110882</v>
      </c>
      <c r="P77" s="134">
        <f t="shared" si="10"/>
        <v>1.08083442</v>
      </c>
      <c r="Q77" s="142">
        <f t="shared" si="11"/>
        <v>0.5451110882</v>
      </c>
      <c r="R77" s="142">
        <f t="shared" si="12"/>
        <v>0.6120909099</v>
      </c>
      <c r="S77" s="143">
        <f t="shared" si="13"/>
        <v>869.9972968</v>
      </c>
      <c r="T77" s="143">
        <f t="shared" si="14"/>
        <v>976.8970921</v>
      </c>
      <c r="U77" s="137">
        <f t="shared" si="15"/>
        <v>819</v>
      </c>
      <c r="V77" s="138"/>
      <c r="W77" s="138"/>
      <c r="X77" s="138"/>
      <c r="Y77" s="138"/>
    </row>
    <row r="78" ht="12.75" customHeight="1">
      <c r="A78" s="27"/>
      <c r="B78" s="27"/>
      <c r="C78" s="2" t="s">
        <v>95</v>
      </c>
      <c r="D78" s="3">
        <v>174.0</v>
      </c>
      <c r="E78" s="4">
        <v>79.0</v>
      </c>
      <c r="F78" s="5">
        <v>59.0</v>
      </c>
      <c r="G78" s="6">
        <v>64.0</v>
      </c>
      <c r="H78" s="141">
        <f t="shared" si="2"/>
        <v>0.5203252033</v>
      </c>
      <c r="I78" s="128">
        <f t="shared" si="3"/>
        <v>0.3122529644</v>
      </c>
      <c r="J78" s="40">
        <f t="shared" si="4"/>
        <v>0.540501236</v>
      </c>
      <c r="K78" s="130">
        <f t="shared" si="5"/>
        <v>0.2448969274</v>
      </c>
      <c r="L78" s="131">
        <f t="shared" si="6"/>
        <v>0.9701623207</v>
      </c>
      <c r="M78" s="131">
        <f t="shared" si="7"/>
        <v>0.2424563289</v>
      </c>
      <c r="N78" s="132">
        <f t="shared" si="8"/>
        <v>0.4290921993</v>
      </c>
      <c r="O78" s="133">
        <f t="shared" si="9"/>
        <v>0.4290921993</v>
      </c>
      <c r="P78" s="134">
        <f t="shared" si="10"/>
        <v>2.056910569</v>
      </c>
      <c r="Q78" s="142">
        <f t="shared" si="11"/>
        <v>0.4290921993</v>
      </c>
      <c r="R78" s="142">
        <f t="shared" si="12"/>
        <v>0.4589370383</v>
      </c>
      <c r="S78" s="143">
        <f t="shared" si="13"/>
        <v>161.3386669</v>
      </c>
      <c r="T78" s="143">
        <f t="shared" si="14"/>
        <v>172.5603264</v>
      </c>
      <c r="U78" s="137">
        <f t="shared" si="15"/>
        <v>143</v>
      </c>
      <c r="V78" s="138"/>
      <c r="W78" s="138"/>
      <c r="X78" s="138"/>
      <c r="Y78" s="138"/>
    </row>
    <row r="79" ht="12.75" customHeight="1">
      <c r="A79" s="27"/>
      <c r="B79" s="27"/>
      <c r="C79" s="2" t="s">
        <v>96</v>
      </c>
      <c r="D79" s="3">
        <v>207.0</v>
      </c>
      <c r="E79" s="4">
        <v>66.0</v>
      </c>
      <c r="F79" s="5">
        <v>100.0</v>
      </c>
      <c r="G79" s="6">
        <v>73.0</v>
      </c>
      <c r="H79" s="141">
        <f t="shared" si="2"/>
        <v>0.4219653179</v>
      </c>
      <c r="I79" s="128">
        <f t="shared" si="3"/>
        <v>0.2417582418</v>
      </c>
      <c r="J79" s="40">
        <f t="shared" si="4"/>
        <v>0.5202801761</v>
      </c>
      <c r="K79" s="130">
        <f t="shared" si="5"/>
        <v>0.2651179873</v>
      </c>
      <c r="L79" s="131">
        <f t="shared" si="6"/>
        <v>0.9650615922</v>
      </c>
      <c r="M79" s="131">
        <f t="shared" si="7"/>
        <v>0.2620231349</v>
      </c>
      <c r="N79" s="132">
        <f t="shared" si="8"/>
        <v>0.3438762692</v>
      </c>
      <c r="O79" s="133">
        <f t="shared" si="9"/>
        <v>0.3438762692</v>
      </c>
      <c r="P79" s="134">
        <f t="shared" si="10"/>
        <v>1.578034682</v>
      </c>
      <c r="Q79" s="142">
        <f t="shared" si="11"/>
        <v>0.3438762692</v>
      </c>
      <c r="R79" s="142">
        <f t="shared" si="12"/>
        <v>0.3741664159</v>
      </c>
      <c r="S79" s="143">
        <f t="shared" si="13"/>
        <v>153.368816</v>
      </c>
      <c r="T79" s="143">
        <f t="shared" si="14"/>
        <v>166.8782215</v>
      </c>
      <c r="U79" s="137">
        <f t="shared" si="15"/>
        <v>139</v>
      </c>
      <c r="V79" s="138"/>
      <c r="W79" s="138"/>
      <c r="X79" s="138"/>
      <c r="Y79" s="138"/>
    </row>
    <row r="80" ht="12.75" customHeight="1">
      <c r="A80" s="27"/>
      <c r="B80" s="27"/>
      <c r="C80" s="2" t="s">
        <v>97</v>
      </c>
      <c r="D80" s="3">
        <v>102.0</v>
      </c>
      <c r="E80" s="4">
        <v>46.0</v>
      </c>
      <c r="F80" s="5">
        <v>39.0</v>
      </c>
      <c r="G80" s="6">
        <v>53.0</v>
      </c>
      <c r="H80" s="141">
        <f t="shared" si="2"/>
        <v>0.5760869565</v>
      </c>
      <c r="I80" s="128">
        <f t="shared" si="3"/>
        <v>0.3108108108</v>
      </c>
      <c r="J80" s="40">
        <f t="shared" si="4"/>
        <v>0.4947620624</v>
      </c>
      <c r="K80" s="130">
        <f t="shared" si="5"/>
        <v>0.290636101</v>
      </c>
      <c r="L80" s="131">
        <f t="shared" si="6"/>
        <v>0.9580617872</v>
      </c>
      <c r="M80" s="131">
        <f t="shared" si="7"/>
        <v>0.2865617071</v>
      </c>
      <c r="N80" s="132">
        <f t="shared" si="8"/>
        <v>0.4628604226</v>
      </c>
      <c r="O80" s="133">
        <f t="shared" si="9"/>
        <v>0.4628604226</v>
      </c>
      <c r="P80" s="134">
        <f t="shared" si="10"/>
        <v>1.608695652</v>
      </c>
      <c r="Q80" s="142">
        <f t="shared" si="11"/>
        <v>0.4628604226</v>
      </c>
      <c r="R80" s="142">
        <f t="shared" si="12"/>
        <v>0.5062639273</v>
      </c>
      <c r="S80" s="143">
        <f t="shared" si="13"/>
        <v>111.0865014</v>
      </c>
      <c r="T80" s="143">
        <f t="shared" si="14"/>
        <v>121.5033425</v>
      </c>
      <c r="U80" s="137">
        <f t="shared" si="15"/>
        <v>99</v>
      </c>
      <c r="V80" s="138"/>
      <c r="W80" s="138"/>
      <c r="X80" s="138"/>
      <c r="Y80" s="138"/>
    </row>
    <row r="81" ht="12.75" customHeight="1">
      <c r="A81" s="27"/>
      <c r="B81" s="27"/>
      <c r="C81" s="2" t="s">
        <v>98</v>
      </c>
      <c r="D81" s="3">
        <v>384.0</v>
      </c>
      <c r="E81" s="4">
        <v>98.0</v>
      </c>
      <c r="F81" s="5">
        <v>215.0</v>
      </c>
      <c r="G81" s="6">
        <v>134.0</v>
      </c>
      <c r="H81" s="141">
        <f t="shared" si="2"/>
        <v>0.3839541547</v>
      </c>
      <c r="I81" s="128">
        <f t="shared" si="3"/>
        <v>0.2033195021</v>
      </c>
      <c r="J81" s="40">
        <f t="shared" si="4"/>
        <v>0.4870002409</v>
      </c>
      <c r="K81" s="130">
        <f t="shared" si="5"/>
        <v>0.2983979225</v>
      </c>
      <c r="L81" s="131">
        <f t="shared" si="6"/>
        <v>0.9558087092</v>
      </c>
      <c r="M81" s="131">
        <f t="shared" si="7"/>
        <v>0.293989305</v>
      </c>
      <c r="N81" s="132">
        <f t="shared" si="8"/>
        <v>0.3072129659</v>
      </c>
      <c r="O81" s="133">
        <f t="shared" si="9"/>
        <v>0.3072129659</v>
      </c>
      <c r="P81" s="134">
        <f t="shared" si="10"/>
        <v>1.381088825</v>
      </c>
      <c r="Q81" s="142">
        <f t="shared" si="11"/>
        <v>0.3072129659</v>
      </c>
      <c r="R81" s="142">
        <f t="shared" si="12"/>
        <v>0.3394424183</v>
      </c>
      <c r="S81" s="143">
        <f t="shared" si="13"/>
        <v>255.2939747</v>
      </c>
      <c r="T81" s="143">
        <f t="shared" si="14"/>
        <v>282.0766496</v>
      </c>
      <c r="U81" s="137">
        <f t="shared" si="15"/>
        <v>232</v>
      </c>
      <c r="V81" s="138"/>
      <c r="W81" s="138"/>
      <c r="X81" s="138"/>
      <c r="Y81" s="138"/>
    </row>
    <row r="82" ht="12.75" customHeight="1">
      <c r="A82" s="27"/>
      <c r="B82" s="27"/>
      <c r="C82" s="2" t="s">
        <v>99</v>
      </c>
      <c r="D82" s="3">
        <v>188.0</v>
      </c>
      <c r="E82" s="4">
        <v>55.0</v>
      </c>
      <c r="F82" s="5">
        <v>96.0</v>
      </c>
      <c r="G82" s="6">
        <v>56.0</v>
      </c>
      <c r="H82" s="141">
        <f t="shared" si="2"/>
        <v>0.3684210526</v>
      </c>
      <c r="I82" s="128">
        <f t="shared" si="3"/>
        <v>0.2263374486</v>
      </c>
      <c r="J82" s="40">
        <f t="shared" si="4"/>
        <v>0.5509002162</v>
      </c>
      <c r="K82" s="130">
        <f t="shared" si="5"/>
        <v>0.2344979472</v>
      </c>
      <c r="L82" s="131">
        <f t="shared" si="6"/>
        <v>0.9726311182</v>
      </c>
      <c r="M82" s="131">
        <f t="shared" si="7"/>
        <v>0.2323547027</v>
      </c>
      <c r="N82" s="132">
        <f t="shared" si="8"/>
        <v>0.3057472098</v>
      </c>
      <c r="O82" s="133">
        <f t="shared" si="9"/>
        <v>0.3057472098</v>
      </c>
      <c r="P82" s="134">
        <f t="shared" si="10"/>
        <v>1.598684211</v>
      </c>
      <c r="Q82" s="142">
        <f t="shared" si="11"/>
        <v>0.3057472098</v>
      </c>
      <c r="R82" s="142">
        <f t="shared" si="12"/>
        <v>0.3298647392</v>
      </c>
      <c r="S82" s="143">
        <f t="shared" si="13"/>
        <v>120.7701479</v>
      </c>
      <c r="T82" s="143">
        <f t="shared" si="14"/>
        <v>130.296572</v>
      </c>
      <c r="U82" s="137">
        <f t="shared" si="15"/>
        <v>111</v>
      </c>
      <c r="V82" s="138"/>
      <c r="W82" s="138"/>
      <c r="X82" s="138"/>
      <c r="Y82" s="138"/>
    </row>
    <row r="83" ht="12.75" customHeight="1">
      <c r="A83" s="27"/>
      <c r="B83" s="27"/>
      <c r="C83" s="2" t="s">
        <v>100</v>
      </c>
      <c r="D83" s="3">
        <v>589.0</v>
      </c>
      <c r="E83" s="4">
        <v>129.0</v>
      </c>
      <c r="F83" s="5">
        <v>259.0</v>
      </c>
      <c r="G83" s="6">
        <v>98.0</v>
      </c>
      <c r="H83" s="141">
        <f t="shared" si="2"/>
        <v>0.2745098039</v>
      </c>
      <c r="I83" s="128">
        <f t="shared" si="3"/>
        <v>0.1796657382</v>
      </c>
      <c r="J83" s="40">
        <f t="shared" si="4"/>
        <v>0.5795297953</v>
      </c>
      <c r="K83" s="130">
        <f t="shared" si="5"/>
        <v>0.2058683681</v>
      </c>
      <c r="L83" s="131">
        <f t="shared" si="6"/>
        <v>0.9788838442</v>
      </c>
      <c r="M83" s="131">
        <f t="shared" si="7"/>
        <v>0.2044172684</v>
      </c>
      <c r="N83" s="132">
        <f t="shared" si="8"/>
        <v>0.2319864327</v>
      </c>
      <c r="O83" s="133">
        <f t="shared" si="9"/>
        <v>0.2319864327</v>
      </c>
      <c r="P83" s="134">
        <f t="shared" si="10"/>
        <v>2.011204482</v>
      </c>
      <c r="Q83" s="142">
        <f t="shared" si="11"/>
        <v>0.2319864327</v>
      </c>
      <c r="R83" s="142">
        <f t="shared" si="12"/>
        <v>0.2461081476</v>
      </c>
      <c r="S83" s="143">
        <f t="shared" si="13"/>
        <v>249.3854152</v>
      </c>
      <c r="T83" s="143">
        <f t="shared" si="14"/>
        <v>264.5662587</v>
      </c>
      <c r="U83" s="137">
        <f t="shared" si="15"/>
        <v>227</v>
      </c>
      <c r="V83" s="138"/>
      <c r="W83" s="138"/>
      <c r="X83" s="138"/>
      <c r="Y83" s="138"/>
    </row>
    <row r="84" ht="12.75" customHeight="1">
      <c r="A84" s="27"/>
      <c r="B84" s="27"/>
      <c r="C84" s="2" t="s">
        <v>101</v>
      </c>
      <c r="D84" s="3">
        <v>450.0</v>
      </c>
      <c r="E84" s="4">
        <v>117.0</v>
      </c>
      <c r="F84" s="5">
        <v>211.0</v>
      </c>
      <c r="G84" s="6">
        <v>144.0</v>
      </c>
      <c r="H84" s="141">
        <f t="shared" si="2"/>
        <v>0.4056338028</v>
      </c>
      <c r="I84" s="128">
        <f t="shared" si="3"/>
        <v>0.2063492063</v>
      </c>
      <c r="J84" s="40">
        <f t="shared" si="4"/>
        <v>0.470589806</v>
      </c>
      <c r="K84" s="130">
        <f t="shared" si="5"/>
        <v>0.3148083574</v>
      </c>
      <c r="L84" s="131">
        <f t="shared" si="6"/>
        <v>0.9508557355</v>
      </c>
      <c r="M84" s="131">
        <f t="shared" si="7"/>
        <v>0.3096342524</v>
      </c>
      <c r="N84" s="132">
        <f t="shared" si="8"/>
        <v>0.3218064457</v>
      </c>
      <c r="O84" s="133">
        <f t="shared" si="9"/>
        <v>0.3218064457</v>
      </c>
      <c r="P84" s="134">
        <f t="shared" si="10"/>
        <v>1.597183099</v>
      </c>
      <c r="Q84" s="142">
        <f t="shared" si="11"/>
        <v>0.3218064457</v>
      </c>
      <c r="R84" s="142">
        <f t="shared" si="12"/>
        <v>0.3540827057</v>
      </c>
      <c r="S84" s="143">
        <f t="shared" si="13"/>
        <v>296.7055429</v>
      </c>
      <c r="T84" s="143">
        <f t="shared" si="14"/>
        <v>326.4642547</v>
      </c>
      <c r="U84" s="137">
        <f t="shared" si="15"/>
        <v>261</v>
      </c>
      <c r="V84" s="138"/>
      <c r="W84" s="138"/>
      <c r="X84" s="138"/>
      <c r="Y84" s="138"/>
    </row>
    <row r="85" ht="12.75" customHeight="1">
      <c r="A85" s="27"/>
      <c r="B85" s="27"/>
      <c r="C85" s="2" t="s">
        <v>102</v>
      </c>
      <c r="D85" s="3">
        <v>116.0</v>
      </c>
      <c r="E85" s="4">
        <v>39.0</v>
      </c>
      <c r="F85" s="5">
        <v>48.0</v>
      </c>
      <c r="G85" s="6">
        <v>49.0</v>
      </c>
      <c r="H85" s="141">
        <f t="shared" si="2"/>
        <v>0.5051546392</v>
      </c>
      <c r="I85" s="128">
        <f t="shared" si="3"/>
        <v>0.2516129032</v>
      </c>
      <c r="J85" s="40">
        <f t="shared" si="4"/>
        <v>0.4621191223</v>
      </c>
      <c r="K85" s="130">
        <f t="shared" si="5"/>
        <v>0.3232790411</v>
      </c>
      <c r="L85" s="131">
        <f t="shared" si="6"/>
        <v>0.9481988401</v>
      </c>
      <c r="M85" s="131">
        <f t="shared" si="7"/>
        <v>0.3176774458</v>
      </c>
      <c r="N85" s="132">
        <f t="shared" si="8"/>
        <v>0.3990552985</v>
      </c>
      <c r="O85" s="133">
        <f t="shared" si="9"/>
        <v>0.3990552985</v>
      </c>
      <c r="P85" s="134">
        <f t="shared" si="10"/>
        <v>1.597938144</v>
      </c>
      <c r="Q85" s="142">
        <f t="shared" si="11"/>
        <v>0.3990552985</v>
      </c>
      <c r="R85" s="142">
        <f t="shared" si="12"/>
        <v>0.4398951241</v>
      </c>
      <c r="S85" s="143">
        <f t="shared" si="13"/>
        <v>100.5619352</v>
      </c>
      <c r="T85" s="143">
        <f t="shared" si="14"/>
        <v>110.8535713</v>
      </c>
      <c r="U85" s="137">
        <f t="shared" si="15"/>
        <v>88</v>
      </c>
      <c r="V85" s="138"/>
      <c r="W85" s="138"/>
      <c r="X85" s="138"/>
      <c r="Y85" s="138"/>
    </row>
    <row r="86" ht="12.75" customHeight="1">
      <c r="A86" s="27"/>
      <c r="B86" s="27"/>
      <c r="C86" s="2" t="s">
        <v>103</v>
      </c>
      <c r="D86" s="3">
        <v>411.0</v>
      </c>
      <c r="E86" s="4">
        <v>79.0</v>
      </c>
      <c r="F86" s="5">
        <v>167.0</v>
      </c>
      <c r="G86" s="6">
        <v>137.0</v>
      </c>
      <c r="H86" s="141">
        <f t="shared" si="2"/>
        <v>0.4506578947</v>
      </c>
      <c r="I86" s="128">
        <f t="shared" si="3"/>
        <v>0.1612244898</v>
      </c>
      <c r="J86" s="40">
        <f t="shared" si="4"/>
        <v>0.3435655009</v>
      </c>
      <c r="K86" s="130">
        <f t="shared" si="5"/>
        <v>0.4418326625</v>
      </c>
      <c r="L86" s="131">
        <f t="shared" si="6"/>
        <v>0.903969541</v>
      </c>
      <c r="M86" s="131">
        <f t="shared" si="7"/>
        <v>0.4275968533</v>
      </c>
      <c r="N86" s="132">
        <f t="shared" si="8"/>
        <v>0.3384419257</v>
      </c>
      <c r="O86" s="133">
        <f t="shared" si="9"/>
        <v>0.3384419257</v>
      </c>
      <c r="P86" s="134">
        <f t="shared" si="10"/>
        <v>1.611842105</v>
      </c>
      <c r="Q86" s="142">
        <f t="shared" si="11"/>
        <v>0.3384419257</v>
      </c>
      <c r="R86" s="142">
        <f t="shared" si="12"/>
        <v>0.3814062262</v>
      </c>
      <c r="S86" s="143">
        <f t="shared" si="13"/>
        <v>268.722889</v>
      </c>
      <c r="T86" s="143">
        <f t="shared" si="14"/>
        <v>302.8365436</v>
      </c>
      <c r="U86" s="137">
        <f t="shared" si="15"/>
        <v>216</v>
      </c>
      <c r="V86" s="138"/>
      <c r="W86" s="138"/>
      <c r="X86" s="138"/>
      <c r="Y86" s="138"/>
    </row>
    <row r="87" ht="12.75" customHeight="1">
      <c r="A87" s="29"/>
      <c r="B87" s="29"/>
      <c r="C87" s="2" t="s">
        <v>104</v>
      </c>
      <c r="D87" s="3">
        <v>31.0</v>
      </c>
      <c r="E87" s="4">
        <v>9.0</v>
      </c>
      <c r="F87" s="5">
        <v>10.0</v>
      </c>
      <c r="G87" s="6">
        <v>6.0</v>
      </c>
      <c r="H87" s="141">
        <f t="shared" si="2"/>
        <v>0.375</v>
      </c>
      <c r="I87" s="128">
        <f t="shared" si="3"/>
        <v>0.225</v>
      </c>
      <c r="J87" s="40">
        <f t="shared" si="4"/>
        <v>0.5404195003</v>
      </c>
      <c r="K87" s="130">
        <f t="shared" si="5"/>
        <v>0.2449786631</v>
      </c>
      <c r="L87" s="131">
        <f t="shared" si="6"/>
        <v>0.9701425001</v>
      </c>
      <c r="M87" s="131">
        <f t="shared" si="7"/>
        <v>0.242535625</v>
      </c>
      <c r="N87" s="132">
        <f t="shared" si="8"/>
        <v>0.3092329219</v>
      </c>
      <c r="O87" s="133">
        <f t="shared" si="9"/>
        <v>0.3092329219</v>
      </c>
      <c r="P87" s="134">
        <f t="shared" si="10"/>
        <v>2.5</v>
      </c>
      <c r="Q87" s="142">
        <f t="shared" si="11"/>
        <v>0.3092329219</v>
      </c>
      <c r="R87" s="142">
        <f t="shared" si="12"/>
        <v>0.3280235157</v>
      </c>
      <c r="S87" s="143">
        <f t="shared" si="13"/>
        <v>17.31704363</v>
      </c>
      <c r="T87" s="143">
        <f t="shared" si="14"/>
        <v>18.36931688</v>
      </c>
      <c r="U87" s="137">
        <f t="shared" si="15"/>
        <v>15</v>
      </c>
      <c r="V87" s="138"/>
      <c r="W87" s="138"/>
      <c r="X87" s="138"/>
      <c r="Y87" s="138"/>
    </row>
    <row r="88" ht="12.75" customHeight="1">
      <c r="A88" s="27"/>
      <c r="B88" s="27"/>
      <c r="C88" s="2" t="s">
        <v>105</v>
      </c>
      <c r="D88" s="3">
        <v>392.0</v>
      </c>
      <c r="E88" s="4">
        <v>150.0</v>
      </c>
      <c r="F88" s="5">
        <v>260.0</v>
      </c>
      <c r="G88" s="6">
        <v>163.0</v>
      </c>
      <c r="H88" s="141">
        <f t="shared" si="2"/>
        <v>0.3853427896</v>
      </c>
      <c r="I88" s="128">
        <f t="shared" si="3"/>
        <v>0.2767527675</v>
      </c>
      <c r="J88" s="40">
        <f t="shared" si="4"/>
        <v>0.6228358566</v>
      </c>
      <c r="K88" s="130">
        <f t="shared" si="5"/>
        <v>0.1625623068</v>
      </c>
      <c r="L88" s="131">
        <f t="shared" si="6"/>
        <v>0.9868158209</v>
      </c>
      <c r="M88" s="131">
        <f t="shared" si="7"/>
        <v>0.16184726</v>
      </c>
      <c r="N88" s="132">
        <f t="shared" si="8"/>
        <v>0.3354706841</v>
      </c>
      <c r="O88" s="133">
        <f t="shared" si="9"/>
        <v>0.3354706841</v>
      </c>
      <c r="P88" s="134">
        <f t="shared" si="10"/>
        <v>1.281323877</v>
      </c>
      <c r="Q88" s="142">
        <f t="shared" si="11"/>
        <v>0.3354706841</v>
      </c>
      <c r="R88" s="142">
        <f t="shared" si="12"/>
        <v>0.357331721</v>
      </c>
      <c r="S88" s="143">
        <f t="shared" si="13"/>
        <v>323.7292102</v>
      </c>
      <c r="T88" s="143">
        <f t="shared" si="14"/>
        <v>344.8251108</v>
      </c>
      <c r="U88" s="137">
        <f t="shared" si="15"/>
        <v>313</v>
      </c>
      <c r="V88" s="138"/>
      <c r="W88" s="138"/>
      <c r="X88" s="138"/>
      <c r="Y88" s="138"/>
    </row>
    <row r="89" ht="12.75" customHeight="1">
      <c r="A89" s="27"/>
      <c r="B89" s="27"/>
      <c r="C89" s="2" t="s">
        <v>106</v>
      </c>
      <c r="D89" s="3">
        <v>434.0</v>
      </c>
      <c r="E89" s="4">
        <v>109.0</v>
      </c>
      <c r="F89" s="5">
        <v>132.0</v>
      </c>
      <c r="G89" s="6">
        <v>96.0</v>
      </c>
      <c r="H89" s="141">
        <f t="shared" si="2"/>
        <v>0.4210526316</v>
      </c>
      <c r="I89" s="128">
        <f t="shared" si="3"/>
        <v>0.2007366483</v>
      </c>
      <c r="J89" s="40">
        <f t="shared" si="4"/>
        <v>0.4448748355</v>
      </c>
      <c r="K89" s="130">
        <f t="shared" si="5"/>
        <v>0.3405233279</v>
      </c>
      <c r="L89" s="131">
        <f t="shared" si="6"/>
        <v>0.9425800133</v>
      </c>
      <c r="M89" s="131">
        <f t="shared" si="7"/>
        <v>0.3339804163</v>
      </c>
      <c r="N89" s="132">
        <f t="shared" si="8"/>
        <v>0.3298336857</v>
      </c>
      <c r="O89" s="133">
        <f t="shared" si="9"/>
        <v>0.3298336857</v>
      </c>
      <c r="P89" s="134">
        <f t="shared" si="10"/>
        <v>2.381578947</v>
      </c>
      <c r="Q89" s="142">
        <f t="shared" si="11"/>
        <v>0.3298336857</v>
      </c>
      <c r="R89" s="142">
        <f t="shared" si="12"/>
        <v>0.3568089382</v>
      </c>
      <c r="S89" s="143">
        <f t="shared" si="13"/>
        <v>254.3017717</v>
      </c>
      <c r="T89" s="143">
        <f t="shared" si="14"/>
        <v>275.0996914</v>
      </c>
      <c r="U89" s="137">
        <f t="shared" si="15"/>
        <v>205</v>
      </c>
      <c r="V89" s="138"/>
      <c r="W89" s="138"/>
      <c r="X89" s="138"/>
      <c r="Y89" s="138"/>
    </row>
    <row r="90" ht="12.75" customHeight="1">
      <c r="A90" s="27"/>
      <c r="B90" s="27"/>
      <c r="C90" s="2" t="s">
        <v>107</v>
      </c>
      <c r="D90" s="3">
        <v>363.0</v>
      </c>
      <c r="E90" s="4">
        <v>66.0</v>
      </c>
      <c r="F90" s="5">
        <v>174.0</v>
      </c>
      <c r="G90" s="6">
        <v>86.0</v>
      </c>
      <c r="H90" s="141">
        <f t="shared" si="2"/>
        <v>0.3307692308</v>
      </c>
      <c r="I90" s="128">
        <f t="shared" si="3"/>
        <v>0.1538461538</v>
      </c>
      <c r="J90" s="40">
        <f t="shared" si="4"/>
        <v>0.4353532752</v>
      </c>
      <c r="K90" s="130">
        <f t="shared" si="5"/>
        <v>0.3500448882</v>
      </c>
      <c r="L90" s="131">
        <f t="shared" si="6"/>
        <v>0.9393573198</v>
      </c>
      <c r="M90" s="131">
        <f t="shared" si="7"/>
        <v>0.3429399739</v>
      </c>
      <c r="N90" s="132">
        <f t="shared" si="8"/>
        <v>0.2579505021</v>
      </c>
      <c r="O90" s="133">
        <f t="shared" si="9"/>
        <v>0.2579505021</v>
      </c>
      <c r="P90" s="134">
        <f t="shared" si="10"/>
        <v>1.65</v>
      </c>
      <c r="Q90" s="142">
        <f t="shared" si="11"/>
        <v>0.2579505021</v>
      </c>
      <c r="R90" s="142">
        <f t="shared" si="12"/>
        <v>0.2854292676</v>
      </c>
      <c r="S90" s="143">
        <f t="shared" si="13"/>
        <v>177.727896</v>
      </c>
      <c r="T90" s="143">
        <f t="shared" si="14"/>
        <v>196.6607654</v>
      </c>
      <c r="U90" s="137">
        <f t="shared" si="15"/>
        <v>152</v>
      </c>
      <c r="V90" s="138"/>
      <c r="W90" s="138"/>
      <c r="X90" s="138"/>
      <c r="Y90" s="138"/>
    </row>
    <row r="91" ht="12.75" customHeight="1">
      <c r="A91" s="27"/>
      <c r="B91" s="27"/>
      <c r="C91" s="2" t="s">
        <v>108</v>
      </c>
      <c r="D91" s="3">
        <v>268.0</v>
      </c>
      <c r="E91" s="4">
        <v>115.0</v>
      </c>
      <c r="F91" s="5">
        <v>78.0</v>
      </c>
      <c r="G91" s="6">
        <v>60.0</v>
      </c>
      <c r="H91" s="141">
        <f t="shared" si="2"/>
        <v>0.4347826087</v>
      </c>
      <c r="I91" s="128">
        <f t="shared" si="3"/>
        <v>0.3002610966</v>
      </c>
      <c r="J91" s="40">
        <f t="shared" si="4"/>
        <v>0.6043896944</v>
      </c>
      <c r="K91" s="130">
        <f t="shared" si="5"/>
        <v>0.181008469</v>
      </c>
      <c r="L91" s="131">
        <f t="shared" si="6"/>
        <v>0.9836626467</v>
      </c>
      <c r="M91" s="131">
        <f t="shared" si="7"/>
        <v>0.1800216581</v>
      </c>
      <c r="N91" s="132">
        <f t="shared" si="8"/>
        <v>0.3736259111</v>
      </c>
      <c r="O91" s="133">
        <f t="shared" si="9"/>
        <v>0.3736259111</v>
      </c>
      <c r="P91" s="134">
        <f t="shared" si="10"/>
        <v>2.775362319</v>
      </c>
      <c r="Q91" s="142">
        <f t="shared" si="11"/>
        <v>0.3736259111</v>
      </c>
      <c r="R91" s="142">
        <f t="shared" si="12"/>
        <v>0.3898248061</v>
      </c>
      <c r="S91" s="143">
        <f t="shared" si="13"/>
        <v>194.6590997</v>
      </c>
      <c r="T91" s="143">
        <f t="shared" si="14"/>
        <v>203.098724</v>
      </c>
      <c r="U91" s="137">
        <f t="shared" si="15"/>
        <v>175</v>
      </c>
      <c r="V91" s="138"/>
      <c r="W91" s="138"/>
      <c r="X91" s="138"/>
      <c r="Y91" s="138"/>
    </row>
    <row r="92" ht="12.75" customHeight="1">
      <c r="A92" s="27"/>
      <c r="B92" s="27"/>
      <c r="C92" s="2" t="s">
        <v>109</v>
      </c>
      <c r="D92" s="3">
        <v>206.0</v>
      </c>
      <c r="E92" s="4">
        <v>60.0</v>
      </c>
      <c r="F92" s="5">
        <v>116.0</v>
      </c>
      <c r="G92" s="6">
        <v>87.0</v>
      </c>
      <c r="H92" s="141">
        <f t="shared" si="2"/>
        <v>0.4285714286</v>
      </c>
      <c r="I92" s="128">
        <f t="shared" si="3"/>
        <v>0.2255639098</v>
      </c>
      <c r="J92" s="40">
        <f t="shared" si="4"/>
        <v>0.484477929</v>
      </c>
      <c r="K92" s="130">
        <f t="shared" si="5"/>
        <v>0.3009202344</v>
      </c>
      <c r="L92" s="131">
        <f t="shared" si="6"/>
        <v>0.9550641368</v>
      </c>
      <c r="M92" s="131">
        <f t="shared" si="7"/>
        <v>0.2963992149</v>
      </c>
      <c r="N92" s="132">
        <f t="shared" si="8"/>
        <v>0.3424562357</v>
      </c>
      <c r="O92" s="133">
        <f t="shared" si="9"/>
        <v>0.3424562357</v>
      </c>
      <c r="P92" s="134">
        <f t="shared" si="10"/>
        <v>1.310344828</v>
      </c>
      <c r="Q92" s="142">
        <f t="shared" si="11"/>
        <v>0.3424562357</v>
      </c>
      <c r="R92" s="142">
        <f t="shared" si="12"/>
        <v>0.3797299759</v>
      </c>
      <c r="S92" s="143">
        <f t="shared" si="13"/>
        <v>160.6119746</v>
      </c>
      <c r="T92" s="143">
        <f t="shared" si="14"/>
        <v>178.0933587</v>
      </c>
      <c r="U92" s="137">
        <f t="shared" si="15"/>
        <v>147</v>
      </c>
      <c r="V92" s="138"/>
      <c r="W92" s="138"/>
      <c r="X92" s="138"/>
      <c r="Y92" s="138"/>
    </row>
    <row r="93" ht="12.75" customHeight="1">
      <c r="A93" s="28"/>
      <c r="B93" s="28"/>
      <c r="C93" s="2" t="s">
        <v>110</v>
      </c>
      <c r="D93" s="3">
        <v>357.0</v>
      </c>
      <c r="E93" s="4">
        <v>132.0</v>
      </c>
      <c r="F93" s="5">
        <v>164.0</v>
      </c>
      <c r="G93" s="6">
        <v>186.0</v>
      </c>
      <c r="H93" s="141">
        <f t="shared" si="2"/>
        <v>0.5314285714</v>
      </c>
      <c r="I93" s="128">
        <f t="shared" si="3"/>
        <v>0.2699386503</v>
      </c>
      <c r="J93" s="40">
        <f t="shared" si="4"/>
        <v>0.4699866266</v>
      </c>
      <c r="K93" s="130">
        <f t="shared" si="5"/>
        <v>0.3154115368</v>
      </c>
      <c r="L93" s="131">
        <f t="shared" si="6"/>
        <v>0.9506687975</v>
      </c>
      <c r="M93" s="131">
        <f t="shared" si="7"/>
        <v>0.3102077327</v>
      </c>
      <c r="N93" s="132">
        <f t="shared" si="8"/>
        <v>0.4214755043</v>
      </c>
      <c r="O93" s="133">
        <f t="shared" si="9"/>
        <v>0.4214755043</v>
      </c>
      <c r="P93" s="134">
        <f t="shared" si="10"/>
        <v>1.397142857</v>
      </c>
      <c r="Q93" s="142">
        <f t="shared" si="11"/>
        <v>0.4214755043</v>
      </c>
      <c r="R93" s="142">
        <f t="shared" si="12"/>
        <v>0.4673438875</v>
      </c>
      <c r="S93" s="143">
        <f t="shared" si="13"/>
        <v>353.6179481</v>
      </c>
      <c r="T93" s="143">
        <f t="shared" si="14"/>
        <v>392.1015216</v>
      </c>
      <c r="U93" s="137">
        <f t="shared" si="15"/>
        <v>318</v>
      </c>
      <c r="V93" s="138"/>
      <c r="W93" s="138"/>
      <c r="X93" s="138"/>
      <c r="Y93" s="138"/>
    </row>
    <row r="94" ht="12.75" customHeight="1">
      <c r="A94" s="27"/>
      <c r="B94" s="27"/>
      <c r="C94" s="2" t="s">
        <v>111</v>
      </c>
      <c r="D94" s="3">
        <v>172.0</v>
      </c>
      <c r="E94" s="4">
        <v>45.0</v>
      </c>
      <c r="F94" s="5">
        <v>79.0</v>
      </c>
      <c r="G94" s="6">
        <v>53.0</v>
      </c>
      <c r="H94" s="141">
        <f t="shared" si="2"/>
        <v>0.4015151515</v>
      </c>
      <c r="I94" s="128">
        <f t="shared" si="3"/>
        <v>0.2073732719</v>
      </c>
      <c r="J94" s="40">
        <f t="shared" si="4"/>
        <v>0.4767420164</v>
      </c>
      <c r="K94" s="130">
        <f t="shared" si="5"/>
        <v>0.308656147</v>
      </c>
      <c r="L94" s="131">
        <f t="shared" si="6"/>
        <v>0.9527426638</v>
      </c>
      <c r="M94" s="131">
        <f t="shared" si="7"/>
        <v>0.3037785651</v>
      </c>
      <c r="N94" s="132">
        <f t="shared" si="8"/>
        <v>0.31954506</v>
      </c>
      <c r="O94" s="133">
        <f t="shared" si="9"/>
        <v>0.31954506</v>
      </c>
      <c r="P94" s="134">
        <f t="shared" si="10"/>
        <v>1.643939394</v>
      </c>
      <c r="Q94" s="142">
        <f t="shared" si="11"/>
        <v>0.31954506</v>
      </c>
      <c r="R94" s="142">
        <f t="shared" si="12"/>
        <v>0.3505480746</v>
      </c>
      <c r="S94" s="143">
        <f t="shared" si="13"/>
        <v>111.521226</v>
      </c>
      <c r="T94" s="143">
        <f t="shared" si="14"/>
        <v>122.341278</v>
      </c>
      <c r="U94" s="137">
        <f t="shared" si="15"/>
        <v>98</v>
      </c>
      <c r="V94" s="138"/>
      <c r="W94" s="138"/>
      <c r="X94" s="138"/>
      <c r="Y94" s="138"/>
    </row>
    <row r="95" ht="12.75" customHeight="1">
      <c r="A95" s="27"/>
      <c r="B95" s="27"/>
      <c r="C95" s="2" t="s">
        <v>112</v>
      </c>
      <c r="D95" s="3">
        <v>406.0</v>
      </c>
      <c r="E95" s="4">
        <v>143.0</v>
      </c>
      <c r="F95" s="5">
        <v>147.0</v>
      </c>
      <c r="G95" s="6">
        <v>235.0</v>
      </c>
      <c r="H95" s="141">
        <f t="shared" si="2"/>
        <v>0.6151832461</v>
      </c>
      <c r="I95" s="128">
        <f t="shared" si="3"/>
        <v>0.2604735883</v>
      </c>
      <c r="J95" s="40">
        <f t="shared" si="4"/>
        <v>0.4005215477</v>
      </c>
      <c r="K95" s="130">
        <f t="shared" si="5"/>
        <v>0.3848766157</v>
      </c>
      <c r="L95" s="131">
        <f t="shared" si="6"/>
        <v>0.9268447637</v>
      </c>
      <c r="M95" s="131">
        <f t="shared" si="7"/>
        <v>0.3754447815</v>
      </c>
      <c r="N95" s="132">
        <f t="shared" si="8"/>
        <v>0.4723859209</v>
      </c>
      <c r="O95" s="133">
        <f t="shared" si="9"/>
        <v>0.4723859209</v>
      </c>
      <c r="P95" s="134">
        <f t="shared" si="10"/>
        <v>1.437172775</v>
      </c>
      <c r="Q95" s="142">
        <f t="shared" si="11"/>
        <v>0.4723859209</v>
      </c>
      <c r="R95" s="142">
        <f t="shared" si="12"/>
        <v>0.5309773046</v>
      </c>
      <c r="S95" s="143">
        <f t="shared" si="13"/>
        <v>439.7912923</v>
      </c>
      <c r="T95" s="143">
        <f t="shared" si="14"/>
        <v>494.3398706</v>
      </c>
      <c r="U95" s="137">
        <f t="shared" si="15"/>
        <v>378</v>
      </c>
      <c r="V95" s="138"/>
      <c r="W95" s="138"/>
      <c r="X95" s="138"/>
      <c r="Y95" s="138"/>
    </row>
    <row r="96" ht="12.75" customHeight="1">
      <c r="A96" s="27"/>
      <c r="B96" s="27"/>
      <c r="C96" s="2" t="s">
        <v>113</v>
      </c>
      <c r="D96" s="3">
        <v>485.0</v>
      </c>
      <c r="E96" s="4">
        <v>215.0</v>
      </c>
      <c r="F96" s="5">
        <v>151.0</v>
      </c>
      <c r="G96" s="6">
        <v>240.0</v>
      </c>
      <c r="H96" s="141">
        <f t="shared" si="2"/>
        <v>0.6138107417</v>
      </c>
      <c r="I96" s="128">
        <f t="shared" si="3"/>
        <v>0.3071428571</v>
      </c>
      <c r="J96" s="40">
        <f t="shared" si="4"/>
        <v>0.4639570849</v>
      </c>
      <c r="K96" s="130">
        <f t="shared" si="5"/>
        <v>0.3214410785</v>
      </c>
      <c r="L96" s="131">
        <f t="shared" si="6"/>
        <v>0.9487811175</v>
      </c>
      <c r="M96" s="131">
        <f t="shared" si="7"/>
        <v>0.3159341563</v>
      </c>
      <c r="N96" s="132">
        <f t="shared" si="8"/>
        <v>0.485335122</v>
      </c>
      <c r="O96" s="133">
        <f t="shared" si="9"/>
        <v>0.485335122</v>
      </c>
      <c r="P96" s="134">
        <f t="shared" si="10"/>
        <v>1.79028133</v>
      </c>
      <c r="Q96" s="142">
        <f t="shared" si="11"/>
        <v>0.485335122</v>
      </c>
      <c r="R96" s="142">
        <f t="shared" si="12"/>
        <v>0.5313790884</v>
      </c>
      <c r="S96" s="143">
        <f t="shared" si="13"/>
        <v>529.5006181</v>
      </c>
      <c r="T96" s="143">
        <f t="shared" si="14"/>
        <v>579.7345854</v>
      </c>
      <c r="U96" s="137">
        <f t="shared" si="15"/>
        <v>455</v>
      </c>
      <c r="V96" s="138"/>
      <c r="W96" s="138"/>
      <c r="X96" s="138"/>
      <c r="Y96" s="138"/>
    </row>
    <row r="97" ht="12.75" customHeight="1">
      <c r="A97" s="28"/>
      <c r="B97" s="28"/>
      <c r="C97" s="2" t="s">
        <v>114</v>
      </c>
      <c r="D97" s="3">
        <v>116.0</v>
      </c>
      <c r="E97" s="4">
        <v>26.0</v>
      </c>
      <c r="F97" s="5">
        <v>60.0</v>
      </c>
      <c r="G97" s="6">
        <v>35.0</v>
      </c>
      <c r="H97" s="141">
        <f t="shared" si="2"/>
        <v>0.3684210526</v>
      </c>
      <c r="I97" s="128">
        <f t="shared" si="3"/>
        <v>0.1830985915</v>
      </c>
      <c r="J97" s="40">
        <f t="shared" si="4"/>
        <v>0.4612302084</v>
      </c>
      <c r="K97" s="130">
        <f t="shared" si="5"/>
        <v>0.324167955</v>
      </c>
      <c r="L97" s="131">
        <f t="shared" si="6"/>
        <v>0.9479160776</v>
      </c>
      <c r="M97" s="131">
        <f t="shared" si="7"/>
        <v>0.3185201874</v>
      </c>
      <c r="N97" s="132">
        <f t="shared" si="8"/>
        <v>0.2909116414</v>
      </c>
      <c r="O97" s="133">
        <f t="shared" si="9"/>
        <v>0.2909116414</v>
      </c>
      <c r="P97" s="134">
        <f t="shared" si="10"/>
        <v>1.494736842</v>
      </c>
      <c r="Q97" s="142">
        <f t="shared" si="11"/>
        <v>0.2909116414</v>
      </c>
      <c r="R97" s="142">
        <f t="shared" si="12"/>
        <v>0.3219808147</v>
      </c>
      <c r="S97" s="143">
        <f t="shared" si="13"/>
        <v>68.94605902</v>
      </c>
      <c r="T97" s="143">
        <f t="shared" si="14"/>
        <v>76.30945308</v>
      </c>
      <c r="U97" s="137">
        <f t="shared" si="15"/>
        <v>61</v>
      </c>
      <c r="V97" s="138"/>
      <c r="W97" s="138"/>
      <c r="X97" s="138"/>
      <c r="Y97" s="138"/>
    </row>
    <row r="98" ht="12.75" customHeight="1">
      <c r="A98" s="27"/>
      <c r="B98" s="27"/>
      <c r="C98" s="2" t="s">
        <v>115</v>
      </c>
      <c r="D98" s="3">
        <v>101.0</v>
      </c>
      <c r="E98" s="4">
        <v>49.0</v>
      </c>
      <c r="F98" s="5">
        <v>41.0</v>
      </c>
      <c r="G98" s="6">
        <v>85.0</v>
      </c>
      <c r="H98" s="141">
        <f t="shared" si="2"/>
        <v>0.6746031746</v>
      </c>
      <c r="I98" s="128">
        <f t="shared" si="3"/>
        <v>0.3266666667</v>
      </c>
      <c r="J98" s="40">
        <f t="shared" si="4"/>
        <v>0.4509564927</v>
      </c>
      <c r="K98" s="130">
        <f t="shared" si="5"/>
        <v>0.3344416707</v>
      </c>
      <c r="L98" s="131">
        <f t="shared" si="6"/>
        <v>0.9445937239</v>
      </c>
      <c r="M98" s="131">
        <f t="shared" si="7"/>
        <v>0.3282418267</v>
      </c>
      <c r="N98" s="132">
        <f t="shared" si="8"/>
        <v>0.5300002615</v>
      </c>
      <c r="O98" s="133">
        <f t="shared" si="9"/>
        <v>0.5300002615</v>
      </c>
      <c r="P98" s="134">
        <f t="shared" si="10"/>
        <v>1.19047619</v>
      </c>
      <c r="Q98" s="142">
        <f t="shared" si="11"/>
        <v>0.5300002615</v>
      </c>
      <c r="R98" s="142">
        <f t="shared" si="12"/>
        <v>0.5960146349</v>
      </c>
      <c r="S98" s="143">
        <f t="shared" si="13"/>
        <v>146.2800722</v>
      </c>
      <c r="T98" s="143">
        <f t="shared" si="14"/>
        <v>164.5000392</v>
      </c>
      <c r="U98" s="137">
        <f t="shared" si="15"/>
        <v>134</v>
      </c>
      <c r="V98" s="138"/>
      <c r="W98" s="138"/>
      <c r="X98" s="138"/>
      <c r="Y98" s="138"/>
    </row>
    <row r="99" ht="12.75" customHeight="1">
      <c r="A99" s="27"/>
      <c r="B99" s="27"/>
      <c r="C99" s="2" t="s">
        <v>116</v>
      </c>
      <c r="D99" s="3">
        <v>130.0</v>
      </c>
      <c r="E99" s="4">
        <v>60.0</v>
      </c>
      <c r="F99" s="5">
        <v>69.0</v>
      </c>
      <c r="G99" s="6">
        <v>94.0</v>
      </c>
      <c r="H99" s="141">
        <f t="shared" si="2"/>
        <v>0.5766871166</v>
      </c>
      <c r="I99" s="128">
        <f t="shared" si="3"/>
        <v>0.3157894737</v>
      </c>
      <c r="J99" s="40">
        <f t="shared" si="4"/>
        <v>0.5009928752</v>
      </c>
      <c r="K99" s="130">
        <f t="shared" si="5"/>
        <v>0.2844052882</v>
      </c>
      <c r="L99" s="131">
        <f t="shared" si="6"/>
        <v>0.9598286906</v>
      </c>
      <c r="M99" s="131">
        <f t="shared" si="7"/>
        <v>0.2805866795</v>
      </c>
      <c r="N99" s="132">
        <f t="shared" si="8"/>
        <v>0.4649145202</v>
      </c>
      <c r="O99" s="133">
        <f t="shared" si="9"/>
        <v>0.4649145202</v>
      </c>
      <c r="P99" s="134">
        <f t="shared" si="10"/>
        <v>1.165644172</v>
      </c>
      <c r="Q99" s="142">
        <f t="shared" si="11"/>
        <v>0.4649145202</v>
      </c>
      <c r="R99" s="142">
        <f t="shared" si="12"/>
        <v>0.516526229</v>
      </c>
      <c r="S99" s="143">
        <f t="shared" si="13"/>
        <v>164.1148256</v>
      </c>
      <c r="T99" s="143">
        <f t="shared" si="14"/>
        <v>182.3337588</v>
      </c>
      <c r="U99" s="137">
        <f t="shared" si="15"/>
        <v>154</v>
      </c>
      <c r="V99" s="138"/>
      <c r="W99" s="138"/>
      <c r="X99" s="138"/>
      <c r="Y99" s="138"/>
    </row>
    <row r="100" ht="12.75" customHeight="1">
      <c r="A100" s="27"/>
      <c r="B100" s="27"/>
      <c r="C100" s="2" t="s">
        <v>117</v>
      </c>
      <c r="D100" s="3">
        <v>237.0</v>
      </c>
      <c r="E100" s="4">
        <v>90.0</v>
      </c>
      <c r="F100" s="5">
        <v>73.0</v>
      </c>
      <c r="G100" s="6">
        <v>89.0</v>
      </c>
      <c r="H100" s="141">
        <f t="shared" si="2"/>
        <v>0.549382716</v>
      </c>
      <c r="I100" s="128">
        <f t="shared" si="3"/>
        <v>0.2752293578</v>
      </c>
      <c r="J100" s="40">
        <f t="shared" si="4"/>
        <v>0.4644307265</v>
      </c>
      <c r="K100" s="130">
        <f t="shared" si="5"/>
        <v>0.3209674369</v>
      </c>
      <c r="L100" s="131">
        <f t="shared" si="6"/>
        <v>0.9489306506</v>
      </c>
      <c r="M100" s="131">
        <f t="shared" si="7"/>
        <v>0.3154847387</v>
      </c>
      <c r="N100" s="132">
        <f t="shared" si="8"/>
        <v>0.4344954362</v>
      </c>
      <c r="O100" s="133">
        <f t="shared" si="9"/>
        <v>0.4344954362</v>
      </c>
      <c r="P100" s="134">
        <f t="shared" si="10"/>
        <v>2.018518519</v>
      </c>
      <c r="Q100" s="142">
        <f t="shared" si="11"/>
        <v>0.4344954362</v>
      </c>
      <c r="R100" s="142">
        <f t="shared" si="12"/>
        <v>0.4725562528</v>
      </c>
      <c r="S100" s="143">
        <f t="shared" si="13"/>
        <v>212.4682683</v>
      </c>
      <c r="T100" s="143">
        <f t="shared" si="14"/>
        <v>231.0800076</v>
      </c>
      <c r="U100" s="137">
        <f t="shared" si="15"/>
        <v>179</v>
      </c>
      <c r="V100" s="138"/>
      <c r="W100" s="138"/>
      <c r="X100" s="138"/>
      <c r="Y100" s="138"/>
    </row>
    <row r="101" ht="12.75" customHeight="1">
      <c r="A101" s="27"/>
      <c r="B101" s="27"/>
      <c r="C101" s="30" t="s">
        <v>118</v>
      </c>
      <c r="D101" s="31">
        <v>237.0</v>
      </c>
      <c r="E101" s="32">
        <v>118.0</v>
      </c>
      <c r="F101" s="5">
        <v>102.0</v>
      </c>
      <c r="G101" s="6">
        <v>145.0</v>
      </c>
      <c r="H101" s="141">
        <f t="shared" si="2"/>
        <v>0.5870445344</v>
      </c>
      <c r="I101" s="128">
        <f t="shared" si="3"/>
        <v>0.3323943662</v>
      </c>
      <c r="J101" s="40">
        <f t="shared" si="4"/>
        <v>0.5152082764</v>
      </c>
      <c r="K101" s="130">
        <f t="shared" si="5"/>
        <v>0.270189887</v>
      </c>
      <c r="L101" s="131">
        <f t="shared" si="6"/>
        <v>0.9637202302</v>
      </c>
      <c r="M101" s="131">
        <f t="shared" si="7"/>
        <v>0.2669144394</v>
      </c>
      <c r="N101" s="132">
        <f t="shared" si="8"/>
        <v>0.4770258379</v>
      </c>
      <c r="O101" s="133">
        <f t="shared" si="9"/>
        <v>0.4770258379</v>
      </c>
      <c r="P101" s="134">
        <f t="shared" si="10"/>
        <v>1.437246964</v>
      </c>
      <c r="Q101" s="142">
        <f t="shared" si="11"/>
        <v>0.4770258379</v>
      </c>
      <c r="R101" s="142">
        <f t="shared" si="12"/>
        <v>0.5221663994</v>
      </c>
      <c r="S101" s="143">
        <f t="shared" si="13"/>
        <v>287.1695544</v>
      </c>
      <c r="T101" s="143">
        <f t="shared" si="14"/>
        <v>314.3441725</v>
      </c>
      <c r="U101" s="137">
        <f t="shared" si="15"/>
        <v>263</v>
      </c>
      <c r="V101" s="138"/>
      <c r="W101" s="138"/>
      <c r="X101" s="138"/>
      <c r="Y101" s="138"/>
    </row>
    <row r="102" ht="12.75" customHeight="1">
      <c r="A102" s="27"/>
      <c r="B102" s="27"/>
      <c r="C102" s="30" t="s">
        <v>119</v>
      </c>
      <c r="D102" s="31">
        <v>86.0</v>
      </c>
      <c r="E102" s="32">
        <v>19.0</v>
      </c>
      <c r="F102" s="5">
        <v>37.0</v>
      </c>
      <c r="G102" s="6">
        <v>25.0</v>
      </c>
      <c r="H102" s="141">
        <f t="shared" si="2"/>
        <v>0.4032258065</v>
      </c>
      <c r="I102" s="128">
        <f t="shared" si="3"/>
        <v>0.180952381</v>
      </c>
      <c r="J102" s="40">
        <f t="shared" si="4"/>
        <v>0.4218238482</v>
      </c>
      <c r="K102" s="130">
        <f t="shared" si="5"/>
        <v>0.3635743152</v>
      </c>
      <c r="L102" s="131">
        <f t="shared" si="6"/>
        <v>0.9346317088</v>
      </c>
      <c r="M102" s="131">
        <f t="shared" si="7"/>
        <v>0.3556171661</v>
      </c>
      <c r="N102" s="132">
        <f t="shared" si="8"/>
        <v>0.3125178516</v>
      </c>
      <c r="O102" s="133">
        <f t="shared" si="9"/>
        <v>0.3125178516</v>
      </c>
      <c r="P102" s="134">
        <f t="shared" si="10"/>
        <v>1.693548387</v>
      </c>
      <c r="Q102" s="142">
        <f t="shared" si="11"/>
        <v>0.3125178516</v>
      </c>
      <c r="R102" s="142">
        <f t="shared" si="12"/>
        <v>0.3461938588</v>
      </c>
      <c r="S102" s="143">
        <f t="shared" si="13"/>
        <v>52.19048122</v>
      </c>
      <c r="T102" s="143">
        <f t="shared" si="14"/>
        <v>57.81437442</v>
      </c>
      <c r="U102" s="137">
        <f t="shared" si="15"/>
        <v>44</v>
      </c>
      <c r="V102" s="138"/>
      <c r="W102" s="138"/>
      <c r="X102" s="138"/>
      <c r="Y102" s="138"/>
    </row>
    <row r="103" ht="12.75" customHeight="1">
      <c r="A103" s="27"/>
      <c r="B103" s="27"/>
      <c r="C103" s="30" t="s">
        <v>120</v>
      </c>
      <c r="D103" s="31">
        <v>523.0</v>
      </c>
      <c r="E103" s="32">
        <v>297.0</v>
      </c>
      <c r="F103" s="5">
        <v>303.0</v>
      </c>
      <c r="G103" s="6">
        <v>498.0</v>
      </c>
      <c r="H103" s="141">
        <f t="shared" si="2"/>
        <v>0.6217228464</v>
      </c>
      <c r="I103" s="128">
        <f t="shared" si="3"/>
        <v>0.362195122</v>
      </c>
      <c r="J103" s="40">
        <f t="shared" si="4"/>
        <v>0.5275023758</v>
      </c>
      <c r="K103" s="130">
        <f t="shared" si="5"/>
        <v>0.2578957876</v>
      </c>
      <c r="L103" s="131">
        <f t="shared" si="6"/>
        <v>0.9669287904</v>
      </c>
      <c r="M103" s="131">
        <f t="shared" si="7"/>
        <v>0.2550464945</v>
      </c>
      <c r="N103" s="132">
        <f t="shared" si="8"/>
        <v>0.5087851237</v>
      </c>
      <c r="O103" s="133">
        <f t="shared" si="9"/>
        <v>0.5087851237</v>
      </c>
      <c r="P103" s="134">
        <f t="shared" si="10"/>
        <v>1.02372035</v>
      </c>
      <c r="Q103" s="142">
        <f t="shared" si="11"/>
        <v>0.5087851237</v>
      </c>
      <c r="R103" s="142">
        <f t="shared" si="12"/>
        <v>0.5645921045</v>
      </c>
      <c r="S103" s="143">
        <f t="shared" si="13"/>
        <v>824.7406855</v>
      </c>
      <c r="T103" s="143">
        <f t="shared" si="14"/>
        <v>915.2038014</v>
      </c>
      <c r="U103" s="137">
        <f t="shared" si="15"/>
        <v>795</v>
      </c>
      <c r="V103" s="138"/>
      <c r="W103" s="138"/>
      <c r="X103" s="138"/>
      <c r="Y103" s="138"/>
    </row>
    <row r="104" ht="12.75" customHeight="1">
      <c r="A104" s="29"/>
      <c r="B104" s="29"/>
      <c r="C104" s="30" t="s">
        <v>121</v>
      </c>
      <c r="D104" s="31">
        <v>173.0</v>
      </c>
      <c r="E104" s="32">
        <v>31.0</v>
      </c>
      <c r="F104" s="5">
        <v>92.0</v>
      </c>
      <c r="G104" s="6">
        <v>30.0</v>
      </c>
      <c r="H104" s="141">
        <f t="shared" si="2"/>
        <v>0.2459016393</v>
      </c>
      <c r="I104" s="128">
        <f t="shared" si="3"/>
        <v>0.1519607843</v>
      </c>
      <c r="J104" s="40">
        <f t="shared" si="4"/>
        <v>0.5535308454</v>
      </c>
      <c r="K104" s="130">
        <f t="shared" si="5"/>
        <v>0.231867318</v>
      </c>
      <c r="L104" s="131">
        <f t="shared" si="6"/>
        <v>0.9732389912</v>
      </c>
      <c r="M104" s="131">
        <f t="shared" si="7"/>
        <v>0.2297952698</v>
      </c>
      <c r="N104" s="132">
        <f t="shared" si="8"/>
        <v>0.204401194</v>
      </c>
      <c r="O104" s="133">
        <f t="shared" si="9"/>
        <v>0.204401194</v>
      </c>
      <c r="P104" s="134">
        <f t="shared" si="10"/>
        <v>1.672131148</v>
      </c>
      <c r="Q104" s="142">
        <f t="shared" si="11"/>
        <v>0.204401194</v>
      </c>
      <c r="R104" s="142">
        <f t="shared" si="12"/>
        <v>0.2199320355</v>
      </c>
      <c r="S104" s="143">
        <f t="shared" si="13"/>
        <v>66.63478924</v>
      </c>
      <c r="T104" s="143">
        <f t="shared" si="14"/>
        <v>71.69784357</v>
      </c>
      <c r="U104" s="137">
        <f t="shared" si="15"/>
        <v>61</v>
      </c>
      <c r="V104" s="138"/>
      <c r="W104" s="138"/>
      <c r="X104" s="138"/>
      <c r="Y104" s="138"/>
    </row>
    <row r="105" ht="12.75" customHeight="1">
      <c r="A105" s="27"/>
      <c r="B105" s="27"/>
      <c r="C105" s="30" t="s">
        <v>122</v>
      </c>
      <c r="D105" s="31">
        <v>271.0</v>
      </c>
      <c r="E105" s="32">
        <v>79.0</v>
      </c>
      <c r="F105" s="5">
        <v>137.0</v>
      </c>
      <c r="G105" s="6">
        <v>78.0</v>
      </c>
      <c r="H105" s="141">
        <f t="shared" si="2"/>
        <v>0.3627906977</v>
      </c>
      <c r="I105" s="128">
        <f t="shared" si="3"/>
        <v>0.2257142857</v>
      </c>
      <c r="J105" s="40">
        <f t="shared" si="4"/>
        <v>0.556555306</v>
      </c>
      <c r="K105" s="130">
        <f t="shared" si="5"/>
        <v>0.2288428574</v>
      </c>
      <c r="L105" s="131">
        <f t="shared" si="6"/>
        <v>0.9739295456</v>
      </c>
      <c r="M105" s="131">
        <f t="shared" si="7"/>
        <v>0.2268507003</v>
      </c>
      <c r="N105" s="132">
        <f t="shared" si="8"/>
        <v>0.3021291355</v>
      </c>
      <c r="O105" s="133">
        <f t="shared" si="9"/>
        <v>0.3021291355</v>
      </c>
      <c r="P105" s="134">
        <f t="shared" si="10"/>
        <v>1.627906977</v>
      </c>
      <c r="Q105" s="142">
        <f t="shared" si="11"/>
        <v>0.3021291355</v>
      </c>
      <c r="R105" s="142">
        <f t="shared" si="12"/>
        <v>0.3252127388</v>
      </c>
      <c r="S105" s="143">
        <f t="shared" si="13"/>
        <v>170.7029616</v>
      </c>
      <c r="T105" s="143">
        <f t="shared" si="14"/>
        <v>183.7451974</v>
      </c>
      <c r="U105" s="137">
        <f t="shared" si="15"/>
        <v>157</v>
      </c>
      <c r="V105" s="138"/>
      <c r="W105" s="138"/>
      <c r="X105" s="138"/>
      <c r="Y105" s="138"/>
    </row>
    <row r="106" ht="12.75" customHeight="1">
      <c r="A106" s="27"/>
      <c r="B106" s="27"/>
      <c r="C106" s="30" t="s">
        <v>123</v>
      </c>
      <c r="D106" s="31">
        <v>212.0</v>
      </c>
      <c r="E106" s="32">
        <v>71.0</v>
      </c>
      <c r="F106" s="5">
        <v>84.0</v>
      </c>
      <c r="G106" s="6">
        <v>124.0</v>
      </c>
      <c r="H106" s="141">
        <f t="shared" si="2"/>
        <v>0.5961538462</v>
      </c>
      <c r="I106" s="128">
        <f t="shared" si="3"/>
        <v>0.2508833922</v>
      </c>
      <c r="J106" s="40">
        <f t="shared" si="4"/>
        <v>0.3983389809</v>
      </c>
      <c r="K106" s="130">
        <f t="shared" si="5"/>
        <v>0.3870591825</v>
      </c>
      <c r="L106" s="131">
        <f t="shared" si="6"/>
        <v>0.9260231235</v>
      </c>
      <c r="M106" s="131">
        <f t="shared" si="7"/>
        <v>0.3774667862</v>
      </c>
      <c r="N106" s="132">
        <f t="shared" si="8"/>
        <v>0.4573520989</v>
      </c>
      <c r="O106" s="133">
        <f t="shared" si="9"/>
        <v>0.4573520989</v>
      </c>
      <c r="P106" s="134">
        <f t="shared" si="10"/>
        <v>1.360576923</v>
      </c>
      <c r="Q106" s="142">
        <f t="shared" si="11"/>
        <v>0.4573520989</v>
      </c>
      <c r="R106" s="142">
        <f t="shared" si="12"/>
        <v>0.5161520244</v>
      </c>
      <c r="S106" s="143">
        <f t="shared" si="13"/>
        <v>224.5598806</v>
      </c>
      <c r="T106" s="143">
        <f t="shared" si="14"/>
        <v>253.430644</v>
      </c>
      <c r="U106" s="137">
        <f t="shared" si="15"/>
        <v>195</v>
      </c>
      <c r="V106" s="138"/>
      <c r="W106" s="138"/>
      <c r="X106" s="138"/>
      <c r="Y106" s="138"/>
    </row>
    <row r="107" ht="12.75" customHeight="1">
      <c r="A107" s="28"/>
      <c r="B107" s="28"/>
      <c r="C107" s="30" t="s">
        <v>124</v>
      </c>
      <c r="D107" s="31">
        <v>197.0</v>
      </c>
      <c r="E107" s="32">
        <v>70.0</v>
      </c>
      <c r="F107" s="5">
        <v>93.0</v>
      </c>
      <c r="G107" s="6">
        <v>96.0</v>
      </c>
      <c r="H107" s="141">
        <f t="shared" si="2"/>
        <v>0.5079365079</v>
      </c>
      <c r="I107" s="128">
        <f t="shared" si="3"/>
        <v>0.2621722846</v>
      </c>
      <c r="J107" s="40">
        <f t="shared" si="4"/>
        <v>0.4764853073</v>
      </c>
      <c r="K107" s="130">
        <f t="shared" si="5"/>
        <v>0.3089128561</v>
      </c>
      <c r="L107" s="131">
        <f t="shared" si="6"/>
        <v>0.9526646497</v>
      </c>
      <c r="M107" s="131">
        <f t="shared" si="7"/>
        <v>0.3040231328</v>
      </c>
      <c r="N107" s="132">
        <f t="shared" si="8"/>
        <v>0.4041867161</v>
      </c>
      <c r="O107" s="133">
        <f t="shared" si="9"/>
        <v>0.4041867161</v>
      </c>
      <c r="P107" s="134">
        <f t="shared" si="10"/>
        <v>1.412698413</v>
      </c>
      <c r="Q107" s="142">
        <f t="shared" si="11"/>
        <v>0.4041867161</v>
      </c>
      <c r="R107" s="142">
        <f t="shared" si="12"/>
        <v>0.4471882746</v>
      </c>
      <c r="S107" s="143">
        <f t="shared" si="13"/>
        <v>184.3091425</v>
      </c>
      <c r="T107" s="143">
        <f t="shared" si="14"/>
        <v>203.9178532</v>
      </c>
      <c r="U107" s="137">
        <f t="shared" si="15"/>
        <v>166</v>
      </c>
      <c r="V107" s="138"/>
      <c r="W107" s="138"/>
      <c r="X107" s="138"/>
      <c r="Y107" s="138"/>
    </row>
    <row r="108" ht="12.75" customHeight="1">
      <c r="A108" s="27"/>
      <c r="B108" s="27"/>
      <c r="C108" s="30" t="s">
        <v>125</v>
      </c>
      <c r="D108" s="31">
        <v>141.0</v>
      </c>
      <c r="E108" s="32">
        <v>67.0</v>
      </c>
      <c r="F108" s="5">
        <v>72.0</v>
      </c>
      <c r="G108" s="6">
        <v>109.0</v>
      </c>
      <c r="H108" s="141">
        <f t="shared" si="2"/>
        <v>0.6022099448</v>
      </c>
      <c r="I108" s="128">
        <f t="shared" si="3"/>
        <v>0.3221153846</v>
      </c>
      <c r="J108" s="40">
        <f t="shared" si="4"/>
        <v>0.4911675861</v>
      </c>
      <c r="K108" s="130">
        <f t="shared" si="5"/>
        <v>0.2942305773</v>
      </c>
      <c r="L108" s="131">
        <f t="shared" si="6"/>
        <v>0.9570255609</v>
      </c>
      <c r="M108" s="131">
        <f t="shared" si="7"/>
        <v>0.2900035788</v>
      </c>
      <c r="N108" s="132">
        <f t="shared" si="8"/>
        <v>0.4829156958</v>
      </c>
      <c r="O108" s="133">
        <f t="shared" si="9"/>
        <v>0.4829156958</v>
      </c>
      <c r="P108" s="134">
        <f t="shared" si="10"/>
        <v>1.149171271</v>
      </c>
      <c r="Q108" s="142">
        <f t="shared" si="11"/>
        <v>0.4829156958</v>
      </c>
      <c r="R108" s="142">
        <f t="shared" si="12"/>
        <v>0.5384227885</v>
      </c>
      <c r="S108" s="143">
        <f t="shared" si="13"/>
        <v>187.8542057</v>
      </c>
      <c r="T108" s="143">
        <f t="shared" si="14"/>
        <v>209.4464647</v>
      </c>
      <c r="U108" s="137">
        <f t="shared" si="15"/>
        <v>176</v>
      </c>
      <c r="V108" s="138"/>
      <c r="W108" s="138"/>
      <c r="X108" s="138"/>
      <c r="Y108" s="138"/>
    </row>
    <row r="109" ht="12.75" customHeight="1">
      <c r="A109" s="27"/>
      <c r="B109" s="27"/>
      <c r="C109" s="30" t="s">
        <v>126</v>
      </c>
      <c r="D109" s="31">
        <v>249.0</v>
      </c>
      <c r="E109" s="32">
        <v>68.0</v>
      </c>
      <c r="F109" s="5">
        <v>147.0</v>
      </c>
      <c r="G109" s="6">
        <v>93.0</v>
      </c>
      <c r="H109" s="141">
        <f t="shared" si="2"/>
        <v>0.3875</v>
      </c>
      <c r="I109" s="128">
        <f t="shared" si="3"/>
        <v>0.214511041</v>
      </c>
      <c r="J109" s="40">
        <f t="shared" si="4"/>
        <v>0.5055852276</v>
      </c>
      <c r="K109" s="130">
        <f t="shared" si="5"/>
        <v>0.2798129358</v>
      </c>
      <c r="L109" s="131">
        <f t="shared" si="6"/>
        <v>0.9611071177</v>
      </c>
      <c r="M109" s="131">
        <f t="shared" si="7"/>
        <v>0.2761758646</v>
      </c>
      <c r="N109" s="132">
        <f t="shared" si="8"/>
        <v>0.3131862359</v>
      </c>
      <c r="O109" s="133">
        <f t="shared" si="9"/>
        <v>0.3131862359</v>
      </c>
      <c r="P109" s="134">
        <f t="shared" si="10"/>
        <v>1.320833333</v>
      </c>
      <c r="Q109" s="142">
        <f t="shared" si="11"/>
        <v>0.3131862359</v>
      </c>
      <c r="R109" s="142">
        <f t="shared" si="12"/>
        <v>0.3452065292</v>
      </c>
      <c r="S109" s="143">
        <f t="shared" si="13"/>
        <v>174.4447334</v>
      </c>
      <c r="T109" s="143">
        <f t="shared" si="14"/>
        <v>192.2800368</v>
      </c>
      <c r="U109" s="137">
        <f t="shared" si="15"/>
        <v>161</v>
      </c>
      <c r="V109" s="138"/>
      <c r="W109" s="138"/>
      <c r="X109" s="138"/>
      <c r="Y109" s="138"/>
    </row>
    <row r="110" ht="12.75" customHeight="1">
      <c r="A110" s="27"/>
      <c r="B110" s="27"/>
      <c r="C110" s="30" t="s">
        <v>127</v>
      </c>
      <c r="D110" s="31">
        <v>351.0</v>
      </c>
      <c r="E110" s="32">
        <v>158.0</v>
      </c>
      <c r="F110" s="5">
        <v>110.0</v>
      </c>
      <c r="G110" s="6">
        <v>174.0</v>
      </c>
      <c r="H110" s="141">
        <f t="shared" si="2"/>
        <v>0.6126760563</v>
      </c>
      <c r="I110" s="128">
        <f t="shared" si="3"/>
        <v>0.3104125737</v>
      </c>
      <c r="J110" s="40">
        <f t="shared" si="4"/>
        <v>0.4689537699</v>
      </c>
      <c r="K110" s="130">
        <f t="shared" si="5"/>
        <v>0.3164443935</v>
      </c>
      <c r="L110" s="131">
        <f t="shared" si="6"/>
        <v>0.9503478904</v>
      </c>
      <c r="M110" s="131">
        <f t="shared" si="7"/>
        <v>0.3111894717</v>
      </c>
      <c r="N110" s="132">
        <f t="shared" si="8"/>
        <v>0.4856582728</v>
      </c>
      <c r="O110" s="133">
        <f t="shared" si="9"/>
        <v>0.4856582728</v>
      </c>
      <c r="P110" s="134">
        <f t="shared" si="10"/>
        <v>1.792253521</v>
      </c>
      <c r="Q110" s="142">
        <f t="shared" si="11"/>
        <v>0.4856582728</v>
      </c>
      <c r="R110" s="142">
        <f t="shared" si="12"/>
        <v>0.5311476177</v>
      </c>
      <c r="S110" s="143">
        <f t="shared" si="13"/>
        <v>385.1270103</v>
      </c>
      <c r="T110" s="143">
        <f t="shared" si="14"/>
        <v>421.2000609</v>
      </c>
      <c r="U110" s="137">
        <f t="shared" si="15"/>
        <v>332</v>
      </c>
      <c r="V110" s="138"/>
      <c r="W110" s="138"/>
      <c r="X110" s="138"/>
      <c r="Y110" s="138"/>
    </row>
    <row r="111" ht="12.75" customHeight="1">
      <c r="A111" s="27"/>
      <c r="B111" s="27"/>
      <c r="C111" s="30" t="s">
        <v>128</v>
      </c>
      <c r="D111" s="31">
        <v>447.0</v>
      </c>
      <c r="E111" s="32">
        <v>185.0</v>
      </c>
      <c r="F111" s="5">
        <v>216.0</v>
      </c>
      <c r="G111" s="6">
        <v>251.0</v>
      </c>
      <c r="H111" s="141">
        <f t="shared" si="2"/>
        <v>0.5374732334</v>
      </c>
      <c r="I111" s="128">
        <f t="shared" si="3"/>
        <v>0.292721519</v>
      </c>
      <c r="J111" s="40">
        <f t="shared" si="4"/>
        <v>0.498707396</v>
      </c>
      <c r="K111" s="130">
        <f t="shared" si="5"/>
        <v>0.2866907674</v>
      </c>
      <c r="L111" s="131">
        <f t="shared" si="6"/>
        <v>0.9591849094</v>
      </c>
      <c r="M111" s="131">
        <f t="shared" si="7"/>
        <v>0.2827796133</v>
      </c>
      <c r="N111" s="132">
        <f t="shared" si="8"/>
        <v>0.4327605367</v>
      </c>
      <c r="O111" s="133">
        <f t="shared" si="9"/>
        <v>0.4327605367</v>
      </c>
      <c r="P111" s="134">
        <f t="shared" si="10"/>
        <v>1.353319058</v>
      </c>
      <c r="Q111" s="142">
        <f t="shared" si="11"/>
        <v>0.4327605367</v>
      </c>
      <c r="R111" s="142">
        <f t="shared" si="12"/>
        <v>0.4772562868</v>
      </c>
      <c r="S111" s="143">
        <f t="shared" si="13"/>
        <v>475.6038299</v>
      </c>
      <c r="T111" s="143">
        <f t="shared" si="14"/>
        <v>524.5046592</v>
      </c>
      <c r="U111" s="137">
        <f t="shared" si="15"/>
        <v>436</v>
      </c>
      <c r="V111" s="138"/>
      <c r="W111" s="138"/>
      <c r="X111" s="138"/>
      <c r="Y111" s="138"/>
    </row>
    <row r="112" ht="12.75" customHeight="1">
      <c r="A112" s="27"/>
      <c r="B112" s="27"/>
      <c r="C112" s="30" t="s">
        <v>129</v>
      </c>
      <c r="D112" s="31">
        <v>360.0</v>
      </c>
      <c r="E112" s="32">
        <v>144.0</v>
      </c>
      <c r="F112" s="5">
        <v>170.0</v>
      </c>
      <c r="G112" s="6">
        <v>158.0</v>
      </c>
      <c r="H112" s="141">
        <f t="shared" si="2"/>
        <v>0.4817073171</v>
      </c>
      <c r="I112" s="128">
        <f t="shared" si="3"/>
        <v>0.2857142857</v>
      </c>
      <c r="J112" s="40">
        <f t="shared" si="4"/>
        <v>0.5353515255</v>
      </c>
      <c r="K112" s="130">
        <f t="shared" si="5"/>
        <v>0.2500466379</v>
      </c>
      <c r="L112" s="131">
        <f t="shared" si="6"/>
        <v>0.9689008823</v>
      </c>
      <c r="M112" s="131">
        <f t="shared" si="7"/>
        <v>0.247449147</v>
      </c>
      <c r="N112" s="132">
        <f t="shared" si="8"/>
        <v>0.3960268882</v>
      </c>
      <c r="O112" s="133">
        <f t="shared" si="9"/>
        <v>0.3960268882</v>
      </c>
      <c r="P112" s="134">
        <f t="shared" si="10"/>
        <v>1.536585366</v>
      </c>
      <c r="Q112" s="142">
        <f t="shared" si="11"/>
        <v>0.3960268882</v>
      </c>
      <c r="R112" s="142">
        <f t="shared" si="12"/>
        <v>0.4298047496</v>
      </c>
      <c r="S112" s="143">
        <f t="shared" si="13"/>
        <v>329.494371</v>
      </c>
      <c r="T112" s="143">
        <f t="shared" si="14"/>
        <v>357.5975517</v>
      </c>
      <c r="U112" s="137">
        <f t="shared" si="15"/>
        <v>302</v>
      </c>
      <c r="V112" s="138"/>
      <c r="W112" s="138"/>
      <c r="X112" s="138"/>
      <c r="Y112" s="138"/>
    </row>
    <row r="113" ht="12.75" customHeight="1">
      <c r="A113" s="27"/>
      <c r="B113" s="27"/>
      <c r="C113" s="30" t="s">
        <v>130</v>
      </c>
      <c r="D113" s="31">
        <v>271.0</v>
      </c>
      <c r="E113" s="32">
        <v>147.0</v>
      </c>
      <c r="F113" s="5">
        <v>138.0</v>
      </c>
      <c r="G113" s="6">
        <v>207.0</v>
      </c>
      <c r="H113" s="141">
        <f t="shared" si="2"/>
        <v>0.6</v>
      </c>
      <c r="I113" s="128">
        <f t="shared" si="3"/>
        <v>0.3516746411</v>
      </c>
      <c r="J113" s="40">
        <f t="shared" si="4"/>
        <v>0.5301543741</v>
      </c>
      <c r="K113" s="130">
        <f t="shared" si="5"/>
        <v>0.2552437893</v>
      </c>
      <c r="L113" s="131">
        <f t="shared" si="6"/>
        <v>0.9676017722</v>
      </c>
      <c r="M113" s="131">
        <f t="shared" si="7"/>
        <v>0.2524813071</v>
      </c>
      <c r="N113" s="132">
        <f t="shared" si="8"/>
        <v>0.4917697903</v>
      </c>
      <c r="O113" s="133">
        <f t="shared" si="9"/>
        <v>0.4917697903</v>
      </c>
      <c r="P113" s="134">
        <f t="shared" si="10"/>
        <v>1.211594203</v>
      </c>
      <c r="Q113" s="142">
        <f t="shared" si="11"/>
        <v>0.4917697903</v>
      </c>
      <c r="R113" s="142">
        <f t="shared" si="12"/>
        <v>0.5407074342</v>
      </c>
      <c r="S113" s="143">
        <f t="shared" si="13"/>
        <v>375.22035</v>
      </c>
      <c r="T113" s="143">
        <f t="shared" si="14"/>
        <v>412.5597723</v>
      </c>
      <c r="U113" s="137">
        <f t="shared" si="15"/>
        <v>354</v>
      </c>
      <c r="V113" s="138"/>
      <c r="W113" s="138"/>
      <c r="X113" s="138"/>
      <c r="Y113" s="138"/>
    </row>
    <row r="114" ht="12.75" customHeight="1">
      <c r="A114" s="27"/>
      <c r="B114" s="27"/>
      <c r="C114" s="30" t="s">
        <v>131</v>
      </c>
      <c r="D114" s="31">
        <v>100.0</v>
      </c>
      <c r="E114" s="32">
        <v>32.0</v>
      </c>
      <c r="F114" s="5">
        <v>39.0</v>
      </c>
      <c r="G114" s="6">
        <v>30.0</v>
      </c>
      <c r="H114" s="141">
        <f t="shared" si="2"/>
        <v>0.4347826087</v>
      </c>
      <c r="I114" s="128">
        <f t="shared" si="3"/>
        <v>0.2424242424</v>
      </c>
      <c r="J114" s="40">
        <f t="shared" si="4"/>
        <v>0.5086409196</v>
      </c>
      <c r="K114" s="130">
        <f t="shared" si="5"/>
        <v>0.2767572438</v>
      </c>
      <c r="L114" s="131">
        <f t="shared" si="6"/>
        <v>0.9619465378</v>
      </c>
      <c r="M114" s="131">
        <f t="shared" si="7"/>
        <v>0.2732377325</v>
      </c>
      <c r="N114" s="132">
        <f t="shared" si="8"/>
        <v>0.3519981748</v>
      </c>
      <c r="O114" s="133">
        <f t="shared" si="9"/>
        <v>0.3519981748</v>
      </c>
      <c r="P114" s="134">
        <f t="shared" si="10"/>
        <v>1.913043478</v>
      </c>
      <c r="Q114" s="142">
        <f t="shared" si="11"/>
        <v>0.3519981748</v>
      </c>
      <c r="R114" s="142">
        <f t="shared" si="12"/>
        <v>0.3804167118</v>
      </c>
      <c r="S114" s="143">
        <f t="shared" si="13"/>
        <v>70.75163314</v>
      </c>
      <c r="T114" s="143">
        <f t="shared" si="14"/>
        <v>76.46375907</v>
      </c>
      <c r="U114" s="137">
        <f t="shared" si="15"/>
        <v>62</v>
      </c>
      <c r="V114" s="138"/>
      <c r="W114" s="138"/>
      <c r="X114" s="138"/>
      <c r="Y114" s="138"/>
    </row>
    <row r="115" ht="12.75" customHeight="1">
      <c r="A115" s="28"/>
      <c r="B115" s="28"/>
      <c r="C115" s="30" t="s">
        <v>132</v>
      </c>
      <c r="D115" s="31">
        <v>183.0</v>
      </c>
      <c r="E115" s="32">
        <v>113.0</v>
      </c>
      <c r="F115" s="5">
        <v>81.0</v>
      </c>
      <c r="G115" s="6">
        <v>181.0</v>
      </c>
      <c r="H115" s="141">
        <f t="shared" si="2"/>
        <v>0.6908396947</v>
      </c>
      <c r="I115" s="128">
        <f t="shared" si="3"/>
        <v>0.3817567568</v>
      </c>
      <c r="J115" s="40">
        <f t="shared" si="4"/>
        <v>0.5048357848</v>
      </c>
      <c r="K115" s="130">
        <f t="shared" si="5"/>
        <v>0.2805623786</v>
      </c>
      <c r="L115" s="131">
        <f t="shared" si="6"/>
        <v>0.9608998698</v>
      </c>
      <c r="M115" s="131">
        <f t="shared" si="7"/>
        <v>0.2768960818</v>
      </c>
      <c r="N115" s="132">
        <f t="shared" si="8"/>
        <v>0.5581208225</v>
      </c>
      <c r="O115" s="133">
        <f t="shared" si="9"/>
        <v>0.5581208225</v>
      </c>
      <c r="P115" s="134">
        <f t="shared" si="10"/>
        <v>1.129770992</v>
      </c>
      <c r="Q115" s="142">
        <f t="shared" si="11"/>
        <v>0.5581208225</v>
      </c>
      <c r="R115" s="142">
        <f t="shared" si="12"/>
        <v>0.6204368521</v>
      </c>
      <c r="S115" s="143">
        <f t="shared" si="13"/>
        <v>311.431419</v>
      </c>
      <c r="T115" s="143">
        <f t="shared" si="14"/>
        <v>346.2037635</v>
      </c>
      <c r="U115" s="137">
        <f t="shared" si="15"/>
        <v>294</v>
      </c>
      <c r="V115" s="138"/>
      <c r="W115" s="138"/>
      <c r="X115" s="138"/>
      <c r="Y115" s="138"/>
    </row>
    <row r="116" ht="12.75" customHeight="1">
      <c r="A116" s="27"/>
      <c r="B116" s="27"/>
      <c r="C116" s="30" t="s">
        <v>133</v>
      </c>
      <c r="D116" s="31">
        <v>206.0</v>
      </c>
      <c r="E116" s="32">
        <v>107.0</v>
      </c>
      <c r="F116" s="5">
        <v>65.0</v>
      </c>
      <c r="G116" s="6">
        <v>123.0</v>
      </c>
      <c r="H116" s="141">
        <f t="shared" si="2"/>
        <v>0.6542553191</v>
      </c>
      <c r="I116" s="128">
        <f t="shared" si="3"/>
        <v>0.3418530351</v>
      </c>
      <c r="J116" s="40">
        <f t="shared" si="4"/>
        <v>0.481490722</v>
      </c>
      <c r="K116" s="130">
        <f t="shared" si="5"/>
        <v>0.3039074413</v>
      </c>
      <c r="L116" s="131">
        <f t="shared" si="6"/>
        <v>0.9541744711</v>
      </c>
      <c r="M116" s="131">
        <f t="shared" si="7"/>
        <v>0.2992508624</v>
      </c>
      <c r="N116" s="132">
        <f t="shared" si="8"/>
        <v>0.5219739075</v>
      </c>
      <c r="O116" s="133">
        <f t="shared" si="9"/>
        <v>0.5219739075</v>
      </c>
      <c r="P116" s="134">
        <f t="shared" si="10"/>
        <v>1.664893617</v>
      </c>
      <c r="Q116" s="142">
        <f t="shared" si="11"/>
        <v>0.5219739075</v>
      </c>
      <c r="R116" s="142">
        <f t="shared" si="12"/>
        <v>0.5716124412</v>
      </c>
      <c r="S116" s="143">
        <f t="shared" si="13"/>
        <v>261.5089277</v>
      </c>
      <c r="T116" s="143">
        <f t="shared" si="14"/>
        <v>286.3778331</v>
      </c>
      <c r="U116" s="137">
        <f t="shared" si="15"/>
        <v>230</v>
      </c>
      <c r="V116" s="138"/>
      <c r="W116" s="138"/>
      <c r="X116" s="138"/>
      <c r="Y116" s="138"/>
    </row>
    <row r="117" ht="12.75" customHeight="1">
      <c r="A117" s="27"/>
      <c r="B117" s="27"/>
      <c r="C117" s="30" t="s">
        <v>134</v>
      </c>
      <c r="D117" s="31">
        <v>189.0</v>
      </c>
      <c r="E117" s="32">
        <v>72.0</v>
      </c>
      <c r="F117" s="5">
        <v>103.0</v>
      </c>
      <c r="G117" s="6">
        <v>125.0</v>
      </c>
      <c r="H117" s="141">
        <f t="shared" si="2"/>
        <v>0.548245614</v>
      </c>
      <c r="I117" s="128">
        <f t="shared" si="3"/>
        <v>0.275862069</v>
      </c>
      <c r="J117" s="40">
        <f t="shared" si="4"/>
        <v>0.4661823181</v>
      </c>
      <c r="K117" s="130">
        <f t="shared" si="5"/>
        <v>0.3192158453</v>
      </c>
      <c r="L117" s="131">
        <f t="shared" si="6"/>
        <v>0.9494817951</v>
      </c>
      <c r="M117" s="131">
        <f t="shared" si="7"/>
        <v>0.3138221165</v>
      </c>
      <c r="N117" s="132">
        <f t="shared" si="8"/>
        <v>0.4339776114</v>
      </c>
      <c r="O117" s="133">
        <f t="shared" si="9"/>
        <v>0.4339776114</v>
      </c>
      <c r="P117" s="134">
        <f t="shared" si="10"/>
        <v>1.144736842</v>
      </c>
      <c r="Q117" s="142">
        <f t="shared" si="11"/>
        <v>0.4339776114</v>
      </c>
      <c r="R117" s="142">
        <f t="shared" si="12"/>
        <v>0.4872559439</v>
      </c>
      <c r="S117" s="143">
        <f t="shared" si="13"/>
        <v>212.215052</v>
      </c>
      <c r="T117" s="143">
        <f t="shared" si="14"/>
        <v>238.2681566</v>
      </c>
      <c r="U117" s="137">
        <f t="shared" si="15"/>
        <v>197</v>
      </c>
      <c r="V117" s="138"/>
      <c r="W117" s="138"/>
      <c r="X117" s="138"/>
      <c r="Y117" s="138"/>
    </row>
    <row r="118" ht="12.75" customHeight="1">
      <c r="A118" s="27"/>
      <c r="B118" s="27"/>
      <c r="C118" s="30" t="s">
        <v>135</v>
      </c>
      <c r="D118" s="31">
        <v>206.0</v>
      </c>
      <c r="E118" s="32">
        <v>109.0</v>
      </c>
      <c r="F118" s="5">
        <v>104.0</v>
      </c>
      <c r="G118" s="6">
        <v>146.0</v>
      </c>
      <c r="H118" s="141">
        <f t="shared" si="2"/>
        <v>0.584</v>
      </c>
      <c r="I118" s="128">
        <f t="shared" si="3"/>
        <v>0.346031746</v>
      </c>
      <c r="J118" s="40">
        <f t="shared" si="4"/>
        <v>0.5349014299</v>
      </c>
      <c r="K118" s="130">
        <f t="shared" si="5"/>
        <v>0.2504967335</v>
      </c>
      <c r="L118" s="131">
        <f t="shared" si="6"/>
        <v>0.9687894083</v>
      </c>
      <c r="M118" s="131">
        <f t="shared" si="7"/>
        <v>0.24788522</v>
      </c>
      <c r="N118" s="132">
        <f t="shared" si="8"/>
        <v>0.479996859</v>
      </c>
      <c r="O118" s="133">
        <f t="shared" si="9"/>
        <v>0.479996859</v>
      </c>
      <c r="P118" s="134">
        <f t="shared" si="10"/>
        <v>1.26</v>
      </c>
      <c r="Q118" s="142">
        <f t="shared" si="11"/>
        <v>0.479996859</v>
      </c>
      <c r="R118" s="142">
        <f t="shared" si="12"/>
        <v>0.5260159479</v>
      </c>
      <c r="S118" s="143">
        <f t="shared" si="13"/>
        <v>271.1982253</v>
      </c>
      <c r="T118" s="143">
        <f t="shared" si="14"/>
        <v>297.1990106</v>
      </c>
      <c r="U118" s="137">
        <f t="shared" si="15"/>
        <v>255</v>
      </c>
      <c r="V118" s="138"/>
      <c r="W118" s="138"/>
      <c r="X118" s="138"/>
      <c r="Y118" s="138"/>
    </row>
    <row r="119" ht="12.75" customHeight="1">
      <c r="A119" s="27"/>
      <c r="B119" s="27"/>
      <c r="C119" s="30" t="s">
        <v>136</v>
      </c>
      <c r="D119" s="31">
        <v>395.0</v>
      </c>
      <c r="E119" s="32">
        <v>316.0</v>
      </c>
      <c r="F119" s="5">
        <v>185.0</v>
      </c>
      <c r="G119" s="6">
        <v>413.0</v>
      </c>
      <c r="H119" s="141">
        <f t="shared" si="2"/>
        <v>0.6906354515</v>
      </c>
      <c r="I119" s="128">
        <f t="shared" si="3"/>
        <v>0.4444444444</v>
      </c>
      <c r="J119" s="40">
        <f t="shared" si="4"/>
        <v>0.5718132431</v>
      </c>
      <c r="K119" s="130">
        <f t="shared" si="5"/>
        <v>0.2135849203</v>
      </c>
      <c r="L119" s="131">
        <f t="shared" si="6"/>
        <v>0.9772773195</v>
      </c>
      <c r="M119" s="131">
        <f t="shared" si="7"/>
        <v>0.2119647157</v>
      </c>
      <c r="N119" s="132">
        <f t="shared" si="8"/>
        <v>0.5807358225</v>
      </c>
      <c r="O119" s="133">
        <f t="shared" si="9"/>
        <v>0.5807358225</v>
      </c>
      <c r="P119" s="134">
        <f t="shared" si="10"/>
        <v>1.188963211</v>
      </c>
      <c r="Q119" s="142">
        <f t="shared" si="11"/>
        <v>0.5807358225</v>
      </c>
      <c r="R119" s="142">
        <f t="shared" si="12"/>
        <v>0.6309420701</v>
      </c>
      <c r="S119" s="143">
        <f t="shared" si="13"/>
        <v>760.1831917</v>
      </c>
      <c r="T119" s="143">
        <f t="shared" si="14"/>
        <v>825.9031698</v>
      </c>
      <c r="U119" s="137">
        <f t="shared" si="15"/>
        <v>729</v>
      </c>
      <c r="V119" s="138"/>
      <c r="W119" s="138"/>
      <c r="X119" s="138"/>
      <c r="Y119" s="138"/>
    </row>
    <row r="120" ht="12.75" customHeight="1">
      <c r="A120" s="28"/>
      <c r="B120" s="28"/>
      <c r="C120" s="30" t="s">
        <v>137</v>
      </c>
      <c r="D120" s="31">
        <v>399.0</v>
      </c>
      <c r="E120" s="32">
        <v>162.0</v>
      </c>
      <c r="F120" s="5">
        <v>184.0</v>
      </c>
      <c r="G120" s="6">
        <v>226.0</v>
      </c>
      <c r="H120" s="141">
        <f t="shared" si="2"/>
        <v>0.5512195122</v>
      </c>
      <c r="I120" s="128">
        <f t="shared" si="3"/>
        <v>0.2887700535</v>
      </c>
      <c r="J120" s="40">
        <f t="shared" si="4"/>
        <v>0.4825645752</v>
      </c>
      <c r="K120" s="130">
        <f t="shared" si="5"/>
        <v>0.3028335882</v>
      </c>
      <c r="L120" s="131">
        <f t="shared" si="6"/>
        <v>0.9544952724</v>
      </c>
      <c r="M120" s="131">
        <f t="shared" si="7"/>
        <v>0.2982260469</v>
      </c>
      <c r="N120" s="132">
        <f t="shared" si="8"/>
        <v>0.4400176669</v>
      </c>
      <c r="O120" s="133">
        <f t="shared" si="9"/>
        <v>0.4400176669</v>
      </c>
      <c r="P120" s="134">
        <f t="shared" si="10"/>
        <v>1.368292683</v>
      </c>
      <c r="Q120" s="142">
        <f t="shared" si="11"/>
        <v>0.4400176669</v>
      </c>
      <c r="R120" s="142">
        <f t="shared" si="12"/>
        <v>0.4869721021</v>
      </c>
      <c r="S120" s="143">
        <f t="shared" si="13"/>
        <v>427.2571546</v>
      </c>
      <c r="T120" s="143">
        <f t="shared" si="14"/>
        <v>472.8499111</v>
      </c>
      <c r="U120" s="137">
        <f t="shared" si="15"/>
        <v>388</v>
      </c>
      <c r="V120" s="138"/>
      <c r="W120" s="138"/>
      <c r="X120" s="138"/>
      <c r="Y120" s="138"/>
    </row>
    <row r="121" ht="12.75" customHeight="1">
      <c r="A121" s="27"/>
      <c r="B121" s="27"/>
      <c r="C121" s="30" t="s">
        <v>138</v>
      </c>
      <c r="D121" s="31">
        <v>549.0</v>
      </c>
      <c r="E121" s="32">
        <v>305.0</v>
      </c>
      <c r="F121" s="5">
        <v>260.0</v>
      </c>
      <c r="G121" s="6">
        <v>369.0</v>
      </c>
      <c r="H121" s="141">
        <f t="shared" si="2"/>
        <v>0.586645469</v>
      </c>
      <c r="I121" s="128">
        <f t="shared" si="3"/>
        <v>0.3571428571</v>
      </c>
      <c r="J121" s="40">
        <f t="shared" si="4"/>
        <v>0.5468563885</v>
      </c>
      <c r="K121" s="130">
        <f t="shared" si="5"/>
        <v>0.2385417749</v>
      </c>
      <c r="L121" s="131">
        <f t="shared" si="6"/>
        <v>0.9716835659</v>
      </c>
      <c r="M121" s="131">
        <f t="shared" si="7"/>
        <v>0.2362859447</v>
      </c>
      <c r="N121" s="132">
        <f t="shared" si="8"/>
        <v>0.4856459239</v>
      </c>
      <c r="O121" s="133">
        <f t="shared" si="9"/>
        <v>0.4856459239</v>
      </c>
      <c r="P121" s="134">
        <f t="shared" si="10"/>
        <v>1.357710652</v>
      </c>
      <c r="Q121" s="142">
        <f t="shared" si="11"/>
        <v>0.4856459239</v>
      </c>
      <c r="R121" s="142">
        <f t="shared" si="12"/>
        <v>0.5284838968</v>
      </c>
      <c r="S121" s="143">
        <f t="shared" si="13"/>
        <v>720.2129051</v>
      </c>
      <c r="T121" s="143">
        <f t="shared" si="14"/>
        <v>783.741619</v>
      </c>
      <c r="U121" s="137">
        <f t="shared" si="15"/>
        <v>674</v>
      </c>
      <c r="V121" s="138"/>
      <c r="W121" s="138"/>
      <c r="X121" s="138"/>
      <c r="Y121" s="138"/>
    </row>
    <row r="122" ht="12.75" customHeight="1">
      <c r="A122" s="29"/>
      <c r="B122" s="29"/>
      <c r="C122" s="30" t="s">
        <v>139</v>
      </c>
      <c r="D122" s="31">
        <v>190.0</v>
      </c>
      <c r="E122" s="32">
        <v>97.0</v>
      </c>
      <c r="F122" s="5">
        <v>102.0</v>
      </c>
      <c r="G122" s="6">
        <v>179.0</v>
      </c>
      <c r="H122" s="141">
        <f t="shared" si="2"/>
        <v>0.6370106762</v>
      </c>
      <c r="I122" s="128">
        <f t="shared" si="3"/>
        <v>0.3379790941</v>
      </c>
      <c r="J122" s="40">
        <f t="shared" si="4"/>
        <v>0.4878038902</v>
      </c>
      <c r="K122" s="130">
        <f t="shared" si="5"/>
        <v>0.2975942732</v>
      </c>
      <c r="L122" s="131">
        <f t="shared" si="6"/>
        <v>0.9560446648</v>
      </c>
      <c r="M122" s="131">
        <f t="shared" si="7"/>
        <v>0.2932210751</v>
      </c>
      <c r="N122" s="132">
        <f t="shared" si="8"/>
        <v>0.509908065</v>
      </c>
      <c r="O122" s="133">
        <f t="shared" si="9"/>
        <v>0.509908065</v>
      </c>
      <c r="P122" s="134">
        <f t="shared" si="10"/>
        <v>1.021352313</v>
      </c>
      <c r="Q122" s="142">
        <f t="shared" si="11"/>
        <v>0.509908065</v>
      </c>
      <c r="R122" s="142">
        <f t="shared" si="12"/>
        <v>0.572788054</v>
      </c>
      <c r="S122" s="143">
        <f t="shared" si="13"/>
        <v>289.6277809</v>
      </c>
      <c r="T122" s="143">
        <f t="shared" si="14"/>
        <v>325.3436147</v>
      </c>
      <c r="U122" s="137">
        <f t="shared" si="15"/>
        <v>276</v>
      </c>
      <c r="V122" s="138"/>
      <c r="W122" s="138"/>
      <c r="X122" s="138"/>
      <c r="Y122" s="138"/>
    </row>
    <row r="123" ht="12.75" customHeight="1">
      <c r="A123" s="27"/>
      <c r="B123" s="27"/>
      <c r="C123" s="30" t="s">
        <v>140</v>
      </c>
      <c r="D123" s="31">
        <v>295.0</v>
      </c>
      <c r="E123" s="32">
        <v>140.0</v>
      </c>
      <c r="F123" s="5">
        <v>171.0</v>
      </c>
      <c r="G123" s="6">
        <v>198.0</v>
      </c>
      <c r="H123" s="141">
        <f t="shared" si="2"/>
        <v>0.5365853659</v>
      </c>
      <c r="I123" s="128">
        <f t="shared" si="3"/>
        <v>0.3218390805</v>
      </c>
      <c r="J123" s="40">
        <f t="shared" si="4"/>
        <v>0.5402658196</v>
      </c>
      <c r="K123" s="130">
        <f t="shared" si="5"/>
        <v>0.2451323438</v>
      </c>
      <c r="L123" s="131">
        <f t="shared" si="6"/>
        <v>0.9701052157</v>
      </c>
      <c r="M123" s="131">
        <f t="shared" si="7"/>
        <v>0.2426847143</v>
      </c>
      <c r="N123" s="132">
        <f t="shared" si="8"/>
        <v>0.4424388368</v>
      </c>
      <c r="O123" s="133">
        <f t="shared" si="9"/>
        <v>0.4424388368</v>
      </c>
      <c r="P123" s="134">
        <f t="shared" si="10"/>
        <v>1.178861789</v>
      </c>
      <c r="Q123" s="142">
        <f t="shared" si="11"/>
        <v>0.4424388368</v>
      </c>
      <c r="R123" s="142">
        <f t="shared" si="12"/>
        <v>0.4856478781</v>
      </c>
      <c r="S123" s="143">
        <f t="shared" si="13"/>
        <v>355.7208248</v>
      </c>
      <c r="T123" s="143">
        <f t="shared" si="14"/>
        <v>390.460894</v>
      </c>
      <c r="U123" s="137">
        <f t="shared" si="15"/>
        <v>338</v>
      </c>
      <c r="V123" s="138"/>
      <c r="W123" s="138"/>
      <c r="X123" s="138"/>
      <c r="Y123" s="138"/>
    </row>
    <row r="124" ht="12.75" customHeight="1">
      <c r="A124" s="27"/>
      <c r="B124" s="27"/>
      <c r="C124" s="30" t="s">
        <v>141</v>
      </c>
      <c r="D124" s="31">
        <v>236.0</v>
      </c>
      <c r="E124" s="32">
        <v>97.0</v>
      </c>
      <c r="F124" s="5">
        <v>49.0</v>
      </c>
      <c r="G124" s="6">
        <v>95.0</v>
      </c>
      <c r="H124" s="141">
        <f t="shared" si="2"/>
        <v>0.6597222222</v>
      </c>
      <c r="I124" s="128">
        <f t="shared" si="3"/>
        <v>0.2912912913</v>
      </c>
      <c r="J124" s="40">
        <f t="shared" si="4"/>
        <v>0.4157932375</v>
      </c>
      <c r="K124" s="130">
        <f t="shared" si="5"/>
        <v>0.3696049259</v>
      </c>
      <c r="L124" s="131">
        <f t="shared" si="6"/>
        <v>0.9324701377</v>
      </c>
      <c r="M124" s="131">
        <f t="shared" si="7"/>
        <v>0.3612470654</v>
      </c>
      <c r="N124" s="132">
        <f t="shared" si="8"/>
        <v>0.5099431473</v>
      </c>
      <c r="O124" s="133">
        <f t="shared" si="9"/>
        <v>0.5099431473</v>
      </c>
      <c r="P124" s="134">
        <f t="shared" si="10"/>
        <v>2.3125</v>
      </c>
      <c r="Q124" s="142">
        <f t="shared" si="11"/>
        <v>0.5099431473</v>
      </c>
      <c r="R124" s="142">
        <f t="shared" si="12"/>
        <v>0.5551594718</v>
      </c>
      <c r="S124" s="143">
        <f t="shared" si="13"/>
        <v>243.2428812</v>
      </c>
      <c r="T124" s="143">
        <f t="shared" si="14"/>
        <v>264.811068</v>
      </c>
      <c r="U124" s="137">
        <f t="shared" si="15"/>
        <v>192</v>
      </c>
      <c r="V124" s="138"/>
      <c r="W124" s="138"/>
      <c r="X124" s="138"/>
      <c r="Y124" s="138"/>
    </row>
    <row r="125" ht="12.75" customHeight="1">
      <c r="A125" s="27"/>
      <c r="B125" s="27"/>
      <c r="C125" s="30" t="s">
        <v>142</v>
      </c>
      <c r="D125" s="31">
        <v>440.0</v>
      </c>
      <c r="E125" s="32">
        <v>187.0</v>
      </c>
      <c r="F125" s="5">
        <v>252.0</v>
      </c>
      <c r="G125" s="6">
        <v>241.0</v>
      </c>
      <c r="H125" s="141">
        <f t="shared" si="2"/>
        <v>0.4888438134</v>
      </c>
      <c r="I125" s="128">
        <f t="shared" si="3"/>
        <v>0.298245614</v>
      </c>
      <c r="J125" s="40">
        <f t="shared" si="4"/>
        <v>0.5478158782</v>
      </c>
      <c r="K125" s="130">
        <f t="shared" si="5"/>
        <v>0.2375822852</v>
      </c>
      <c r="L125" s="131">
        <f t="shared" si="6"/>
        <v>0.9719098325</v>
      </c>
      <c r="M125" s="131">
        <f t="shared" si="7"/>
        <v>0.2353535158</v>
      </c>
      <c r="N125" s="132">
        <f t="shared" si="8"/>
        <v>0.404918955</v>
      </c>
      <c r="O125" s="133">
        <f t="shared" si="9"/>
        <v>0.404918955</v>
      </c>
      <c r="P125" s="134">
        <f t="shared" si="10"/>
        <v>1.271805274</v>
      </c>
      <c r="Q125" s="142">
        <f t="shared" si="11"/>
        <v>0.404918955</v>
      </c>
      <c r="R125" s="142">
        <f t="shared" si="12"/>
        <v>0.4418608793</v>
      </c>
      <c r="S125" s="143">
        <f t="shared" si="13"/>
        <v>453.5092296</v>
      </c>
      <c r="T125" s="143">
        <f t="shared" si="14"/>
        <v>494.8841848</v>
      </c>
      <c r="U125" s="137">
        <f t="shared" si="15"/>
        <v>428</v>
      </c>
      <c r="V125" s="138"/>
      <c r="W125" s="138"/>
      <c r="X125" s="138"/>
      <c r="Y125" s="138"/>
    </row>
    <row r="126" ht="12.75" customHeight="1">
      <c r="A126" s="27"/>
      <c r="B126" s="27"/>
      <c r="C126" s="30" t="s">
        <v>143</v>
      </c>
      <c r="D126" s="31">
        <v>337.0</v>
      </c>
      <c r="E126" s="32">
        <v>175.0</v>
      </c>
      <c r="F126" s="5">
        <v>152.0</v>
      </c>
      <c r="G126" s="6">
        <v>230.0</v>
      </c>
      <c r="H126" s="141">
        <f t="shared" si="2"/>
        <v>0.6020942408</v>
      </c>
      <c r="I126" s="128">
        <f t="shared" si="3"/>
        <v>0.341796875</v>
      </c>
      <c r="J126" s="40">
        <f t="shared" si="4"/>
        <v>0.5163157257</v>
      </c>
      <c r="K126" s="130">
        <f t="shared" si="5"/>
        <v>0.2690824377</v>
      </c>
      <c r="L126" s="131">
        <f t="shared" si="6"/>
        <v>0.9640152333</v>
      </c>
      <c r="M126" s="131">
        <f t="shared" si="7"/>
        <v>0.2658470047</v>
      </c>
      <c r="N126" s="132">
        <f t="shared" si="8"/>
        <v>0.4895623447</v>
      </c>
      <c r="O126" s="133">
        <f t="shared" si="9"/>
        <v>0.4895623447</v>
      </c>
      <c r="P126" s="134">
        <f t="shared" si="10"/>
        <v>1.340314136</v>
      </c>
      <c r="Q126" s="142">
        <f t="shared" si="11"/>
        <v>0.4895623447</v>
      </c>
      <c r="R126" s="142">
        <f t="shared" si="12"/>
        <v>0.5376464435</v>
      </c>
      <c r="S126" s="143">
        <f t="shared" si="13"/>
        <v>437.6687361</v>
      </c>
      <c r="T126" s="143">
        <f t="shared" si="14"/>
        <v>480.6559205</v>
      </c>
      <c r="U126" s="137">
        <f t="shared" si="15"/>
        <v>405</v>
      </c>
      <c r="V126" s="138"/>
      <c r="W126" s="138"/>
      <c r="X126" s="138"/>
      <c r="Y126" s="138"/>
    </row>
    <row r="127" ht="12.75" customHeight="1">
      <c r="A127" s="27"/>
      <c r="B127" s="27"/>
      <c r="C127" s="30" t="s">
        <v>144</v>
      </c>
      <c r="D127" s="31">
        <v>196.0</v>
      </c>
      <c r="E127" s="32">
        <v>79.0</v>
      </c>
      <c r="F127" s="5">
        <v>107.0</v>
      </c>
      <c r="G127" s="6">
        <v>111.0</v>
      </c>
      <c r="H127" s="141">
        <f t="shared" si="2"/>
        <v>0.5091743119</v>
      </c>
      <c r="I127" s="128">
        <f t="shared" si="3"/>
        <v>0.2872727273</v>
      </c>
      <c r="J127" s="40">
        <f t="shared" si="4"/>
        <v>0.5136748226</v>
      </c>
      <c r="K127" s="130">
        <f t="shared" si="5"/>
        <v>0.2717233408</v>
      </c>
      <c r="L127" s="131">
        <f t="shared" si="6"/>
        <v>0.9633097963</v>
      </c>
      <c r="M127" s="131">
        <f t="shared" si="7"/>
        <v>0.2683919455</v>
      </c>
      <c r="N127" s="132">
        <f t="shared" si="8"/>
        <v>0.4133909165</v>
      </c>
      <c r="O127" s="133">
        <f t="shared" si="9"/>
        <v>0.4133909165</v>
      </c>
      <c r="P127" s="134">
        <f t="shared" si="10"/>
        <v>1.26146789</v>
      </c>
      <c r="Q127" s="142">
        <f t="shared" si="11"/>
        <v>0.4133909165</v>
      </c>
      <c r="R127" s="142">
        <f t="shared" si="12"/>
        <v>0.4557454403</v>
      </c>
      <c r="S127" s="143">
        <f t="shared" si="13"/>
        <v>203.8017219</v>
      </c>
      <c r="T127" s="143">
        <f t="shared" si="14"/>
        <v>224.682502</v>
      </c>
      <c r="U127" s="137">
        <f t="shared" si="15"/>
        <v>190</v>
      </c>
      <c r="V127" s="138"/>
      <c r="W127" s="138"/>
      <c r="X127" s="138"/>
      <c r="Y127" s="138"/>
    </row>
    <row r="128" ht="12.75" customHeight="1">
      <c r="A128" s="27"/>
      <c r="B128" s="27"/>
      <c r="C128" s="30" t="s">
        <v>145</v>
      </c>
      <c r="D128" s="31">
        <v>71.0</v>
      </c>
      <c r="E128" s="32">
        <v>41.0</v>
      </c>
      <c r="F128" s="5">
        <v>30.0</v>
      </c>
      <c r="G128" s="6">
        <v>47.0</v>
      </c>
      <c r="H128" s="141">
        <f t="shared" si="2"/>
        <v>0.6103896104</v>
      </c>
      <c r="I128" s="128">
        <f t="shared" si="3"/>
        <v>0.3660714286</v>
      </c>
      <c r="J128" s="40">
        <f t="shared" si="4"/>
        <v>0.5402239204</v>
      </c>
      <c r="K128" s="130">
        <f t="shared" si="5"/>
        <v>0.245174243</v>
      </c>
      <c r="L128" s="131">
        <f t="shared" si="6"/>
        <v>0.9700950465</v>
      </c>
      <c r="M128" s="131">
        <f t="shared" si="7"/>
        <v>0.2427253608</v>
      </c>
      <c r="N128" s="132">
        <f t="shared" si="8"/>
        <v>0.5032811179</v>
      </c>
      <c r="O128" s="133">
        <f t="shared" si="9"/>
        <v>0.5032811179</v>
      </c>
      <c r="P128" s="134">
        <f t="shared" si="10"/>
        <v>1.454545455</v>
      </c>
      <c r="Q128" s="142">
        <f t="shared" si="11"/>
        <v>0.5032811179</v>
      </c>
      <c r="R128" s="142">
        <f t="shared" si="12"/>
        <v>0.5469179111</v>
      </c>
      <c r="S128" s="143">
        <f t="shared" si="13"/>
        <v>95.12013128</v>
      </c>
      <c r="T128" s="143">
        <f t="shared" si="14"/>
        <v>103.3674852</v>
      </c>
      <c r="U128" s="137">
        <f t="shared" si="15"/>
        <v>88</v>
      </c>
      <c r="V128" s="138"/>
      <c r="W128" s="138"/>
      <c r="X128" s="138"/>
      <c r="Y128" s="138"/>
    </row>
    <row r="129" ht="12.75" customHeight="1">
      <c r="A129" s="28"/>
      <c r="B129" s="28"/>
      <c r="C129" s="30" t="s">
        <v>146</v>
      </c>
      <c r="D129" s="31">
        <v>428.0</v>
      </c>
      <c r="E129" s="32">
        <v>99.0</v>
      </c>
      <c r="F129" s="5">
        <v>278.0</v>
      </c>
      <c r="G129" s="6">
        <v>135.0</v>
      </c>
      <c r="H129" s="141">
        <f t="shared" si="2"/>
        <v>0.3268765133</v>
      </c>
      <c r="I129" s="128">
        <f t="shared" si="3"/>
        <v>0.1878557875</v>
      </c>
      <c r="J129" s="40">
        <f t="shared" si="4"/>
        <v>0.5216084598</v>
      </c>
      <c r="K129" s="130">
        <f t="shared" si="5"/>
        <v>0.2637897036</v>
      </c>
      <c r="L129" s="131">
        <f t="shared" si="6"/>
        <v>0.9654087818</v>
      </c>
      <c r="M129" s="131">
        <f t="shared" si="7"/>
        <v>0.2607410286</v>
      </c>
      <c r="N129" s="132">
        <f t="shared" si="8"/>
        <v>0.2665877453</v>
      </c>
      <c r="O129" s="133">
        <f t="shared" si="9"/>
        <v>0.2665877453</v>
      </c>
      <c r="P129" s="134">
        <f t="shared" si="10"/>
        <v>1.276029056</v>
      </c>
      <c r="Q129" s="142">
        <f t="shared" si="11"/>
        <v>0.2665877453</v>
      </c>
      <c r="R129" s="142">
        <f t="shared" si="12"/>
        <v>0.293076321</v>
      </c>
      <c r="S129" s="143">
        <f t="shared" si="13"/>
        <v>250.5924805</v>
      </c>
      <c r="T129" s="143">
        <f t="shared" si="14"/>
        <v>275.4917418</v>
      </c>
      <c r="U129" s="137">
        <f t="shared" si="15"/>
        <v>234</v>
      </c>
      <c r="V129" s="138"/>
      <c r="W129" s="138"/>
      <c r="X129" s="138"/>
      <c r="Y129" s="138"/>
    </row>
    <row r="130" ht="12.75" customHeight="1">
      <c r="A130" s="27"/>
      <c r="B130" s="27"/>
      <c r="C130" s="30" t="s">
        <v>147</v>
      </c>
      <c r="D130" s="31">
        <v>281.0</v>
      </c>
      <c r="E130" s="32">
        <v>54.0</v>
      </c>
      <c r="F130" s="5">
        <v>114.0</v>
      </c>
      <c r="G130" s="6">
        <v>110.0</v>
      </c>
      <c r="H130" s="141">
        <f t="shared" si="2"/>
        <v>0.4910714286</v>
      </c>
      <c r="I130" s="128">
        <f t="shared" si="3"/>
        <v>0.1611940299</v>
      </c>
      <c r="J130" s="40">
        <f t="shared" si="4"/>
        <v>0.3171682927</v>
      </c>
      <c r="K130" s="130">
        <f t="shared" si="5"/>
        <v>0.4682298707</v>
      </c>
      <c r="L130" s="131">
        <f t="shared" si="6"/>
        <v>0.8923685583</v>
      </c>
      <c r="M130" s="131">
        <f t="shared" si="7"/>
        <v>0.4513073855</v>
      </c>
      <c r="N130" s="132">
        <f t="shared" si="8"/>
        <v>0.3654686465</v>
      </c>
      <c r="O130" s="133">
        <f t="shared" si="9"/>
        <v>0.3654686465</v>
      </c>
      <c r="P130" s="134">
        <f t="shared" si="10"/>
        <v>1.495535714</v>
      </c>
      <c r="Q130" s="142">
        <f t="shared" si="11"/>
        <v>0.3654686465</v>
      </c>
      <c r="R130" s="142">
        <f t="shared" si="12"/>
        <v>0.4157996361</v>
      </c>
      <c r="S130" s="143">
        <f t="shared" si="13"/>
        <v>204.2969734</v>
      </c>
      <c r="T130" s="143">
        <f t="shared" si="14"/>
        <v>232.4319966</v>
      </c>
      <c r="U130" s="137">
        <f t="shared" si="15"/>
        <v>164</v>
      </c>
      <c r="V130" s="138"/>
      <c r="W130" s="138"/>
      <c r="X130" s="138"/>
      <c r="Y130" s="138"/>
    </row>
    <row r="131" ht="12.75" customHeight="1">
      <c r="A131" s="29"/>
      <c r="B131" s="29"/>
      <c r="C131" s="30" t="s">
        <v>148</v>
      </c>
      <c r="D131" s="31">
        <v>253.0</v>
      </c>
      <c r="E131" s="32">
        <v>132.0</v>
      </c>
      <c r="F131" s="5">
        <v>92.0</v>
      </c>
      <c r="G131" s="6">
        <v>109.0</v>
      </c>
      <c r="H131" s="141">
        <f t="shared" si="2"/>
        <v>0.5422885572</v>
      </c>
      <c r="I131" s="128">
        <f t="shared" si="3"/>
        <v>0.3428571429</v>
      </c>
      <c r="J131" s="40">
        <f t="shared" si="4"/>
        <v>0.5637894989</v>
      </c>
      <c r="K131" s="130">
        <f t="shared" si="5"/>
        <v>0.2216086645</v>
      </c>
      <c r="L131" s="131">
        <f t="shared" si="6"/>
        <v>0.9755451285</v>
      </c>
      <c r="M131" s="131">
        <f t="shared" si="7"/>
        <v>0.2197992316</v>
      </c>
      <c r="N131" s="132">
        <f t="shared" si="8"/>
        <v>0.4536672237</v>
      </c>
      <c r="O131" s="133">
        <f t="shared" si="9"/>
        <v>0.4536672237</v>
      </c>
      <c r="P131" s="134">
        <f t="shared" si="10"/>
        <v>1.915422886</v>
      </c>
      <c r="Q131" s="142">
        <f t="shared" si="11"/>
        <v>0.4536672237</v>
      </c>
      <c r="R131" s="142">
        <f t="shared" si="12"/>
        <v>0.4840646435</v>
      </c>
      <c r="S131" s="143">
        <f t="shared" si="13"/>
        <v>265.8489931</v>
      </c>
      <c r="T131" s="143">
        <f t="shared" si="14"/>
        <v>283.6618811</v>
      </c>
      <c r="U131" s="137">
        <f t="shared" si="15"/>
        <v>241</v>
      </c>
      <c r="V131" s="138"/>
      <c r="W131" s="138"/>
      <c r="X131" s="138"/>
      <c r="Y131" s="138"/>
    </row>
    <row r="132" ht="12.75" customHeight="1">
      <c r="A132" s="29"/>
      <c r="B132" s="29"/>
      <c r="C132" s="30" t="s">
        <v>149</v>
      </c>
      <c r="D132" s="31">
        <v>484.0</v>
      </c>
      <c r="E132" s="32">
        <v>112.0</v>
      </c>
      <c r="F132" s="5">
        <v>236.0</v>
      </c>
      <c r="G132" s="6">
        <v>147.0</v>
      </c>
      <c r="H132" s="141">
        <f t="shared" si="2"/>
        <v>0.3838120104</v>
      </c>
      <c r="I132" s="128">
        <f t="shared" si="3"/>
        <v>0.1879194631</v>
      </c>
      <c r="J132" s="40">
        <f t="shared" si="4"/>
        <v>0.4553037718</v>
      </c>
      <c r="K132" s="130">
        <f t="shared" si="5"/>
        <v>0.3300943916</v>
      </c>
      <c r="L132" s="131">
        <f t="shared" si="6"/>
        <v>0.9460117524</v>
      </c>
      <c r="M132" s="131">
        <f t="shared" si="7"/>
        <v>0.3241323254</v>
      </c>
      <c r="N132" s="132">
        <f t="shared" si="8"/>
        <v>0.3021799</v>
      </c>
      <c r="O132" s="133">
        <f t="shared" si="9"/>
        <v>0.3021799</v>
      </c>
      <c r="P132" s="134">
        <f t="shared" si="10"/>
        <v>1.55613577</v>
      </c>
      <c r="Q132" s="142">
        <f t="shared" si="11"/>
        <v>0.3021799</v>
      </c>
      <c r="R132" s="142">
        <f t="shared" si="12"/>
        <v>0.334115649</v>
      </c>
      <c r="S132" s="143">
        <f t="shared" si="13"/>
        <v>295.8341221</v>
      </c>
      <c r="T132" s="143">
        <f t="shared" si="14"/>
        <v>327.0992204</v>
      </c>
      <c r="U132" s="137">
        <f t="shared" si="15"/>
        <v>259</v>
      </c>
      <c r="V132" s="138"/>
      <c r="W132" s="138"/>
      <c r="X132" s="138"/>
      <c r="Y132" s="138"/>
    </row>
    <row r="133" ht="12.75" customHeight="1">
      <c r="A133" s="28"/>
      <c r="B133" s="28"/>
      <c r="C133" s="30" t="s">
        <v>150</v>
      </c>
      <c r="D133" s="31">
        <v>108.0</v>
      </c>
      <c r="E133" s="32">
        <v>39.0</v>
      </c>
      <c r="F133" s="5">
        <v>48.0</v>
      </c>
      <c r="G133" s="6">
        <v>40.0</v>
      </c>
      <c r="H133" s="141">
        <f t="shared" si="2"/>
        <v>0.4545454545</v>
      </c>
      <c r="I133" s="128">
        <f t="shared" si="3"/>
        <v>0.2653061224</v>
      </c>
      <c r="J133" s="40">
        <f t="shared" si="4"/>
        <v>0.5283281911</v>
      </c>
      <c r="K133" s="130">
        <f t="shared" si="5"/>
        <v>0.2570699723</v>
      </c>
      <c r="L133" s="131">
        <f t="shared" si="6"/>
        <v>0.9671390819</v>
      </c>
      <c r="M133" s="131">
        <f t="shared" si="7"/>
        <v>0.254247903</v>
      </c>
      <c r="N133" s="132">
        <f t="shared" si="8"/>
        <v>0.3721551483</v>
      </c>
      <c r="O133" s="133">
        <f t="shared" si="9"/>
        <v>0.3721551483</v>
      </c>
      <c r="P133" s="134">
        <f t="shared" si="10"/>
        <v>1.670454545</v>
      </c>
      <c r="Q133" s="142">
        <f t="shared" si="11"/>
        <v>0.3721551483</v>
      </c>
      <c r="R133" s="142">
        <f t="shared" si="12"/>
        <v>0.4030076885</v>
      </c>
      <c r="S133" s="143">
        <f t="shared" si="13"/>
        <v>87.45645986</v>
      </c>
      <c r="T133" s="143">
        <f t="shared" si="14"/>
        <v>94.7068068</v>
      </c>
      <c r="U133" s="137">
        <f t="shared" si="15"/>
        <v>79</v>
      </c>
      <c r="V133" s="138"/>
      <c r="W133" s="138"/>
      <c r="X133" s="138"/>
      <c r="Y133" s="138"/>
    </row>
    <row r="134" ht="12.75" customHeight="1">
      <c r="A134" s="27"/>
      <c r="B134" s="27"/>
      <c r="C134" s="30" t="s">
        <v>151</v>
      </c>
      <c r="D134" s="31">
        <v>248.0</v>
      </c>
      <c r="E134" s="32">
        <v>67.0</v>
      </c>
      <c r="F134" s="5">
        <v>93.0</v>
      </c>
      <c r="G134" s="6">
        <v>88.0</v>
      </c>
      <c r="H134" s="141">
        <f t="shared" si="2"/>
        <v>0.4861878453</v>
      </c>
      <c r="I134" s="128">
        <f t="shared" si="3"/>
        <v>0.2126984127</v>
      </c>
      <c r="J134" s="40">
        <f t="shared" si="4"/>
        <v>0.4123953018</v>
      </c>
      <c r="K134" s="130">
        <f t="shared" si="5"/>
        <v>0.3730028616</v>
      </c>
      <c r="L134" s="131">
        <f t="shared" si="6"/>
        <v>0.9312372627</v>
      </c>
      <c r="M134" s="131">
        <f t="shared" si="7"/>
        <v>0.3644134474</v>
      </c>
      <c r="N134" s="132">
        <f t="shared" si="8"/>
        <v>0.3752460764</v>
      </c>
      <c r="O134" s="133">
        <f t="shared" si="9"/>
        <v>0.3752460764</v>
      </c>
      <c r="P134" s="134">
        <f t="shared" si="10"/>
        <v>1.740331492</v>
      </c>
      <c r="Q134" s="142">
        <f t="shared" si="11"/>
        <v>0.3752460764</v>
      </c>
      <c r="R134" s="142">
        <f t="shared" si="12"/>
        <v>0.4157308751</v>
      </c>
      <c r="S134" s="143">
        <f t="shared" si="13"/>
        <v>186.1220539</v>
      </c>
      <c r="T134" s="143">
        <f t="shared" si="14"/>
        <v>206.2025141</v>
      </c>
      <c r="U134" s="137">
        <f t="shared" si="15"/>
        <v>155</v>
      </c>
      <c r="V134" s="138"/>
      <c r="W134" s="138"/>
      <c r="X134" s="138"/>
      <c r="Y134" s="138"/>
    </row>
    <row r="135" ht="12.75" customHeight="1">
      <c r="A135" s="27"/>
      <c r="B135" s="27"/>
      <c r="C135" s="30" t="s">
        <v>152</v>
      </c>
      <c r="D135" s="31">
        <v>258.0</v>
      </c>
      <c r="E135" s="32">
        <v>45.0</v>
      </c>
      <c r="F135" s="5">
        <v>129.0</v>
      </c>
      <c r="G135" s="6">
        <v>67.0</v>
      </c>
      <c r="H135" s="141">
        <f t="shared" si="2"/>
        <v>0.3418367347</v>
      </c>
      <c r="I135" s="128">
        <f t="shared" si="3"/>
        <v>0.1485148515</v>
      </c>
      <c r="J135" s="40">
        <f t="shared" si="4"/>
        <v>0.4098571302</v>
      </c>
      <c r="K135" s="130">
        <f t="shared" si="5"/>
        <v>0.3755410332</v>
      </c>
      <c r="L135" s="131">
        <f t="shared" si="6"/>
        <v>0.9303093201</v>
      </c>
      <c r="M135" s="131">
        <f t="shared" si="7"/>
        <v>0.366775911</v>
      </c>
      <c r="N135" s="132">
        <f t="shared" si="8"/>
        <v>0.2635422303</v>
      </c>
      <c r="O135" s="133">
        <f t="shared" si="9"/>
        <v>0.2635422303</v>
      </c>
      <c r="P135" s="134">
        <f t="shared" si="10"/>
        <v>1.545918367</v>
      </c>
      <c r="Q135" s="142">
        <f t="shared" si="11"/>
        <v>0.2635422303</v>
      </c>
      <c r="R135" s="142">
        <f t="shared" si="12"/>
        <v>0.2942951819</v>
      </c>
      <c r="S135" s="143">
        <f t="shared" si="13"/>
        <v>131.5075729</v>
      </c>
      <c r="T135" s="143">
        <f t="shared" si="14"/>
        <v>146.8532958</v>
      </c>
      <c r="U135" s="137">
        <f t="shared" si="15"/>
        <v>112</v>
      </c>
      <c r="V135" s="138"/>
      <c r="W135" s="138"/>
      <c r="X135" s="138"/>
      <c r="Y135" s="138"/>
    </row>
    <row r="136" ht="12.75" customHeight="1">
      <c r="A136" s="27"/>
      <c r="B136" s="27"/>
      <c r="C136" s="30" t="s">
        <v>153</v>
      </c>
      <c r="D136" s="31">
        <v>256.0</v>
      </c>
      <c r="E136" s="32">
        <v>44.0</v>
      </c>
      <c r="F136" s="5">
        <v>174.0</v>
      </c>
      <c r="G136" s="6">
        <v>72.0</v>
      </c>
      <c r="H136" s="141">
        <f t="shared" si="2"/>
        <v>0.2926829268</v>
      </c>
      <c r="I136" s="128">
        <f t="shared" si="3"/>
        <v>0.1466666667</v>
      </c>
      <c r="J136" s="40">
        <f t="shared" si="4"/>
        <v>0.4645361028</v>
      </c>
      <c r="K136" s="130">
        <f t="shared" si="5"/>
        <v>0.3208620606</v>
      </c>
      <c r="L136" s="131">
        <f t="shared" si="6"/>
        <v>0.94896389</v>
      </c>
      <c r="M136" s="131">
        <f t="shared" si="7"/>
        <v>0.3153847421</v>
      </c>
      <c r="N136" s="132">
        <f t="shared" si="8"/>
        <v>0.2314890999</v>
      </c>
      <c r="O136" s="133">
        <f t="shared" si="9"/>
        <v>0.2314890999</v>
      </c>
      <c r="P136" s="134">
        <f t="shared" si="10"/>
        <v>1.219512195</v>
      </c>
      <c r="Q136" s="142">
        <f t="shared" si="11"/>
        <v>0.2314890999</v>
      </c>
      <c r="R136" s="142">
        <f t="shared" si="12"/>
        <v>0.259059945</v>
      </c>
      <c r="S136" s="143">
        <f t="shared" si="13"/>
        <v>126.3930486</v>
      </c>
      <c r="T136" s="143">
        <f t="shared" si="14"/>
        <v>141.44673</v>
      </c>
      <c r="U136" s="137">
        <f t="shared" si="15"/>
        <v>116</v>
      </c>
      <c r="V136" s="138"/>
      <c r="W136" s="138"/>
      <c r="X136" s="138"/>
      <c r="Y136" s="138"/>
    </row>
    <row r="137" ht="12.75" customHeight="1">
      <c r="A137" s="28"/>
      <c r="B137" s="28"/>
      <c r="C137" s="30" t="s">
        <v>154</v>
      </c>
      <c r="D137" s="31">
        <v>305.0</v>
      </c>
      <c r="E137" s="32">
        <v>89.0</v>
      </c>
      <c r="F137" s="5">
        <v>159.0</v>
      </c>
      <c r="G137" s="6">
        <v>164.0</v>
      </c>
      <c r="H137" s="141">
        <f t="shared" si="2"/>
        <v>0.5077399381</v>
      </c>
      <c r="I137" s="128">
        <f t="shared" si="3"/>
        <v>0.2258883249</v>
      </c>
      <c r="J137" s="40">
        <f t="shared" si="4"/>
        <v>0.4185961718</v>
      </c>
      <c r="K137" s="130">
        <f t="shared" si="5"/>
        <v>0.3668019916</v>
      </c>
      <c r="L137" s="131">
        <f t="shared" si="6"/>
        <v>0.9334790252</v>
      </c>
      <c r="M137" s="131">
        <f t="shared" si="7"/>
        <v>0.3586319972</v>
      </c>
      <c r="N137" s="132">
        <f t="shared" si="8"/>
        <v>0.3929538014</v>
      </c>
      <c r="O137" s="133">
        <f t="shared" si="9"/>
        <v>0.3929538014</v>
      </c>
      <c r="P137" s="134">
        <f t="shared" si="10"/>
        <v>1.219814241</v>
      </c>
      <c r="Q137" s="142">
        <f t="shared" si="11"/>
        <v>0.3929538014</v>
      </c>
      <c r="R137" s="142">
        <f t="shared" si="12"/>
        <v>0.4446635952</v>
      </c>
      <c r="S137" s="143">
        <f t="shared" si="13"/>
        <v>281.7478756</v>
      </c>
      <c r="T137" s="143">
        <f t="shared" si="14"/>
        <v>318.8237977</v>
      </c>
      <c r="U137" s="137">
        <f t="shared" si="15"/>
        <v>253</v>
      </c>
      <c r="V137" s="138"/>
      <c r="W137" s="138"/>
      <c r="X137" s="138"/>
      <c r="Y137" s="138"/>
    </row>
    <row r="138" ht="12.75" customHeight="1">
      <c r="A138" s="27"/>
      <c r="B138" s="27"/>
      <c r="C138" s="30" t="s">
        <v>155</v>
      </c>
      <c r="D138" s="31">
        <v>160.0</v>
      </c>
      <c r="E138" s="32">
        <v>51.0</v>
      </c>
      <c r="F138" s="5">
        <v>113.0</v>
      </c>
      <c r="G138" s="6">
        <v>84.0</v>
      </c>
      <c r="H138" s="141">
        <f t="shared" si="2"/>
        <v>0.4263959391</v>
      </c>
      <c r="I138" s="128">
        <f t="shared" si="3"/>
        <v>0.2417061611</v>
      </c>
      <c r="J138" s="40">
        <f t="shared" si="4"/>
        <v>0.5156941993</v>
      </c>
      <c r="K138" s="130">
        <f t="shared" si="5"/>
        <v>0.2697039641</v>
      </c>
      <c r="L138" s="131">
        <f t="shared" si="6"/>
        <v>0.9638498162</v>
      </c>
      <c r="M138" s="131">
        <f t="shared" si="7"/>
        <v>0.2664461143</v>
      </c>
      <c r="N138" s="132">
        <f t="shared" si="8"/>
        <v>0.3465799801</v>
      </c>
      <c r="O138" s="133">
        <f t="shared" si="9"/>
        <v>0.3465799801</v>
      </c>
      <c r="P138" s="134">
        <f t="shared" si="10"/>
        <v>1.07106599</v>
      </c>
      <c r="Q138" s="142">
        <f t="shared" si="11"/>
        <v>0.3465799801</v>
      </c>
      <c r="R138" s="142">
        <f t="shared" si="12"/>
        <v>0.3851185681</v>
      </c>
      <c r="S138" s="143">
        <f t="shared" si="13"/>
        <v>141.4046319</v>
      </c>
      <c r="T138" s="143">
        <f t="shared" si="14"/>
        <v>157.1283758</v>
      </c>
      <c r="U138" s="137">
        <f t="shared" si="15"/>
        <v>135</v>
      </c>
      <c r="V138" s="138"/>
      <c r="W138" s="138"/>
      <c r="X138" s="138"/>
      <c r="Y138" s="138"/>
    </row>
    <row r="139" ht="12.75" customHeight="1">
      <c r="A139" s="28"/>
      <c r="B139" s="28"/>
      <c r="C139" s="30" t="s">
        <v>156</v>
      </c>
      <c r="D139" s="31">
        <v>252.0</v>
      </c>
      <c r="E139" s="32">
        <v>102.0</v>
      </c>
      <c r="F139" s="5">
        <v>126.0</v>
      </c>
      <c r="G139" s="6">
        <v>153.0</v>
      </c>
      <c r="H139" s="141">
        <f t="shared" si="2"/>
        <v>0.5483870968</v>
      </c>
      <c r="I139" s="128">
        <f t="shared" si="3"/>
        <v>0.2881355932</v>
      </c>
      <c r="J139" s="40">
        <f t="shared" si="4"/>
        <v>0.4837791171</v>
      </c>
      <c r="K139" s="130">
        <f t="shared" si="5"/>
        <v>0.3016190463</v>
      </c>
      <c r="L139" s="131">
        <f t="shared" si="6"/>
        <v>0.9548567763</v>
      </c>
      <c r="M139" s="131">
        <f t="shared" si="7"/>
        <v>0.2970665526</v>
      </c>
      <c r="N139" s="132">
        <f t="shared" si="8"/>
        <v>0.438035688</v>
      </c>
      <c r="O139" s="133">
        <f t="shared" si="9"/>
        <v>0.438035688</v>
      </c>
      <c r="P139" s="134">
        <f t="shared" si="10"/>
        <v>1.268817204</v>
      </c>
      <c r="Q139" s="142">
        <f t="shared" si="11"/>
        <v>0.438035688</v>
      </c>
      <c r="R139" s="142">
        <f t="shared" si="12"/>
        <v>0.4866739867</v>
      </c>
      <c r="S139" s="143">
        <f t="shared" si="13"/>
        <v>277.2765905</v>
      </c>
      <c r="T139" s="143">
        <f t="shared" si="14"/>
        <v>308.0646336</v>
      </c>
      <c r="U139" s="137">
        <f t="shared" si="15"/>
        <v>255</v>
      </c>
      <c r="V139" s="138"/>
      <c r="W139" s="138"/>
      <c r="X139" s="138"/>
      <c r="Y139" s="138"/>
    </row>
    <row r="140" ht="12.75" customHeight="1">
      <c r="A140" s="27"/>
      <c r="B140" s="27"/>
      <c r="C140" s="30" t="s">
        <v>157</v>
      </c>
      <c r="D140" s="31">
        <v>245.0</v>
      </c>
      <c r="E140" s="32">
        <v>106.0</v>
      </c>
      <c r="F140" s="5">
        <v>97.0</v>
      </c>
      <c r="G140" s="6">
        <v>136.0</v>
      </c>
      <c r="H140" s="141">
        <f t="shared" si="2"/>
        <v>0.5836909871</v>
      </c>
      <c r="I140" s="128">
        <f t="shared" si="3"/>
        <v>0.301994302</v>
      </c>
      <c r="J140" s="40">
        <f t="shared" si="4"/>
        <v>0.4774604943</v>
      </c>
      <c r="K140" s="130">
        <f t="shared" si="5"/>
        <v>0.3079376691</v>
      </c>
      <c r="L140" s="131">
        <f t="shared" si="6"/>
        <v>0.9529606761</v>
      </c>
      <c r="M140" s="131">
        <f t="shared" si="7"/>
        <v>0.3030939622</v>
      </c>
      <c r="N140" s="132">
        <f t="shared" si="8"/>
        <v>0.4647019082</v>
      </c>
      <c r="O140" s="133">
        <f t="shared" si="9"/>
        <v>0.4647019082</v>
      </c>
      <c r="P140" s="134">
        <f t="shared" si="10"/>
        <v>1.506437768</v>
      </c>
      <c r="Q140" s="142">
        <f t="shared" si="11"/>
        <v>0.4647019082</v>
      </c>
      <c r="R140" s="142">
        <f t="shared" si="12"/>
        <v>0.5121752907</v>
      </c>
      <c r="S140" s="143">
        <f t="shared" si="13"/>
        <v>271.3859144</v>
      </c>
      <c r="T140" s="143">
        <f t="shared" si="14"/>
        <v>299.1103698</v>
      </c>
      <c r="U140" s="137">
        <f t="shared" si="15"/>
        <v>242</v>
      </c>
      <c r="V140" s="138"/>
      <c r="W140" s="138"/>
      <c r="X140" s="138"/>
      <c r="Y140" s="138"/>
    </row>
    <row r="141" ht="12.75" customHeight="1">
      <c r="A141" s="28"/>
      <c r="B141" s="28"/>
      <c r="C141" s="30" t="s">
        <v>158</v>
      </c>
      <c r="D141" s="31">
        <v>452.0</v>
      </c>
      <c r="E141" s="32">
        <v>153.0</v>
      </c>
      <c r="F141" s="5">
        <v>175.0</v>
      </c>
      <c r="G141" s="6">
        <v>174.0</v>
      </c>
      <c r="H141" s="141">
        <f t="shared" si="2"/>
        <v>0.4985673352</v>
      </c>
      <c r="I141" s="128">
        <f t="shared" si="3"/>
        <v>0.252892562</v>
      </c>
      <c r="J141" s="40">
        <f t="shared" si="4"/>
        <v>0.46942165</v>
      </c>
      <c r="K141" s="130">
        <f t="shared" si="5"/>
        <v>0.3159765134</v>
      </c>
      <c r="L141" s="131">
        <f t="shared" si="6"/>
        <v>0.9504933857</v>
      </c>
      <c r="M141" s="131">
        <f t="shared" si="7"/>
        <v>0.3107447887</v>
      </c>
      <c r="N141" s="132">
        <f t="shared" si="8"/>
        <v>0.3952999087</v>
      </c>
      <c r="O141" s="133">
        <f t="shared" si="9"/>
        <v>0.3952999087</v>
      </c>
      <c r="P141" s="134">
        <f t="shared" si="10"/>
        <v>1.733524355</v>
      </c>
      <c r="Q141" s="142">
        <f t="shared" si="11"/>
        <v>0.3952999087</v>
      </c>
      <c r="R141" s="142">
        <f t="shared" si="12"/>
        <v>0.4330780344</v>
      </c>
      <c r="S141" s="143">
        <f t="shared" si="13"/>
        <v>377.1161129</v>
      </c>
      <c r="T141" s="143">
        <f t="shared" si="14"/>
        <v>413.1564448</v>
      </c>
      <c r="U141" s="137">
        <f t="shared" si="15"/>
        <v>327</v>
      </c>
      <c r="V141" s="138"/>
      <c r="W141" s="138"/>
      <c r="X141" s="138"/>
      <c r="Y141" s="138"/>
    </row>
    <row r="142" ht="12.75" customHeight="1">
      <c r="A142" s="27"/>
      <c r="B142" s="27"/>
      <c r="C142" s="30" t="s">
        <v>159</v>
      </c>
      <c r="D142" s="31">
        <v>333.0</v>
      </c>
      <c r="E142" s="32">
        <v>125.0</v>
      </c>
      <c r="F142" s="5">
        <v>187.0</v>
      </c>
      <c r="G142" s="6">
        <v>141.0</v>
      </c>
      <c r="H142" s="141">
        <f t="shared" si="2"/>
        <v>0.4298780488</v>
      </c>
      <c r="I142" s="128">
        <f t="shared" si="3"/>
        <v>0.2729257642</v>
      </c>
      <c r="J142" s="40">
        <f t="shared" si="4"/>
        <v>0.5656804471</v>
      </c>
      <c r="K142" s="130">
        <f t="shared" si="5"/>
        <v>0.2197177163</v>
      </c>
      <c r="L142" s="131">
        <f t="shared" si="6"/>
        <v>0.9759590131</v>
      </c>
      <c r="M142" s="131">
        <f t="shared" si="7"/>
        <v>0.2179541345</v>
      </c>
      <c r="N142" s="132">
        <f t="shared" si="8"/>
        <v>0.3600580575</v>
      </c>
      <c r="O142" s="133">
        <f t="shared" si="9"/>
        <v>0.3600580575</v>
      </c>
      <c r="P142" s="134">
        <f t="shared" si="10"/>
        <v>1.396341463</v>
      </c>
      <c r="Q142" s="142">
        <f t="shared" si="11"/>
        <v>0.3600580575</v>
      </c>
      <c r="R142" s="142">
        <f t="shared" si="12"/>
        <v>0.3891941353</v>
      </c>
      <c r="S142" s="143">
        <f t="shared" si="13"/>
        <v>283.0056332</v>
      </c>
      <c r="T142" s="143">
        <f t="shared" si="14"/>
        <v>305.9065903</v>
      </c>
      <c r="U142" s="137">
        <f t="shared" si="15"/>
        <v>266</v>
      </c>
      <c r="V142" s="138"/>
      <c r="W142" s="138"/>
      <c r="X142" s="138"/>
      <c r="Y142" s="138"/>
    </row>
    <row r="143" ht="12.75" customHeight="1">
      <c r="A143" s="27"/>
      <c r="B143" s="27"/>
      <c r="C143" s="30" t="s">
        <v>160</v>
      </c>
      <c r="D143" s="31">
        <v>116.0</v>
      </c>
      <c r="E143" s="32">
        <v>65.0</v>
      </c>
      <c r="F143" s="5">
        <v>46.0</v>
      </c>
      <c r="G143" s="6">
        <v>36.0</v>
      </c>
      <c r="H143" s="141">
        <f t="shared" si="2"/>
        <v>0.4390243902</v>
      </c>
      <c r="I143" s="128">
        <f t="shared" si="3"/>
        <v>0.3591160221</v>
      </c>
      <c r="J143" s="40">
        <f t="shared" si="4"/>
        <v>0.6856124991</v>
      </c>
      <c r="K143" s="130">
        <f t="shared" si="5"/>
        <v>0.09978566434</v>
      </c>
      <c r="L143" s="131">
        <f t="shared" si="6"/>
        <v>0.9950255403</v>
      </c>
      <c r="M143" s="131">
        <f t="shared" si="7"/>
        <v>0.09962014948</v>
      </c>
      <c r="N143" s="132">
        <f t="shared" si="8"/>
        <v>0.4010652893</v>
      </c>
      <c r="O143" s="133">
        <f t="shared" si="9"/>
        <v>0.4010652893</v>
      </c>
      <c r="P143" s="134">
        <f t="shared" si="10"/>
        <v>2.207317073</v>
      </c>
      <c r="Q143" s="142">
        <f t="shared" si="11"/>
        <v>0.4010652893</v>
      </c>
      <c r="R143" s="142">
        <f t="shared" si="12"/>
        <v>0.4129004462</v>
      </c>
      <c r="S143" s="143">
        <f t="shared" si="13"/>
        <v>105.4801711</v>
      </c>
      <c r="T143" s="143">
        <f t="shared" si="14"/>
        <v>108.5928174</v>
      </c>
      <c r="U143" s="137">
        <f t="shared" si="15"/>
        <v>101</v>
      </c>
      <c r="V143" s="138"/>
      <c r="W143" s="138"/>
      <c r="X143" s="138"/>
      <c r="Y143" s="138"/>
    </row>
    <row r="144" ht="12.75" customHeight="1">
      <c r="A144" s="27"/>
      <c r="B144" s="27"/>
      <c r="C144" s="30" t="s">
        <v>161</v>
      </c>
      <c r="D144" s="31">
        <v>403.0</v>
      </c>
      <c r="E144" s="32">
        <v>123.0</v>
      </c>
      <c r="F144" s="5">
        <v>183.0</v>
      </c>
      <c r="G144" s="6">
        <v>124.0</v>
      </c>
      <c r="H144" s="141">
        <f t="shared" si="2"/>
        <v>0.4039087948</v>
      </c>
      <c r="I144" s="128">
        <f t="shared" si="3"/>
        <v>0.2338403042</v>
      </c>
      <c r="J144" s="40">
        <f t="shared" si="4"/>
        <v>0.5247927498</v>
      </c>
      <c r="K144" s="130">
        <f t="shared" si="5"/>
        <v>0.2606054136</v>
      </c>
      <c r="L144" s="131">
        <f t="shared" si="6"/>
        <v>0.966234161</v>
      </c>
      <c r="M144" s="131">
        <f t="shared" si="7"/>
        <v>0.2576655704</v>
      </c>
      <c r="N144" s="132">
        <f t="shared" si="8"/>
        <v>0.3300178801</v>
      </c>
      <c r="O144" s="133">
        <f t="shared" si="9"/>
        <v>0.3300178801</v>
      </c>
      <c r="P144" s="134">
        <f t="shared" si="10"/>
        <v>1.713355049</v>
      </c>
      <c r="Q144" s="142">
        <f t="shared" si="11"/>
        <v>0.3300178801</v>
      </c>
      <c r="R144" s="142">
        <f t="shared" si="12"/>
        <v>0.357250186</v>
      </c>
      <c r="S144" s="143">
        <f t="shared" si="13"/>
        <v>274.9048941</v>
      </c>
      <c r="T144" s="143">
        <f t="shared" si="14"/>
        <v>297.5894049</v>
      </c>
      <c r="U144" s="137">
        <f t="shared" si="15"/>
        <v>247</v>
      </c>
      <c r="V144" s="138"/>
      <c r="W144" s="138"/>
      <c r="X144" s="138"/>
      <c r="Y144" s="138"/>
    </row>
    <row r="145" ht="12.75" customHeight="1">
      <c r="A145" s="27"/>
      <c r="B145" s="27"/>
      <c r="C145" s="30" t="s">
        <v>162</v>
      </c>
      <c r="D145" s="31">
        <v>439.0</v>
      </c>
      <c r="E145" s="32">
        <v>141.0</v>
      </c>
      <c r="F145" s="5">
        <v>155.0</v>
      </c>
      <c r="G145" s="6">
        <v>210.0</v>
      </c>
      <c r="H145" s="141">
        <f t="shared" si="2"/>
        <v>0.5753424658</v>
      </c>
      <c r="I145" s="128">
        <f t="shared" si="3"/>
        <v>0.2431034483</v>
      </c>
      <c r="J145" s="40">
        <f t="shared" si="4"/>
        <v>0.39978257</v>
      </c>
      <c r="K145" s="130">
        <f t="shared" si="5"/>
        <v>0.3856155934</v>
      </c>
      <c r="L145" s="131">
        <f t="shared" si="6"/>
        <v>0.9265670654</v>
      </c>
      <c r="M145" s="131">
        <f t="shared" si="7"/>
        <v>0.3761295965</v>
      </c>
      <c r="N145" s="132">
        <f t="shared" si="8"/>
        <v>0.4416549782</v>
      </c>
      <c r="O145" s="133">
        <f t="shared" si="9"/>
        <v>0.4416549782</v>
      </c>
      <c r="P145" s="134">
        <f t="shared" si="10"/>
        <v>1.589041096</v>
      </c>
      <c r="Q145" s="142">
        <f t="shared" si="11"/>
        <v>0.4416549782</v>
      </c>
      <c r="R145" s="142">
        <f t="shared" si="12"/>
        <v>0.4932908861</v>
      </c>
      <c r="S145" s="143">
        <f t="shared" si="13"/>
        <v>417.3639544</v>
      </c>
      <c r="T145" s="143">
        <f t="shared" si="14"/>
        <v>466.1598873</v>
      </c>
      <c r="U145" s="137">
        <f t="shared" si="15"/>
        <v>351</v>
      </c>
      <c r="V145" s="138"/>
      <c r="W145" s="138"/>
      <c r="X145" s="138"/>
      <c r="Y145" s="138"/>
    </row>
    <row r="146" ht="12.75" customHeight="1">
      <c r="A146" s="27"/>
      <c r="B146" s="27"/>
      <c r="C146" s="30" t="s">
        <v>163</v>
      </c>
      <c r="D146" s="31">
        <v>398.0</v>
      </c>
      <c r="E146" s="32">
        <v>155.0</v>
      </c>
      <c r="F146" s="5">
        <v>146.0</v>
      </c>
      <c r="G146" s="6">
        <v>167.0</v>
      </c>
      <c r="H146" s="141">
        <f t="shared" si="2"/>
        <v>0.5335463259</v>
      </c>
      <c r="I146" s="128">
        <f t="shared" si="3"/>
        <v>0.2802893309</v>
      </c>
      <c r="J146" s="40">
        <f t="shared" si="4"/>
        <v>0.4837077777</v>
      </c>
      <c r="K146" s="130">
        <f t="shared" si="5"/>
        <v>0.3016903857</v>
      </c>
      <c r="L146" s="131">
        <f t="shared" si="6"/>
        <v>0.9548355813</v>
      </c>
      <c r="M146" s="131">
        <f t="shared" si="7"/>
        <v>0.2971346708</v>
      </c>
      <c r="N146" s="132">
        <f t="shared" si="8"/>
        <v>0.4261653382</v>
      </c>
      <c r="O146" s="133">
        <f t="shared" si="9"/>
        <v>0.4261653382</v>
      </c>
      <c r="P146" s="134">
        <f t="shared" si="10"/>
        <v>1.766773163</v>
      </c>
      <c r="Q146" s="142">
        <f t="shared" si="11"/>
        <v>0.4261653382</v>
      </c>
      <c r="R146" s="142">
        <f t="shared" si="12"/>
        <v>0.4649762494</v>
      </c>
      <c r="S146" s="143">
        <f t="shared" si="13"/>
        <v>369.0591828</v>
      </c>
      <c r="T146" s="143">
        <f t="shared" si="14"/>
        <v>402.669432</v>
      </c>
      <c r="U146" s="137">
        <f t="shared" si="15"/>
        <v>322</v>
      </c>
      <c r="V146" s="138"/>
      <c r="W146" s="138"/>
      <c r="X146" s="138"/>
      <c r="Y146" s="138"/>
    </row>
    <row r="147" ht="12.75" customHeight="1">
      <c r="A147" s="27"/>
      <c r="B147" s="27"/>
      <c r="C147" s="30" t="s">
        <v>164</v>
      </c>
      <c r="D147" s="31">
        <v>172.0</v>
      </c>
      <c r="E147" s="32">
        <v>29.0</v>
      </c>
      <c r="F147" s="5">
        <v>224.0</v>
      </c>
      <c r="G147" s="6">
        <v>74.0</v>
      </c>
      <c r="H147" s="141">
        <f t="shared" si="2"/>
        <v>0.2483221477</v>
      </c>
      <c r="I147" s="128">
        <f t="shared" si="3"/>
        <v>0.144278607</v>
      </c>
      <c r="J147" s="40">
        <f t="shared" si="4"/>
        <v>0.5263421021</v>
      </c>
      <c r="K147" s="130">
        <f t="shared" si="5"/>
        <v>0.2590560613</v>
      </c>
      <c r="L147" s="131">
        <f t="shared" si="6"/>
        <v>0.9666322158</v>
      </c>
      <c r="M147" s="131">
        <f t="shared" si="7"/>
        <v>0.2561682246</v>
      </c>
      <c r="N147" s="132">
        <f t="shared" si="8"/>
        <v>0.2030765932</v>
      </c>
      <c r="O147" s="133">
        <f t="shared" si="9"/>
        <v>0.2030765932</v>
      </c>
      <c r="P147" s="134">
        <f t="shared" si="10"/>
        <v>0.6744966443</v>
      </c>
      <c r="Q147" s="142">
        <f t="shared" si="11"/>
        <v>0.2030765932</v>
      </c>
      <c r="R147" s="142">
        <f t="shared" si="12"/>
        <v>0.2300969845</v>
      </c>
      <c r="S147" s="143">
        <f t="shared" si="13"/>
        <v>101.33522</v>
      </c>
      <c r="T147" s="143">
        <f t="shared" si="14"/>
        <v>114.8183952</v>
      </c>
      <c r="U147" s="137">
        <f t="shared" si="15"/>
        <v>103</v>
      </c>
      <c r="V147" s="138"/>
      <c r="W147" s="138"/>
      <c r="X147" s="138"/>
      <c r="Y147" s="138"/>
    </row>
    <row r="148" ht="12.75" customHeight="1">
      <c r="A148" s="27"/>
      <c r="B148" s="27"/>
      <c r="C148" s="30" t="s">
        <v>165</v>
      </c>
      <c r="D148" s="31">
        <v>296.0</v>
      </c>
      <c r="E148" s="32">
        <v>203.0</v>
      </c>
      <c r="F148" s="5">
        <v>113.0</v>
      </c>
      <c r="G148" s="6">
        <v>181.0</v>
      </c>
      <c r="H148" s="141">
        <f t="shared" si="2"/>
        <v>0.6156462585</v>
      </c>
      <c r="I148" s="128">
        <f t="shared" si="3"/>
        <v>0.4068136273</v>
      </c>
      <c r="J148" s="40">
        <f t="shared" si="4"/>
        <v>0.583923932</v>
      </c>
      <c r="K148" s="130">
        <f t="shared" si="5"/>
        <v>0.2014742314</v>
      </c>
      <c r="L148" s="131">
        <f t="shared" si="6"/>
        <v>0.9797726284</v>
      </c>
      <c r="M148" s="131">
        <f t="shared" si="7"/>
        <v>0.2001139593</v>
      </c>
      <c r="N148" s="132">
        <f t="shared" si="8"/>
        <v>0.5217842672</v>
      </c>
      <c r="O148" s="133">
        <f t="shared" si="9"/>
        <v>0.5217842672</v>
      </c>
      <c r="P148" s="134">
        <f t="shared" si="10"/>
        <v>1.697278912</v>
      </c>
      <c r="Q148" s="142">
        <f t="shared" si="11"/>
        <v>0.5217842672</v>
      </c>
      <c r="R148" s="142">
        <f t="shared" si="12"/>
        <v>0.5565830382</v>
      </c>
      <c r="S148" s="143">
        <f t="shared" si="13"/>
        <v>413.7749239</v>
      </c>
      <c r="T148" s="143">
        <f t="shared" si="14"/>
        <v>441.3703493</v>
      </c>
      <c r="U148" s="137">
        <f t="shared" si="15"/>
        <v>384</v>
      </c>
      <c r="V148" s="138"/>
      <c r="W148" s="138"/>
      <c r="X148" s="138"/>
      <c r="Y148" s="138"/>
    </row>
    <row r="149" ht="12.75" customHeight="1">
      <c r="A149" s="27"/>
      <c r="B149" s="27"/>
      <c r="C149" s="30" t="s">
        <v>166</v>
      </c>
      <c r="D149" s="31">
        <v>293.0</v>
      </c>
      <c r="E149" s="32">
        <v>228.0</v>
      </c>
      <c r="F149" s="5">
        <v>113.0</v>
      </c>
      <c r="G149" s="6">
        <v>261.0</v>
      </c>
      <c r="H149" s="141">
        <f t="shared" si="2"/>
        <v>0.6978609626</v>
      </c>
      <c r="I149" s="128">
        <f t="shared" si="3"/>
        <v>0.4376199616</v>
      </c>
      <c r="J149" s="40">
        <f t="shared" si="4"/>
        <v>0.5600991082</v>
      </c>
      <c r="K149" s="130">
        <f t="shared" si="5"/>
        <v>0.2252990552</v>
      </c>
      <c r="L149" s="131">
        <f t="shared" si="6"/>
        <v>0.9747273424</v>
      </c>
      <c r="M149" s="131">
        <f t="shared" si="7"/>
        <v>0.2233978694</v>
      </c>
      <c r="N149" s="132">
        <f t="shared" si="8"/>
        <v>0.5824607943</v>
      </c>
      <c r="O149" s="133">
        <f t="shared" si="9"/>
        <v>0.5824607943</v>
      </c>
      <c r="P149" s="134">
        <f t="shared" si="10"/>
        <v>1.393048128</v>
      </c>
      <c r="Q149" s="142">
        <f t="shared" si="11"/>
        <v>0.5824607943</v>
      </c>
      <c r="R149" s="142">
        <f t="shared" si="12"/>
        <v>0.6306838814</v>
      </c>
      <c r="S149" s="143">
        <f t="shared" si="13"/>
        <v>521.3024109</v>
      </c>
      <c r="T149" s="143">
        <f t="shared" si="14"/>
        <v>564.4620738</v>
      </c>
      <c r="U149" s="137">
        <f t="shared" si="15"/>
        <v>489</v>
      </c>
      <c r="V149" s="138"/>
      <c r="W149" s="138"/>
      <c r="X149" s="138"/>
      <c r="Y149" s="138"/>
    </row>
    <row r="150" ht="12.75" customHeight="1">
      <c r="A150" s="27"/>
      <c r="B150" s="27"/>
      <c r="C150" s="30" t="s">
        <v>167</v>
      </c>
      <c r="D150" s="31">
        <v>55.0</v>
      </c>
      <c r="E150" s="32">
        <v>25.0</v>
      </c>
      <c r="F150" s="5">
        <v>19.0</v>
      </c>
      <c r="G150" s="6">
        <v>42.0</v>
      </c>
      <c r="H150" s="141">
        <f t="shared" si="2"/>
        <v>0.6885245902</v>
      </c>
      <c r="I150" s="128">
        <f t="shared" si="3"/>
        <v>0.3125</v>
      </c>
      <c r="J150" s="40">
        <f t="shared" si="4"/>
        <v>0.4260667665</v>
      </c>
      <c r="K150" s="130">
        <f t="shared" si="5"/>
        <v>0.3593313969</v>
      </c>
      <c r="L150" s="131">
        <f t="shared" si="6"/>
        <v>0.9361321461</v>
      </c>
      <c r="M150" s="131">
        <f t="shared" si="7"/>
        <v>0.3516484111</v>
      </c>
      <c r="N150" s="132">
        <f t="shared" si="8"/>
        <v>0.5346598738</v>
      </c>
      <c r="O150" s="133">
        <f t="shared" si="9"/>
        <v>0.5346598738</v>
      </c>
      <c r="P150" s="134">
        <f t="shared" si="10"/>
        <v>1.31147541</v>
      </c>
      <c r="Q150" s="142">
        <f t="shared" si="11"/>
        <v>0.5346598738</v>
      </c>
      <c r="R150" s="142">
        <f t="shared" si="12"/>
        <v>0.6012254603</v>
      </c>
      <c r="S150" s="143">
        <f t="shared" si="13"/>
        <v>75.3870422</v>
      </c>
      <c r="T150" s="143">
        <f t="shared" si="14"/>
        <v>84.7727899</v>
      </c>
      <c r="U150" s="137">
        <f t="shared" si="15"/>
        <v>67</v>
      </c>
      <c r="V150" s="138"/>
      <c r="W150" s="138"/>
      <c r="X150" s="138"/>
      <c r="Y150" s="138"/>
    </row>
    <row r="151" ht="12.75" customHeight="1">
      <c r="A151" s="29"/>
      <c r="B151" s="29"/>
      <c r="C151" s="30" t="s">
        <v>168</v>
      </c>
      <c r="D151" s="31">
        <v>305.0</v>
      </c>
      <c r="E151" s="32">
        <v>114.0</v>
      </c>
      <c r="F151" s="5">
        <v>127.0</v>
      </c>
      <c r="G151" s="6">
        <v>123.0</v>
      </c>
      <c r="H151" s="141">
        <f t="shared" si="2"/>
        <v>0.492</v>
      </c>
      <c r="I151" s="128">
        <f t="shared" si="3"/>
        <v>0.2720763723</v>
      </c>
      <c r="J151" s="40">
        <f t="shared" si="4"/>
        <v>0.5051441353</v>
      </c>
      <c r="K151" s="130">
        <f t="shared" si="5"/>
        <v>0.2802540281</v>
      </c>
      <c r="L151" s="131">
        <f t="shared" si="6"/>
        <v>0.9609852052</v>
      </c>
      <c r="M151" s="131">
        <f t="shared" si="7"/>
        <v>0.2765997748</v>
      </c>
      <c r="N151" s="132">
        <f t="shared" si="8"/>
        <v>0.3975484577</v>
      </c>
      <c r="O151" s="133">
        <f t="shared" si="9"/>
        <v>0.3975484577</v>
      </c>
      <c r="P151" s="134">
        <f t="shared" si="10"/>
        <v>1.676</v>
      </c>
      <c r="Q151" s="142">
        <f t="shared" si="11"/>
        <v>0.3975484577</v>
      </c>
      <c r="R151" s="142">
        <f t="shared" si="12"/>
        <v>0.4328442508</v>
      </c>
      <c r="S151" s="143">
        <f t="shared" si="13"/>
        <v>265.9599182</v>
      </c>
      <c r="T151" s="143">
        <f t="shared" si="14"/>
        <v>289.5728038</v>
      </c>
      <c r="U151" s="137">
        <f t="shared" si="15"/>
        <v>237</v>
      </c>
      <c r="V151" s="138"/>
      <c r="W151" s="138"/>
      <c r="X151" s="138"/>
      <c r="Y151" s="138"/>
    </row>
    <row r="152" ht="12.75" customHeight="1">
      <c r="A152" s="27"/>
      <c r="B152" s="27"/>
      <c r="C152" s="30" t="s">
        <v>169</v>
      </c>
      <c r="D152" s="31">
        <v>283.0</v>
      </c>
      <c r="E152" s="32">
        <v>117.0</v>
      </c>
      <c r="F152" s="5">
        <v>149.0</v>
      </c>
      <c r="G152" s="6">
        <v>157.0</v>
      </c>
      <c r="H152" s="141">
        <f t="shared" si="2"/>
        <v>0.5130718954</v>
      </c>
      <c r="I152" s="128">
        <f t="shared" si="3"/>
        <v>0.2925</v>
      </c>
      <c r="J152" s="40">
        <f t="shared" si="4"/>
        <v>0.5181406377</v>
      </c>
      <c r="K152" s="130">
        <f t="shared" si="5"/>
        <v>0.2672575257</v>
      </c>
      <c r="L152" s="131">
        <f t="shared" si="6"/>
        <v>0.9644987752</v>
      </c>
      <c r="M152" s="131">
        <f t="shared" si="7"/>
        <v>0.2640873201</v>
      </c>
      <c r="N152" s="132">
        <f t="shared" si="8"/>
        <v>0.4176116736</v>
      </c>
      <c r="O152" s="133">
        <f t="shared" si="9"/>
        <v>0.4176116736</v>
      </c>
      <c r="P152" s="134">
        <f t="shared" si="10"/>
        <v>1.307189542</v>
      </c>
      <c r="Q152" s="142">
        <f t="shared" si="11"/>
        <v>0.4176116736</v>
      </c>
      <c r="R152" s="142">
        <f t="shared" si="12"/>
        <v>0.4589867839</v>
      </c>
      <c r="S152" s="143">
        <f t="shared" si="13"/>
        <v>294.8338416</v>
      </c>
      <c r="T152" s="143">
        <f t="shared" si="14"/>
        <v>324.0446694</v>
      </c>
      <c r="U152" s="137">
        <f t="shared" si="15"/>
        <v>274</v>
      </c>
      <c r="V152" s="138"/>
      <c r="W152" s="138"/>
      <c r="X152" s="138"/>
      <c r="Y152" s="138"/>
    </row>
    <row r="153" ht="12.75" customHeight="1">
      <c r="A153" s="27"/>
      <c r="B153" s="27"/>
      <c r="C153" s="30" t="s">
        <v>170</v>
      </c>
      <c r="D153" s="31">
        <v>414.0</v>
      </c>
      <c r="E153" s="32">
        <v>179.0</v>
      </c>
      <c r="F153" s="5">
        <v>226.0</v>
      </c>
      <c r="G153" s="6">
        <v>219.0</v>
      </c>
      <c r="H153" s="141">
        <f t="shared" si="2"/>
        <v>0.4921348315</v>
      </c>
      <c r="I153" s="128">
        <f t="shared" si="3"/>
        <v>0.3018549747</v>
      </c>
      <c r="J153" s="40">
        <f t="shared" si="4"/>
        <v>0.5501839091</v>
      </c>
      <c r="K153" s="130">
        <f t="shared" si="5"/>
        <v>0.2352142543</v>
      </c>
      <c r="L153" s="131">
        <f t="shared" si="6"/>
        <v>0.9724644314</v>
      </c>
      <c r="M153" s="131">
        <f t="shared" si="7"/>
        <v>0.2330513456</v>
      </c>
      <c r="N153" s="132">
        <f t="shared" si="8"/>
        <v>0.408235911</v>
      </c>
      <c r="O153" s="133">
        <f t="shared" si="9"/>
        <v>0.408235911</v>
      </c>
      <c r="P153" s="134">
        <f t="shared" si="10"/>
        <v>1.33258427</v>
      </c>
      <c r="Q153" s="142">
        <f t="shared" si="11"/>
        <v>0.408235911</v>
      </c>
      <c r="R153" s="142">
        <f t="shared" si="12"/>
        <v>0.444204138</v>
      </c>
      <c r="S153" s="143">
        <f t="shared" si="13"/>
        <v>423.7488756</v>
      </c>
      <c r="T153" s="143">
        <f t="shared" si="14"/>
        <v>461.0838952</v>
      </c>
      <c r="U153" s="137">
        <f t="shared" si="15"/>
        <v>398</v>
      </c>
      <c r="V153" s="138"/>
      <c r="W153" s="138"/>
      <c r="X153" s="138"/>
      <c r="Y153" s="138"/>
    </row>
    <row r="154" ht="12.75" customHeight="1">
      <c r="A154" s="27"/>
      <c r="B154" s="27"/>
      <c r="C154" s="30" t="s">
        <v>171</v>
      </c>
      <c r="D154" s="31">
        <v>481.0</v>
      </c>
      <c r="E154" s="32">
        <v>211.0</v>
      </c>
      <c r="F154" s="5">
        <v>260.0</v>
      </c>
      <c r="G154" s="6">
        <v>293.0</v>
      </c>
      <c r="H154" s="141">
        <f t="shared" si="2"/>
        <v>0.5298372514</v>
      </c>
      <c r="I154" s="128">
        <f t="shared" si="3"/>
        <v>0.3049132948</v>
      </c>
      <c r="J154" s="40">
        <f t="shared" si="4"/>
        <v>0.522198558</v>
      </c>
      <c r="K154" s="130">
        <f t="shared" si="5"/>
        <v>0.2631996054</v>
      </c>
      <c r="L154" s="131">
        <f t="shared" si="6"/>
        <v>0.9655624765</v>
      </c>
      <c r="M154" s="131">
        <f t="shared" si="7"/>
        <v>0.2601712973</v>
      </c>
      <c r="N154" s="132">
        <f t="shared" si="8"/>
        <v>0.4322612811</v>
      </c>
      <c r="O154" s="133">
        <f t="shared" si="9"/>
        <v>0.4322612811</v>
      </c>
      <c r="P154" s="134">
        <f t="shared" si="10"/>
        <v>1.251356239</v>
      </c>
      <c r="Q154" s="142">
        <f t="shared" si="11"/>
        <v>0.4322612811</v>
      </c>
      <c r="R154" s="142">
        <f t="shared" si="12"/>
        <v>0.4756022542</v>
      </c>
      <c r="S154" s="143">
        <f t="shared" si="13"/>
        <v>538.165295</v>
      </c>
      <c r="T154" s="143">
        <f t="shared" si="14"/>
        <v>592.1248065</v>
      </c>
      <c r="U154" s="137">
        <f t="shared" si="15"/>
        <v>504</v>
      </c>
      <c r="V154" s="138"/>
      <c r="W154" s="138"/>
      <c r="X154" s="138"/>
      <c r="Y154" s="138"/>
    </row>
    <row r="155" ht="12.75" customHeight="1">
      <c r="A155" s="28"/>
      <c r="B155" s="28"/>
      <c r="C155" s="30" t="s">
        <v>172</v>
      </c>
      <c r="D155" s="31">
        <v>325.0</v>
      </c>
      <c r="E155" s="32">
        <v>131.0</v>
      </c>
      <c r="F155" s="5">
        <v>161.0</v>
      </c>
      <c r="G155" s="6">
        <v>263.0</v>
      </c>
      <c r="H155" s="141">
        <f t="shared" si="2"/>
        <v>0.6202830189</v>
      </c>
      <c r="I155" s="128">
        <f t="shared" si="3"/>
        <v>0.2872807018</v>
      </c>
      <c r="J155" s="40">
        <f t="shared" si="4"/>
        <v>0.4337310126</v>
      </c>
      <c r="K155" s="130">
        <f t="shared" si="5"/>
        <v>0.3516671508</v>
      </c>
      <c r="L155" s="131">
        <f t="shared" si="6"/>
        <v>0.9387997453</v>
      </c>
      <c r="M155" s="131">
        <f t="shared" si="7"/>
        <v>0.3444634061</v>
      </c>
      <c r="N155" s="132">
        <f t="shared" si="8"/>
        <v>0.4833638511</v>
      </c>
      <c r="O155" s="133">
        <f t="shared" si="9"/>
        <v>0.4833638511</v>
      </c>
      <c r="P155" s="134">
        <f t="shared" si="10"/>
        <v>1.075471698</v>
      </c>
      <c r="Q155" s="142">
        <f t="shared" si="11"/>
        <v>0.4833638511</v>
      </c>
      <c r="R155" s="142">
        <f t="shared" si="12"/>
        <v>0.5493339956</v>
      </c>
      <c r="S155" s="143">
        <f t="shared" si="13"/>
        <v>425.360189</v>
      </c>
      <c r="T155" s="143">
        <f t="shared" si="14"/>
        <v>483.4139161</v>
      </c>
      <c r="U155" s="137">
        <f t="shared" si="15"/>
        <v>394</v>
      </c>
      <c r="V155" s="138"/>
      <c r="W155" s="138"/>
      <c r="X155" s="138"/>
      <c r="Y155" s="138"/>
    </row>
    <row r="156" ht="12.75" customHeight="1">
      <c r="A156" s="27"/>
      <c r="B156" s="27"/>
      <c r="C156" s="30" t="s">
        <v>173</v>
      </c>
      <c r="D156" s="31">
        <v>203.0</v>
      </c>
      <c r="E156" s="32">
        <v>107.0</v>
      </c>
      <c r="F156" s="5">
        <v>108.0</v>
      </c>
      <c r="G156" s="6">
        <v>137.0</v>
      </c>
      <c r="H156" s="141">
        <f t="shared" si="2"/>
        <v>0.5591836735</v>
      </c>
      <c r="I156" s="128">
        <f t="shared" si="3"/>
        <v>0.3451612903</v>
      </c>
      <c r="J156" s="40">
        <f t="shared" si="4"/>
        <v>0.5530135525</v>
      </c>
      <c r="K156" s="130">
        <f t="shared" si="5"/>
        <v>0.2323846109</v>
      </c>
      <c r="L156" s="131">
        <f t="shared" si="6"/>
        <v>0.9731199895</v>
      </c>
      <c r="M156" s="131">
        <f t="shared" si="7"/>
        <v>0.2302986886</v>
      </c>
      <c r="N156" s="132">
        <f t="shared" si="8"/>
        <v>0.4646626179</v>
      </c>
      <c r="O156" s="133">
        <f t="shared" si="9"/>
        <v>0.4646626179</v>
      </c>
      <c r="P156" s="134">
        <f t="shared" si="10"/>
        <v>1.265306122</v>
      </c>
      <c r="Q156" s="142">
        <f t="shared" si="11"/>
        <v>0.4646626179</v>
      </c>
      <c r="R156" s="142">
        <f t="shared" si="12"/>
        <v>0.5063881289</v>
      </c>
      <c r="S156" s="143">
        <f t="shared" si="13"/>
        <v>257.887753</v>
      </c>
      <c r="T156" s="143">
        <f t="shared" si="14"/>
        <v>281.0454116</v>
      </c>
      <c r="U156" s="137">
        <f t="shared" si="15"/>
        <v>244</v>
      </c>
      <c r="V156" s="138"/>
      <c r="W156" s="138"/>
      <c r="X156" s="138"/>
      <c r="Y156" s="138"/>
    </row>
    <row r="157" ht="12.75" customHeight="1">
      <c r="A157" s="27"/>
      <c r="B157" s="27"/>
      <c r="C157" s="30" t="s">
        <v>174</v>
      </c>
      <c r="D157" s="31">
        <v>579.0</v>
      </c>
      <c r="E157" s="32">
        <v>509.0</v>
      </c>
      <c r="F157" s="5">
        <v>211.0</v>
      </c>
      <c r="G157" s="6">
        <v>459.0</v>
      </c>
      <c r="H157" s="141">
        <f t="shared" si="2"/>
        <v>0.6850746269</v>
      </c>
      <c r="I157" s="128">
        <f t="shared" si="3"/>
        <v>0.4678308824</v>
      </c>
      <c r="J157" s="40">
        <f t="shared" si="4"/>
        <v>0.5991504761</v>
      </c>
      <c r="K157" s="130">
        <f t="shared" si="5"/>
        <v>0.1862476873</v>
      </c>
      <c r="L157" s="131">
        <f t="shared" si="6"/>
        <v>0.9827059779</v>
      </c>
      <c r="M157" s="131">
        <f t="shared" si="7"/>
        <v>0.1851727871</v>
      </c>
      <c r="N157" s="132">
        <f t="shared" si="8"/>
        <v>0.5865973827</v>
      </c>
      <c r="O157" s="133">
        <f t="shared" si="9"/>
        <v>0.5865973827</v>
      </c>
      <c r="P157" s="134">
        <f t="shared" si="10"/>
        <v>1.623880597</v>
      </c>
      <c r="Q157" s="142">
        <f t="shared" si="11"/>
        <v>0.5865973827</v>
      </c>
      <c r="R157" s="142">
        <f t="shared" si="12"/>
        <v>0.6241285281</v>
      </c>
      <c r="S157" s="143">
        <f t="shared" si="13"/>
        <v>1031.238199</v>
      </c>
      <c r="T157" s="143">
        <f t="shared" si="14"/>
        <v>1097.217952</v>
      </c>
      <c r="U157" s="137">
        <f t="shared" si="15"/>
        <v>968</v>
      </c>
      <c r="V157" s="138"/>
      <c r="W157" s="138"/>
      <c r="X157" s="138"/>
      <c r="Y157" s="138"/>
    </row>
    <row r="158" ht="12.75" customHeight="1">
      <c r="A158" s="27"/>
      <c r="B158" s="27"/>
      <c r="C158" s="30" t="s">
        <v>175</v>
      </c>
      <c r="D158" s="31">
        <v>635.0</v>
      </c>
      <c r="E158" s="32">
        <v>615.0</v>
      </c>
      <c r="F158" s="5">
        <v>93.0</v>
      </c>
      <c r="G158" s="6">
        <v>231.0</v>
      </c>
      <c r="H158" s="141">
        <f t="shared" si="2"/>
        <v>0.712962963</v>
      </c>
      <c r="I158" s="128">
        <f t="shared" si="3"/>
        <v>0.492</v>
      </c>
      <c r="J158" s="40">
        <f t="shared" si="4"/>
        <v>0.6040357655</v>
      </c>
      <c r="K158" s="130">
        <f t="shared" si="5"/>
        <v>0.1813623979</v>
      </c>
      <c r="L158" s="131">
        <f t="shared" si="6"/>
        <v>0.9835988703</v>
      </c>
      <c r="M158" s="131">
        <f t="shared" si="7"/>
        <v>0.1803697934</v>
      </c>
      <c r="N158" s="132">
        <f t="shared" si="8"/>
        <v>0.6125276265</v>
      </c>
      <c r="O158" s="133">
        <f t="shared" si="9"/>
        <v>0.6125276265</v>
      </c>
      <c r="P158" s="134">
        <f t="shared" si="10"/>
        <v>3.858024691</v>
      </c>
      <c r="Q158" s="142">
        <f t="shared" si="11"/>
        <v>0.6125276265</v>
      </c>
      <c r="R158" s="142">
        <f t="shared" si="12"/>
        <v>0.6332017365</v>
      </c>
      <c r="S158" s="143">
        <f t="shared" si="13"/>
        <v>964.1184842</v>
      </c>
      <c r="T158" s="143">
        <f t="shared" si="14"/>
        <v>996.6595332</v>
      </c>
      <c r="U158" s="137">
        <f t="shared" si="15"/>
        <v>846</v>
      </c>
      <c r="V158" s="138"/>
      <c r="W158" s="138"/>
      <c r="X158" s="138"/>
      <c r="Y158" s="138"/>
    </row>
    <row r="159" ht="12.75" customHeight="1">
      <c r="A159" s="27"/>
      <c r="B159" s="27"/>
      <c r="C159" s="30" t="s">
        <v>176</v>
      </c>
      <c r="D159" s="31">
        <v>82.0</v>
      </c>
      <c r="E159" s="32">
        <v>66.0</v>
      </c>
      <c r="F159" s="5">
        <v>26.0</v>
      </c>
      <c r="G159" s="6">
        <v>49.0</v>
      </c>
      <c r="H159" s="141">
        <f t="shared" si="2"/>
        <v>0.6533333333</v>
      </c>
      <c r="I159" s="128">
        <f t="shared" si="3"/>
        <v>0.4459459459</v>
      </c>
      <c r="J159" s="40">
        <f t="shared" si="4"/>
        <v>0.5989321658</v>
      </c>
      <c r="K159" s="130">
        <f t="shared" si="5"/>
        <v>0.1864659976</v>
      </c>
      <c r="L159" s="131">
        <f t="shared" si="6"/>
        <v>0.9826655293</v>
      </c>
      <c r="M159" s="131">
        <f t="shared" si="7"/>
        <v>0.1853873175</v>
      </c>
      <c r="N159" s="132">
        <f t="shared" si="8"/>
        <v>0.5593354231</v>
      </c>
      <c r="O159" s="133">
        <f t="shared" si="9"/>
        <v>0.5593354231</v>
      </c>
      <c r="P159" s="134">
        <f t="shared" si="10"/>
        <v>1.973333333</v>
      </c>
      <c r="Q159" s="142">
        <f t="shared" si="11"/>
        <v>0.5593354231</v>
      </c>
      <c r="R159" s="142">
        <f t="shared" si="12"/>
        <v>0.5909490701</v>
      </c>
      <c r="S159" s="143">
        <f t="shared" si="13"/>
        <v>124.7317994</v>
      </c>
      <c r="T159" s="143">
        <f t="shared" si="14"/>
        <v>131.7816426</v>
      </c>
      <c r="U159" s="137">
        <f t="shared" si="15"/>
        <v>115</v>
      </c>
      <c r="V159" s="138"/>
      <c r="W159" s="138"/>
      <c r="X159" s="138"/>
      <c r="Y159" s="138"/>
    </row>
    <row r="160" ht="12.75" customHeight="1">
      <c r="A160" s="27"/>
      <c r="B160" s="27"/>
      <c r="C160" s="30" t="s">
        <v>177</v>
      </c>
      <c r="D160" s="31">
        <v>37.0</v>
      </c>
      <c r="E160" s="32">
        <v>39.0</v>
      </c>
      <c r="F160" s="5">
        <v>8.0</v>
      </c>
      <c r="G160" s="6">
        <v>34.0</v>
      </c>
      <c r="H160" s="141">
        <f t="shared" si="2"/>
        <v>0.8095238095</v>
      </c>
      <c r="I160" s="128">
        <f t="shared" si="3"/>
        <v>0.5131578947</v>
      </c>
      <c r="J160" s="40">
        <f t="shared" si="4"/>
        <v>0.5649743936</v>
      </c>
      <c r="K160" s="130">
        <f t="shared" si="5"/>
        <v>0.2204237698</v>
      </c>
      <c r="L160" s="131">
        <f t="shared" si="6"/>
        <v>0.9758048826</v>
      </c>
      <c r="M160" s="131">
        <f t="shared" si="7"/>
        <v>0.2186431594</v>
      </c>
      <c r="N160" s="132">
        <f t="shared" si="8"/>
        <v>0.6777388225</v>
      </c>
      <c r="O160" s="133">
        <f t="shared" si="9"/>
        <v>0.6777388225</v>
      </c>
      <c r="P160" s="134">
        <f t="shared" si="10"/>
        <v>1.80952381</v>
      </c>
      <c r="Q160" s="142">
        <f t="shared" si="11"/>
        <v>0.6777388225</v>
      </c>
      <c r="R160" s="142">
        <f t="shared" si="12"/>
        <v>0.7246453433</v>
      </c>
      <c r="S160" s="143">
        <f t="shared" si="13"/>
        <v>79.97318106</v>
      </c>
      <c r="T160" s="143">
        <f t="shared" si="14"/>
        <v>85.50815051</v>
      </c>
      <c r="U160" s="137">
        <f t="shared" si="15"/>
        <v>73</v>
      </c>
      <c r="V160" s="138"/>
      <c r="W160" s="138"/>
      <c r="X160" s="138"/>
      <c r="Y160" s="138"/>
    </row>
    <row r="161" ht="12.75" customHeight="1">
      <c r="A161" s="27"/>
      <c r="B161" s="27"/>
      <c r="C161" s="30" t="s">
        <v>178</v>
      </c>
      <c r="D161" s="31">
        <v>488.0</v>
      </c>
      <c r="E161" s="32">
        <v>166.0</v>
      </c>
      <c r="F161" s="5">
        <v>189.0</v>
      </c>
      <c r="G161" s="6">
        <v>141.0</v>
      </c>
      <c r="H161" s="141">
        <f t="shared" si="2"/>
        <v>0.4272727273</v>
      </c>
      <c r="I161" s="128">
        <f t="shared" si="3"/>
        <v>0.25382263</v>
      </c>
      <c r="J161" s="40">
        <f t="shared" si="4"/>
        <v>0.5360352045</v>
      </c>
      <c r="K161" s="130">
        <f t="shared" si="5"/>
        <v>0.2493629589</v>
      </c>
      <c r="L161" s="131">
        <f t="shared" si="6"/>
        <v>0.9690698316</v>
      </c>
      <c r="M161" s="131">
        <f t="shared" si="7"/>
        <v>0.2467866721</v>
      </c>
      <c r="N161" s="132">
        <f t="shared" si="8"/>
        <v>0.3514170677</v>
      </c>
      <c r="O161" s="133">
        <f t="shared" si="9"/>
        <v>0.3514170677</v>
      </c>
      <c r="P161" s="134">
        <f t="shared" si="10"/>
        <v>1.981818182</v>
      </c>
      <c r="Q161" s="142">
        <f t="shared" si="11"/>
        <v>0.3514170677</v>
      </c>
      <c r="R161" s="142">
        <f t="shared" si="12"/>
        <v>0.3768564657</v>
      </c>
      <c r="S161" s="143">
        <f t="shared" si="13"/>
        <v>345.7943946</v>
      </c>
      <c r="T161" s="143">
        <f t="shared" si="14"/>
        <v>370.8267623</v>
      </c>
      <c r="U161" s="137">
        <f t="shared" si="15"/>
        <v>307</v>
      </c>
      <c r="V161" s="138"/>
      <c r="W161" s="138"/>
      <c r="X161" s="138"/>
      <c r="Y161" s="138"/>
    </row>
    <row r="162" ht="12.75" customHeight="1">
      <c r="A162" s="27"/>
      <c r="B162" s="27"/>
      <c r="C162" s="30" t="s">
        <v>179</v>
      </c>
      <c r="D162" s="31">
        <v>416.0</v>
      </c>
      <c r="E162" s="32">
        <v>167.0</v>
      </c>
      <c r="F162" s="5">
        <v>236.0</v>
      </c>
      <c r="G162" s="6">
        <v>251.0</v>
      </c>
      <c r="H162" s="141">
        <f t="shared" si="2"/>
        <v>0.5154004107</v>
      </c>
      <c r="I162" s="128">
        <f t="shared" si="3"/>
        <v>0.2864493997</v>
      </c>
      <c r="J162" s="40">
        <f t="shared" si="4"/>
        <v>0.5072702338</v>
      </c>
      <c r="K162" s="130">
        <f t="shared" si="5"/>
        <v>0.2781279296</v>
      </c>
      <c r="L162" s="131">
        <f t="shared" si="6"/>
        <v>0.9615711112</v>
      </c>
      <c r="M162" s="131">
        <f t="shared" si="7"/>
        <v>0.2745560019</v>
      </c>
      <c r="N162" s="132">
        <f t="shared" si="8"/>
        <v>0.4169477437</v>
      </c>
      <c r="O162" s="133">
        <f t="shared" si="9"/>
        <v>0.4169477437</v>
      </c>
      <c r="P162" s="134">
        <f t="shared" si="10"/>
        <v>1.197125257</v>
      </c>
      <c r="Q162" s="142">
        <f t="shared" si="11"/>
        <v>0.4169477437</v>
      </c>
      <c r="R162" s="142">
        <f t="shared" si="12"/>
        <v>0.4617575089</v>
      </c>
      <c r="S162" s="143">
        <f t="shared" si="13"/>
        <v>446.1340857</v>
      </c>
      <c r="T162" s="143">
        <f t="shared" si="14"/>
        <v>494.0805346</v>
      </c>
      <c r="U162" s="137">
        <f t="shared" si="15"/>
        <v>418</v>
      </c>
      <c r="V162" s="138"/>
      <c r="W162" s="138"/>
      <c r="X162" s="138"/>
      <c r="Y162" s="138"/>
    </row>
    <row r="163" ht="12.75" customHeight="1">
      <c r="A163" s="27"/>
      <c r="B163" s="27"/>
      <c r="C163" s="30" t="s">
        <v>180</v>
      </c>
      <c r="D163" s="31">
        <v>123.0</v>
      </c>
      <c r="E163" s="32">
        <v>65.0</v>
      </c>
      <c r="F163" s="5">
        <v>34.0</v>
      </c>
      <c r="G163" s="6">
        <v>35.0</v>
      </c>
      <c r="H163" s="141">
        <f t="shared" si="2"/>
        <v>0.5072463768</v>
      </c>
      <c r="I163" s="128">
        <f t="shared" si="3"/>
        <v>0.3457446809</v>
      </c>
      <c r="J163" s="40">
        <f t="shared" si="4"/>
        <v>0.5982774074</v>
      </c>
      <c r="K163" s="130">
        <f t="shared" si="5"/>
        <v>0.187120756</v>
      </c>
      <c r="L163" s="131">
        <f t="shared" si="6"/>
        <v>0.9825439348</v>
      </c>
      <c r="M163" s="131">
        <f t="shared" si="7"/>
        <v>0.1860306863</v>
      </c>
      <c r="N163" s="132">
        <f t="shared" si="8"/>
        <v>0.4340727307</v>
      </c>
      <c r="O163" s="133">
        <f t="shared" si="9"/>
        <v>0.4340727307</v>
      </c>
      <c r="P163" s="134">
        <f t="shared" si="10"/>
        <v>2.724637681</v>
      </c>
      <c r="Q163" s="142">
        <f t="shared" si="11"/>
        <v>0.4340727307</v>
      </c>
      <c r="R163" s="142">
        <f t="shared" si="12"/>
        <v>0.4537185735</v>
      </c>
      <c r="S163" s="143">
        <f t="shared" si="13"/>
        <v>111.5566918</v>
      </c>
      <c r="T163" s="143">
        <f t="shared" si="14"/>
        <v>116.6056734</v>
      </c>
      <c r="U163" s="137">
        <f t="shared" si="15"/>
        <v>100</v>
      </c>
      <c r="V163" s="138"/>
      <c r="W163" s="138"/>
      <c r="X163" s="138"/>
      <c r="Y163" s="138"/>
    </row>
    <row r="164" ht="12.75" customHeight="1">
      <c r="A164" s="27"/>
      <c r="B164" s="27"/>
      <c r="C164" s="30" t="s">
        <v>181</v>
      </c>
      <c r="D164" s="31">
        <v>215.0</v>
      </c>
      <c r="E164" s="32">
        <v>42.0</v>
      </c>
      <c r="F164" s="5">
        <v>160.0</v>
      </c>
      <c r="G164" s="6">
        <v>63.0</v>
      </c>
      <c r="H164" s="141">
        <f t="shared" si="2"/>
        <v>0.2825112108</v>
      </c>
      <c r="I164" s="128">
        <f t="shared" si="3"/>
        <v>0.1634241245</v>
      </c>
      <c r="J164" s="40">
        <f t="shared" si="4"/>
        <v>0.524437807</v>
      </c>
      <c r="K164" s="130">
        <f t="shared" si="5"/>
        <v>0.2609603564</v>
      </c>
      <c r="L164" s="131">
        <f t="shared" si="6"/>
        <v>0.9661426436</v>
      </c>
      <c r="M164" s="131">
        <f t="shared" si="7"/>
        <v>0.258008512</v>
      </c>
      <c r="N164" s="132">
        <f t="shared" si="8"/>
        <v>0.2307813128</v>
      </c>
      <c r="O164" s="133">
        <f t="shared" si="9"/>
        <v>0.2307813128</v>
      </c>
      <c r="P164" s="134">
        <f t="shared" si="10"/>
        <v>1.152466368</v>
      </c>
      <c r="Q164" s="142">
        <f t="shared" si="11"/>
        <v>0.2307813128</v>
      </c>
      <c r="R164" s="142">
        <f t="shared" si="12"/>
        <v>0.2548141612</v>
      </c>
      <c r="S164" s="143">
        <f t="shared" si="13"/>
        <v>110.7750301</v>
      </c>
      <c r="T164" s="143">
        <f t="shared" si="14"/>
        <v>122.3107974</v>
      </c>
      <c r="U164" s="137">
        <f t="shared" si="15"/>
        <v>105</v>
      </c>
      <c r="V164" s="138"/>
      <c r="W164" s="138"/>
      <c r="X164" s="138"/>
      <c r="Y164" s="138"/>
    </row>
    <row r="165" ht="12.75" customHeight="1">
      <c r="A165" s="27"/>
      <c r="B165" s="27"/>
      <c r="C165" s="30" t="s">
        <v>182</v>
      </c>
      <c r="D165" s="31">
        <v>206.0</v>
      </c>
      <c r="E165" s="32">
        <v>41.0</v>
      </c>
      <c r="F165" s="5">
        <v>161.0</v>
      </c>
      <c r="G165" s="6">
        <v>65.0</v>
      </c>
      <c r="H165" s="141">
        <f t="shared" si="2"/>
        <v>0.2876106195</v>
      </c>
      <c r="I165" s="128">
        <f t="shared" si="3"/>
        <v>0.1659919028</v>
      </c>
      <c r="J165" s="40">
        <f t="shared" si="4"/>
        <v>0.5234418677</v>
      </c>
      <c r="K165" s="130">
        <f t="shared" si="5"/>
        <v>0.2619562957</v>
      </c>
      <c r="L165" s="131">
        <f t="shared" si="6"/>
        <v>0.9658852036</v>
      </c>
      <c r="M165" s="131">
        <f t="shared" si="7"/>
        <v>0.2589706034</v>
      </c>
      <c r="N165" s="132">
        <f t="shared" si="8"/>
        <v>0.2348118185</v>
      </c>
      <c r="O165" s="133">
        <f t="shared" si="9"/>
        <v>0.2348118185</v>
      </c>
      <c r="P165" s="134">
        <f t="shared" si="10"/>
        <v>1.092920354</v>
      </c>
      <c r="Q165" s="142">
        <f t="shared" si="11"/>
        <v>0.2348118185</v>
      </c>
      <c r="R165" s="142">
        <f t="shared" si="12"/>
        <v>0.2600391526</v>
      </c>
      <c r="S165" s="143">
        <f t="shared" si="13"/>
        <v>111.0659902</v>
      </c>
      <c r="T165" s="143">
        <f t="shared" si="14"/>
        <v>122.9985192</v>
      </c>
      <c r="U165" s="137">
        <f t="shared" si="15"/>
        <v>106</v>
      </c>
      <c r="V165" s="138"/>
      <c r="W165" s="138"/>
      <c r="X165" s="138"/>
      <c r="Y165" s="138"/>
    </row>
    <row r="166" ht="12.75" customHeight="1">
      <c r="A166" s="27"/>
      <c r="B166" s="27"/>
      <c r="C166" s="30" t="s">
        <v>183</v>
      </c>
      <c r="D166" s="31">
        <v>331.0</v>
      </c>
      <c r="E166" s="32">
        <v>132.0</v>
      </c>
      <c r="F166" s="5">
        <v>129.0</v>
      </c>
      <c r="G166" s="6">
        <v>96.0</v>
      </c>
      <c r="H166" s="141">
        <f t="shared" si="2"/>
        <v>0.4266666667</v>
      </c>
      <c r="I166" s="128">
        <f t="shared" si="3"/>
        <v>0.2850971922</v>
      </c>
      <c r="J166" s="40">
        <f t="shared" si="4"/>
        <v>0.5890610019</v>
      </c>
      <c r="K166" s="130">
        <f t="shared" si="5"/>
        <v>0.1963371615</v>
      </c>
      <c r="L166" s="131">
        <f t="shared" si="6"/>
        <v>0.9807876954</v>
      </c>
      <c r="M166" s="131">
        <f t="shared" si="7"/>
        <v>0.1950781806</v>
      </c>
      <c r="N166" s="132">
        <f t="shared" si="8"/>
        <v>0.3628531752</v>
      </c>
      <c r="O166" s="133">
        <f t="shared" si="9"/>
        <v>0.3628531752</v>
      </c>
      <c r="P166" s="134">
        <f t="shared" si="10"/>
        <v>2.057777778</v>
      </c>
      <c r="Q166" s="142">
        <f t="shared" si="11"/>
        <v>0.3628531752</v>
      </c>
      <c r="R166" s="142">
        <f t="shared" si="12"/>
        <v>0.3837224129</v>
      </c>
      <c r="S166" s="143">
        <f t="shared" si="13"/>
        <v>249.6429845</v>
      </c>
      <c r="T166" s="143">
        <f t="shared" si="14"/>
        <v>264.0010201</v>
      </c>
      <c r="U166" s="137">
        <f t="shared" si="15"/>
        <v>228</v>
      </c>
      <c r="V166" s="138"/>
      <c r="W166" s="138"/>
      <c r="X166" s="138"/>
      <c r="Y166" s="138"/>
    </row>
    <row r="167" ht="12.75" customHeight="1">
      <c r="A167" s="27"/>
      <c r="B167" s="27"/>
      <c r="C167" s="30" t="s">
        <v>184</v>
      </c>
      <c r="D167" s="31">
        <v>86.0</v>
      </c>
      <c r="E167" s="32">
        <v>19.0</v>
      </c>
      <c r="F167" s="5">
        <v>30.0</v>
      </c>
      <c r="G167" s="6">
        <v>21.0</v>
      </c>
      <c r="H167" s="141">
        <f t="shared" si="2"/>
        <v>0.4117647059</v>
      </c>
      <c r="I167" s="128">
        <f t="shared" si="3"/>
        <v>0.180952381</v>
      </c>
      <c r="J167" s="40">
        <f t="shared" si="4"/>
        <v>0.4140508367</v>
      </c>
      <c r="K167" s="130">
        <f t="shared" si="5"/>
        <v>0.3713473267</v>
      </c>
      <c r="L167" s="131">
        <f t="shared" si="6"/>
        <v>0.9318392854</v>
      </c>
      <c r="M167" s="131">
        <f t="shared" si="7"/>
        <v>0.3628712529</v>
      </c>
      <c r="N167" s="132">
        <f t="shared" si="8"/>
        <v>0.3180361121</v>
      </c>
      <c r="O167" s="133">
        <f t="shared" si="9"/>
        <v>0.3180361121</v>
      </c>
      <c r="P167" s="134">
        <f t="shared" si="10"/>
        <v>2.058823529</v>
      </c>
      <c r="Q167" s="142">
        <f t="shared" si="11"/>
        <v>0.3180361121</v>
      </c>
      <c r="R167" s="142">
        <f t="shared" si="12"/>
        <v>0.3486781524</v>
      </c>
      <c r="S167" s="143">
        <f t="shared" si="13"/>
        <v>49.61363349</v>
      </c>
      <c r="T167" s="143">
        <f t="shared" si="14"/>
        <v>54.39379177</v>
      </c>
      <c r="U167" s="137">
        <f t="shared" si="15"/>
        <v>40</v>
      </c>
      <c r="V167" s="138"/>
      <c r="W167" s="138"/>
      <c r="X167" s="138"/>
      <c r="Y167" s="138"/>
    </row>
    <row r="168" ht="12.75" customHeight="1">
      <c r="A168" s="27"/>
      <c r="B168" s="27"/>
      <c r="C168" s="30" t="s">
        <v>185</v>
      </c>
      <c r="D168" s="31">
        <v>129.0</v>
      </c>
      <c r="E168" s="32">
        <v>41.0</v>
      </c>
      <c r="F168" s="5">
        <v>52.0</v>
      </c>
      <c r="G168" s="6">
        <v>59.0</v>
      </c>
      <c r="H168" s="141">
        <f t="shared" si="2"/>
        <v>0.5315315315</v>
      </c>
      <c r="I168" s="128">
        <f t="shared" si="3"/>
        <v>0.2411764706</v>
      </c>
      <c r="J168" s="40">
        <f t="shared" si="4"/>
        <v>0.4259587477</v>
      </c>
      <c r="K168" s="130">
        <f t="shared" si="5"/>
        <v>0.3594394157</v>
      </c>
      <c r="L168" s="131">
        <f t="shared" si="6"/>
        <v>0.936094156</v>
      </c>
      <c r="M168" s="131">
        <f t="shared" si="7"/>
        <v>0.3517495289</v>
      </c>
      <c r="N168" s="132">
        <f t="shared" si="8"/>
        <v>0.4127298505</v>
      </c>
      <c r="O168" s="133">
        <f t="shared" si="9"/>
        <v>0.4127298505</v>
      </c>
      <c r="P168" s="134">
        <f t="shared" si="10"/>
        <v>1.531531532</v>
      </c>
      <c r="Q168" s="142">
        <f t="shared" si="11"/>
        <v>0.4127298505</v>
      </c>
      <c r="R168" s="142">
        <f t="shared" si="12"/>
        <v>0.4596586284</v>
      </c>
      <c r="S168" s="143">
        <f t="shared" si="13"/>
        <v>115.977088</v>
      </c>
      <c r="T168" s="143">
        <f t="shared" si="14"/>
        <v>129.1640746</v>
      </c>
      <c r="U168" s="137">
        <f t="shared" si="15"/>
        <v>100</v>
      </c>
      <c r="V168" s="138"/>
      <c r="W168" s="138"/>
      <c r="X168" s="138"/>
      <c r="Y168" s="138"/>
    </row>
    <row r="169" ht="12.75" customHeight="1">
      <c r="A169" s="27"/>
      <c r="B169" s="27"/>
      <c r="C169" s="30" t="s">
        <v>186</v>
      </c>
      <c r="D169" s="31">
        <v>174.0</v>
      </c>
      <c r="E169" s="32">
        <v>64.0</v>
      </c>
      <c r="F169" s="5">
        <v>71.0</v>
      </c>
      <c r="G169" s="6">
        <v>77.0</v>
      </c>
      <c r="H169" s="141">
        <f t="shared" si="2"/>
        <v>0.5202702703</v>
      </c>
      <c r="I169" s="128">
        <f t="shared" si="3"/>
        <v>0.268907563</v>
      </c>
      <c r="J169" s="40">
        <f t="shared" si="4"/>
        <v>0.4770454718</v>
      </c>
      <c r="K169" s="130">
        <f t="shared" si="5"/>
        <v>0.3083526916</v>
      </c>
      <c r="L169" s="131">
        <f t="shared" si="6"/>
        <v>0.9528348032</v>
      </c>
      <c r="M169" s="131">
        <f t="shared" si="7"/>
        <v>0.3034894362</v>
      </c>
      <c r="N169" s="132">
        <f t="shared" si="8"/>
        <v>0.4141210159</v>
      </c>
      <c r="O169" s="133">
        <f t="shared" si="9"/>
        <v>0.4141210159</v>
      </c>
      <c r="P169" s="134">
        <f t="shared" si="10"/>
        <v>1.608108108</v>
      </c>
      <c r="Q169" s="142">
        <f t="shared" si="11"/>
        <v>0.4141210159</v>
      </c>
      <c r="R169" s="142">
        <f t="shared" si="12"/>
        <v>0.45482073</v>
      </c>
      <c r="S169" s="143">
        <f t="shared" si="13"/>
        <v>159.8507121</v>
      </c>
      <c r="T169" s="143">
        <f t="shared" si="14"/>
        <v>175.5608018</v>
      </c>
      <c r="U169" s="137">
        <f t="shared" si="15"/>
        <v>141</v>
      </c>
      <c r="V169" s="138"/>
      <c r="W169" s="138"/>
      <c r="X169" s="138"/>
      <c r="Y169" s="138"/>
    </row>
    <row r="170" ht="12.75" customHeight="1">
      <c r="A170" s="27"/>
      <c r="B170" s="27"/>
      <c r="C170" s="30" t="s">
        <v>187</v>
      </c>
      <c r="D170" s="31">
        <v>57.0</v>
      </c>
      <c r="E170" s="32">
        <v>51.0</v>
      </c>
      <c r="F170" s="5">
        <v>12.0</v>
      </c>
      <c r="G170" s="6">
        <v>42.0</v>
      </c>
      <c r="H170" s="141">
        <f t="shared" si="2"/>
        <v>0.7777777778</v>
      </c>
      <c r="I170" s="128">
        <f t="shared" si="3"/>
        <v>0.4722222222</v>
      </c>
      <c r="J170" s="40">
        <f t="shared" si="4"/>
        <v>0.5456550545</v>
      </c>
      <c r="K170" s="130">
        <f t="shared" si="5"/>
        <v>0.2397431089</v>
      </c>
      <c r="L170" s="131">
        <f t="shared" si="6"/>
        <v>0.9713990065</v>
      </c>
      <c r="M170" s="131">
        <f t="shared" si="7"/>
        <v>0.2374530905</v>
      </c>
      <c r="N170" s="132">
        <f t="shared" si="8"/>
        <v>0.6434019346</v>
      </c>
      <c r="O170" s="133">
        <f t="shared" si="9"/>
        <v>0.6434019346</v>
      </c>
      <c r="P170" s="134">
        <f t="shared" si="10"/>
        <v>2</v>
      </c>
      <c r="Q170" s="142">
        <f t="shared" si="11"/>
        <v>0.6434019346</v>
      </c>
      <c r="R170" s="142">
        <f t="shared" si="12"/>
        <v>0.6881938823</v>
      </c>
      <c r="S170" s="143">
        <f t="shared" si="13"/>
        <v>104.2311134</v>
      </c>
      <c r="T170" s="143">
        <f t="shared" si="14"/>
        <v>111.4874089</v>
      </c>
      <c r="U170" s="137">
        <f t="shared" si="15"/>
        <v>93</v>
      </c>
      <c r="V170" s="138"/>
      <c r="W170" s="138"/>
      <c r="X170" s="138"/>
      <c r="Y170" s="138"/>
    </row>
    <row r="171" ht="12.75" customHeight="1">
      <c r="A171" s="29"/>
      <c r="B171" s="29"/>
      <c r="C171" s="30" t="s">
        <v>188</v>
      </c>
      <c r="D171" s="31">
        <v>454.0</v>
      </c>
      <c r="E171" s="32">
        <v>155.0</v>
      </c>
      <c r="F171" s="5">
        <v>195.0</v>
      </c>
      <c r="G171" s="6">
        <v>191.0</v>
      </c>
      <c r="H171" s="141">
        <f t="shared" si="2"/>
        <v>0.4948186528</v>
      </c>
      <c r="I171" s="128">
        <f t="shared" si="3"/>
        <v>0.2545155993</v>
      </c>
      <c r="J171" s="40">
        <f t="shared" si="4"/>
        <v>0.4750705841</v>
      </c>
      <c r="K171" s="130">
        <f t="shared" si="5"/>
        <v>0.3103275793</v>
      </c>
      <c r="L171" s="131">
        <f t="shared" si="6"/>
        <v>0.9522335879</v>
      </c>
      <c r="M171" s="131">
        <f t="shared" si="7"/>
        <v>0.3053705848</v>
      </c>
      <c r="N171" s="132">
        <f t="shared" si="8"/>
        <v>0.3934613637</v>
      </c>
      <c r="O171" s="133">
        <f t="shared" si="9"/>
        <v>0.3934613637</v>
      </c>
      <c r="P171" s="134">
        <f t="shared" si="10"/>
        <v>1.577720207</v>
      </c>
      <c r="Q171" s="142">
        <f t="shared" si="11"/>
        <v>0.3934613637</v>
      </c>
      <c r="R171" s="142">
        <f t="shared" si="12"/>
        <v>0.4327818799</v>
      </c>
      <c r="S171" s="143">
        <f t="shared" si="13"/>
        <v>391.4940569</v>
      </c>
      <c r="T171" s="143">
        <f t="shared" si="14"/>
        <v>430.6179705</v>
      </c>
      <c r="U171" s="137">
        <f t="shared" si="15"/>
        <v>346</v>
      </c>
      <c r="V171" s="138"/>
      <c r="W171" s="138"/>
      <c r="X171" s="138"/>
      <c r="Y171" s="138"/>
    </row>
    <row r="172" ht="12.75" customHeight="1">
      <c r="A172" s="27"/>
      <c r="B172" s="27"/>
      <c r="C172" s="30" t="s">
        <v>189</v>
      </c>
      <c r="D172" s="31">
        <v>239.0</v>
      </c>
      <c r="E172" s="32">
        <v>88.0</v>
      </c>
      <c r="F172" s="5">
        <v>93.0</v>
      </c>
      <c r="G172" s="6">
        <v>110.0</v>
      </c>
      <c r="H172" s="141">
        <f t="shared" si="2"/>
        <v>0.5418719212</v>
      </c>
      <c r="I172" s="128">
        <f t="shared" si="3"/>
        <v>0.2691131498</v>
      </c>
      <c r="J172" s="40">
        <f t="shared" si="4"/>
        <v>0.4609528581</v>
      </c>
      <c r="K172" s="130">
        <f t="shared" si="5"/>
        <v>0.3244453053</v>
      </c>
      <c r="L172" s="131">
        <f t="shared" si="6"/>
        <v>0.9478276995</v>
      </c>
      <c r="M172" s="131">
        <f t="shared" si="7"/>
        <v>0.31878308</v>
      </c>
      <c r="N172" s="132">
        <f t="shared" si="8"/>
        <v>0.4278124977</v>
      </c>
      <c r="O172" s="133">
        <f t="shared" si="9"/>
        <v>0.4278124977</v>
      </c>
      <c r="P172" s="134">
        <f t="shared" si="10"/>
        <v>1.610837438</v>
      </c>
      <c r="Q172" s="142">
        <f t="shared" si="11"/>
        <v>0.4278124977</v>
      </c>
      <c r="R172" s="142">
        <f t="shared" si="12"/>
        <v>0.471499409</v>
      </c>
      <c r="S172" s="143">
        <f t="shared" si="13"/>
        <v>226.7406238</v>
      </c>
      <c r="T172" s="143">
        <f t="shared" si="14"/>
        <v>249.8946867</v>
      </c>
      <c r="U172" s="137">
        <f t="shared" si="15"/>
        <v>198</v>
      </c>
      <c r="V172" s="138"/>
      <c r="W172" s="138"/>
      <c r="X172" s="138"/>
      <c r="Y172" s="138"/>
    </row>
    <row r="173" ht="12.75" customHeight="1">
      <c r="A173" s="27"/>
      <c r="B173" s="27"/>
      <c r="C173" s="30" t="s">
        <v>190</v>
      </c>
      <c r="D173" s="31">
        <v>306.0</v>
      </c>
      <c r="E173" s="32">
        <v>107.0</v>
      </c>
      <c r="F173" s="5">
        <v>95.0</v>
      </c>
      <c r="G173" s="6">
        <v>143.0</v>
      </c>
      <c r="H173" s="141">
        <f t="shared" si="2"/>
        <v>0.6008403361</v>
      </c>
      <c r="I173" s="128">
        <f t="shared" si="3"/>
        <v>0.2590799031</v>
      </c>
      <c r="J173" s="40">
        <f t="shared" si="4"/>
        <v>0.4071069228</v>
      </c>
      <c r="K173" s="130">
        <f t="shared" si="5"/>
        <v>0.3782912406</v>
      </c>
      <c r="L173" s="131">
        <f t="shared" si="6"/>
        <v>0.9292970933</v>
      </c>
      <c r="M173" s="131">
        <f t="shared" si="7"/>
        <v>0.3693330643</v>
      </c>
      <c r="N173" s="132">
        <f t="shared" si="8"/>
        <v>0.4626724034</v>
      </c>
      <c r="O173" s="133">
        <f t="shared" si="9"/>
        <v>0.4626724034</v>
      </c>
      <c r="P173" s="134">
        <f t="shared" si="10"/>
        <v>1.735294118</v>
      </c>
      <c r="Q173" s="142">
        <f t="shared" si="11"/>
        <v>0.4626724034</v>
      </c>
      <c r="R173" s="142">
        <f t="shared" si="12"/>
        <v>0.5131854111</v>
      </c>
      <c r="S173" s="143">
        <f t="shared" si="13"/>
        <v>301.1997346</v>
      </c>
      <c r="T173" s="143">
        <f t="shared" si="14"/>
        <v>334.0837026</v>
      </c>
      <c r="U173" s="137">
        <f t="shared" si="15"/>
        <v>250</v>
      </c>
      <c r="V173" s="138"/>
      <c r="W173" s="138"/>
      <c r="X173" s="138"/>
      <c r="Y173" s="138"/>
    </row>
    <row r="174" ht="12.75" customHeight="1">
      <c r="A174" s="27"/>
      <c r="B174" s="27"/>
      <c r="C174" s="30" t="s">
        <v>191</v>
      </c>
      <c r="D174" s="31">
        <v>294.0</v>
      </c>
      <c r="E174" s="32">
        <v>120.0</v>
      </c>
      <c r="F174" s="5">
        <v>74.0</v>
      </c>
      <c r="G174" s="6">
        <v>122.0</v>
      </c>
      <c r="H174" s="141">
        <f t="shared" si="2"/>
        <v>0.6224489796</v>
      </c>
      <c r="I174" s="128">
        <f t="shared" si="3"/>
        <v>0.2898550725</v>
      </c>
      <c r="J174" s="40">
        <f t="shared" si="4"/>
        <v>0.4358074345</v>
      </c>
      <c r="K174" s="130">
        <f t="shared" si="5"/>
        <v>0.3495907289</v>
      </c>
      <c r="L174" s="131">
        <f t="shared" si="6"/>
        <v>0.9395129723</v>
      </c>
      <c r="M174" s="131">
        <f t="shared" si="7"/>
        <v>0.3425133206</v>
      </c>
      <c r="N174" s="132">
        <f t="shared" si="8"/>
        <v>0.4855196676</v>
      </c>
      <c r="O174" s="133">
        <f t="shared" si="9"/>
        <v>0.4855196676</v>
      </c>
      <c r="P174" s="134">
        <f t="shared" si="10"/>
        <v>2.112244898</v>
      </c>
      <c r="Q174" s="142">
        <f t="shared" si="11"/>
        <v>0.4855196676</v>
      </c>
      <c r="R174" s="142">
        <f t="shared" si="12"/>
        <v>0.5295166269</v>
      </c>
      <c r="S174" s="143">
        <f t="shared" si="13"/>
        <v>296.1669972</v>
      </c>
      <c r="T174" s="143">
        <f t="shared" si="14"/>
        <v>323.0051424</v>
      </c>
      <c r="U174" s="137">
        <f t="shared" si="15"/>
        <v>242</v>
      </c>
      <c r="V174" s="138"/>
      <c r="W174" s="138"/>
      <c r="X174" s="138"/>
      <c r="Y174" s="138"/>
    </row>
    <row r="175" ht="12.75" customHeight="1">
      <c r="A175" s="27"/>
      <c r="B175" s="27"/>
      <c r="C175" s="30" t="s">
        <v>192</v>
      </c>
      <c r="D175" s="31">
        <v>199.0</v>
      </c>
      <c r="E175" s="32">
        <v>60.0</v>
      </c>
      <c r="F175" s="5">
        <v>98.0</v>
      </c>
      <c r="G175" s="6">
        <v>68.0</v>
      </c>
      <c r="H175" s="141">
        <f t="shared" si="2"/>
        <v>0.4096385542</v>
      </c>
      <c r="I175" s="128">
        <f t="shared" si="3"/>
        <v>0.2316602317</v>
      </c>
      <c r="J175" s="40">
        <f t="shared" si="4"/>
        <v>0.5146832813</v>
      </c>
      <c r="K175" s="130">
        <f t="shared" si="5"/>
        <v>0.2707148821</v>
      </c>
      <c r="L175" s="131">
        <f t="shared" si="6"/>
        <v>0.9635799686</v>
      </c>
      <c r="M175" s="131">
        <f t="shared" si="7"/>
        <v>0.2674203511</v>
      </c>
      <c r="N175" s="132">
        <f t="shared" si="8"/>
        <v>0.3327688447</v>
      </c>
      <c r="O175" s="133">
        <f t="shared" si="9"/>
        <v>0.3327688447</v>
      </c>
      <c r="P175" s="134">
        <f t="shared" si="10"/>
        <v>1.560240964</v>
      </c>
      <c r="Q175" s="142">
        <f t="shared" si="11"/>
        <v>0.3327688447</v>
      </c>
      <c r="R175" s="142">
        <f t="shared" si="12"/>
        <v>0.3627932489</v>
      </c>
      <c r="S175" s="143">
        <f t="shared" si="13"/>
        <v>141.426759</v>
      </c>
      <c r="T175" s="143">
        <f t="shared" si="14"/>
        <v>154.1871308</v>
      </c>
      <c r="U175" s="137">
        <f t="shared" si="15"/>
        <v>128</v>
      </c>
      <c r="V175" s="138"/>
      <c r="W175" s="138"/>
      <c r="X175" s="138"/>
      <c r="Y175" s="138"/>
    </row>
    <row r="176" ht="12.75" customHeight="1">
      <c r="A176" s="27"/>
      <c r="B176" s="27"/>
      <c r="C176" s="30" t="s">
        <v>193</v>
      </c>
      <c r="D176" s="31">
        <v>375.0</v>
      </c>
      <c r="E176" s="32">
        <v>170.0</v>
      </c>
      <c r="F176" s="5">
        <v>147.0</v>
      </c>
      <c r="G176" s="6">
        <v>143.0</v>
      </c>
      <c r="H176" s="141">
        <f t="shared" si="2"/>
        <v>0.4931034483</v>
      </c>
      <c r="I176" s="128">
        <f t="shared" si="3"/>
        <v>0.3119266055</v>
      </c>
      <c r="J176" s="40">
        <f t="shared" si="4"/>
        <v>0.5640304213</v>
      </c>
      <c r="K176" s="130">
        <f t="shared" si="5"/>
        <v>0.2213677421</v>
      </c>
      <c r="L176" s="131">
        <f t="shared" si="6"/>
        <v>0.9755980548</v>
      </c>
      <c r="M176" s="131">
        <f t="shared" si="7"/>
        <v>0.2195641946</v>
      </c>
      <c r="N176" s="132">
        <f t="shared" si="8"/>
        <v>0.412582851</v>
      </c>
      <c r="O176" s="133">
        <f t="shared" si="9"/>
        <v>0.412582851</v>
      </c>
      <c r="P176" s="134">
        <f t="shared" si="10"/>
        <v>1.879310345</v>
      </c>
      <c r="Q176" s="142">
        <f t="shared" si="11"/>
        <v>0.412582851</v>
      </c>
      <c r="R176" s="142">
        <f t="shared" si="12"/>
        <v>0.4405480884</v>
      </c>
      <c r="S176" s="143">
        <f t="shared" si="13"/>
        <v>344.5066806</v>
      </c>
      <c r="T176" s="143">
        <f t="shared" si="14"/>
        <v>367.8576538</v>
      </c>
      <c r="U176" s="137">
        <f t="shared" si="15"/>
        <v>313</v>
      </c>
      <c r="V176" s="138"/>
      <c r="W176" s="138"/>
      <c r="X176" s="138"/>
      <c r="Y176" s="138"/>
    </row>
    <row r="177" ht="12.75" customHeight="1">
      <c r="A177" s="29"/>
      <c r="B177" s="29"/>
      <c r="C177" s="30" t="s">
        <v>194</v>
      </c>
      <c r="D177" s="31">
        <v>528.0</v>
      </c>
      <c r="E177" s="32">
        <v>203.0</v>
      </c>
      <c r="F177" s="5">
        <v>227.0</v>
      </c>
      <c r="G177" s="6">
        <v>196.0</v>
      </c>
      <c r="H177" s="141">
        <f t="shared" si="2"/>
        <v>0.463356974</v>
      </c>
      <c r="I177" s="128">
        <f t="shared" si="3"/>
        <v>0.2777017784</v>
      </c>
      <c r="J177" s="40">
        <f t="shared" si="4"/>
        <v>0.5399236005</v>
      </c>
      <c r="K177" s="130">
        <f t="shared" si="5"/>
        <v>0.2454745629</v>
      </c>
      <c r="L177" s="131">
        <f t="shared" si="6"/>
        <v>0.9700221075</v>
      </c>
      <c r="M177" s="131">
        <f t="shared" si="7"/>
        <v>0.2430166887</v>
      </c>
      <c r="N177" s="132">
        <f t="shared" si="8"/>
        <v>0.3819803418</v>
      </c>
      <c r="O177" s="133">
        <f t="shared" si="9"/>
        <v>0.3819803418</v>
      </c>
      <c r="P177" s="134">
        <f t="shared" si="10"/>
        <v>1.728132388</v>
      </c>
      <c r="Q177" s="142">
        <f t="shared" si="11"/>
        <v>0.3819803418</v>
      </c>
      <c r="R177" s="142">
        <f t="shared" si="12"/>
        <v>0.411809038</v>
      </c>
      <c r="S177" s="143">
        <f t="shared" si="13"/>
        <v>440.8053145</v>
      </c>
      <c r="T177" s="143">
        <f t="shared" si="14"/>
        <v>475.2276299</v>
      </c>
      <c r="U177" s="137">
        <f t="shared" si="15"/>
        <v>399</v>
      </c>
      <c r="V177" s="138"/>
      <c r="W177" s="138"/>
      <c r="X177" s="138"/>
      <c r="Y177" s="138"/>
    </row>
    <row r="178" ht="12.75" customHeight="1">
      <c r="A178" s="29"/>
      <c r="B178" s="29"/>
      <c r="C178" s="30" t="s">
        <v>195</v>
      </c>
      <c r="D178" s="31">
        <v>180.0</v>
      </c>
      <c r="E178" s="32">
        <v>51.0</v>
      </c>
      <c r="F178" s="5">
        <v>72.0</v>
      </c>
      <c r="G178" s="6">
        <v>46.0</v>
      </c>
      <c r="H178" s="141">
        <f t="shared" si="2"/>
        <v>0.3898305085</v>
      </c>
      <c r="I178" s="128">
        <f t="shared" si="3"/>
        <v>0.2207792208</v>
      </c>
      <c r="J178" s="40">
        <f t="shared" si="4"/>
        <v>0.5153067767</v>
      </c>
      <c r="K178" s="130">
        <f t="shared" si="5"/>
        <v>0.2700913867</v>
      </c>
      <c r="L178" s="131">
        <f t="shared" si="6"/>
        <v>0.9637465166</v>
      </c>
      <c r="M178" s="131">
        <f t="shared" si="7"/>
        <v>0.2668195115</v>
      </c>
      <c r="N178" s="132">
        <f t="shared" si="8"/>
        <v>0.3167895908</v>
      </c>
      <c r="O178" s="133">
        <f t="shared" si="9"/>
        <v>0.3167895908</v>
      </c>
      <c r="P178" s="134">
        <f t="shared" si="10"/>
        <v>1.957627119</v>
      </c>
      <c r="Q178" s="142">
        <f t="shared" si="11"/>
        <v>0.3167895908</v>
      </c>
      <c r="R178" s="142">
        <f t="shared" si="12"/>
        <v>0.3414853738</v>
      </c>
      <c r="S178" s="143">
        <f t="shared" si="13"/>
        <v>110.5595672</v>
      </c>
      <c r="T178" s="143">
        <f t="shared" si="14"/>
        <v>119.1783955</v>
      </c>
      <c r="U178" s="137">
        <f t="shared" si="15"/>
        <v>97</v>
      </c>
      <c r="V178" s="138"/>
      <c r="W178" s="138"/>
      <c r="X178" s="138"/>
      <c r="Y178" s="138"/>
    </row>
    <row r="179" ht="12.75" customHeight="1">
      <c r="A179" s="27"/>
      <c r="B179" s="27"/>
      <c r="C179" s="30" t="s">
        <v>196</v>
      </c>
      <c r="D179" s="31">
        <v>314.0</v>
      </c>
      <c r="E179" s="32">
        <v>122.0</v>
      </c>
      <c r="F179" s="5">
        <v>179.0</v>
      </c>
      <c r="G179" s="6">
        <v>125.0</v>
      </c>
      <c r="H179" s="141">
        <f t="shared" si="2"/>
        <v>0.4111842105</v>
      </c>
      <c r="I179" s="128">
        <f t="shared" si="3"/>
        <v>0.2798165138</v>
      </c>
      <c r="J179" s="40">
        <f t="shared" si="4"/>
        <v>0.5975278881</v>
      </c>
      <c r="K179" s="130">
        <f t="shared" si="5"/>
        <v>0.1878702753</v>
      </c>
      <c r="L179" s="131">
        <f t="shared" si="6"/>
        <v>0.9824042252</v>
      </c>
      <c r="M179" s="131">
        <f t="shared" si="7"/>
        <v>0.1867670696</v>
      </c>
      <c r="N179" s="132">
        <f t="shared" si="8"/>
        <v>0.3516885955</v>
      </c>
      <c r="O179" s="133">
        <f t="shared" si="9"/>
        <v>0.3516885955</v>
      </c>
      <c r="P179" s="134">
        <f t="shared" si="10"/>
        <v>1.434210526</v>
      </c>
      <c r="Q179" s="142">
        <f t="shared" si="11"/>
        <v>0.3516885955</v>
      </c>
      <c r="R179" s="142">
        <f t="shared" si="12"/>
        <v>0.3761300373</v>
      </c>
      <c r="S179" s="143">
        <f t="shared" si="13"/>
        <v>260.2495606</v>
      </c>
      <c r="T179" s="143">
        <f t="shared" si="14"/>
        <v>278.3362276</v>
      </c>
      <c r="U179" s="137">
        <f t="shared" si="15"/>
        <v>247</v>
      </c>
      <c r="V179" s="138"/>
      <c r="W179" s="138"/>
      <c r="X179" s="138"/>
      <c r="Y179" s="138"/>
    </row>
    <row r="180" ht="12.75" customHeight="1">
      <c r="A180" s="27"/>
      <c r="B180" s="27"/>
      <c r="C180" s="30" t="s">
        <v>197</v>
      </c>
      <c r="D180" s="31">
        <v>75.0</v>
      </c>
      <c r="E180" s="32">
        <v>9.0</v>
      </c>
      <c r="F180" s="5">
        <v>31.0</v>
      </c>
      <c r="G180" s="6">
        <v>10.0</v>
      </c>
      <c r="H180" s="141">
        <f t="shared" si="2"/>
        <v>0.243902439</v>
      </c>
      <c r="I180" s="128">
        <f t="shared" si="3"/>
        <v>0.1071428571</v>
      </c>
      <c r="J180" s="40">
        <f t="shared" si="4"/>
        <v>0.4139082873</v>
      </c>
      <c r="K180" s="130">
        <f t="shared" si="5"/>
        <v>0.3714898761</v>
      </c>
      <c r="L180" s="131">
        <f t="shared" si="6"/>
        <v>0.9317875489</v>
      </c>
      <c r="M180" s="131">
        <f t="shared" si="7"/>
        <v>0.3630040823</v>
      </c>
      <c r="N180" s="132">
        <f t="shared" si="8"/>
        <v>0.1883719613</v>
      </c>
      <c r="O180" s="133">
        <f t="shared" si="9"/>
        <v>0.1883719613</v>
      </c>
      <c r="P180" s="134">
        <f t="shared" si="10"/>
        <v>2.048780488</v>
      </c>
      <c r="Q180" s="142">
        <f t="shared" si="11"/>
        <v>0.1883719613</v>
      </c>
      <c r="R180" s="142">
        <f t="shared" si="12"/>
        <v>0.206585958</v>
      </c>
      <c r="S180" s="143">
        <f t="shared" si="13"/>
        <v>23.54649516</v>
      </c>
      <c r="T180" s="143">
        <f t="shared" si="14"/>
        <v>25.82324475</v>
      </c>
      <c r="U180" s="137">
        <f t="shared" si="15"/>
        <v>19</v>
      </c>
      <c r="V180" s="138"/>
      <c r="W180" s="138"/>
      <c r="X180" s="138"/>
      <c r="Y180" s="138"/>
    </row>
    <row r="181" ht="12.75" customHeight="1">
      <c r="A181" s="27"/>
      <c r="B181" s="27"/>
      <c r="C181" s="30" t="s">
        <v>198</v>
      </c>
      <c r="D181" s="31">
        <v>217.0</v>
      </c>
      <c r="E181" s="32">
        <v>77.0</v>
      </c>
      <c r="F181" s="5">
        <v>86.0</v>
      </c>
      <c r="G181" s="6">
        <v>99.0</v>
      </c>
      <c r="H181" s="141">
        <f t="shared" si="2"/>
        <v>0.5351351351</v>
      </c>
      <c r="I181" s="128">
        <f t="shared" si="3"/>
        <v>0.2619047619</v>
      </c>
      <c r="J181" s="40">
        <f t="shared" si="4"/>
        <v>0.4551462198</v>
      </c>
      <c r="K181" s="130">
        <f t="shared" si="5"/>
        <v>0.3302519436</v>
      </c>
      <c r="L181" s="131">
        <f t="shared" si="6"/>
        <v>0.9459606729</v>
      </c>
      <c r="M181" s="131">
        <f t="shared" si="7"/>
        <v>0.3242813675</v>
      </c>
      <c r="N181" s="132">
        <f t="shared" si="8"/>
        <v>0.4212859582</v>
      </c>
      <c r="O181" s="133">
        <f t="shared" si="9"/>
        <v>0.4212859582</v>
      </c>
      <c r="P181" s="134">
        <f t="shared" si="10"/>
        <v>1.589189189</v>
      </c>
      <c r="Q181" s="142">
        <f t="shared" si="11"/>
        <v>0.4212859582</v>
      </c>
      <c r="R181" s="142">
        <f t="shared" si="12"/>
        <v>0.4652569347</v>
      </c>
      <c r="S181" s="143">
        <f t="shared" si="13"/>
        <v>201.795974</v>
      </c>
      <c r="T181" s="143">
        <f t="shared" si="14"/>
        <v>222.8580717</v>
      </c>
      <c r="U181" s="137">
        <f t="shared" si="15"/>
        <v>176</v>
      </c>
      <c r="V181" s="138"/>
      <c r="W181" s="138"/>
      <c r="X181" s="138"/>
      <c r="Y181" s="138"/>
    </row>
    <row r="182" ht="12.75" customHeight="1">
      <c r="A182" s="27"/>
      <c r="B182" s="27"/>
      <c r="C182" s="30" t="s">
        <v>199</v>
      </c>
      <c r="D182" s="31">
        <v>146.0</v>
      </c>
      <c r="E182" s="32">
        <v>53.0</v>
      </c>
      <c r="F182" s="5">
        <v>63.0</v>
      </c>
      <c r="G182" s="6">
        <v>44.0</v>
      </c>
      <c r="H182" s="141">
        <f t="shared" si="2"/>
        <v>0.4112149533</v>
      </c>
      <c r="I182" s="128">
        <f t="shared" si="3"/>
        <v>0.2663316583</v>
      </c>
      <c r="J182" s="40">
        <f t="shared" si="4"/>
        <v>0.574735634</v>
      </c>
      <c r="K182" s="130">
        <f t="shared" si="5"/>
        <v>0.2106625294</v>
      </c>
      <c r="L182" s="131">
        <f t="shared" si="6"/>
        <v>0.9778925893</v>
      </c>
      <c r="M182" s="131">
        <f t="shared" si="7"/>
        <v>0.2091078282</v>
      </c>
      <c r="N182" s="132">
        <f t="shared" si="8"/>
        <v>0.3464320208</v>
      </c>
      <c r="O182" s="133">
        <f t="shared" si="9"/>
        <v>0.3464320208</v>
      </c>
      <c r="P182" s="134">
        <f t="shared" si="10"/>
        <v>1.859813084</v>
      </c>
      <c r="Q182" s="142">
        <f t="shared" si="11"/>
        <v>0.3464320208</v>
      </c>
      <c r="R182" s="142">
        <f t="shared" si="12"/>
        <v>0.3690848762</v>
      </c>
      <c r="S182" s="143">
        <f t="shared" si="13"/>
        <v>106.0081983</v>
      </c>
      <c r="T182" s="143">
        <f t="shared" si="14"/>
        <v>112.9399721</v>
      </c>
      <c r="U182" s="137">
        <f t="shared" si="15"/>
        <v>97</v>
      </c>
      <c r="V182" s="138"/>
      <c r="W182" s="138"/>
      <c r="X182" s="138"/>
      <c r="Y182" s="138"/>
    </row>
    <row r="183" ht="12.75" customHeight="1">
      <c r="A183" s="27"/>
      <c r="B183" s="27"/>
      <c r="C183" s="30" t="s">
        <v>200</v>
      </c>
      <c r="D183" s="31">
        <v>300.0</v>
      </c>
      <c r="E183" s="32">
        <v>113.0</v>
      </c>
      <c r="F183" s="5">
        <v>144.0</v>
      </c>
      <c r="G183" s="6">
        <v>148.0</v>
      </c>
      <c r="H183" s="141">
        <f t="shared" si="2"/>
        <v>0.5068493151</v>
      </c>
      <c r="I183" s="128">
        <f t="shared" si="3"/>
        <v>0.2736077482</v>
      </c>
      <c r="J183" s="40">
        <f t="shared" si="4"/>
        <v>0.4949944271</v>
      </c>
      <c r="K183" s="130">
        <f t="shared" si="5"/>
        <v>0.2904037363</v>
      </c>
      <c r="L183" s="131">
        <f t="shared" si="6"/>
        <v>0.9581283481</v>
      </c>
      <c r="M183" s="131">
        <f t="shared" si="7"/>
        <v>0.2863390796</v>
      </c>
      <c r="N183" s="132">
        <f t="shared" si="8"/>
        <v>0.4072821062</v>
      </c>
      <c r="O183" s="133">
        <f t="shared" si="9"/>
        <v>0.4072821062</v>
      </c>
      <c r="P183" s="134">
        <f t="shared" si="10"/>
        <v>1.414383562</v>
      </c>
      <c r="Q183" s="142">
        <f t="shared" si="11"/>
        <v>0.4072821062</v>
      </c>
      <c r="R183" s="142">
        <f t="shared" si="12"/>
        <v>0.4485212906</v>
      </c>
      <c r="S183" s="143">
        <f t="shared" si="13"/>
        <v>287.1338849</v>
      </c>
      <c r="T183" s="143">
        <f t="shared" si="14"/>
        <v>316.2075099</v>
      </c>
      <c r="U183" s="137">
        <f t="shared" si="15"/>
        <v>261</v>
      </c>
      <c r="V183" s="138"/>
      <c r="W183" s="138"/>
      <c r="X183" s="138"/>
      <c r="Y183" s="138"/>
    </row>
    <row r="184" ht="12.75" customHeight="1">
      <c r="A184" s="27"/>
      <c r="B184" s="27"/>
      <c r="C184" s="30" t="s">
        <v>201</v>
      </c>
      <c r="D184" s="31">
        <v>383.0</v>
      </c>
      <c r="E184" s="32">
        <v>152.0</v>
      </c>
      <c r="F184" s="5">
        <v>167.0</v>
      </c>
      <c r="G184" s="6">
        <v>176.0</v>
      </c>
      <c r="H184" s="141">
        <f t="shared" si="2"/>
        <v>0.5131195335</v>
      </c>
      <c r="I184" s="128">
        <f t="shared" si="3"/>
        <v>0.2841121495</v>
      </c>
      <c r="J184" s="40">
        <f t="shared" si="4"/>
        <v>0.5056762767</v>
      </c>
      <c r="K184" s="130">
        <f t="shared" si="5"/>
        <v>0.2797218867</v>
      </c>
      <c r="L184" s="131">
        <f t="shared" si="6"/>
        <v>0.9611322593</v>
      </c>
      <c r="M184" s="131">
        <f t="shared" si="7"/>
        <v>0.2760883556</v>
      </c>
      <c r="N184" s="132">
        <f t="shared" si="8"/>
        <v>0.4147356804</v>
      </c>
      <c r="O184" s="133">
        <f t="shared" si="9"/>
        <v>0.4147356804</v>
      </c>
      <c r="P184" s="134">
        <f t="shared" si="10"/>
        <v>1.559766764</v>
      </c>
      <c r="Q184" s="142">
        <f t="shared" si="11"/>
        <v>0.4147356804</v>
      </c>
      <c r="R184" s="142">
        <f t="shared" si="12"/>
        <v>0.4531703747</v>
      </c>
      <c r="S184" s="143">
        <f t="shared" si="13"/>
        <v>364.1379274</v>
      </c>
      <c r="T184" s="143">
        <f t="shared" si="14"/>
        <v>397.883589</v>
      </c>
      <c r="U184" s="137">
        <f t="shared" si="15"/>
        <v>328</v>
      </c>
      <c r="V184" s="138"/>
      <c r="W184" s="138"/>
      <c r="X184" s="138"/>
      <c r="Y184" s="138"/>
    </row>
    <row r="185" ht="12.75" customHeight="1">
      <c r="A185" s="27"/>
      <c r="B185" s="27"/>
      <c r="C185" s="30" t="s">
        <v>202</v>
      </c>
      <c r="D185" s="31">
        <v>115.0</v>
      </c>
      <c r="E185" s="32">
        <v>41.0</v>
      </c>
      <c r="F185" s="5">
        <v>46.0</v>
      </c>
      <c r="G185" s="6">
        <v>74.0</v>
      </c>
      <c r="H185" s="141">
        <f t="shared" si="2"/>
        <v>0.6166666667</v>
      </c>
      <c r="I185" s="128">
        <f t="shared" si="3"/>
        <v>0.2628205128</v>
      </c>
      <c r="J185" s="40">
        <f t="shared" si="4"/>
        <v>0.4028827483</v>
      </c>
      <c r="K185" s="130">
        <f t="shared" si="5"/>
        <v>0.3825154151</v>
      </c>
      <c r="L185" s="131">
        <f t="shared" si="6"/>
        <v>0.9277286796</v>
      </c>
      <c r="M185" s="131">
        <f t="shared" si="7"/>
        <v>0.3732552705</v>
      </c>
      <c r="N185" s="132">
        <f t="shared" si="8"/>
        <v>0.4740002108</v>
      </c>
      <c r="O185" s="133">
        <f t="shared" si="9"/>
        <v>0.4740002108</v>
      </c>
      <c r="P185" s="134">
        <f t="shared" si="10"/>
        <v>1.3</v>
      </c>
      <c r="Q185" s="142">
        <f t="shared" si="11"/>
        <v>0.4740002108</v>
      </c>
      <c r="R185" s="142">
        <f t="shared" si="12"/>
        <v>0.5360291047</v>
      </c>
      <c r="S185" s="143">
        <f t="shared" si="13"/>
        <v>130.8240582</v>
      </c>
      <c r="T185" s="143">
        <f t="shared" si="14"/>
        <v>147.9440329</v>
      </c>
      <c r="U185" s="137">
        <f t="shared" si="15"/>
        <v>115</v>
      </c>
      <c r="V185" s="138"/>
      <c r="W185" s="138"/>
      <c r="X185" s="138"/>
      <c r="Y185" s="138"/>
    </row>
    <row r="186" ht="12.75" customHeight="1">
      <c r="A186" s="29"/>
      <c r="B186" s="29"/>
      <c r="C186" s="30" t="s">
        <v>203</v>
      </c>
      <c r="D186" s="31">
        <v>245.0</v>
      </c>
      <c r="E186" s="32">
        <v>75.0</v>
      </c>
      <c r="F186" s="5">
        <v>79.0</v>
      </c>
      <c r="G186" s="6">
        <v>96.0</v>
      </c>
      <c r="H186" s="141">
        <f t="shared" si="2"/>
        <v>0.5485714286</v>
      </c>
      <c r="I186" s="128">
        <f t="shared" si="3"/>
        <v>0.234375</v>
      </c>
      <c r="J186" s="40">
        <f t="shared" si="4"/>
        <v>0.4037715698</v>
      </c>
      <c r="K186" s="130">
        <f t="shared" si="5"/>
        <v>0.3816265936</v>
      </c>
      <c r="L186" s="131">
        <f t="shared" si="6"/>
        <v>0.9280600704</v>
      </c>
      <c r="M186" s="131">
        <f t="shared" si="7"/>
        <v>0.372430538</v>
      </c>
      <c r="N186" s="132">
        <f t="shared" si="8"/>
        <v>0.4218188313</v>
      </c>
      <c r="O186" s="133">
        <f t="shared" si="9"/>
        <v>0.4218188313</v>
      </c>
      <c r="P186" s="134">
        <f t="shared" si="10"/>
        <v>1.828571429</v>
      </c>
      <c r="Q186" s="142">
        <f t="shared" si="11"/>
        <v>0.4218188313</v>
      </c>
      <c r="R186" s="142">
        <f t="shared" si="12"/>
        <v>0.4666303556</v>
      </c>
      <c r="S186" s="143">
        <f t="shared" si="13"/>
        <v>208.8003215</v>
      </c>
      <c r="T186" s="143">
        <f t="shared" si="14"/>
        <v>230.982026</v>
      </c>
      <c r="U186" s="137">
        <f t="shared" si="15"/>
        <v>171</v>
      </c>
      <c r="V186" s="138"/>
      <c r="W186" s="138"/>
      <c r="X186" s="138"/>
      <c r="Y186" s="138"/>
    </row>
    <row r="187" ht="12.75" customHeight="1">
      <c r="A187" s="27"/>
      <c r="B187" s="27"/>
      <c r="C187" s="30" t="s">
        <v>204</v>
      </c>
      <c r="D187" s="31">
        <v>205.0</v>
      </c>
      <c r="E187" s="32">
        <v>114.0</v>
      </c>
      <c r="F187" s="5">
        <v>74.0</v>
      </c>
      <c r="G187" s="6">
        <v>133.0</v>
      </c>
      <c r="H187" s="141">
        <f t="shared" si="2"/>
        <v>0.6425120773</v>
      </c>
      <c r="I187" s="128">
        <f t="shared" si="3"/>
        <v>0.3573667712</v>
      </c>
      <c r="J187" s="40">
        <f t="shared" si="4"/>
        <v>0.5075926694</v>
      </c>
      <c r="K187" s="130">
        <f t="shared" si="5"/>
        <v>0.277805494</v>
      </c>
      <c r="L187" s="131">
        <f t="shared" si="6"/>
        <v>0.9616595878</v>
      </c>
      <c r="M187" s="131">
        <f t="shared" si="7"/>
        <v>0.2742459429</v>
      </c>
      <c r="N187" s="132">
        <f t="shared" si="8"/>
        <v>0.5198715123</v>
      </c>
      <c r="O187" s="133">
        <f t="shared" si="9"/>
        <v>0.5198715123</v>
      </c>
      <c r="P187" s="134">
        <f t="shared" si="10"/>
        <v>1.541062802</v>
      </c>
      <c r="Q187" s="142">
        <f t="shared" si="11"/>
        <v>0.5198715123</v>
      </c>
      <c r="R187" s="142">
        <f t="shared" si="12"/>
        <v>0.5681350046</v>
      </c>
      <c r="S187" s="143">
        <f t="shared" si="13"/>
        <v>273.4524155</v>
      </c>
      <c r="T187" s="143">
        <f t="shared" si="14"/>
        <v>298.8390124</v>
      </c>
      <c r="U187" s="137">
        <f t="shared" si="15"/>
        <v>247</v>
      </c>
      <c r="V187" s="138"/>
      <c r="W187" s="138"/>
      <c r="X187" s="138"/>
      <c r="Y187" s="138"/>
    </row>
    <row r="188" ht="12.75" customHeight="1">
      <c r="A188" s="27"/>
      <c r="B188" s="27"/>
      <c r="C188" s="30" t="s">
        <v>205</v>
      </c>
      <c r="D188" s="31">
        <v>248.0</v>
      </c>
      <c r="E188" s="32">
        <v>97.0</v>
      </c>
      <c r="F188" s="5">
        <v>108.0</v>
      </c>
      <c r="G188" s="6">
        <v>155.0</v>
      </c>
      <c r="H188" s="141">
        <f t="shared" si="2"/>
        <v>0.5893536122</v>
      </c>
      <c r="I188" s="128">
        <f t="shared" si="3"/>
        <v>0.2811594203</v>
      </c>
      <c r="J188" s="40">
        <f t="shared" si="4"/>
        <v>0.4451310672</v>
      </c>
      <c r="K188" s="130">
        <f t="shared" si="5"/>
        <v>0.3402670962</v>
      </c>
      <c r="L188" s="131">
        <f t="shared" si="6"/>
        <v>0.9426655588</v>
      </c>
      <c r="M188" s="131">
        <f t="shared" si="7"/>
        <v>0.3337388865</v>
      </c>
      <c r="N188" s="132">
        <f t="shared" si="8"/>
        <v>0.4617295203</v>
      </c>
      <c r="O188" s="133">
        <f t="shared" si="9"/>
        <v>0.4617295203</v>
      </c>
      <c r="P188" s="134">
        <f t="shared" si="10"/>
        <v>1.311787072</v>
      </c>
      <c r="Q188" s="142">
        <f t="shared" si="11"/>
        <v>0.4617295203</v>
      </c>
      <c r="R188" s="142">
        <f t="shared" si="12"/>
        <v>0.5169353363</v>
      </c>
      <c r="S188" s="143">
        <f t="shared" si="13"/>
        <v>280.7315483</v>
      </c>
      <c r="T188" s="143">
        <f t="shared" si="14"/>
        <v>314.2966845</v>
      </c>
      <c r="U188" s="137">
        <f t="shared" si="15"/>
        <v>252</v>
      </c>
      <c r="V188" s="138"/>
      <c r="W188" s="138"/>
      <c r="X188" s="138"/>
      <c r="Y188" s="138"/>
    </row>
    <row r="189" ht="12.75" customHeight="1">
      <c r="A189" s="27"/>
      <c r="B189" s="27"/>
      <c r="C189" s="30" t="s">
        <v>206</v>
      </c>
      <c r="D189" s="31">
        <v>277.0</v>
      </c>
      <c r="E189" s="32">
        <v>129.0</v>
      </c>
      <c r="F189" s="5">
        <v>90.0</v>
      </c>
      <c r="G189" s="6">
        <v>202.0</v>
      </c>
      <c r="H189" s="141">
        <f t="shared" si="2"/>
        <v>0.6917808219</v>
      </c>
      <c r="I189" s="128">
        <f t="shared" si="3"/>
        <v>0.3177339901</v>
      </c>
      <c r="J189" s="40">
        <f t="shared" si="4"/>
        <v>0.430559715</v>
      </c>
      <c r="K189" s="130">
        <f t="shared" si="5"/>
        <v>0.3548384484</v>
      </c>
      <c r="L189" s="131">
        <f t="shared" si="6"/>
        <v>0.9377026304</v>
      </c>
      <c r="M189" s="131">
        <f t="shared" si="7"/>
        <v>0.3474388824</v>
      </c>
      <c r="N189" s="132">
        <f t="shared" si="8"/>
        <v>0.5382915539</v>
      </c>
      <c r="O189" s="133">
        <f t="shared" si="9"/>
        <v>0.5382915539</v>
      </c>
      <c r="P189" s="134">
        <f t="shared" si="10"/>
        <v>1.390410959</v>
      </c>
      <c r="Q189" s="142">
        <f t="shared" si="11"/>
        <v>0.5382915539</v>
      </c>
      <c r="R189" s="142">
        <f t="shared" si="12"/>
        <v>0.602501964</v>
      </c>
      <c r="S189" s="143">
        <f t="shared" si="13"/>
        <v>375.7275046</v>
      </c>
      <c r="T189" s="143">
        <f t="shared" si="14"/>
        <v>420.5463709</v>
      </c>
      <c r="U189" s="137">
        <f t="shared" si="15"/>
        <v>331</v>
      </c>
      <c r="V189" s="138"/>
      <c r="W189" s="138"/>
      <c r="X189" s="138"/>
      <c r="Y189" s="138"/>
    </row>
    <row r="190" ht="12.75" customHeight="1">
      <c r="A190" s="27"/>
      <c r="B190" s="27"/>
      <c r="C190" s="30" t="s">
        <v>207</v>
      </c>
      <c r="D190" s="31">
        <v>138.0</v>
      </c>
      <c r="E190" s="32">
        <v>122.0</v>
      </c>
      <c r="F190" s="5">
        <v>64.0</v>
      </c>
      <c r="G190" s="6">
        <v>118.0</v>
      </c>
      <c r="H190" s="141">
        <f t="shared" si="2"/>
        <v>0.6483516484</v>
      </c>
      <c r="I190" s="128">
        <f t="shared" si="3"/>
        <v>0.4692307692</v>
      </c>
      <c r="J190" s="40">
        <f t="shared" si="4"/>
        <v>0.6264744654</v>
      </c>
      <c r="K190" s="130">
        <f t="shared" si="5"/>
        <v>0.158923698</v>
      </c>
      <c r="L190" s="131">
        <f t="shared" si="6"/>
        <v>0.987398186</v>
      </c>
      <c r="M190" s="131">
        <f t="shared" si="7"/>
        <v>0.1582555598</v>
      </c>
      <c r="N190" s="132">
        <f t="shared" si="8"/>
        <v>0.5659228634</v>
      </c>
      <c r="O190" s="133">
        <f t="shared" si="9"/>
        <v>0.5659228634</v>
      </c>
      <c r="P190" s="134">
        <f t="shared" si="10"/>
        <v>1.428571429</v>
      </c>
      <c r="Q190" s="142">
        <f t="shared" si="11"/>
        <v>0.5659228634</v>
      </c>
      <c r="R190" s="142">
        <f t="shared" si="12"/>
        <v>0.5998641278</v>
      </c>
      <c r="S190" s="143">
        <f t="shared" si="13"/>
        <v>250.1379056</v>
      </c>
      <c r="T190" s="143">
        <f t="shared" si="14"/>
        <v>265.1399445</v>
      </c>
      <c r="U190" s="137">
        <f t="shared" si="15"/>
        <v>240</v>
      </c>
      <c r="V190" s="138"/>
      <c r="W190" s="138"/>
      <c r="X190" s="138"/>
      <c r="Y190" s="138"/>
    </row>
    <row r="191" ht="12.75" customHeight="1">
      <c r="A191" s="27"/>
      <c r="B191" s="27"/>
      <c r="C191" s="30" t="s">
        <v>208</v>
      </c>
      <c r="D191" s="31">
        <v>255.0</v>
      </c>
      <c r="E191" s="32">
        <v>110.0</v>
      </c>
      <c r="F191" s="5">
        <v>114.0</v>
      </c>
      <c r="G191" s="6">
        <v>115.0</v>
      </c>
      <c r="H191" s="141">
        <f t="shared" si="2"/>
        <v>0.5021834061</v>
      </c>
      <c r="I191" s="128">
        <f t="shared" si="3"/>
        <v>0.301369863</v>
      </c>
      <c r="J191" s="40">
        <f t="shared" si="4"/>
        <v>0.5405070828</v>
      </c>
      <c r="K191" s="130">
        <f t="shared" si="5"/>
        <v>0.2448910806</v>
      </c>
      <c r="L191" s="131">
        <f t="shared" si="6"/>
        <v>0.9701637383</v>
      </c>
      <c r="M191" s="131">
        <f t="shared" si="7"/>
        <v>0.2424506566</v>
      </c>
      <c r="N191" s="132">
        <f t="shared" si="8"/>
        <v>0.4141328094</v>
      </c>
      <c r="O191" s="133">
        <f t="shared" si="9"/>
        <v>0.4141328094</v>
      </c>
      <c r="P191" s="134">
        <f t="shared" si="10"/>
        <v>1.593886463</v>
      </c>
      <c r="Q191" s="142">
        <f t="shared" si="11"/>
        <v>0.4141328094</v>
      </c>
      <c r="R191" s="142">
        <f t="shared" si="12"/>
        <v>0.4480782415</v>
      </c>
      <c r="S191" s="143">
        <f t="shared" si="13"/>
        <v>245.9948888</v>
      </c>
      <c r="T191" s="143">
        <f t="shared" si="14"/>
        <v>266.1584754</v>
      </c>
      <c r="U191" s="137">
        <f t="shared" si="15"/>
        <v>225</v>
      </c>
      <c r="V191" s="138"/>
      <c r="W191" s="138"/>
      <c r="X191" s="138"/>
      <c r="Y191" s="138"/>
    </row>
    <row r="192" ht="12.75" customHeight="1">
      <c r="A192" s="28"/>
      <c r="B192" s="28"/>
      <c r="C192" s="30" t="s">
        <v>209</v>
      </c>
      <c r="D192" s="31">
        <v>320.0</v>
      </c>
      <c r="E192" s="32">
        <v>160.0</v>
      </c>
      <c r="F192" s="5">
        <v>159.0</v>
      </c>
      <c r="G192" s="6">
        <v>160.0</v>
      </c>
      <c r="H192" s="141">
        <f t="shared" si="2"/>
        <v>0.5015673981</v>
      </c>
      <c r="I192" s="128">
        <f t="shared" si="3"/>
        <v>0.3333333333</v>
      </c>
      <c r="J192" s="40">
        <f t="shared" si="4"/>
        <v>0.5865589087</v>
      </c>
      <c r="K192" s="130">
        <f t="shared" si="5"/>
        <v>0.1988392547</v>
      </c>
      <c r="L192" s="131">
        <f t="shared" si="6"/>
        <v>0.980296522</v>
      </c>
      <c r="M192" s="131">
        <f t="shared" si="7"/>
        <v>0.1975315895</v>
      </c>
      <c r="N192" s="132">
        <f t="shared" si="8"/>
        <v>0.4258409128</v>
      </c>
      <c r="O192" s="133">
        <f t="shared" si="9"/>
        <v>0.4258409128</v>
      </c>
      <c r="P192" s="134">
        <f t="shared" si="10"/>
        <v>1.504702194</v>
      </c>
      <c r="Q192" s="142">
        <f t="shared" si="11"/>
        <v>0.4258409128</v>
      </c>
      <c r="R192" s="142">
        <f t="shared" si="12"/>
        <v>0.456074641</v>
      </c>
      <c r="S192" s="143">
        <f t="shared" si="13"/>
        <v>340.2468893</v>
      </c>
      <c r="T192" s="143">
        <f t="shared" si="14"/>
        <v>364.4036381</v>
      </c>
      <c r="U192" s="137">
        <f t="shared" si="15"/>
        <v>320</v>
      </c>
      <c r="V192" s="138"/>
      <c r="W192" s="138"/>
      <c r="X192" s="138"/>
      <c r="Y192" s="138"/>
    </row>
    <row r="193" ht="12.75" customHeight="1">
      <c r="A193" s="27"/>
      <c r="B193" s="27"/>
      <c r="C193" s="30" t="s">
        <v>210</v>
      </c>
      <c r="D193" s="31">
        <v>465.0</v>
      </c>
      <c r="E193" s="32">
        <v>196.0</v>
      </c>
      <c r="F193" s="5">
        <v>166.0</v>
      </c>
      <c r="G193" s="6">
        <v>230.0</v>
      </c>
      <c r="H193" s="141">
        <f t="shared" si="2"/>
        <v>0.5808080808</v>
      </c>
      <c r="I193" s="128">
        <f t="shared" si="3"/>
        <v>0.2965204236</v>
      </c>
      <c r="J193" s="40">
        <f t="shared" si="4"/>
        <v>0.4720367267</v>
      </c>
      <c r="K193" s="130">
        <f t="shared" si="5"/>
        <v>0.3133614367</v>
      </c>
      <c r="L193" s="131">
        <f t="shared" si="6"/>
        <v>0.9513027562</v>
      </c>
      <c r="M193" s="131">
        <f t="shared" si="7"/>
        <v>0.308258116</v>
      </c>
      <c r="N193" s="132">
        <f t="shared" si="8"/>
        <v>0.461119501</v>
      </c>
      <c r="O193" s="133">
        <f t="shared" si="9"/>
        <v>0.461119501</v>
      </c>
      <c r="P193" s="134">
        <f t="shared" si="10"/>
        <v>1.669191919</v>
      </c>
      <c r="Q193" s="142">
        <f t="shared" si="11"/>
        <v>0.461119501</v>
      </c>
      <c r="R193" s="142">
        <f t="shared" si="12"/>
        <v>0.5059602556</v>
      </c>
      <c r="S193" s="143">
        <f t="shared" si="13"/>
        <v>487.4033125</v>
      </c>
      <c r="T193" s="143">
        <f t="shared" si="14"/>
        <v>534.7999901</v>
      </c>
      <c r="U193" s="137">
        <f t="shared" si="15"/>
        <v>426</v>
      </c>
      <c r="V193" s="138"/>
      <c r="W193" s="138"/>
      <c r="X193" s="138"/>
      <c r="Y193" s="138"/>
    </row>
    <row r="194" ht="12.75" customHeight="1">
      <c r="A194" s="29"/>
      <c r="B194" s="29"/>
      <c r="C194" s="30" t="s">
        <v>211</v>
      </c>
      <c r="D194" s="31">
        <v>395.0</v>
      </c>
      <c r="E194" s="32">
        <v>288.0</v>
      </c>
      <c r="F194" s="5">
        <v>80.0</v>
      </c>
      <c r="G194" s="6">
        <v>211.0</v>
      </c>
      <c r="H194" s="141">
        <f t="shared" si="2"/>
        <v>0.7250859107</v>
      </c>
      <c r="I194" s="128">
        <f t="shared" si="3"/>
        <v>0.4216691069</v>
      </c>
      <c r="J194" s="40">
        <f t="shared" si="4"/>
        <v>0.5267381004</v>
      </c>
      <c r="K194" s="130">
        <f t="shared" si="5"/>
        <v>0.258660063</v>
      </c>
      <c r="L194" s="131">
        <f t="shared" si="6"/>
        <v>0.9667335822</v>
      </c>
      <c r="M194" s="131">
        <f t="shared" si="7"/>
        <v>0.2557854198</v>
      </c>
      <c r="N194" s="132">
        <f t="shared" si="8"/>
        <v>0.5931080903</v>
      </c>
      <c r="O194" s="133">
        <f t="shared" si="9"/>
        <v>0.5931080903</v>
      </c>
      <c r="P194" s="134">
        <f t="shared" si="10"/>
        <v>2.347079038</v>
      </c>
      <c r="Q194" s="142">
        <f t="shared" si="11"/>
        <v>0.5931080903</v>
      </c>
      <c r="R194" s="142">
        <f t="shared" si="12"/>
        <v>0.6325388354</v>
      </c>
      <c r="S194" s="143">
        <f t="shared" si="13"/>
        <v>577.6872799</v>
      </c>
      <c r="T194" s="143">
        <f t="shared" si="14"/>
        <v>616.0928257</v>
      </c>
      <c r="U194" s="137">
        <f t="shared" si="15"/>
        <v>499</v>
      </c>
      <c r="V194" s="138"/>
      <c r="W194" s="138"/>
      <c r="X194" s="138"/>
      <c r="Y194" s="138"/>
    </row>
    <row r="195" ht="12.75" customHeight="1">
      <c r="A195" s="27"/>
      <c r="B195" s="27"/>
      <c r="C195" s="30" t="s">
        <v>212</v>
      </c>
      <c r="D195" s="31">
        <v>231.0</v>
      </c>
      <c r="E195" s="32">
        <v>125.0</v>
      </c>
      <c r="F195" s="5">
        <v>90.0</v>
      </c>
      <c r="G195" s="6">
        <v>155.0</v>
      </c>
      <c r="H195" s="141">
        <f t="shared" si="2"/>
        <v>0.6326530612</v>
      </c>
      <c r="I195" s="128">
        <f t="shared" si="3"/>
        <v>0.3511235955</v>
      </c>
      <c r="J195" s="40">
        <f t="shared" si="4"/>
        <v>0.5066752615</v>
      </c>
      <c r="K195" s="130">
        <f t="shared" si="5"/>
        <v>0.2787229019</v>
      </c>
      <c r="L195" s="131">
        <f t="shared" si="6"/>
        <v>0.9614075877</v>
      </c>
      <c r="M195" s="131">
        <f t="shared" si="7"/>
        <v>0.2751280615</v>
      </c>
      <c r="N195" s="132">
        <f t="shared" si="8"/>
        <v>0.5116334993</v>
      </c>
      <c r="O195" s="133">
        <f t="shared" si="9"/>
        <v>0.5116334993</v>
      </c>
      <c r="P195" s="134">
        <f t="shared" si="10"/>
        <v>1.453061224</v>
      </c>
      <c r="Q195" s="142">
        <f t="shared" si="11"/>
        <v>0.5116334993</v>
      </c>
      <c r="R195" s="142">
        <f t="shared" si="12"/>
        <v>0.5609675969</v>
      </c>
      <c r="S195" s="143">
        <f t="shared" si="13"/>
        <v>307.4917331</v>
      </c>
      <c r="T195" s="143">
        <f t="shared" si="14"/>
        <v>337.1415257</v>
      </c>
      <c r="U195" s="137">
        <f t="shared" si="15"/>
        <v>280</v>
      </c>
      <c r="V195" s="138"/>
      <c r="W195" s="138"/>
      <c r="X195" s="138"/>
      <c r="Y195" s="138"/>
    </row>
    <row r="196" ht="12.75" customHeight="1">
      <c r="A196" s="29"/>
      <c r="B196" s="29"/>
      <c r="C196" s="30" t="s">
        <v>213</v>
      </c>
      <c r="D196" s="31">
        <v>257.0</v>
      </c>
      <c r="E196" s="32">
        <v>127.0</v>
      </c>
      <c r="F196" s="5">
        <v>115.0</v>
      </c>
      <c r="G196" s="6">
        <v>146.0</v>
      </c>
      <c r="H196" s="141">
        <f t="shared" si="2"/>
        <v>0.5593869732</v>
      </c>
      <c r="I196" s="128">
        <f t="shared" si="3"/>
        <v>0.3307291667</v>
      </c>
      <c r="J196" s="40">
        <f t="shared" si="4"/>
        <v>0.5339497319</v>
      </c>
      <c r="K196" s="130">
        <f t="shared" si="5"/>
        <v>0.2514484315</v>
      </c>
      <c r="L196" s="131">
        <f t="shared" si="6"/>
        <v>0.9685530578</v>
      </c>
      <c r="M196" s="131">
        <f t="shared" si="7"/>
        <v>0.2488071025</v>
      </c>
      <c r="N196" s="132">
        <f t="shared" si="8"/>
        <v>0.4595081977</v>
      </c>
      <c r="O196" s="133">
        <f t="shared" si="9"/>
        <v>0.4595081977</v>
      </c>
      <c r="P196" s="134">
        <f t="shared" si="10"/>
        <v>1.471264368</v>
      </c>
      <c r="Q196" s="142">
        <f t="shared" si="11"/>
        <v>0.4595081977</v>
      </c>
      <c r="R196" s="142">
        <f t="shared" si="12"/>
        <v>0.4999242603</v>
      </c>
      <c r="S196" s="143">
        <f t="shared" si="13"/>
        <v>296.3827875</v>
      </c>
      <c r="T196" s="143">
        <f t="shared" si="14"/>
        <v>322.4511479</v>
      </c>
      <c r="U196" s="137">
        <f t="shared" si="15"/>
        <v>273</v>
      </c>
      <c r="V196" s="138"/>
      <c r="W196" s="138"/>
      <c r="X196" s="138"/>
      <c r="Y196" s="138"/>
    </row>
    <row r="197" ht="12.75" customHeight="1">
      <c r="A197" s="28"/>
      <c r="B197" s="28"/>
      <c r="C197" s="30" t="s">
        <v>214</v>
      </c>
      <c r="D197" s="31">
        <v>337.0</v>
      </c>
      <c r="E197" s="32">
        <v>217.0</v>
      </c>
      <c r="F197" s="5">
        <v>160.0</v>
      </c>
      <c r="G197" s="6">
        <v>254.0</v>
      </c>
      <c r="H197" s="141">
        <f t="shared" si="2"/>
        <v>0.61352657</v>
      </c>
      <c r="I197" s="128">
        <f t="shared" si="3"/>
        <v>0.3916967509</v>
      </c>
      <c r="J197" s="40">
        <f t="shared" si="4"/>
        <v>0.5682020598</v>
      </c>
      <c r="K197" s="130">
        <f t="shared" si="5"/>
        <v>0.2171961036</v>
      </c>
      <c r="L197" s="131">
        <f t="shared" si="6"/>
        <v>0.9765055056</v>
      </c>
      <c r="M197" s="131">
        <f t="shared" si="7"/>
        <v>0.2154924535</v>
      </c>
      <c r="N197" s="132">
        <f t="shared" si="8"/>
        <v>0.5147043796</v>
      </c>
      <c r="O197" s="133">
        <f t="shared" si="9"/>
        <v>0.5147043796</v>
      </c>
      <c r="P197" s="134">
        <f t="shared" si="10"/>
        <v>1.338164251</v>
      </c>
      <c r="Q197" s="142">
        <f t="shared" si="11"/>
        <v>0.5147043796</v>
      </c>
      <c r="R197" s="142">
        <f t="shared" si="12"/>
        <v>0.5569692421</v>
      </c>
      <c r="S197" s="143">
        <f t="shared" si="13"/>
        <v>498.2338395</v>
      </c>
      <c r="T197" s="143">
        <f t="shared" si="14"/>
        <v>539.1462263</v>
      </c>
      <c r="U197" s="137">
        <f t="shared" si="15"/>
        <v>471</v>
      </c>
      <c r="V197" s="138"/>
      <c r="W197" s="138"/>
      <c r="X197" s="138"/>
      <c r="Y197" s="138"/>
    </row>
    <row r="198" ht="12.75" customHeight="1">
      <c r="A198" s="27"/>
      <c r="B198" s="27"/>
      <c r="C198" s="30" t="s">
        <v>215</v>
      </c>
      <c r="D198" s="31">
        <v>202.0</v>
      </c>
      <c r="E198" s="32">
        <v>101.0</v>
      </c>
      <c r="F198" s="5">
        <v>55.0</v>
      </c>
      <c r="G198" s="6">
        <v>145.0</v>
      </c>
      <c r="H198" s="141">
        <f t="shared" si="2"/>
        <v>0.725</v>
      </c>
      <c r="I198" s="128">
        <f t="shared" si="3"/>
        <v>0.3333333333</v>
      </c>
      <c r="J198" s="40">
        <f t="shared" si="4"/>
        <v>0.4309489874</v>
      </c>
      <c r="K198" s="130">
        <f t="shared" si="5"/>
        <v>0.354449176</v>
      </c>
      <c r="L198" s="131">
        <f t="shared" si="6"/>
        <v>0.9378378077</v>
      </c>
      <c r="M198" s="131">
        <f t="shared" si="7"/>
        <v>0.3470738343</v>
      </c>
      <c r="N198" s="132">
        <f t="shared" si="8"/>
        <v>0.5642411325</v>
      </c>
      <c r="O198" s="133">
        <f t="shared" si="9"/>
        <v>0.5642411325</v>
      </c>
      <c r="P198" s="134">
        <f t="shared" si="10"/>
        <v>1.515</v>
      </c>
      <c r="Q198" s="142">
        <f t="shared" si="11"/>
        <v>0.5642411325</v>
      </c>
      <c r="R198" s="142">
        <f t="shared" si="12"/>
        <v>0.6281611593</v>
      </c>
      <c r="S198" s="143">
        <f t="shared" si="13"/>
        <v>283.8132896</v>
      </c>
      <c r="T198" s="143">
        <f t="shared" si="14"/>
        <v>315.9650631</v>
      </c>
      <c r="U198" s="137">
        <f t="shared" si="15"/>
        <v>246</v>
      </c>
      <c r="V198" s="138"/>
      <c r="W198" s="138"/>
      <c r="X198" s="138"/>
      <c r="Y198" s="138"/>
    </row>
    <row r="199" ht="12.75" customHeight="1">
      <c r="A199" s="27"/>
      <c r="B199" s="27"/>
      <c r="C199" s="30" t="s">
        <v>216</v>
      </c>
      <c r="D199" s="31">
        <v>68.0</v>
      </c>
      <c r="E199" s="32">
        <v>28.0</v>
      </c>
      <c r="F199" s="5">
        <v>28.0</v>
      </c>
      <c r="G199" s="6">
        <v>44.0</v>
      </c>
      <c r="H199" s="141">
        <f t="shared" si="2"/>
        <v>0.6111111111</v>
      </c>
      <c r="I199" s="128">
        <f t="shared" si="3"/>
        <v>0.2916666667</v>
      </c>
      <c r="J199" s="40">
        <f t="shared" si="4"/>
        <v>0.4453010439</v>
      </c>
      <c r="K199" s="130">
        <f t="shared" si="5"/>
        <v>0.3400971195</v>
      </c>
      <c r="L199" s="131">
        <f t="shared" si="6"/>
        <v>0.942722273</v>
      </c>
      <c r="M199" s="131">
        <f t="shared" si="7"/>
        <v>0.3335786504</v>
      </c>
      <c r="N199" s="132">
        <f t="shared" si="8"/>
        <v>0.4788142827</v>
      </c>
      <c r="O199" s="133">
        <f t="shared" si="9"/>
        <v>0.4788142827</v>
      </c>
      <c r="P199" s="134">
        <f t="shared" si="10"/>
        <v>1.333333333</v>
      </c>
      <c r="Q199" s="142">
        <f t="shared" si="11"/>
        <v>0.4788142827</v>
      </c>
      <c r="R199" s="142">
        <f t="shared" si="12"/>
        <v>0.5355129234</v>
      </c>
      <c r="S199" s="143">
        <f t="shared" si="13"/>
        <v>80.44079949</v>
      </c>
      <c r="T199" s="143">
        <f t="shared" si="14"/>
        <v>89.96617114</v>
      </c>
      <c r="U199" s="137">
        <f t="shared" si="15"/>
        <v>72</v>
      </c>
      <c r="V199" s="138"/>
      <c r="W199" s="138"/>
      <c r="X199" s="138"/>
      <c r="Y199" s="138"/>
    </row>
    <row r="200" ht="12.75" customHeight="1">
      <c r="A200" s="27"/>
      <c r="B200" s="27"/>
      <c r="C200" s="30" t="s">
        <v>217</v>
      </c>
      <c r="D200" s="31">
        <v>306.0</v>
      </c>
      <c r="E200" s="32">
        <v>189.0</v>
      </c>
      <c r="F200" s="5">
        <v>125.0</v>
      </c>
      <c r="G200" s="6">
        <v>267.0</v>
      </c>
      <c r="H200" s="141">
        <f t="shared" si="2"/>
        <v>0.681122449</v>
      </c>
      <c r="I200" s="128">
        <f t="shared" si="3"/>
        <v>0.3818181818</v>
      </c>
      <c r="J200" s="40">
        <f t="shared" si="4"/>
        <v>0.5109236696</v>
      </c>
      <c r="K200" s="130">
        <f t="shared" si="5"/>
        <v>0.2744744938</v>
      </c>
      <c r="L200" s="131">
        <f t="shared" si="6"/>
        <v>0.9625677643</v>
      </c>
      <c r="M200" s="131">
        <f t="shared" si="7"/>
        <v>0.271041139</v>
      </c>
      <c r="N200" s="132">
        <f t="shared" si="8"/>
        <v>0.5521380781</v>
      </c>
      <c r="O200" s="133">
        <f t="shared" si="9"/>
        <v>0.5521380781</v>
      </c>
      <c r="P200" s="134">
        <f t="shared" si="10"/>
        <v>1.262755102</v>
      </c>
      <c r="Q200" s="142">
        <f t="shared" si="11"/>
        <v>0.5521380781</v>
      </c>
      <c r="R200" s="142">
        <f t="shared" si="12"/>
        <v>0.6091413175</v>
      </c>
      <c r="S200" s="143">
        <f t="shared" si="13"/>
        <v>489.7464752</v>
      </c>
      <c r="T200" s="143">
        <f t="shared" si="14"/>
        <v>540.3083486</v>
      </c>
      <c r="U200" s="137">
        <f t="shared" si="15"/>
        <v>456</v>
      </c>
      <c r="V200" s="138"/>
      <c r="W200" s="138"/>
      <c r="X200" s="138"/>
      <c r="Y200" s="138"/>
    </row>
    <row r="201" ht="12.75" customHeight="1">
      <c r="A201" s="27"/>
      <c r="B201" s="27"/>
      <c r="C201" s="30" t="s">
        <v>218</v>
      </c>
      <c r="D201" s="31">
        <v>333.0</v>
      </c>
      <c r="E201" s="32">
        <v>230.0</v>
      </c>
      <c r="F201" s="5">
        <v>134.0</v>
      </c>
      <c r="G201" s="6">
        <v>237.0</v>
      </c>
      <c r="H201" s="141">
        <f t="shared" si="2"/>
        <v>0.6388140162</v>
      </c>
      <c r="I201" s="128">
        <f t="shared" si="3"/>
        <v>0.4085257549</v>
      </c>
      <c r="J201" s="40">
        <f t="shared" si="4"/>
        <v>0.5689630569</v>
      </c>
      <c r="K201" s="130">
        <f t="shared" si="5"/>
        <v>0.2164351065</v>
      </c>
      <c r="L201" s="131">
        <f t="shared" si="6"/>
        <v>0.976669212</v>
      </c>
      <c r="M201" s="131">
        <f t="shared" si="7"/>
        <v>0.2147492733</v>
      </c>
      <c r="N201" s="132">
        <f t="shared" si="8"/>
        <v>0.5361793728</v>
      </c>
      <c r="O201" s="133">
        <f t="shared" si="9"/>
        <v>0.5361793728</v>
      </c>
      <c r="P201" s="134">
        <f t="shared" si="10"/>
        <v>1.517520216</v>
      </c>
      <c r="Q201" s="142">
        <f t="shared" si="11"/>
        <v>0.5361793728</v>
      </c>
      <c r="R201" s="142">
        <f t="shared" si="12"/>
        <v>0.5769475234</v>
      </c>
      <c r="S201" s="143">
        <f t="shared" si="13"/>
        <v>500.7915342</v>
      </c>
      <c r="T201" s="143">
        <f t="shared" si="14"/>
        <v>538.8689869</v>
      </c>
      <c r="U201" s="137">
        <f t="shared" si="15"/>
        <v>467</v>
      </c>
      <c r="V201" s="138"/>
      <c r="W201" s="138"/>
      <c r="X201" s="138"/>
      <c r="Y201" s="138"/>
    </row>
    <row r="202" ht="12.75" customHeight="1">
      <c r="A202" s="29"/>
      <c r="B202" s="29"/>
      <c r="C202" s="30" t="s">
        <v>219</v>
      </c>
      <c r="D202" s="31">
        <v>230.0</v>
      </c>
      <c r="E202" s="32">
        <v>160.0</v>
      </c>
      <c r="F202" s="5">
        <v>96.0</v>
      </c>
      <c r="G202" s="6">
        <v>187.0</v>
      </c>
      <c r="H202" s="141">
        <f t="shared" si="2"/>
        <v>0.6607773852</v>
      </c>
      <c r="I202" s="128">
        <f t="shared" si="3"/>
        <v>0.4102564103</v>
      </c>
      <c r="J202" s="40">
        <f t="shared" si="4"/>
        <v>0.5556234277</v>
      </c>
      <c r="K202" s="130">
        <f t="shared" si="5"/>
        <v>0.2297747357</v>
      </c>
      <c r="L202" s="131">
        <f t="shared" si="6"/>
        <v>0.9737177255</v>
      </c>
      <c r="M202" s="131">
        <f t="shared" si="7"/>
        <v>0.2277581855</v>
      </c>
      <c r="N202" s="132">
        <f t="shared" si="8"/>
        <v>0.5499713969</v>
      </c>
      <c r="O202" s="133">
        <f t="shared" si="9"/>
        <v>0.5499713969</v>
      </c>
      <c r="P202" s="134">
        <f t="shared" si="10"/>
        <v>1.378091873</v>
      </c>
      <c r="Q202" s="142">
        <f t="shared" si="11"/>
        <v>0.5499713969</v>
      </c>
      <c r="R202" s="142">
        <f t="shared" si="12"/>
        <v>0.5965658912</v>
      </c>
      <c r="S202" s="143">
        <f t="shared" si="13"/>
        <v>370.1307501</v>
      </c>
      <c r="T202" s="143">
        <f t="shared" si="14"/>
        <v>401.4888448</v>
      </c>
      <c r="U202" s="137">
        <f t="shared" si="15"/>
        <v>347</v>
      </c>
      <c r="V202" s="138"/>
      <c r="W202" s="138"/>
      <c r="X202" s="138"/>
      <c r="Y202" s="138"/>
    </row>
    <row r="203" ht="12.75" customHeight="1">
      <c r="A203" s="27"/>
      <c r="B203" s="27"/>
      <c r="C203" s="30" t="s">
        <v>220</v>
      </c>
      <c r="D203" s="31">
        <v>431.0</v>
      </c>
      <c r="E203" s="32">
        <v>263.0</v>
      </c>
      <c r="F203" s="5">
        <v>177.0</v>
      </c>
      <c r="G203" s="6">
        <v>323.0</v>
      </c>
      <c r="H203" s="141">
        <f t="shared" si="2"/>
        <v>0.646</v>
      </c>
      <c r="I203" s="128">
        <f t="shared" si="3"/>
        <v>0.378962536</v>
      </c>
      <c r="J203" s="40">
        <f t="shared" si="4"/>
        <v>0.5305300971</v>
      </c>
      <c r="K203" s="130">
        <f t="shared" si="5"/>
        <v>0.2548680663</v>
      </c>
      <c r="L203" s="131">
        <f t="shared" si="6"/>
        <v>0.9676965669</v>
      </c>
      <c r="M203" s="131">
        <f t="shared" si="7"/>
        <v>0.252117739</v>
      </c>
      <c r="N203" s="132">
        <f t="shared" si="8"/>
        <v>0.5295888045</v>
      </c>
      <c r="O203" s="133">
        <f t="shared" si="9"/>
        <v>0.5295888045</v>
      </c>
      <c r="P203" s="134">
        <f t="shared" si="10"/>
        <v>1.388</v>
      </c>
      <c r="Q203" s="142">
        <f t="shared" si="11"/>
        <v>0.5295888045</v>
      </c>
      <c r="R203" s="142">
        <f t="shared" si="12"/>
        <v>0.5783372113</v>
      </c>
      <c r="S203" s="143">
        <f t="shared" si="13"/>
        <v>632.3290326</v>
      </c>
      <c r="T203" s="143">
        <f t="shared" si="14"/>
        <v>690.5346303</v>
      </c>
      <c r="U203" s="137">
        <f t="shared" si="15"/>
        <v>586</v>
      </c>
      <c r="V203" s="138"/>
      <c r="W203" s="138"/>
      <c r="X203" s="138"/>
      <c r="Y203" s="138"/>
    </row>
    <row r="204" ht="12.75" customHeight="1">
      <c r="A204" s="27"/>
      <c r="B204" s="27"/>
      <c r="C204" s="30" t="s">
        <v>221</v>
      </c>
      <c r="D204" s="31">
        <v>242.0</v>
      </c>
      <c r="E204" s="32">
        <v>162.0</v>
      </c>
      <c r="F204" s="5">
        <v>82.0</v>
      </c>
      <c r="G204" s="6">
        <v>240.0</v>
      </c>
      <c r="H204" s="141">
        <f t="shared" si="2"/>
        <v>0.7453416149</v>
      </c>
      <c r="I204" s="128">
        <f t="shared" si="3"/>
        <v>0.400990099</v>
      </c>
      <c r="J204" s="40">
        <f t="shared" si="4"/>
        <v>0.4935796626</v>
      </c>
      <c r="K204" s="130">
        <f t="shared" si="5"/>
        <v>0.2918185008</v>
      </c>
      <c r="L204" s="131">
        <f t="shared" si="6"/>
        <v>0.957722287</v>
      </c>
      <c r="M204" s="131">
        <f t="shared" si="7"/>
        <v>0.2876943186</v>
      </c>
      <c r="N204" s="132">
        <f t="shared" si="8"/>
        <v>0.5984677027</v>
      </c>
      <c r="O204" s="133">
        <f t="shared" si="9"/>
        <v>0.5984677027</v>
      </c>
      <c r="P204" s="134">
        <f t="shared" si="10"/>
        <v>1.254658385</v>
      </c>
      <c r="Q204" s="142">
        <f t="shared" si="11"/>
        <v>0.5984677027</v>
      </c>
      <c r="R204" s="142">
        <f t="shared" si="12"/>
        <v>0.6636101266</v>
      </c>
      <c r="S204" s="143">
        <f t="shared" si="13"/>
        <v>434.4875522</v>
      </c>
      <c r="T204" s="143">
        <f t="shared" si="14"/>
        <v>481.7809519</v>
      </c>
      <c r="U204" s="137">
        <f t="shared" si="15"/>
        <v>402</v>
      </c>
      <c r="V204" s="138"/>
      <c r="W204" s="138"/>
      <c r="X204" s="138"/>
      <c r="Y204" s="138"/>
    </row>
    <row r="205" ht="12.75" customHeight="1">
      <c r="A205" s="27"/>
      <c r="B205" s="27"/>
      <c r="C205" s="30" t="s">
        <v>222</v>
      </c>
      <c r="D205" s="31">
        <v>344.0</v>
      </c>
      <c r="E205" s="32">
        <v>250.0</v>
      </c>
      <c r="F205" s="5">
        <v>114.0</v>
      </c>
      <c r="G205" s="6">
        <v>318.0</v>
      </c>
      <c r="H205" s="141">
        <f t="shared" si="2"/>
        <v>0.7361111111</v>
      </c>
      <c r="I205" s="128">
        <f t="shared" si="3"/>
        <v>0.4208754209</v>
      </c>
      <c r="J205" s="40">
        <f t="shared" si="4"/>
        <v>0.5193923742</v>
      </c>
      <c r="K205" s="130">
        <f t="shared" si="5"/>
        <v>0.2660057892</v>
      </c>
      <c r="L205" s="131">
        <f t="shared" si="6"/>
        <v>0.9648285873</v>
      </c>
      <c r="M205" s="131">
        <f t="shared" si="7"/>
        <v>0.2628798152</v>
      </c>
      <c r="N205" s="132">
        <f t="shared" si="8"/>
        <v>0.5995813906</v>
      </c>
      <c r="O205" s="133">
        <f t="shared" si="9"/>
        <v>0.5995813906</v>
      </c>
      <c r="P205" s="134">
        <f t="shared" si="10"/>
        <v>1.375</v>
      </c>
      <c r="Q205" s="142">
        <f t="shared" si="11"/>
        <v>0.5995813906</v>
      </c>
      <c r="R205" s="142">
        <f t="shared" si="12"/>
        <v>0.6570675887</v>
      </c>
      <c r="S205" s="143">
        <f t="shared" si="13"/>
        <v>615.1705067</v>
      </c>
      <c r="T205" s="143">
        <f t="shared" si="14"/>
        <v>674.151346</v>
      </c>
      <c r="U205" s="137">
        <f t="shared" si="15"/>
        <v>568</v>
      </c>
      <c r="V205" s="138"/>
      <c r="W205" s="138"/>
      <c r="X205" s="138"/>
      <c r="Y205" s="138"/>
    </row>
    <row r="206" ht="12.75" customHeight="1">
      <c r="A206" s="29"/>
      <c r="B206" s="29"/>
      <c r="C206" s="30" t="s">
        <v>223</v>
      </c>
      <c r="D206" s="31">
        <v>357.0</v>
      </c>
      <c r="E206" s="32">
        <v>283.0</v>
      </c>
      <c r="F206" s="5">
        <v>147.0</v>
      </c>
      <c r="G206" s="6">
        <v>423.0</v>
      </c>
      <c r="H206" s="141">
        <f t="shared" si="2"/>
        <v>0.7421052632</v>
      </c>
      <c r="I206" s="128">
        <f t="shared" si="3"/>
        <v>0.4421875</v>
      </c>
      <c r="J206" s="40">
        <f t="shared" si="4"/>
        <v>0.5373664984</v>
      </c>
      <c r="K206" s="130">
        <f t="shared" si="5"/>
        <v>0.248031665</v>
      </c>
      <c r="L206" s="131">
        <f t="shared" si="6"/>
        <v>0.9693975183</v>
      </c>
      <c r="M206" s="131">
        <f t="shared" si="7"/>
        <v>0.245496337</v>
      </c>
      <c r="N206" s="132">
        <f t="shared" si="8"/>
        <v>0.6108395889</v>
      </c>
      <c r="O206" s="133">
        <f t="shared" si="9"/>
        <v>0.6108395889</v>
      </c>
      <c r="P206" s="134">
        <f t="shared" si="10"/>
        <v>1.122807018</v>
      </c>
      <c r="Q206" s="142">
        <f t="shared" si="11"/>
        <v>0.6108395889</v>
      </c>
      <c r="R206" s="142">
        <f t="shared" si="12"/>
        <v>0.672675485</v>
      </c>
      <c r="S206" s="143">
        <f t="shared" si="13"/>
        <v>739.1159026</v>
      </c>
      <c r="T206" s="143">
        <f t="shared" si="14"/>
        <v>813.9373369</v>
      </c>
      <c r="U206" s="137">
        <f t="shared" si="15"/>
        <v>706</v>
      </c>
      <c r="V206" s="138"/>
      <c r="W206" s="138"/>
      <c r="X206" s="138"/>
      <c r="Y206" s="138"/>
    </row>
    <row r="207" ht="12.75" customHeight="1">
      <c r="A207" s="27"/>
      <c r="B207" s="27"/>
      <c r="C207" s="30" t="s">
        <v>224</v>
      </c>
      <c r="D207" s="31">
        <v>246.0</v>
      </c>
      <c r="E207" s="32">
        <v>277.0</v>
      </c>
      <c r="F207" s="5">
        <v>71.0</v>
      </c>
      <c r="G207" s="6">
        <v>293.0</v>
      </c>
      <c r="H207" s="141">
        <f t="shared" si="2"/>
        <v>0.8049450549</v>
      </c>
      <c r="I207" s="128">
        <f t="shared" si="3"/>
        <v>0.5296367113</v>
      </c>
      <c r="J207" s="40">
        <f t="shared" si="4"/>
        <v>0.5819637247</v>
      </c>
      <c r="K207" s="130">
        <f t="shared" si="5"/>
        <v>0.2034344387</v>
      </c>
      <c r="L207" s="131">
        <f t="shared" si="6"/>
        <v>0.9793784814</v>
      </c>
      <c r="M207" s="131">
        <f t="shared" si="7"/>
        <v>0.2020341311</v>
      </c>
      <c r="N207" s="132">
        <f t="shared" si="8"/>
        <v>0.6813411728</v>
      </c>
      <c r="O207" s="133">
        <f t="shared" si="9"/>
        <v>0.6813411728</v>
      </c>
      <c r="P207" s="134">
        <f t="shared" si="10"/>
        <v>1.436813187</v>
      </c>
      <c r="Q207" s="142">
        <f t="shared" si="11"/>
        <v>0.6813411728</v>
      </c>
      <c r="R207" s="142">
        <f t="shared" si="12"/>
        <v>0.7320647501</v>
      </c>
      <c r="S207" s="143">
        <f t="shared" si="13"/>
        <v>604.3496202</v>
      </c>
      <c r="T207" s="143">
        <f t="shared" si="14"/>
        <v>649.3414334</v>
      </c>
      <c r="U207" s="137">
        <f t="shared" si="15"/>
        <v>570</v>
      </c>
      <c r="V207" s="138"/>
      <c r="W207" s="138"/>
      <c r="X207" s="138"/>
      <c r="Y207" s="138"/>
    </row>
    <row r="208" ht="12.75" customHeight="1">
      <c r="A208" s="27"/>
      <c r="B208" s="27"/>
      <c r="C208" s="30" t="s">
        <v>225</v>
      </c>
      <c r="D208" s="31">
        <v>466.0</v>
      </c>
      <c r="E208" s="32">
        <v>343.0</v>
      </c>
      <c r="F208" s="5">
        <v>120.0</v>
      </c>
      <c r="G208" s="6">
        <v>333.0</v>
      </c>
      <c r="H208" s="141">
        <f t="shared" si="2"/>
        <v>0.7350993377</v>
      </c>
      <c r="I208" s="128">
        <f t="shared" si="3"/>
        <v>0.4239802225</v>
      </c>
      <c r="J208" s="40">
        <f t="shared" si="4"/>
        <v>0.523160379</v>
      </c>
      <c r="K208" s="130">
        <f t="shared" si="5"/>
        <v>0.2622377844</v>
      </c>
      <c r="L208" s="131">
        <f t="shared" si="6"/>
        <v>0.9658122681</v>
      </c>
      <c r="M208" s="131">
        <f t="shared" si="7"/>
        <v>0.2592424788</v>
      </c>
      <c r="N208" s="132">
        <f t="shared" si="8"/>
        <v>0.6000542748</v>
      </c>
      <c r="O208" s="133">
        <f t="shared" si="9"/>
        <v>0.6000542748</v>
      </c>
      <c r="P208" s="134">
        <f t="shared" si="10"/>
        <v>1.785871965</v>
      </c>
      <c r="Q208" s="142">
        <f t="shared" si="11"/>
        <v>0.6000542748</v>
      </c>
      <c r="R208" s="142">
        <f t="shared" si="12"/>
        <v>0.6485292459</v>
      </c>
      <c r="S208" s="143">
        <f t="shared" si="13"/>
        <v>757.2684948</v>
      </c>
      <c r="T208" s="143">
        <f t="shared" si="14"/>
        <v>818.4439083</v>
      </c>
      <c r="U208" s="137">
        <f t="shared" si="15"/>
        <v>676</v>
      </c>
      <c r="V208" s="138"/>
      <c r="W208" s="138"/>
      <c r="X208" s="138"/>
      <c r="Y208" s="138"/>
    </row>
    <row r="209" ht="12.75" customHeight="1">
      <c r="A209" s="27"/>
      <c r="B209" s="27"/>
      <c r="C209" s="30" t="s">
        <v>226</v>
      </c>
      <c r="D209" s="31">
        <v>396.0</v>
      </c>
      <c r="E209" s="32">
        <v>337.0</v>
      </c>
      <c r="F209" s="5">
        <v>155.0</v>
      </c>
      <c r="G209" s="6">
        <v>410.0</v>
      </c>
      <c r="H209" s="141">
        <f t="shared" si="2"/>
        <v>0.7256637168</v>
      </c>
      <c r="I209" s="128">
        <f t="shared" si="3"/>
        <v>0.4597544338</v>
      </c>
      <c r="J209" s="40">
        <f t="shared" si="4"/>
        <v>0.5647340341</v>
      </c>
      <c r="K209" s="130">
        <f t="shared" si="5"/>
        <v>0.2206641293</v>
      </c>
      <c r="L209" s="131">
        <f t="shared" si="6"/>
        <v>0.9757523014</v>
      </c>
      <c r="M209" s="131">
        <f t="shared" si="7"/>
        <v>0.218877697</v>
      </c>
      <c r="N209" s="132">
        <f t="shared" si="8"/>
        <v>0.6074380501</v>
      </c>
      <c r="O209" s="133">
        <f t="shared" si="9"/>
        <v>0.6074380501</v>
      </c>
      <c r="P209" s="134">
        <f t="shared" si="10"/>
        <v>1.297345133</v>
      </c>
      <c r="Q209" s="142">
        <f t="shared" si="11"/>
        <v>0.6074380501</v>
      </c>
      <c r="R209" s="142">
        <f t="shared" si="12"/>
        <v>0.6588999158</v>
      </c>
      <c r="S209" s="143">
        <f t="shared" si="13"/>
        <v>788.454589</v>
      </c>
      <c r="T209" s="143">
        <f t="shared" si="14"/>
        <v>855.2520907</v>
      </c>
      <c r="U209" s="137">
        <f t="shared" si="15"/>
        <v>747</v>
      </c>
      <c r="V209" s="138"/>
      <c r="W209" s="138"/>
      <c r="X209" s="138"/>
      <c r="Y209" s="138"/>
    </row>
    <row r="210" ht="12.75" customHeight="1">
      <c r="A210" s="27"/>
      <c r="B210" s="27"/>
      <c r="C210" s="30" t="s">
        <v>227</v>
      </c>
      <c r="D210" s="31">
        <v>418.0</v>
      </c>
      <c r="E210" s="32">
        <v>328.0</v>
      </c>
      <c r="F210" s="5">
        <v>123.0</v>
      </c>
      <c r="G210" s="6">
        <v>354.0</v>
      </c>
      <c r="H210" s="141">
        <f t="shared" si="2"/>
        <v>0.7421383648</v>
      </c>
      <c r="I210" s="128">
        <f t="shared" si="3"/>
        <v>0.4396782842</v>
      </c>
      <c r="J210" s="40">
        <f t="shared" si="4"/>
        <v>0.5348479483</v>
      </c>
      <c r="K210" s="130">
        <f t="shared" si="5"/>
        <v>0.2505502151</v>
      </c>
      <c r="L210" s="131">
        <f t="shared" si="6"/>
        <v>0.9687761497</v>
      </c>
      <c r="M210" s="131">
        <f t="shared" si="7"/>
        <v>0.247937032</v>
      </c>
      <c r="N210" s="132">
        <f t="shared" si="8"/>
        <v>0.6099534187</v>
      </c>
      <c r="O210" s="133">
        <f t="shared" si="9"/>
        <v>0.6099534187</v>
      </c>
      <c r="P210" s="134">
        <f t="shared" si="10"/>
        <v>1.5639413</v>
      </c>
      <c r="Q210" s="142">
        <f t="shared" si="11"/>
        <v>0.6099534187</v>
      </c>
      <c r="R210" s="142">
        <f t="shared" si="12"/>
        <v>0.6615087902</v>
      </c>
      <c r="S210" s="143">
        <f t="shared" si="13"/>
        <v>745.9730311</v>
      </c>
      <c r="T210" s="143">
        <f t="shared" si="14"/>
        <v>809.0252504</v>
      </c>
      <c r="U210" s="137">
        <f t="shared" si="15"/>
        <v>682</v>
      </c>
      <c r="V210" s="138"/>
      <c r="W210" s="138"/>
      <c r="X210" s="138"/>
      <c r="Y210" s="138"/>
    </row>
    <row r="211" ht="12.75" customHeight="1">
      <c r="A211" s="27"/>
      <c r="B211" s="27"/>
      <c r="C211" s="30" t="s">
        <v>228</v>
      </c>
      <c r="D211" s="31">
        <v>347.0</v>
      </c>
      <c r="E211" s="32">
        <v>292.0</v>
      </c>
      <c r="F211" s="5">
        <v>109.0</v>
      </c>
      <c r="G211" s="6">
        <v>346.0</v>
      </c>
      <c r="H211" s="141">
        <f t="shared" si="2"/>
        <v>0.7604395604</v>
      </c>
      <c r="I211" s="128">
        <f t="shared" si="3"/>
        <v>0.4569640063</v>
      </c>
      <c r="J211" s="40">
        <f t="shared" si="4"/>
        <v>0.5410963394</v>
      </c>
      <c r="K211" s="130">
        <f t="shared" si="5"/>
        <v>0.244301824</v>
      </c>
      <c r="L211" s="131">
        <f t="shared" si="6"/>
        <v>0.9703064355</v>
      </c>
      <c r="M211" s="131">
        <f t="shared" si="7"/>
        <v>0.2418789392</v>
      </c>
      <c r="N211" s="132">
        <f t="shared" si="8"/>
        <v>0.6273294302</v>
      </c>
      <c r="O211" s="133">
        <f t="shared" si="9"/>
        <v>0.6273294302</v>
      </c>
      <c r="P211" s="134">
        <f t="shared" si="10"/>
        <v>1.404395604</v>
      </c>
      <c r="Q211" s="142">
        <f t="shared" si="11"/>
        <v>0.6273294302</v>
      </c>
      <c r="R211" s="142">
        <f t="shared" si="12"/>
        <v>0.6826905904</v>
      </c>
      <c r="S211" s="143">
        <f t="shared" si="13"/>
        <v>686.2983967</v>
      </c>
      <c r="T211" s="143">
        <f t="shared" si="14"/>
        <v>746.8635059</v>
      </c>
      <c r="U211" s="137">
        <f t="shared" si="15"/>
        <v>638</v>
      </c>
      <c r="V211" s="138"/>
      <c r="W211" s="138"/>
      <c r="X211" s="138"/>
      <c r="Y211" s="138"/>
    </row>
    <row r="212" ht="12.75" customHeight="1">
      <c r="A212" s="28"/>
      <c r="B212" s="28"/>
      <c r="C212" s="30" t="s">
        <v>229</v>
      </c>
      <c r="D212" s="31">
        <v>545.0</v>
      </c>
      <c r="E212" s="32">
        <v>439.0</v>
      </c>
      <c r="F212" s="5">
        <v>211.0</v>
      </c>
      <c r="G212" s="6">
        <v>507.0</v>
      </c>
      <c r="H212" s="141">
        <f t="shared" si="2"/>
        <v>0.7061281337</v>
      </c>
      <c r="I212" s="128">
        <f t="shared" si="3"/>
        <v>0.4461382114</v>
      </c>
      <c r="J212" s="40">
        <f t="shared" si="4"/>
        <v>0.5634808005</v>
      </c>
      <c r="K212" s="130">
        <f t="shared" si="5"/>
        <v>0.2219173629</v>
      </c>
      <c r="L212" s="131">
        <f t="shared" si="6"/>
        <v>0.9754772304</v>
      </c>
      <c r="M212" s="131">
        <f t="shared" si="7"/>
        <v>0.2201003704</v>
      </c>
      <c r="N212" s="132">
        <f t="shared" si="8"/>
        <v>0.5906167306</v>
      </c>
      <c r="O212" s="133">
        <f t="shared" si="9"/>
        <v>0.5906167306</v>
      </c>
      <c r="P212" s="134">
        <f t="shared" si="10"/>
        <v>1.370473538</v>
      </c>
      <c r="Q212" s="142">
        <f t="shared" si="11"/>
        <v>0.5906167306</v>
      </c>
      <c r="R212" s="142">
        <f t="shared" si="12"/>
        <v>0.6393459829</v>
      </c>
      <c r="S212" s="143">
        <f t="shared" si="13"/>
        <v>1005.229675</v>
      </c>
      <c r="T212" s="143">
        <f t="shared" si="14"/>
        <v>1088.166863</v>
      </c>
      <c r="U212" s="137">
        <f t="shared" si="15"/>
        <v>946</v>
      </c>
      <c r="V212" s="138"/>
      <c r="W212" s="138"/>
      <c r="X212" s="138"/>
      <c r="Y212" s="138"/>
    </row>
    <row r="213" ht="12.75" customHeight="1">
      <c r="A213" s="27"/>
      <c r="B213" s="27"/>
      <c r="C213" s="30" t="s">
        <v>230</v>
      </c>
      <c r="D213" s="31">
        <v>500.0</v>
      </c>
      <c r="E213" s="32">
        <v>314.0</v>
      </c>
      <c r="F213" s="5">
        <v>199.0</v>
      </c>
      <c r="G213" s="6">
        <v>423.0</v>
      </c>
      <c r="H213" s="141">
        <f t="shared" si="2"/>
        <v>0.6800643087</v>
      </c>
      <c r="I213" s="128">
        <f t="shared" si="3"/>
        <v>0.3857493857</v>
      </c>
      <c r="J213" s="40">
        <f t="shared" si="4"/>
        <v>0.5159714282</v>
      </c>
      <c r="K213" s="130">
        <f t="shared" si="5"/>
        <v>0.2694267352</v>
      </c>
      <c r="L213" s="131">
        <f t="shared" si="6"/>
        <v>0.9639236457</v>
      </c>
      <c r="M213" s="131">
        <f t="shared" si="7"/>
        <v>0.2661788969</v>
      </c>
      <c r="N213" s="132">
        <f t="shared" si="8"/>
        <v>0.5528517218</v>
      </c>
      <c r="O213" s="133">
        <f t="shared" si="9"/>
        <v>0.5528517218</v>
      </c>
      <c r="P213" s="134">
        <f t="shared" si="10"/>
        <v>1.308681672</v>
      </c>
      <c r="Q213" s="142">
        <f t="shared" si="11"/>
        <v>0.5528517218</v>
      </c>
      <c r="R213" s="142">
        <f t="shared" si="12"/>
        <v>0.6079535526</v>
      </c>
      <c r="S213" s="143">
        <f t="shared" si="13"/>
        <v>793.8950725</v>
      </c>
      <c r="T213" s="143">
        <f t="shared" si="14"/>
        <v>873.0213015</v>
      </c>
      <c r="U213" s="137">
        <f t="shared" si="15"/>
        <v>737</v>
      </c>
      <c r="V213" s="138"/>
      <c r="W213" s="138"/>
      <c r="X213" s="138"/>
      <c r="Y213" s="138"/>
    </row>
    <row r="214" ht="12.75" customHeight="1">
      <c r="A214" s="29"/>
      <c r="B214" s="29"/>
      <c r="C214" s="30" t="s">
        <v>231</v>
      </c>
      <c r="D214" s="31">
        <v>496.0</v>
      </c>
      <c r="E214" s="32">
        <v>208.0</v>
      </c>
      <c r="F214" s="5">
        <v>158.0</v>
      </c>
      <c r="G214" s="6">
        <v>324.0</v>
      </c>
      <c r="H214" s="141">
        <f t="shared" si="2"/>
        <v>0.6721991701</v>
      </c>
      <c r="I214" s="128">
        <f t="shared" si="3"/>
        <v>0.2954545455</v>
      </c>
      <c r="J214" s="40">
        <f t="shared" si="4"/>
        <v>0.4141165857</v>
      </c>
      <c r="K214" s="130">
        <f t="shared" si="5"/>
        <v>0.3712815777</v>
      </c>
      <c r="L214" s="131">
        <f t="shared" si="6"/>
        <v>0.9318631418</v>
      </c>
      <c r="M214" s="131">
        <f t="shared" si="7"/>
        <v>0.3628099846</v>
      </c>
      <c r="N214" s="132">
        <f t="shared" si="8"/>
        <v>0.5192037715</v>
      </c>
      <c r="O214" s="133">
        <f t="shared" si="9"/>
        <v>0.5192037715</v>
      </c>
      <c r="P214" s="134">
        <f t="shared" si="10"/>
        <v>1.460580913</v>
      </c>
      <c r="Q214" s="142">
        <f t="shared" si="11"/>
        <v>0.5192037715</v>
      </c>
      <c r="R214" s="142">
        <f t="shared" si="12"/>
        <v>0.5813823399</v>
      </c>
      <c r="S214" s="143">
        <f t="shared" si="13"/>
        <v>615.775673</v>
      </c>
      <c r="T214" s="143">
        <f t="shared" si="14"/>
        <v>689.5194552</v>
      </c>
      <c r="U214" s="137">
        <f t="shared" si="15"/>
        <v>532</v>
      </c>
      <c r="V214" s="138"/>
      <c r="W214" s="138"/>
      <c r="X214" s="138"/>
      <c r="Y214" s="138"/>
    </row>
    <row r="215" ht="12.75" customHeight="1">
      <c r="A215" s="28"/>
      <c r="B215" s="28"/>
      <c r="C215" s="30" t="s">
        <v>232</v>
      </c>
      <c r="D215" s="31">
        <v>214.0</v>
      </c>
      <c r="E215" s="32">
        <v>110.0</v>
      </c>
      <c r="F215" s="5">
        <v>76.0</v>
      </c>
      <c r="G215" s="6">
        <v>159.0</v>
      </c>
      <c r="H215" s="141">
        <f t="shared" si="2"/>
        <v>0.6765957447</v>
      </c>
      <c r="I215" s="128">
        <f t="shared" si="3"/>
        <v>0.3395061728</v>
      </c>
      <c r="J215" s="40">
        <f t="shared" si="4"/>
        <v>0.4650752705</v>
      </c>
      <c r="K215" s="130">
        <f t="shared" si="5"/>
        <v>0.3203228929</v>
      </c>
      <c r="L215" s="131">
        <f t="shared" si="6"/>
        <v>0.9491337973</v>
      </c>
      <c r="M215" s="131">
        <f t="shared" si="7"/>
        <v>0.3148730455</v>
      </c>
      <c r="N215" s="132">
        <f t="shared" si="8"/>
        <v>0.5352785458</v>
      </c>
      <c r="O215" s="133">
        <f t="shared" si="9"/>
        <v>0.5352785458</v>
      </c>
      <c r="P215" s="134">
        <f t="shared" si="10"/>
        <v>1.378723404</v>
      </c>
      <c r="Q215" s="142">
        <f t="shared" si="11"/>
        <v>0.5352785458</v>
      </c>
      <c r="R215" s="142">
        <f t="shared" si="12"/>
        <v>0.5946873861</v>
      </c>
      <c r="S215" s="143">
        <f t="shared" si="13"/>
        <v>299.2207071</v>
      </c>
      <c r="T215" s="143">
        <f t="shared" si="14"/>
        <v>332.4302488</v>
      </c>
      <c r="U215" s="137">
        <f t="shared" si="15"/>
        <v>269</v>
      </c>
      <c r="V215" s="138"/>
      <c r="W215" s="138"/>
      <c r="X215" s="138"/>
      <c r="Y215" s="138"/>
    </row>
    <row r="216" ht="12.75" customHeight="1">
      <c r="A216" s="27"/>
      <c r="B216" s="27"/>
      <c r="C216" s="30" t="s">
        <v>233</v>
      </c>
      <c r="D216" s="31">
        <v>243.0</v>
      </c>
      <c r="E216" s="32">
        <v>107.0</v>
      </c>
      <c r="F216" s="5">
        <v>119.0</v>
      </c>
      <c r="G216" s="6">
        <v>123.0</v>
      </c>
      <c r="H216" s="141">
        <f t="shared" si="2"/>
        <v>0.5082644628</v>
      </c>
      <c r="I216" s="128">
        <f t="shared" si="3"/>
        <v>0.3057142857</v>
      </c>
      <c r="J216" s="40">
        <f t="shared" si="4"/>
        <v>0.5415119035</v>
      </c>
      <c r="K216" s="130">
        <f t="shared" si="5"/>
        <v>0.2438862599</v>
      </c>
      <c r="L216" s="131">
        <f t="shared" si="6"/>
        <v>0.9704068679</v>
      </c>
      <c r="M216" s="131">
        <f t="shared" si="7"/>
        <v>0.2414756937</v>
      </c>
      <c r="N216" s="132">
        <f t="shared" si="8"/>
        <v>0.4194007562</v>
      </c>
      <c r="O216" s="133">
        <f t="shared" si="9"/>
        <v>0.4194007562</v>
      </c>
      <c r="P216" s="134">
        <f t="shared" si="10"/>
        <v>1.446280992</v>
      </c>
      <c r="Q216" s="142">
        <f t="shared" si="11"/>
        <v>0.4194007562</v>
      </c>
      <c r="R216" s="142">
        <f t="shared" si="12"/>
        <v>0.4557267984</v>
      </c>
      <c r="S216" s="143">
        <f t="shared" si="13"/>
        <v>248.2852477</v>
      </c>
      <c r="T216" s="143">
        <f t="shared" si="14"/>
        <v>269.7902647</v>
      </c>
      <c r="U216" s="137">
        <f t="shared" si="15"/>
        <v>230</v>
      </c>
      <c r="V216" s="138"/>
      <c r="W216" s="138"/>
      <c r="X216" s="138"/>
      <c r="Y216" s="138"/>
    </row>
    <row r="217" ht="12.75" customHeight="1">
      <c r="A217" s="27"/>
      <c r="B217" s="27"/>
      <c r="C217" s="30" t="s">
        <v>234</v>
      </c>
      <c r="D217" s="31">
        <v>249.0</v>
      </c>
      <c r="E217" s="32">
        <v>101.0</v>
      </c>
      <c r="F217" s="5">
        <v>105.0</v>
      </c>
      <c r="G217" s="6">
        <v>141.0</v>
      </c>
      <c r="H217" s="141">
        <f t="shared" si="2"/>
        <v>0.5731707317</v>
      </c>
      <c r="I217" s="128">
        <f t="shared" si="3"/>
        <v>0.2885714286</v>
      </c>
      <c r="J217" s="40">
        <f t="shared" si="4"/>
        <v>0.4664158016</v>
      </c>
      <c r="K217" s="130">
        <f t="shared" si="5"/>
        <v>0.3189823618</v>
      </c>
      <c r="L217" s="131">
        <f t="shared" si="6"/>
        <v>0.9495550415</v>
      </c>
      <c r="M217" s="131">
        <f t="shared" si="7"/>
        <v>0.3136004197</v>
      </c>
      <c r="N217" s="132">
        <f t="shared" si="8"/>
        <v>0.4537610368</v>
      </c>
      <c r="O217" s="133">
        <f t="shared" si="9"/>
        <v>0.4537610368</v>
      </c>
      <c r="P217" s="134">
        <f t="shared" si="10"/>
        <v>1.422764228</v>
      </c>
      <c r="Q217" s="142">
        <f t="shared" si="11"/>
        <v>0.4537610368</v>
      </c>
      <c r="R217" s="142">
        <f t="shared" si="12"/>
        <v>0.5030475887</v>
      </c>
      <c r="S217" s="143">
        <f t="shared" si="13"/>
        <v>270.4415779</v>
      </c>
      <c r="T217" s="143">
        <f t="shared" si="14"/>
        <v>299.8163629</v>
      </c>
      <c r="U217" s="137">
        <f t="shared" si="15"/>
        <v>242</v>
      </c>
      <c r="V217" s="138"/>
      <c r="W217" s="138"/>
      <c r="X217" s="138"/>
      <c r="Y217" s="138"/>
    </row>
    <row r="218" ht="12.75" customHeight="1">
      <c r="A218" s="27"/>
      <c r="B218" s="27"/>
      <c r="C218" s="30" t="s">
        <v>235</v>
      </c>
      <c r="D218" s="31">
        <v>344.0</v>
      </c>
      <c r="E218" s="32">
        <v>128.0</v>
      </c>
      <c r="F218" s="5">
        <v>158.0</v>
      </c>
      <c r="G218" s="6">
        <v>198.0</v>
      </c>
      <c r="H218" s="141">
        <f t="shared" si="2"/>
        <v>0.5561797753</v>
      </c>
      <c r="I218" s="128">
        <f t="shared" si="3"/>
        <v>0.2711864407</v>
      </c>
      <c r="J218" s="40">
        <f t="shared" si="4"/>
        <v>0.4536685872</v>
      </c>
      <c r="K218" s="130">
        <f t="shared" si="5"/>
        <v>0.3317295762</v>
      </c>
      <c r="L218" s="131">
        <f t="shared" si="6"/>
        <v>0.9454804717</v>
      </c>
      <c r="M218" s="131">
        <f t="shared" si="7"/>
        <v>0.3256787952</v>
      </c>
      <c r="N218" s="132">
        <f t="shared" si="8"/>
        <v>0.437537443</v>
      </c>
      <c r="O218" s="133">
        <f t="shared" si="9"/>
        <v>0.437537443</v>
      </c>
      <c r="P218" s="134">
        <f t="shared" si="10"/>
        <v>1.325842697</v>
      </c>
      <c r="Q218" s="142">
        <f t="shared" si="11"/>
        <v>0.437537443</v>
      </c>
      <c r="R218" s="142">
        <f t="shared" si="12"/>
        <v>0.4885479144</v>
      </c>
      <c r="S218" s="143">
        <f t="shared" si="13"/>
        <v>362.2810028</v>
      </c>
      <c r="T218" s="143">
        <f t="shared" si="14"/>
        <v>404.5176731</v>
      </c>
      <c r="U218" s="137">
        <f t="shared" si="15"/>
        <v>326</v>
      </c>
      <c r="V218" s="138"/>
      <c r="W218" s="138"/>
      <c r="X218" s="138"/>
      <c r="Y218" s="138"/>
    </row>
    <row r="219" ht="12.75" customHeight="1">
      <c r="A219" s="27"/>
      <c r="B219" s="27"/>
      <c r="C219" s="30" t="s">
        <v>236</v>
      </c>
      <c r="D219" s="31">
        <v>501.0</v>
      </c>
      <c r="E219" s="32">
        <v>293.0</v>
      </c>
      <c r="F219" s="5">
        <v>194.0</v>
      </c>
      <c r="G219" s="6">
        <v>372.0</v>
      </c>
      <c r="H219" s="141">
        <f t="shared" si="2"/>
        <v>0.6572438163</v>
      </c>
      <c r="I219" s="128">
        <f t="shared" si="3"/>
        <v>0.3690176322</v>
      </c>
      <c r="J219" s="40">
        <f t="shared" si="4"/>
        <v>0.511600837</v>
      </c>
      <c r="K219" s="130">
        <f t="shared" si="5"/>
        <v>0.2737973264</v>
      </c>
      <c r="L219" s="131">
        <f t="shared" si="6"/>
        <v>0.9627510838</v>
      </c>
      <c r="M219" s="131">
        <f t="shared" si="7"/>
        <v>0.2703892575</v>
      </c>
      <c r="N219" s="132">
        <f t="shared" si="8"/>
        <v>0.5329837929</v>
      </c>
      <c r="O219" s="133">
        <f t="shared" si="9"/>
        <v>0.5329837929</v>
      </c>
      <c r="P219" s="134">
        <f t="shared" si="10"/>
        <v>1.402826855</v>
      </c>
      <c r="Q219" s="142">
        <f t="shared" si="11"/>
        <v>0.5329837929</v>
      </c>
      <c r="R219" s="142">
        <f t="shared" si="12"/>
        <v>0.5846978908</v>
      </c>
      <c r="S219" s="143">
        <f t="shared" si="13"/>
        <v>724.8579583</v>
      </c>
      <c r="T219" s="143">
        <f t="shared" si="14"/>
        <v>795.1891315</v>
      </c>
      <c r="U219" s="137">
        <f t="shared" si="15"/>
        <v>665</v>
      </c>
      <c r="V219" s="138"/>
      <c r="W219" s="138"/>
      <c r="X219" s="138"/>
      <c r="Y219" s="138"/>
    </row>
    <row r="220" ht="12.75" customHeight="1">
      <c r="A220" s="27"/>
      <c r="B220" s="27"/>
      <c r="C220" s="30" t="s">
        <v>237</v>
      </c>
      <c r="D220" s="31">
        <v>398.0</v>
      </c>
      <c r="E220" s="32">
        <v>214.0</v>
      </c>
      <c r="F220" s="5">
        <v>173.0</v>
      </c>
      <c r="G220" s="6">
        <v>339.0</v>
      </c>
      <c r="H220" s="141">
        <f t="shared" si="2"/>
        <v>0.662109375</v>
      </c>
      <c r="I220" s="128">
        <f t="shared" si="3"/>
        <v>0.3496732026</v>
      </c>
      <c r="J220" s="40">
        <f t="shared" si="4"/>
        <v>0.4858897193</v>
      </c>
      <c r="K220" s="130">
        <f t="shared" si="5"/>
        <v>0.2995084441</v>
      </c>
      <c r="L220" s="131">
        <f t="shared" si="6"/>
        <v>0.9554816384</v>
      </c>
      <c r="M220" s="131">
        <f t="shared" si="7"/>
        <v>0.2950505697</v>
      </c>
      <c r="N220" s="132">
        <f t="shared" si="8"/>
        <v>0.5294620728</v>
      </c>
      <c r="O220" s="133">
        <f t="shared" si="9"/>
        <v>0.5294620728</v>
      </c>
      <c r="P220" s="134">
        <f t="shared" si="10"/>
        <v>1.1953125</v>
      </c>
      <c r="Q220" s="142">
        <f t="shared" si="11"/>
        <v>0.5294620728</v>
      </c>
      <c r="R220" s="142">
        <f t="shared" si="12"/>
        <v>0.5898850432</v>
      </c>
      <c r="S220" s="143">
        <f t="shared" si="13"/>
        <v>595.1153698</v>
      </c>
      <c r="T220" s="143">
        <f t="shared" si="14"/>
        <v>663.0307886</v>
      </c>
      <c r="U220" s="137">
        <f t="shared" si="15"/>
        <v>553</v>
      </c>
      <c r="V220" s="138"/>
      <c r="W220" s="138"/>
      <c r="X220" s="138"/>
      <c r="Y220" s="138"/>
    </row>
    <row r="221" ht="12.75" customHeight="1">
      <c r="A221" s="27"/>
      <c r="B221" s="27"/>
      <c r="C221" s="30" t="s">
        <v>238</v>
      </c>
      <c r="D221" s="31">
        <v>164.0</v>
      </c>
      <c r="E221" s="32">
        <v>73.0</v>
      </c>
      <c r="F221" s="5">
        <v>69.0</v>
      </c>
      <c r="G221" s="6">
        <v>105.0</v>
      </c>
      <c r="H221" s="141">
        <f t="shared" si="2"/>
        <v>0.6034482759</v>
      </c>
      <c r="I221" s="128">
        <f t="shared" si="3"/>
        <v>0.3080168776</v>
      </c>
      <c r="J221" s="40">
        <f t="shared" si="4"/>
        <v>0.4719551397</v>
      </c>
      <c r="K221" s="130">
        <f t="shared" si="5"/>
        <v>0.3134430237</v>
      </c>
      <c r="L221" s="131">
        <f t="shared" si="6"/>
        <v>0.9512776032</v>
      </c>
      <c r="M221" s="131">
        <f t="shared" si="7"/>
        <v>0.3083357288</v>
      </c>
      <c r="N221" s="132">
        <f t="shared" si="8"/>
        <v>0.4790742211</v>
      </c>
      <c r="O221" s="133">
        <f t="shared" si="9"/>
        <v>0.4790742211</v>
      </c>
      <c r="P221" s="134">
        <f t="shared" si="10"/>
        <v>1.362068966</v>
      </c>
      <c r="Q221" s="142">
        <f t="shared" si="11"/>
        <v>0.4790742211</v>
      </c>
      <c r="R221" s="142">
        <f t="shared" si="12"/>
        <v>0.5317289304</v>
      </c>
      <c r="S221" s="143">
        <f t="shared" si="13"/>
        <v>196.8995049</v>
      </c>
      <c r="T221" s="143">
        <f t="shared" si="14"/>
        <v>218.5405904</v>
      </c>
      <c r="U221" s="137">
        <f t="shared" si="15"/>
        <v>178</v>
      </c>
      <c r="V221" s="138"/>
      <c r="W221" s="138"/>
      <c r="X221" s="138"/>
      <c r="Y221" s="138"/>
    </row>
    <row r="222" ht="12.75" customHeight="1">
      <c r="A222" s="27"/>
      <c r="B222" s="27"/>
      <c r="C222" s="30" t="s">
        <v>239</v>
      </c>
      <c r="D222" s="31">
        <v>104.0</v>
      </c>
      <c r="E222" s="32">
        <v>65.0</v>
      </c>
      <c r="F222" s="5">
        <v>52.0</v>
      </c>
      <c r="G222" s="6">
        <v>88.0</v>
      </c>
      <c r="H222" s="141">
        <f t="shared" si="2"/>
        <v>0.6285714286</v>
      </c>
      <c r="I222" s="128">
        <f t="shared" si="3"/>
        <v>0.3846153846</v>
      </c>
      <c r="J222" s="40">
        <f t="shared" si="4"/>
        <v>0.5491149333</v>
      </c>
      <c r="K222" s="130">
        <f t="shared" si="5"/>
        <v>0.2362832301</v>
      </c>
      <c r="L222" s="131">
        <f t="shared" si="6"/>
        <v>0.9722147496</v>
      </c>
      <c r="M222" s="131">
        <f t="shared" si="7"/>
        <v>0.2340907532</v>
      </c>
      <c r="N222" s="132">
        <f t="shared" si="8"/>
        <v>0.521071509</v>
      </c>
      <c r="O222" s="133">
        <f t="shared" si="9"/>
        <v>0.521071509</v>
      </c>
      <c r="P222" s="134">
        <f t="shared" si="10"/>
        <v>1.207142857</v>
      </c>
      <c r="Q222" s="142">
        <f t="shared" si="11"/>
        <v>0.521071509</v>
      </c>
      <c r="R222" s="142">
        <f t="shared" si="12"/>
        <v>0.5697769742</v>
      </c>
      <c r="S222" s="143">
        <f t="shared" si="13"/>
        <v>161.0110963</v>
      </c>
      <c r="T222" s="143">
        <f t="shared" si="14"/>
        <v>176.061085</v>
      </c>
      <c r="U222" s="137">
        <f t="shared" si="15"/>
        <v>153</v>
      </c>
      <c r="V222" s="138"/>
      <c r="W222" s="138"/>
      <c r="X222" s="138"/>
      <c r="Y222" s="138"/>
    </row>
    <row r="223" ht="12.75" customHeight="1">
      <c r="A223" s="27"/>
      <c r="B223" s="27"/>
      <c r="C223" s="30" t="s">
        <v>240</v>
      </c>
      <c r="D223" s="31">
        <v>176.0</v>
      </c>
      <c r="E223" s="32">
        <v>109.0</v>
      </c>
      <c r="F223" s="5">
        <v>51.0</v>
      </c>
      <c r="G223" s="6">
        <v>175.0</v>
      </c>
      <c r="H223" s="141">
        <f t="shared" si="2"/>
        <v>0.7743362832</v>
      </c>
      <c r="I223" s="128">
        <f t="shared" si="3"/>
        <v>0.3824561404</v>
      </c>
      <c r="J223" s="40">
        <f t="shared" si="4"/>
        <v>0.4587675989</v>
      </c>
      <c r="K223" s="130">
        <f t="shared" si="5"/>
        <v>0.3266305645</v>
      </c>
      <c r="L223" s="131">
        <f t="shared" si="6"/>
        <v>0.9471288133</v>
      </c>
      <c r="M223" s="131">
        <f t="shared" si="7"/>
        <v>0.3208535664</v>
      </c>
      <c r="N223" s="132">
        <f t="shared" si="8"/>
        <v>0.6106837884</v>
      </c>
      <c r="O223" s="133">
        <f t="shared" si="9"/>
        <v>0.6106837884</v>
      </c>
      <c r="P223" s="134">
        <f t="shared" si="10"/>
        <v>1.261061947</v>
      </c>
      <c r="Q223" s="142">
        <f t="shared" si="11"/>
        <v>0.6106837884</v>
      </c>
      <c r="R223" s="142">
        <f t="shared" si="12"/>
        <v>0.6830623869</v>
      </c>
      <c r="S223" s="143">
        <f t="shared" si="13"/>
        <v>312.0594159</v>
      </c>
      <c r="T223" s="143">
        <f t="shared" si="14"/>
        <v>349.0448797</v>
      </c>
      <c r="U223" s="137">
        <f t="shared" si="15"/>
        <v>284</v>
      </c>
      <c r="V223" s="138"/>
      <c r="W223" s="138"/>
      <c r="X223" s="138"/>
      <c r="Y223" s="138"/>
    </row>
    <row r="224" ht="12.75" customHeight="1">
      <c r="A224" s="29"/>
      <c r="B224" s="29"/>
      <c r="C224" s="30" t="s">
        <v>241</v>
      </c>
      <c r="D224" s="31">
        <v>65.0</v>
      </c>
      <c r="E224" s="32">
        <v>52.0</v>
      </c>
      <c r="F224" s="5">
        <v>39.0</v>
      </c>
      <c r="G224" s="6">
        <v>61.0</v>
      </c>
      <c r="H224" s="141">
        <f t="shared" si="2"/>
        <v>0.61</v>
      </c>
      <c r="I224" s="128">
        <f t="shared" si="3"/>
        <v>0.4444444444</v>
      </c>
      <c r="J224" s="40">
        <f t="shared" si="4"/>
        <v>0.6296621808</v>
      </c>
      <c r="K224" s="130">
        <f t="shared" si="5"/>
        <v>0.1557359826</v>
      </c>
      <c r="L224" s="131">
        <f t="shared" si="6"/>
        <v>0.9878976421</v>
      </c>
      <c r="M224" s="131">
        <f t="shared" si="7"/>
        <v>0.1551072167</v>
      </c>
      <c r="N224" s="132">
        <f t="shared" si="8"/>
        <v>0.5336810209</v>
      </c>
      <c r="O224" s="133">
        <f t="shared" si="9"/>
        <v>0.5336810209</v>
      </c>
      <c r="P224" s="134">
        <f t="shared" si="10"/>
        <v>1.17</v>
      </c>
      <c r="Q224" s="142">
        <f t="shared" si="11"/>
        <v>0.5336810209</v>
      </c>
      <c r="R224" s="142">
        <f t="shared" si="12"/>
        <v>0.5688510574</v>
      </c>
      <c r="S224" s="143">
        <f t="shared" si="13"/>
        <v>115.8087815</v>
      </c>
      <c r="T224" s="143">
        <f t="shared" si="14"/>
        <v>123.4406794</v>
      </c>
      <c r="U224" s="137">
        <f t="shared" si="15"/>
        <v>113</v>
      </c>
      <c r="V224" s="138"/>
      <c r="W224" s="138"/>
      <c r="X224" s="138"/>
      <c r="Y224" s="138"/>
    </row>
    <row r="225" ht="12.75" customHeight="1">
      <c r="A225" s="27"/>
      <c r="B225" s="27"/>
      <c r="C225" s="30" t="s">
        <v>242</v>
      </c>
      <c r="D225" s="31">
        <v>612.0</v>
      </c>
      <c r="E225" s="32">
        <v>372.0</v>
      </c>
      <c r="F225" s="5">
        <v>225.0</v>
      </c>
      <c r="G225" s="6">
        <v>461.0</v>
      </c>
      <c r="H225" s="141">
        <f t="shared" si="2"/>
        <v>0.6720116618</v>
      </c>
      <c r="I225" s="128">
        <f t="shared" si="3"/>
        <v>0.3780487805</v>
      </c>
      <c r="J225" s="40">
        <f t="shared" si="4"/>
        <v>0.5124371855</v>
      </c>
      <c r="K225" s="130">
        <f t="shared" si="5"/>
        <v>0.2729609779</v>
      </c>
      <c r="L225" s="131">
        <f t="shared" si="6"/>
        <v>0.9629768867</v>
      </c>
      <c r="M225" s="131">
        <f t="shared" si="7"/>
        <v>0.2695839676</v>
      </c>
      <c r="N225" s="132">
        <f t="shared" si="8"/>
        <v>0.5452158077</v>
      </c>
      <c r="O225" s="133">
        <f t="shared" si="9"/>
        <v>0.5452158077</v>
      </c>
      <c r="P225" s="134">
        <f t="shared" si="10"/>
        <v>1.434402332</v>
      </c>
      <c r="Q225" s="142">
        <f t="shared" si="11"/>
        <v>0.5452158077</v>
      </c>
      <c r="R225" s="142">
        <f t="shared" si="12"/>
        <v>0.5973008113</v>
      </c>
      <c r="S225" s="143">
        <f t="shared" si="13"/>
        <v>910.5103989</v>
      </c>
      <c r="T225" s="143">
        <f t="shared" si="14"/>
        <v>997.4923548</v>
      </c>
      <c r="U225" s="137">
        <f t="shared" si="15"/>
        <v>833</v>
      </c>
      <c r="V225" s="138"/>
      <c r="W225" s="138"/>
      <c r="X225" s="138"/>
      <c r="Y225" s="138"/>
    </row>
    <row r="226" ht="12.75" customHeight="1">
      <c r="A226" s="27"/>
      <c r="B226" s="27"/>
      <c r="C226" s="30" t="s">
        <v>243</v>
      </c>
      <c r="D226" s="31">
        <v>36.0</v>
      </c>
      <c r="E226" s="32">
        <v>28.0</v>
      </c>
      <c r="F226" s="5">
        <v>17.0</v>
      </c>
      <c r="G226" s="6">
        <v>30.0</v>
      </c>
      <c r="H226" s="141">
        <f t="shared" si="2"/>
        <v>0.6382978723</v>
      </c>
      <c r="I226" s="128">
        <f t="shared" si="3"/>
        <v>0.4375</v>
      </c>
      <c r="J226" s="40">
        <f t="shared" si="4"/>
        <v>0.6008712926</v>
      </c>
      <c r="K226" s="130">
        <f t="shared" si="5"/>
        <v>0.1845268708</v>
      </c>
      <c r="L226" s="131">
        <f t="shared" si="6"/>
        <v>0.9830231711</v>
      </c>
      <c r="M226" s="131">
        <f t="shared" si="7"/>
        <v>0.1834814571</v>
      </c>
      <c r="N226" s="132">
        <f t="shared" si="8"/>
        <v>0.5471884611</v>
      </c>
      <c r="O226" s="133">
        <f t="shared" si="9"/>
        <v>0.5471884611</v>
      </c>
      <c r="P226" s="134">
        <f t="shared" si="10"/>
        <v>1.361702128</v>
      </c>
      <c r="Q226" s="142">
        <f t="shared" si="11"/>
        <v>0.5471884611</v>
      </c>
      <c r="R226" s="142">
        <f t="shared" si="12"/>
        <v>0.5857663199</v>
      </c>
      <c r="S226" s="143">
        <f t="shared" si="13"/>
        <v>60.73791918</v>
      </c>
      <c r="T226" s="143">
        <f t="shared" si="14"/>
        <v>65.02006151</v>
      </c>
      <c r="U226" s="137">
        <f t="shared" si="15"/>
        <v>58</v>
      </c>
      <c r="V226" s="138"/>
      <c r="W226" s="138"/>
      <c r="X226" s="138"/>
      <c r="Y226" s="138"/>
    </row>
    <row r="227" ht="12.75" customHeight="1">
      <c r="A227" s="29"/>
      <c r="B227" s="29"/>
      <c r="C227" s="30" t="s">
        <v>244</v>
      </c>
      <c r="D227" s="31">
        <v>175.0</v>
      </c>
      <c r="E227" s="32">
        <v>74.0</v>
      </c>
      <c r="F227" s="5">
        <v>69.0</v>
      </c>
      <c r="G227" s="6">
        <v>104.0</v>
      </c>
      <c r="H227" s="141">
        <f t="shared" si="2"/>
        <v>0.6011560694</v>
      </c>
      <c r="I227" s="128">
        <f t="shared" si="3"/>
        <v>0.297188755</v>
      </c>
      <c r="J227" s="40">
        <f t="shared" si="4"/>
        <v>0.4591270961</v>
      </c>
      <c r="K227" s="130">
        <f t="shared" si="5"/>
        <v>0.3262710673</v>
      </c>
      <c r="L227" s="131">
        <f t="shared" si="6"/>
        <v>0.947244098</v>
      </c>
      <c r="M227" s="131">
        <f t="shared" si="7"/>
        <v>0.3205130555</v>
      </c>
      <c r="N227" s="132">
        <f t="shared" si="8"/>
        <v>0.4741886628</v>
      </c>
      <c r="O227" s="133">
        <f t="shared" si="9"/>
        <v>0.4741886628</v>
      </c>
      <c r="P227" s="134">
        <f t="shared" si="10"/>
        <v>1.439306358</v>
      </c>
      <c r="Q227" s="142">
        <f t="shared" si="11"/>
        <v>0.4741886628</v>
      </c>
      <c r="R227" s="142">
        <f t="shared" si="12"/>
        <v>0.5262392821</v>
      </c>
      <c r="S227" s="143">
        <f t="shared" si="13"/>
        <v>200.1076157</v>
      </c>
      <c r="T227" s="143">
        <f t="shared" si="14"/>
        <v>222.072977</v>
      </c>
      <c r="U227" s="137">
        <f t="shared" si="15"/>
        <v>178</v>
      </c>
      <c r="V227" s="138"/>
      <c r="W227" s="138"/>
      <c r="X227" s="138"/>
      <c r="Y227" s="138"/>
    </row>
    <row r="228" ht="12.75" customHeight="1">
      <c r="A228" s="27"/>
      <c r="B228" s="27"/>
      <c r="C228" s="30" t="s">
        <v>245</v>
      </c>
      <c r="D228" s="31">
        <v>67.0</v>
      </c>
      <c r="E228" s="32">
        <v>3.0</v>
      </c>
      <c r="F228" s="5">
        <v>64.0</v>
      </c>
      <c r="G228" s="6">
        <v>6.0</v>
      </c>
      <c r="H228" s="141">
        <f t="shared" si="2"/>
        <v>0.08571428571</v>
      </c>
      <c r="I228" s="128">
        <f t="shared" si="3"/>
        <v>0.04285714286</v>
      </c>
      <c r="J228" s="40">
        <f t="shared" si="4"/>
        <v>0.463647609</v>
      </c>
      <c r="K228" s="130">
        <f t="shared" si="5"/>
        <v>0.3217505544</v>
      </c>
      <c r="L228" s="131">
        <f t="shared" si="6"/>
        <v>0.9486832981</v>
      </c>
      <c r="M228" s="131">
        <f t="shared" si="7"/>
        <v>0.316227766</v>
      </c>
      <c r="N228" s="132">
        <f t="shared" si="8"/>
        <v>0.06776309272</v>
      </c>
      <c r="O228" s="133">
        <f t="shared" si="9"/>
        <v>0.06776309272</v>
      </c>
      <c r="P228" s="134">
        <f t="shared" si="10"/>
        <v>1</v>
      </c>
      <c r="Q228" s="142">
        <f t="shared" si="11"/>
        <v>0.06776309272</v>
      </c>
      <c r="R228" s="142">
        <f t="shared" si="12"/>
        <v>0.07673868922</v>
      </c>
      <c r="S228" s="143">
        <f t="shared" si="13"/>
        <v>9.486832981</v>
      </c>
      <c r="T228" s="143">
        <f t="shared" si="14"/>
        <v>10.74341649</v>
      </c>
      <c r="U228" s="137">
        <f t="shared" si="15"/>
        <v>9</v>
      </c>
      <c r="V228" s="138"/>
      <c r="W228" s="138"/>
      <c r="X228" s="138"/>
      <c r="Y228" s="138"/>
    </row>
    <row r="229" ht="12.75" customHeight="1">
      <c r="A229" s="29"/>
      <c r="B229" s="29"/>
      <c r="C229" s="30" t="s">
        <v>246</v>
      </c>
      <c r="D229" s="31">
        <v>132.0</v>
      </c>
      <c r="E229" s="32">
        <v>54.0</v>
      </c>
      <c r="F229" s="5">
        <v>62.0</v>
      </c>
      <c r="G229" s="6">
        <v>79.0</v>
      </c>
      <c r="H229" s="141">
        <f t="shared" si="2"/>
        <v>0.5602836879</v>
      </c>
      <c r="I229" s="128">
        <f t="shared" si="3"/>
        <v>0.2903225806</v>
      </c>
      <c r="J229" s="40">
        <f t="shared" si="4"/>
        <v>0.4780782596</v>
      </c>
      <c r="K229" s="130">
        <f t="shared" si="5"/>
        <v>0.3073199038</v>
      </c>
      <c r="L229" s="131">
        <f t="shared" si="6"/>
        <v>0.9531477351</v>
      </c>
      <c r="M229" s="131">
        <f t="shared" si="7"/>
        <v>0.3025051983</v>
      </c>
      <c r="N229" s="132">
        <f t="shared" si="8"/>
        <v>0.4462090383</v>
      </c>
      <c r="O229" s="133">
        <f t="shared" si="9"/>
        <v>0.4462090383</v>
      </c>
      <c r="P229" s="134">
        <f t="shared" si="10"/>
        <v>1.319148936</v>
      </c>
      <c r="Q229" s="142">
        <f t="shared" si="11"/>
        <v>0.4462090383</v>
      </c>
      <c r="R229" s="142">
        <f t="shared" si="12"/>
        <v>0.49539719</v>
      </c>
      <c r="S229" s="143">
        <f t="shared" si="13"/>
        <v>145.9103555</v>
      </c>
      <c r="T229" s="143">
        <f t="shared" si="14"/>
        <v>161.9948811</v>
      </c>
      <c r="U229" s="137">
        <f t="shared" si="15"/>
        <v>133</v>
      </c>
      <c r="V229" s="138"/>
      <c r="W229" s="138"/>
      <c r="X229" s="138"/>
      <c r="Y229" s="138"/>
    </row>
    <row r="230" ht="12.75" customHeight="1">
      <c r="A230" s="27"/>
      <c r="B230" s="27"/>
      <c r="C230" s="30" t="s">
        <v>247</v>
      </c>
      <c r="D230" s="31">
        <v>27.0</v>
      </c>
      <c r="E230" s="32">
        <v>11.0</v>
      </c>
      <c r="F230" s="5">
        <v>19.0</v>
      </c>
      <c r="G230" s="6">
        <v>11.0</v>
      </c>
      <c r="H230" s="141">
        <f t="shared" si="2"/>
        <v>0.3666666667</v>
      </c>
      <c r="I230" s="128">
        <f t="shared" si="3"/>
        <v>0.2894736842</v>
      </c>
      <c r="J230" s="40">
        <f t="shared" si="4"/>
        <v>0.6682894188</v>
      </c>
      <c r="K230" s="130">
        <f t="shared" si="5"/>
        <v>0.1171087446</v>
      </c>
      <c r="L230" s="131">
        <f t="shared" si="6"/>
        <v>0.9931506043</v>
      </c>
      <c r="M230" s="131">
        <f t="shared" si="7"/>
        <v>0.1168412476</v>
      </c>
      <c r="N230" s="132">
        <f t="shared" si="8"/>
        <v>0.3303327552</v>
      </c>
      <c r="O230" s="133">
        <f t="shared" si="9"/>
        <v>0.3303327552</v>
      </c>
      <c r="P230" s="134">
        <f t="shared" si="10"/>
        <v>1.266666667</v>
      </c>
      <c r="Q230" s="142">
        <f t="shared" si="11"/>
        <v>0.3303327552</v>
      </c>
      <c r="R230" s="142">
        <f t="shared" si="12"/>
        <v>0.346362422</v>
      </c>
      <c r="S230" s="143">
        <f t="shared" si="13"/>
        <v>22.46262735</v>
      </c>
      <c r="T230" s="143">
        <f t="shared" si="14"/>
        <v>23.5526447</v>
      </c>
      <c r="U230" s="137">
        <f t="shared" si="15"/>
        <v>22</v>
      </c>
      <c r="V230" s="138"/>
      <c r="W230" s="138"/>
      <c r="X230" s="138"/>
      <c r="Y230" s="138"/>
    </row>
    <row r="231" ht="12.75" customHeight="1">
      <c r="A231" s="27"/>
      <c r="B231" s="27"/>
      <c r="C231" s="30" t="s">
        <v>248</v>
      </c>
      <c r="D231" s="31">
        <v>198.0</v>
      </c>
      <c r="E231" s="32">
        <v>92.0</v>
      </c>
      <c r="F231" s="5">
        <v>90.0</v>
      </c>
      <c r="G231" s="6">
        <v>133.0</v>
      </c>
      <c r="H231" s="141">
        <f t="shared" si="2"/>
        <v>0.5964125561</v>
      </c>
      <c r="I231" s="128">
        <f t="shared" si="3"/>
        <v>0.3172413793</v>
      </c>
      <c r="J231" s="40">
        <f t="shared" si="4"/>
        <v>0.4888532143</v>
      </c>
      <c r="K231" s="130">
        <f t="shared" si="5"/>
        <v>0.2965449491</v>
      </c>
      <c r="L231" s="131">
        <f t="shared" si="6"/>
        <v>0.9563518223</v>
      </c>
      <c r="M231" s="131">
        <f t="shared" si="7"/>
        <v>0.2922177132</v>
      </c>
      <c r="N231" s="132">
        <f t="shared" si="8"/>
        <v>0.4776766845</v>
      </c>
      <c r="O231" s="133">
        <f t="shared" si="9"/>
        <v>0.4776766845</v>
      </c>
      <c r="P231" s="134">
        <f t="shared" si="10"/>
        <v>1.30044843</v>
      </c>
      <c r="Q231" s="142">
        <f t="shared" si="11"/>
        <v>0.4776766845</v>
      </c>
      <c r="R231" s="142">
        <f t="shared" si="12"/>
        <v>0.5292909132</v>
      </c>
      <c r="S231" s="143">
        <f t="shared" si="13"/>
        <v>245.0481391</v>
      </c>
      <c r="T231" s="143">
        <f t="shared" si="14"/>
        <v>271.5262385</v>
      </c>
      <c r="U231" s="137">
        <f t="shared" si="15"/>
        <v>225</v>
      </c>
      <c r="V231" s="138"/>
      <c r="W231" s="138"/>
      <c r="X231" s="138"/>
      <c r="Y231" s="138"/>
    </row>
    <row r="232" ht="12.75" customHeight="1">
      <c r="A232" s="27"/>
      <c r="B232" s="27"/>
      <c r="C232" s="30" t="s">
        <v>249</v>
      </c>
      <c r="D232" s="31">
        <v>55.0</v>
      </c>
      <c r="E232" s="32">
        <v>18.0</v>
      </c>
      <c r="F232" s="5">
        <v>29.0</v>
      </c>
      <c r="G232" s="6">
        <v>39.0</v>
      </c>
      <c r="H232" s="141">
        <f t="shared" si="2"/>
        <v>0.5735294118</v>
      </c>
      <c r="I232" s="128">
        <f t="shared" si="3"/>
        <v>0.2465753425</v>
      </c>
      <c r="J232" s="40">
        <f t="shared" si="4"/>
        <v>0.4060358051</v>
      </c>
      <c r="K232" s="130">
        <f t="shared" si="5"/>
        <v>0.3793623583</v>
      </c>
      <c r="L232" s="131">
        <f t="shared" si="6"/>
        <v>0.9289009611</v>
      </c>
      <c r="M232" s="131">
        <f t="shared" si="7"/>
        <v>0.3703282387</v>
      </c>
      <c r="N232" s="132">
        <f t="shared" si="8"/>
        <v>0.4414382095</v>
      </c>
      <c r="O232" s="133">
        <f t="shared" si="9"/>
        <v>0.4414382095</v>
      </c>
      <c r="P232" s="134">
        <f t="shared" si="10"/>
        <v>1.073529412</v>
      </c>
      <c r="Q232" s="142">
        <f t="shared" si="11"/>
        <v>0.4414382095</v>
      </c>
      <c r="R232" s="142">
        <f t="shared" si="12"/>
        <v>0.5051417681</v>
      </c>
      <c r="S232" s="143">
        <f t="shared" si="13"/>
        <v>62.24278754</v>
      </c>
      <c r="T232" s="143">
        <f t="shared" si="14"/>
        <v>71.2249893</v>
      </c>
      <c r="U232" s="137">
        <f t="shared" si="15"/>
        <v>57</v>
      </c>
      <c r="V232" s="138"/>
      <c r="W232" s="138"/>
      <c r="X232" s="138"/>
      <c r="Y232" s="138"/>
    </row>
    <row r="233" ht="12.75" customHeight="1">
      <c r="A233" s="28"/>
      <c r="B233" s="28"/>
      <c r="C233" s="30" t="s">
        <v>250</v>
      </c>
      <c r="D233" s="31">
        <v>177.0</v>
      </c>
      <c r="E233" s="32">
        <v>87.0</v>
      </c>
      <c r="F233" s="5">
        <v>103.0</v>
      </c>
      <c r="G233" s="6">
        <v>161.0</v>
      </c>
      <c r="H233" s="141">
        <f t="shared" si="2"/>
        <v>0.6098484848</v>
      </c>
      <c r="I233" s="128">
        <f t="shared" si="3"/>
        <v>0.3295454545</v>
      </c>
      <c r="J233" s="40">
        <f t="shared" si="4"/>
        <v>0.4954217527</v>
      </c>
      <c r="K233" s="130">
        <f t="shared" si="5"/>
        <v>0.2899764107</v>
      </c>
      <c r="L233" s="131">
        <f t="shared" si="6"/>
        <v>0.9582506207</v>
      </c>
      <c r="M233" s="131">
        <f t="shared" si="7"/>
        <v>0.2859296207</v>
      </c>
      <c r="N233" s="132">
        <f t="shared" si="8"/>
        <v>0.4901608823</v>
      </c>
      <c r="O233" s="133">
        <f t="shared" si="9"/>
        <v>0.4901608823</v>
      </c>
      <c r="P233" s="134">
        <f t="shared" si="10"/>
        <v>1</v>
      </c>
      <c r="Q233" s="142">
        <f t="shared" si="11"/>
        <v>0.4901608823</v>
      </c>
      <c r="R233" s="142">
        <f t="shared" si="12"/>
        <v>0.5500046836</v>
      </c>
      <c r="S233" s="143">
        <f t="shared" si="13"/>
        <v>258.8049459</v>
      </c>
      <c r="T233" s="143">
        <f t="shared" si="14"/>
        <v>290.4024729</v>
      </c>
      <c r="U233" s="137">
        <f t="shared" si="15"/>
        <v>248</v>
      </c>
      <c r="V233" s="138"/>
      <c r="W233" s="138"/>
      <c r="X233" s="138"/>
      <c r="Y233" s="138"/>
    </row>
    <row r="234" ht="12.75" customHeight="1">
      <c r="A234" s="28"/>
      <c r="B234" s="28"/>
      <c r="C234" s="30" t="s">
        <v>251</v>
      </c>
      <c r="D234" s="31">
        <v>244.0</v>
      </c>
      <c r="E234" s="32">
        <v>117.0</v>
      </c>
      <c r="F234" s="5">
        <v>125.0</v>
      </c>
      <c r="G234" s="6">
        <v>165.0</v>
      </c>
      <c r="H234" s="141">
        <f t="shared" si="2"/>
        <v>0.5689655172</v>
      </c>
      <c r="I234" s="128">
        <f t="shared" si="3"/>
        <v>0.324099723</v>
      </c>
      <c r="J234" s="40">
        <f t="shared" si="4"/>
        <v>0.5177890788</v>
      </c>
      <c r="K234" s="130">
        <f t="shared" si="5"/>
        <v>0.2676090846</v>
      </c>
      <c r="L234" s="131">
        <f t="shared" si="6"/>
        <v>0.9644058734</v>
      </c>
      <c r="M234" s="131">
        <f t="shared" si="7"/>
        <v>0.2644263818</v>
      </c>
      <c r="N234" s="132">
        <f t="shared" si="8"/>
        <v>0.4630131695</v>
      </c>
      <c r="O234" s="133">
        <f t="shared" si="9"/>
        <v>0.4630131695</v>
      </c>
      <c r="P234" s="134">
        <f t="shared" si="10"/>
        <v>1.244827586</v>
      </c>
      <c r="Q234" s="142">
        <f t="shared" si="11"/>
        <v>0.4630131695</v>
      </c>
      <c r="R234" s="142">
        <f t="shared" si="12"/>
        <v>0.510211604</v>
      </c>
      <c r="S234" s="143">
        <f t="shared" si="13"/>
        <v>301.4215733</v>
      </c>
      <c r="T234" s="143">
        <f t="shared" si="14"/>
        <v>332.1477542</v>
      </c>
      <c r="U234" s="137">
        <f t="shared" si="15"/>
        <v>282</v>
      </c>
      <c r="V234" s="138"/>
      <c r="W234" s="138"/>
      <c r="X234" s="138"/>
      <c r="Y234" s="138"/>
    </row>
    <row r="235" ht="12.75" customHeight="1">
      <c r="A235" s="27"/>
      <c r="B235" s="27"/>
      <c r="C235" s="30" t="s">
        <v>252</v>
      </c>
      <c r="D235" s="31">
        <v>42.0</v>
      </c>
      <c r="E235" s="32">
        <v>23.0</v>
      </c>
      <c r="F235" s="5">
        <v>9.0</v>
      </c>
      <c r="G235" s="6">
        <v>11.0</v>
      </c>
      <c r="H235" s="141">
        <f t="shared" si="2"/>
        <v>0.55</v>
      </c>
      <c r="I235" s="128">
        <f t="shared" si="3"/>
        <v>0.3538461538</v>
      </c>
      <c r="J235" s="40">
        <f t="shared" si="4"/>
        <v>0.5716908367</v>
      </c>
      <c r="K235" s="130">
        <f t="shared" si="5"/>
        <v>0.2137073267</v>
      </c>
      <c r="L235" s="131">
        <f t="shared" si="6"/>
        <v>0.9772513664</v>
      </c>
      <c r="M235" s="131">
        <f t="shared" si="7"/>
        <v>0.2120843391</v>
      </c>
      <c r="N235" s="132">
        <f t="shared" si="8"/>
        <v>0.4624430238</v>
      </c>
      <c r="O235" s="133">
        <f t="shared" si="9"/>
        <v>0.4624430238</v>
      </c>
      <c r="P235" s="134">
        <f t="shared" si="10"/>
        <v>3.25</v>
      </c>
      <c r="Q235" s="142">
        <f t="shared" si="11"/>
        <v>0.4624430238</v>
      </c>
      <c r="R235" s="142">
        <f t="shared" si="12"/>
        <v>0.4830446653</v>
      </c>
      <c r="S235" s="143">
        <f t="shared" si="13"/>
        <v>39.30765703</v>
      </c>
      <c r="T235" s="143">
        <f t="shared" si="14"/>
        <v>41.05879655</v>
      </c>
      <c r="U235" s="137">
        <f t="shared" si="15"/>
        <v>34</v>
      </c>
      <c r="V235" s="138"/>
      <c r="W235" s="138"/>
      <c r="X235" s="138"/>
      <c r="Y235" s="138"/>
    </row>
    <row r="236" ht="12.75" customHeight="1">
      <c r="A236" s="27"/>
      <c r="B236" s="27"/>
      <c r="C236" s="30" t="s">
        <v>253</v>
      </c>
      <c r="D236" s="31">
        <v>251.0</v>
      </c>
      <c r="E236" s="32">
        <v>171.0</v>
      </c>
      <c r="F236" s="5">
        <v>118.0</v>
      </c>
      <c r="G236" s="6">
        <v>233.0</v>
      </c>
      <c r="H236" s="141">
        <f t="shared" si="2"/>
        <v>0.6638176638</v>
      </c>
      <c r="I236" s="128">
        <f t="shared" si="3"/>
        <v>0.4052132701</v>
      </c>
      <c r="J236" s="40">
        <f t="shared" si="4"/>
        <v>0.5480523034</v>
      </c>
      <c r="K236" s="130">
        <f t="shared" si="5"/>
        <v>0.23734586</v>
      </c>
      <c r="L236" s="131">
        <f t="shared" si="6"/>
        <v>0.9719654489</v>
      </c>
      <c r="M236" s="131">
        <f t="shared" si="7"/>
        <v>0.2351237252</v>
      </c>
      <c r="N236" s="132">
        <f t="shared" si="8"/>
        <v>0.54993258</v>
      </c>
      <c r="O236" s="133">
        <f t="shared" si="9"/>
        <v>0.54993258</v>
      </c>
      <c r="P236" s="134">
        <f t="shared" si="10"/>
        <v>1.202279202</v>
      </c>
      <c r="Q236" s="142">
        <f t="shared" si="11"/>
        <v>0.54993258</v>
      </c>
      <c r="R236" s="142">
        <f t="shared" si="12"/>
        <v>0.6016449531</v>
      </c>
      <c r="S236" s="143">
        <f t="shared" si="13"/>
        <v>425.0978843</v>
      </c>
      <c r="T236" s="143">
        <f t="shared" si="14"/>
        <v>465.0715488</v>
      </c>
      <c r="U236" s="137">
        <f t="shared" si="15"/>
        <v>404</v>
      </c>
      <c r="V236" s="138"/>
      <c r="W236" s="138"/>
      <c r="X236" s="138"/>
      <c r="Y236" s="138"/>
    </row>
    <row r="237" ht="12.75" customHeight="1">
      <c r="A237" s="27"/>
      <c r="B237" s="27"/>
      <c r="C237" s="30" t="s">
        <v>254</v>
      </c>
      <c r="D237" s="31">
        <v>192.0</v>
      </c>
      <c r="E237" s="32">
        <v>220.0</v>
      </c>
      <c r="F237" s="5">
        <v>80.0</v>
      </c>
      <c r="G237" s="6">
        <v>476.0</v>
      </c>
      <c r="H237" s="141">
        <f t="shared" si="2"/>
        <v>0.8561151079</v>
      </c>
      <c r="I237" s="128">
        <f t="shared" si="3"/>
        <v>0.5339805825</v>
      </c>
      <c r="J237" s="40">
        <f t="shared" si="4"/>
        <v>0.5576820931</v>
      </c>
      <c r="K237" s="130">
        <f t="shared" si="5"/>
        <v>0.2277160703</v>
      </c>
      <c r="L237" s="131">
        <f t="shared" si="6"/>
        <v>0.9741845397</v>
      </c>
      <c r="M237" s="131">
        <f t="shared" si="7"/>
        <v>0.2257531453</v>
      </c>
      <c r="N237" s="132">
        <f t="shared" si="8"/>
        <v>0.7134663063</v>
      </c>
      <c r="O237" s="133">
        <f t="shared" si="9"/>
        <v>0.7134663063</v>
      </c>
      <c r="P237" s="134">
        <f t="shared" si="10"/>
        <v>0.7410071942</v>
      </c>
      <c r="Q237" s="142">
        <f t="shared" si="11"/>
        <v>0.7134663063</v>
      </c>
      <c r="R237" s="142">
        <f t="shared" si="12"/>
        <v>0.7954009486</v>
      </c>
      <c r="S237" s="143">
        <f t="shared" si="13"/>
        <v>690.6353845</v>
      </c>
      <c r="T237" s="143">
        <f t="shared" si="14"/>
        <v>769.9481182</v>
      </c>
      <c r="U237" s="137">
        <f t="shared" si="15"/>
        <v>696</v>
      </c>
      <c r="V237" s="138"/>
      <c r="W237" s="138"/>
      <c r="X237" s="138"/>
      <c r="Y237" s="138"/>
    </row>
    <row r="238" ht="12.75" customHeight="1">
      <c r="A238" s="27"/>
      <c r="B238" s="27"/>
      <c r="C238" s="30" t="s">
        <v>255</v>
      </c>
      <c r="D238" s="31">
        <v>130.0</v>
      </c>
      <c r="E238" s="32">
        <v>197.0</v>
      </c>
      <c r="F238" s="5">
        <v>37.0</v>
      </c>
      <c r="G238" s="6">
        <v>293.0</v>
      </c>
      <c r="H238" s="141">
        <f t="shared" si="2"/>
        <v>0.8878787879</v>
      </c>
      <c r="I238" s="128">
        <f t="shared" si="3"/>
        <v>0.6024464832</v>
      </c>
      <c r="J238" s="40">
        <f t="shared" si="4"/>
        <v>0.5961662155</v>
      </c>
      <c r="K238" s="130">
        <f t="shared" si="5"/>
        <v>0.1892319479</v>
      </c>
      <c r="L238" s="131">
        <f t="shared" si="6"/>
        <v>0.9821489989</v>
      </c>
      <c r="M238" s="131">
        <f t="shared" si="7"/>
        <v>0.1881046089</v>
      </c>
      <c r="N238" s="132">
        <f t="shared" si="8"/>
        <v>0.7587063026</v>
      </c>
      <c r="O238" s="133">
        <f t="shared" si="9"/>
        <v>0.7587063026</v>
      </c>
      <c r="P238" s="134">
        <f t="shared" si="10"/>
        <v>0.9909090909</v>
      </c>
      <c r="Q238" s="142">
        <f t="shared" si="11"/>
        <v>0.7587063026</v>
      </c>
      <c r="R238" s="142">
        <f t="shared" si="12"/>
        <v>0.8235874596</v>
      </c>
      <c r="S238" s="143">
        <f t="shared" si="13"/>
        <v>498.4700408</v>
      </c>
      <c r="T238" s="143">
        <f t="shared" si="14"/>
        <v>541.0969609</v>
      </c>
      <c r="U238" s="137">
        <f t="shared" si="15"/>
        <v>490</v>
      </c>
      <c r="V238" s="138"/>
      <c r="W238" s="138"/>
      <c r="X238" s="138"/>
      <c r="Y238" s="138"/>
    </row>
    <row r="239" ht="12.75" customHeight="1">
      <c r="A239" s="27"/>
      <c r="B239" s="27"/>
      <c r="C239" s="30" t="s">
        <v>256</v>
      </c>
      <c r="D239" s="31">
        <v>234.0</v>
      </c>
      <c r="E239" s="32">
        <v>176.0</v>
      </c>
      <c r="F239" s="5">
        <v>99.0</v>
      </c>
      <c r="G239" s="6">
        <v>360.0</v>
      </c>
      <c r="H239" s="141">
        <f t="shared" si="2"/>
        <v>0.7843137255</v>
      </c>
      <c r="I239" s="128">
        <f t="shared" si="3"/>
        <v>0.4292682927</v>
      </c>
      <c r="J239" s="40">
        <f t="shared" si="4"/>
        <v>0.500781049</v>
      </c>
      <c r="K239" s="130">
        <f t="shared" si="5"/>
        <v>0.2846171144</v>
      </c>
      <c r="L239" s="131">
        <f t="shared" si="6"/>
        <v>0.9597692334</v>
      </c>
      <c r="M239" s="131">
        <f t="shared" si="7"/>
        <v>0.2807899901</v>
      </c>
      <c r="N239" s="132">
        <f t="shared" si="8"/>
        <v>0.6322259434</v>
      </c>
      <c r="O239" s="133">
        <f t="shared" si="9"/>
        <v>0.6322259434</v>
      </c>
      <c r="P239" s="134">
        <f t="shared" si="10"/>
        <v>0.8932461874</v>
      </c>
      <c r="Q239" s="142">
        <f t="shared" si="11"/>
        <v>0.6322259434</v>
      </c>
      <c r="R239" s="142">
        <f t="shared" si="12"/>
        <v>0.7125576948</v>
      </c>
      <c r="S239" s="143">
        <f t="shared" si="13"/>
        <v>549.4043448</v>
      </c>
      <c r="T239" s="143">
        <f t="shared" si="14"/>
        <v>619.2126368</v>
      </c>
      <c r="U239" s="137">
        <f t="shared" si="15"/>
        <v>536</v>
      </c>
      <c r="V239" s="138"/>
      <c r="W239" s="138"/>
      <c r="X239" s="138"/>
      <c r="Y239" s="138"/>
    </row>
    <row r="240" ht="12.75" customHeight="1">
      <c r="A240" s="27"/>
      <c r="B240" s="27"/>
      <c r="C240" s="30" t="s">
        <v>257</v>
      </c>
      <c r="D240" s="31">
        <v>127.0</v>
      </c>
      <c r="E240" s="32">
        <v>59.0</v>
      </c>
      <c r="F240" s="5">
        <v>115.0</v>
      </c>
      <c r="G240" s="6">
        <v>55.0</v>
      </c>
      <c r="H240" s="141">
        <f t="shared" si="2"/>
        <v>0.3235294118</v>
      </c>
      <c r="I240" s="128">
        <f t="shared" si="3"/>
        <v>0.3172043011</v>
      </c>
      <c r="J240" s="40">
        <f t="shared" si="4"/>
        <v>0.7755268157</v>
      </c>
      <c r="K240" s="130">
        <f t="shared" si="5"/>
        <v>0.009871347667</v>
      </c>
      <c r="L240" s="131">
        <f t="shared" si="6"/>
        <v>0.9999512786</v>
      </c>
      <c r="M240" s="131">
        <f t="shared" si="7"/>
        <v>0.009871187351</v>
      </c>
      <c r="N240" s="132">
        <f t="shared" si="8"/>
        <v>0.3203824659</v>
      </c>
      <c r="O240" s="133">
        <f t="shared" si="9"/>
        <v>0.3203824659</v>
      </c>
      <c r="P240" s="134">
        <f t="shared" si="10"/>
        <v>1.094117647</v>
      </c>
      <c r="Q240" s="142">
        <f t="shared" si="11"/>
        <v>0.3203824659</v>
      </c>
      <c r="R240" s="142">
        <f t="shared" si="12"/>
        <v>0.3218852209</v>
      </c>
      <c r="S240" s="143">
        <f t="shared" si="13"/>
        <v>114.0561579</v>
      </c>
      <c r="T240" s="143">
        <f t="shared" si="14"/>
        <v>114.5911387</v>
      </c>
      <c r="U240" s="137">
        <f t="shared" si="15"/>
        <v>114</v>
      </c>
      <c r="V240" s="138"/>
      <c r="W240" s="138"/>
      <c r="X240" s="138"/>
      <c r="Y240" s="138"/>
    </row>
    <row r="241" ht="12.75" customHeight="1">
      <c r="A241" s="27"/>
      <c r="B241" s="27"/>
      <c r="C241" s="30" t="s">
        <v>258</v>
      </c>
      <c r="D241" s="31">
        <v>319.0</v>
      </c>
      <c r="E241" s="32">
        <v>316.0</v>
      </c>
      <c r="F241" s="5">
        <v>128.0</v>
      </c>
      <c r="G241" s="6">
        <v>476.0</v>
      </c>
      <c r="H241" s="141">
        <f t="shared" si="2"/>
        <v>0.7880794702</v>
      </c>
      <c r="I241" s="128">
        <f t="shared" si="3"/>
        <v>0.4976377953</v>
      </c>
      <c r="J241" s="40">
        <f t="shared" si="4"/>
        <v>0.5632286264</v>
      </c>
      <c r="K241" s="130">
        <f t="shared" si="5"/>
        <v>0.222169537</v>
      </c>
      <c r="L241" s="131">
        <f t="shared" si="6"/>
        <v>0.9754216957</v>
      </c>
      <c r="M241" s="131">
        <f t="shared" si="7"/>
        <v>0.2203463535</v>
      </c>
      <c r="N241" s="132">
        <f t="shared" si="8"/>
        <v>0.6590571396</v>
      </c>
      <c r="O241" s="133">
        <f t="shared" si="9"/>
        <v>0.6590571396</v>
      </c>
      <c r="P241" s="134">
        <f t="shared" si="10"/>
        <v>1.051324503</v>
      </c>
      <c r="Q241" s="142">
        <f t="shared" si="11"/>
        <v>0.6590571396</v>
      </c>
      <c r="R241" s="142">
        <f t="shared" si="12"/>
        <v>0.7219542241</v>
      </c>
      <c r="S241" s="143">
        <f t="shared" si="13"/>
        <v>816.571796</v>
      </c>
      <c r="T241" s="143">
        <f t="shared" si="14"/>
        <v>894.5012837</v>
      </c>
      <c r="U241" s="137">
        <f t="shared" si="15"/>
        <v>792</v>
      </c>
      <c r="V241" s="138"/>
      <c r="W241" s="138"/>
      <c r="X241" s="138"/>
      <c r="Y241" s="138"/>
    </row>
    <row r="242" ht="12.75" customHeight="1">
      <c r="A242" s="28"/>
      <c r="B242" s="28"/>
      <c r="C242" s="30" t="s">
        <v>259</v>
      </c>
      <c r="D242" s="31">
        <v>338.0</v>
      </c>
      <c r="E242" s="32">
        <v>325.0</v>
      </c>
      <c r="F242" s="5">
        <v>108.0</v>
      </c>
      <c r="G242" s="6">
        <v>506.0</v>
      </c>
      <c r="H242" s="141">
        <f t="shared" si="2"/>
        <v>0.8241042345</v>
      </c>
      <c r="I242" s="128">
        <f t="shared" si="3"/>
        <v>0.4901960784</v>
      </c>
      <c r="J242" s="40">
        <f t="shared" si="4"/>
        <v>0.5366041201</v>
      </c>
      <c r="K242" s="130">
        <f t="shared" si="5"/>
        <v>0.2487940433</v>
      </c>
      <c r="L242" s="131">
        <f t="shared" si="6"/>
        <v>0.9692100755</v>
      </c>
      <c r="M242" s="131">
        <f t="shared" si="7"/>
        <v>0.2462353132</v>
      </c>
      <c r="N242" s="132">
        <f t="shared" si="8"/>
        <v>0.6780265425</v>
      </c>
      <c r="O242" s="133">
        <f t="shared" si="9"/>
        <v>0.6780265425</v>
      </c>
      <c r="P242" s="134">
        <f t="shared" si="10"/>
        <v>1.07980456</v>
      </c>
      <c r="Q242" s="142">
        <f t="shared" si="11"/>
        <v>0.6780265425</v>
      </c>
      <c r="R242" s="142">
        <f t="shared" si="12"/>
        <v>0.7482628016</v>
      </c>
      <c r="S242" s="143">
        <f t="shared" si="13"/>
        <v>865.8398948</v>
      </c>
      <c r="T242" s="143">
        <f t="shared" si="14"/>
        <v>955.5315977</v>
      </c>
      <c r="U242" s="137">
        <f t="shared" si="15"/>
        <v>831</v>
      </c>
      <c r="V242" s="138"/>
      <c r="W242" s="138"/>
      <c r="X242" s="138"/>
      <c r="Y242" s="138"/>
    </row>
    <row r="243" ht="12.75" customHeight="1">
      <c r="A243" s="27"/>
      <c r="B243" s="27"/>
      <c r="C243" s="30" t="s">
        <v>260</v>
      </c>
      <c r="D243" s="31">
        <v>214.0</v>
      </c>
      <c r="E243" s="32">
        <v>168.0</v>
      </c>
      <c r="F243" s="5">
        <v>72.0</v>
      </c>
      <c r="G243" s="6">
        <v>417.0</v>
      </c>
      <c r="H243" s="141">
        <f t="shared" si="2"/>
        <v>0.8527607362</v>
      </c>
      <c r="I243" s="128">
        <f t="shared" si="3"/>
        <v>0.4397905759</v>
      </c>
      <c r="J243" s="40">
        <f t="shared" si="4"/>
        <v>0.4761488293</v>
      </c>
      <c r="K243" s="130">
        <f t="shared" si="5"/>
        <v>0.3092493341</v>
      </c>
      <c r="L243" s="131">
        <f t="shared" si="6"/>
        <v>0.9525622987</v>
      </c>
      <c r="M243" s="131">
        <f t="shared" si="7"/>
        <v>0.3043436663</v>
      </c>
      <c r="N243" s="132">
        <f t="shared" si="8"/>
        <v>0.6784602508</v>
      </c>
      <c r="O243" s="133">
        <f t="shared" si="9"/>
        <v>0.6784602508</v>
      </c>
      <c r="P243" s="134">
        <f t="shared" si="10"/>
        <v>0.7811860941</v>
      </c>
      <c r="Q243" s="142">
        <f t="shared" si="11"/>
        <v>0.6784602508</v>
      </c>
      <c r="R243" s="142">
        <f t="shared" si="12"/>
        <v>0.7763166657</v>
      </c>
      <c r="S243" s="143">
        <f t="shared" si="13"/>
        <v>590.9388785</v>
      </c>
      <c r="T243" s="143">
        <f t="shared" si="14"/>
        <v>676.1718158</v>
      </c>
      <c r="U243" s="137">
        <f t="shared" si="15"/>
        <v>585</v>
      </c>
      <c r="V243" s="138"/>
      <c r="W243" s="138"/>
      <c r="X243" s="138"/>
      <c r="Y243" s="138"/>
    </row>
    <row r="244" ht="12.75" customHeight="1">
      <c r="A244" s="27"/>
      <c r="B244" s="27"/>
      <c r="C244" s="30" t="s">
        <v>261</v>
      </c>
      <c r="D244" s="31">
        <v>206.0</v>
      </c>
      <c r="E244" s="32">
        <v>241.0</v>
      </c>
      <c r="F244" s="5">
        <v>74.0</v>
      </c>
      <c r="G244" s="6">
        <v>427.0</v>
      </c>
      <c r="H244" s="141">
        <f t="shared" si="2"/>
        <v>0.8522954092</v>
      </c>
      <c r="I244" s="128">
        <f t="shared" si="3"/>
        <v>0.5391498881</v>
      </c>
      <c r="J244" s="40">
        <f t="shared" si="4"/>
        <v>0.5640356131</v>
      </c>
      <c r="K244" s="130">
        <f t="shared" si="5"/>
        <v>0.2213625503</v>
      </c>
      <c r="L244" s="131">
        <f t="shared" si="6"/>
        <v>0.9755991947</v>
      </c>
      <c r="M244" s="131">
        <f t="shared" si="7"/>
        <v>0.2195591294</v>
      </c>
      <c r="N244" s="132">
        <f t="shared" si="8"/>
        <v>0.7131234348</v>
      </c>
      <c r="O244" s="133">
        <f t="shared" si="9"/>
        <v>0.7131234348</v>
      </c>
      <c r="P244" s="134">
        <f t="shared" si="10"/>
        <v>0.8922155689</v>
      </c>
      <c r="Q244" s="142">
        <f t="shared" si="11"/>
        <v>0.7131234348</v>
      </c>
      <c r="R244" s="142">
        <f t="shared" si="12"/>
        <v>0.7866731807</v>
      </c>
      <c r="S244" s="143">
        <f t="shared" si="13"/>
        <v>676.0410161</v>
      </c>
      <c r="T244" s="143">
        <f t="shared" si="14"/>
        <v>745.7661753</v>
      </c>
      <c r="U244" s="137">
        <f t="shared" si="15"/>
        <v>668</v>
      </c>
      <c r="V244" s="138"/>
      <c r="W244" s="138"/>
      <c r="X244" s="138"/>
      <c r="Y244" s="138"/>
    </row>
    <row r="245" ht="12.75" customHeight="1">
      <c r="A245" s="29"/>
      <c r="B245" s="29"/>
      <c r="C245" s="30" t="s">
        <v>262</v>
      </c>
      <c r="D245" s="31">
        <v>291.0</v>
      </c>
      <c r="E245" s="32">
        <v>290.0</v>
      </c>
      <c r="F245" s="5">
        <v>97.0</v>
      </c>
      <c r="G245" s="6">
        <v>570.0</v>
      </c>
      <c r="H245" s="141">
        <f t="shared" si="2"/>
        <v>0.8545727136</v>
      </c>
      <c r="I245" s="128">
        <f t="shared" si="3"/>
        <v>0.4991394148</v>
      </c>
      <c r="J245" s="40">
        <f t="shared" si="4"/>
        <v>0.5286318756</v>
      </c>
      <c r="K245" s="130">
        <f t="shared" si="5"/>
        <v>0.2567662878</v>
      </c>
      <c r="L245" s="131">
        <f t="shared" si="6"/>
        <v>0.9672162485</v>
      </c>
      <c r="M245" s="131">
        <f t="shared" si="7"/>
        <v>0.2539541862</v>
      </c>
      <c r="N245" s="132">
        <f t="shared" si="8"/>
        <v>0.6997980703</v>
      </c>
      <c r="O245" s="133">
        <f t="shared" si="9"/>
        <v>0.6997980703</v>
      </c>
      <c r="P245" s="134">
        <f t="shared" si="10"/>
        <v>0.8710644678</v>
      </c>
      <c r="Q245" s="142">
        <f t="shared" si="11"/>
        <v>0.6997980703</v>
      </c>
      <c r="R245" s="142">
        <f t="shared" si="12"/>
        <v>0.7825181721</v>
      </c>
      <c r="S245" s="143">
        <f t="shared" si="13"/>
        <v>873.3479917</v>
      </c>
      <c r="T245" s="143">
        <f t="shared" si="14"/>
        <v>976.5826788</v>
      </c>
      <c r="U245" s="137">
        <f t="shared" si="15"/>
        <v>860</v>
      </c>
      <c r="V245" s="138"/>
      <c r="W245" s="138"/>
      <c r="X245" s="138"/>
      <c r="Y245" s="138"/>
    </row>
    <row r="246" ht="12.75" customHeight="1">
      <c r="A246" s="27"/>
      <c r="B246" s="27"/>
      <c r="C246" s="30" t="s">
        <v>263</v>
      </c>
      <c r="D246" s="31">
        <v>244.0</v>
      </c>
      <c r="E246" s="32">
        <v>281.0</v>
      </c>
      <c r="F246" s="5">
        <v>111.0</v>
      </c>
      <c r="G246" s="6">
        <v>472.0</v>
      </c>
      <c r="H246" s="141">
        <f t="shared" si="2"/>
        <v>0.8096054889</v>
      </c>
      <c r="I246" s="128">
        <f t="shared" si="3"/>
        <v>0.5352380952</v>
      </c>
      <c r="J246" s="40">
        <f t="shared" si="4"/>
        <v>0.5841456455</v>
      </c>
      <c r="K246" s="130">
        <f t="shared" si="5"/>
        <v>0.2012525179</v>
      </c>
      <c r="L246" s="131">
        <f t="shared" si="6"/>
        <v>0.9798169722</v>
      </c>
      <c r="M246" s="131">
        <f t="shared" si="7"/>
        <v>0.1998967256</v>
      </c>
      <c r="N246" s="132">
        <f t="shared" si="8"/>
        <v>0.6862728561</v>
      </c>
      <c r="O246" s="133">
        <f t="shared" si="9"/>
        <v>0.6862728561</v>
      </c>
      <c r="P246" s="134">
        <f t="shared" si="10"/>
        <v>0.9005145798</v>
      </c>
      <c r="Q246" s="142">
        <f t="shared" si="11"/>
        <v>0.6862728561</v>
      </c>
      <c r="R246" s="142">
        <f t="shared" si="12"/>
        <v>0.7511671927</v>
      </c>
      <c r="S246" s="143">
        <f t="shared" si="13"/>
        <v>760.3903246</v>
      </c>
      <c r="T246" s="143">
        <f t="shared" si="14"/>
        <v>832.2932495</v>
      </c>
      <c r="U246" s="137">
        <f t="shared" si="15"/>
        <v>753</v>
      </c>
      <c r="V246" s="138"/>
      <c r="W246" s="138"/>
      <c r="X246" s="138"/>
      <c r="Y246" s="138"/>
    </row>
    <row r="247" ht="12.75" customHeight="1">
      <c r="A247" s="29"/>
      <c r="B247" s="29"/>
      <c r="C247" s="30" t="s">
        <v>264</v>
      </c>
      <c r="D247" s="31">
        <v>213.0</v>
      </c>
      <c r="E247" s="32">
        <v>196.0</v>
      </c>
      <c r="F247" s="5">
        <v>78.0</v>
      </c>
      <c r="G247" s="6">
        <v>449.0</v>
      </c>
      <c r="H247" s="141">
        <f t="shared" si="2"/>
        <v>0.8519924099</v>
      </c>
      <c r="I247" s="128">
        <f t="shared" si="3"/>
        <v>0.4792176039</v>
      </c>
      <c r="J247" s="40">
        <f t="shared" si="4"/>
        <v>0.512364382</v>
      </c>
      <c r="K247" s="130">
        <f t="shared" si="5"/>
        <v>0.2730337814</v>
      </c>
      <c r="L247" s="131">
        <f t="shared" si="6"/>
        <v>0.9629572575</v>
      </c>
      <c r="M247" s="131">
        <f t="shared" si="7"/>
        <v>0.2696540749</v>
      </c>
      <c r="N247" s="132">
        <f t="shared" si="8"/>
        <v>0.6912092948</v>
      </c>
      <c r="O247" s="133">
        <f t="shared" si="9"/>
        <v>0.6912092948</v>
      </c>
      <c r="P247" s="134">
        <f t="shared" si="10"/>
        <v>0.7760910816</v>
      </c>
      <c r="Q247" s="142">
        <f t="shared" si="11"/>
        <v>0.6912092948</v>
      </c>
      <c r="R247" s="142">
        <f t="shared" si="12"/>
        <v>0.7817356854</v>
      </c>
      <c r="S247" s="143">
        <f t="shared" si="13"/>
        <v>646.9718999</v>
      </c>
      <c r="T247" s="143">
        <f t="shared" si="14"/>
        <v>731.7046016</v>
      </c>
      <c r="U247" s="137">
        <f t="shared" si="15"/>
        <v>645</v>
      </c>
      <c r="V247" s="138"/>
      <c r="W247" s="138"/>
      <c r="X247" s="138"/>
      <c r="Y247" s="138"/>
    </row>
    <row r="248" ht="12.75" customHeight="1">
      <c r="A248" s="27"/>
      <c r="B248" s="27"/>
      <c r="C248" s="30" t="s">
        <v>265</v>
      </c>
      <c r="D248" s="31">
        <v>28.0</v>
      </c>
      <c r="E248" s="32">
        <v>52.0</v>
      </c>
      <c r="F248" s="5">
        <v>6.0</v>
      </c>
      <c r="G248" s="6">
        <v>33.0</v>
      </c>
      <c r="H248" s="141">
        <f t="shared" si="2"/>
        <v>0.8461538462</v>
      </c>
      <c r="I248" s="128">
        <f t="shared" si="3"/>
        <v>0.65</v>
      </c>
      <c r="J248" s="40">
        <f t="shared" si="4"/>
        <v>0.6550362857</v>
      </c>
      <c r="K248" s="130">
        <f t="shared" si="5"/>
        <v>0.1303618777</v>
      </c>
      <c r="L248" s="131">
        <f t="shared" si="6"/>
        <v>0.9915149171</v>
      </c>
      <c r="M248" s="131">
        <f t="shared" si="7"/>
        <v>0.1299929583</v>
      </c>
      <c r="N248" s="132">
        <f t="shared" si="8"/>
        <v>0.7544787377</v>
      </c>
      <c r="O248" s="133">
        <f t="shared" si="9"/>
        <v>0.7544787377</v>
      </c>
      <c r="P248" s="134">
        <f t="shared" si="10"/>
        <v>2.051282051</v>
      </c>
      <c r="Q248" s="142">
        <f t="shared" si="11"/>
        <v>0.7544787377</v>
      </c>
      <c r="R248" s="142">
        <f t="shared" si="12"/>
        <v>0.7845235212</v>
      </c>
      <c r="S248" s="143">
        <f t="shared" si="13"/>
        <v>89.78296979</v>
      </c>
      <c r="T248" s="143">
        <f t="shared" si="14"/>
        <v>93.35829902</v>
      </c>
      <c r="U248" s="137">
        <f t="shared" si="15"/>
        <v>85</v>
      </c>
      <c r="V248" s="138"/>
      <c r="W248" s="138"/>
      <c r="X248" s="138"/>
      <c r="Y248" s="138"/>
    </row>
    <row r="249" ht="12.75" customHeight="1">
      <c r="A249" s="27"/>
      <c r="B249" s="27"/>
      <c r="C249" s="30" t="s">
        <v>266</v>
      </c>
      <c r="D249" s="31">
        <v>57.0</v>
      </c>
      <c r="E249" s="32">
        <v>55.0</v>
      </c>
      <c r="F249" s="5">
        <v>8.0</v>
      </c>
      <c r="G249" s="6">
        <v>47.0</v>
      </c>
      <c r="H249" s="141">
        <f t="shared" si="2"/>
        <v>0.8545454545</v>
      </c>
      <c r="I249" s="128">
        <f t="shared" si="3"/>
        <v>0.4910714286</v>
      </c>
      <c r="J249" s="40">
        <f t="shared" si="4"/>
        <v>0.5215772609</v>
      </c>
      <c r="K249" s="130">
        <f t="shared" si="5"/>
        <v>0.2638209025</v>
      </c>
      <c r="L249" s="131">
        <f t="shared" si="6"/>
        <v>0.9654006465</v>
      </c>
      <c r="M249" s="131">
        <f t="shared" si="7"/>
        <v>0.2607711482</v>
      </c>
      <c r="N249" s="132">
        <f t="shared" si="8"/>
        <v>0.696921474</v>
      </c>
      <c r="O249" s="133">
        <f t="shared" si="9"/>
        <v>0.696921474</v>
      </c>
      <c r="P249" s="134">
        <f t="shared" si="10"/>
        <v>2.036363636</v>
      </c>
      <c r="Q249" s="142">
        <f t="shared" si="11"/>
        <v>0.696921474</v>
      </c>
      <c r="R249" s="142">
        <f t="shared" si="12"/>
        <v>0.7488335634</v>
      </c>
      <c r="S249" s="143">
        <f t="shared" si="13"/>
        <v>116.3858862</v>
      </c>
      <c r="T249" s="143">
        <f t="shared" si="14"/>
        <v>125.0552051</v>
      </c>
      <c r="U249" s="137">
        <f t="shared" si="15"/>
        <v>102</v>
      </c>
      <c r="V249" s="138"/>
      <c r="W249" s="138"/>
      <c r="X249" s="138"/>
      <c r="Y249" s="138"/>
    </row>
    <row r="250" ht="12.75" customHeight="1">
      <c r="A250" s="27"/>
      <c r="B250" s="27"/>
      <c r="C250" s="30" t="s">
        <v>267</v>
      </c>
      <c r="D250" s="31">
        <v>89.0</v>
      </c>
      <c r="E250" s="32">
        <v>38.0</v>
      </c>
      <c r="F250" s="5">
        <v>60.0</v>
      </c>
      <c r="G250" s="6">
        <v>72.0</v>
      </c>
      <c r="H250" s="141">
        <f t="shared" si="2"/>
        <v>0.5454545455</v>
      </c>
      <c r="I250" s="128">
        <f t="shared" si="3"/>
        <v>0.2992125984</v>
      </c>
      <c r="J250" s="40">
        <f t="shared" si="4"/>
        <v>0.5017342286</v>
      </c>
      <c r="K250" s="130">
        <f t="shared" si="5"/>
        <v>0.2836639348</v>
      </c>
      <c r="L250" s="131">
        <f t="shared" si="6"/>
        <v>0.9600364407</v>
      </c>
      <c r="M250" s="131">
        <f t="shared" si="7"/>
        <v>0.2798750302</v>
      </c>
      <c r="N250" s="132">
        <f t="shared" si="8"/>
        <v>0.4399141054</v>
      </c>
      <c r="O250" s="133">
        <f t="shared" si="9"/>
        <v>0.4399141054</v>
      </c>
      <c r="P250" s="134">
        <f t="shared" si="10"/>
        <v>0.9621212121</v>
      </c>
      <c r="Q250" s="142">
        <f t="shared" si="11"/>
        <v>0.4399141054</v>
      </c>
      <c r="R250" s="142">
        <f t="shared" si="12"/>
        <v>0.4937030555</v>
      </c>
      <c r="S250" s="143">
        <f t="shared" si="13"/>
        <v>113.9377533</v>
      </c>
      <c r="T250" s="143">
        <f t="shared" si="14"/>
        <v>127.8690914</v>
      </c>
      <c r="U250" s="137">
        <f t="shared" si="15"/>
        <v>110</v>
      </c>
      <c r="V250" s="138"/>
      <c r="W250" s="138"/>
      <c r="X250" s="138"/>
      <c r="Y250" s="138"/>
    </row>
    <row r="251" ht="12.75" customHeight="1">
      <c r="A251" s="27"/>
      <c r="B251" s="27"/>
      <c r="C251" s="30" t="s">
        <v>268</v>
      </c>
      <c r="D251" s="31">
        <v>320.0</v>
      </c>
      <c r="E251" s="32">
        <v>146.0</v>
      </c>
      <c r="F251" s="5">
        <v>185.0</v>
      </c>
      <c r="G251" s="6">
        <v>252.0</v>
      </c>
      <c r="H251" s="141">
        <f t="shared" si="2"/>
        <v>0.5766590389</v>
      </c>
      <c r="I251" s="128">
        <f t="shared" si="3"/>
        <v>0.313304721</v>
      </c>
      <c r="J251" s="40">
        <f t="shared" si="4"/>
        <v>0.4976925613</v>
      </c>
      <c r="K251" s="130">
        <f t="shared" si="5"/>
        <v>0.2877056021</v>
      </c>
      <c r="L251" s="131">
        <f t="shared" si="6"/>
        <v>0.9588974409</v>
      </c>
      <c r="M251" s="131">
        <f t="shared" si="7"/>
        <v>0.2837528817</v>
      </c>
      <c r="N251" s="132">
        <f t="shared" si="8"/>
        <v>0.4640557592</v>
      </c>
      <c r="O251" s="133">
        <f t="shared" si="9"/>
        <v>0.4640557592</v>
      </c>
      <c r="P251" s="134">
        <f t="shared" si="10"/>
        <v>1.066361556</v>
      </c>
      <c r="Q251" s="142">
        <f t="shared" si="11"/>
        <v>0.4640557592</v>
      </c>
      <c r="R251" s="142">
        <f t="shared" si="12"/>
        <v>0.5185492622</v>
      </c>
      <c r="S251" s="143">
        <f t="shared" si="13"/>
        <v>419.0423506</v>
      </c>
      <c r="T251" s="143">
        <f t="shared" si="14"/>
        <v>468.2499838</v>
      </c>
      <c r="U251" s="137">
        <f t="shared" si="15"/>
        <v>398</v>
      </c>
      <c r="V251" s="138"/>
      <c r="W251" s="138"/>
      <c r="X251" s="138"/>
      <c r="Y251" s="138"/>
    </row>
    <row r="252" ht="12.75" customHeight="1">
      <c r="A252" s="29"/>
      <c r="B252" s="29"/>
      <c r="C252" s="30" t="s">
        <v>269</v>
      </c>
      <c r="D252" s="31">
        <v>314.0</v>
      </c>
      <c r="E252" s="32">
        <v>134.0</v>
      </c>
      <c r="F252" s="5">
        <v>170.0</v>
      </c>
      <c r="G252" s="6">
        <v>272.0</v>
      </c>
      <c r="H252" s="141">
        <f t="shared" si="2"/>
        <v>0.6153846154</v>
      </c>
      <c r="I252" s="128">
        <f t="shared" si="3"/>
        <v>0.2991071429</v>
      </c>
      <c r="J252" s="40">
        <f t="shared" si="4"/>
        <v>0.4524247357</v>
      </c>
      <c r="K252" s="130">
        <f t="shared" si="5"/>
        <v>0.3329734277</v>
      </c>
      <c r="L252" s="131">
        <f t="shared" si="6"/>
        <v>0.9450746443</v>
      </c>
      <c r="M252" s="131">
        <f t="shared" si="7"/>
        <v>0.3268545803</v>
      </c>
      <c r="N252" s="132">
        <f t="shared" si="8"/>
        <v>0.4838198568</v>
      </c>
      <c r="O252" s="133">
        <f t="shared" si="9"/>
        <v>0.4838198568</v>
      </c>
      <c r="P252" s="134">
        <f t="shared" si="10"/>
        <v>1.013574661</v>
      </c>
      <c r="Q252" s="142">
        <f t="shared" si="11"/>
        <v>0.4838198568</v>
      </c>
      <c r="R252" s="142">
        <f t="shared" si="12"/>
        <v>0.5491587594</v>
      </c>
      <c r="S252" s="143">
        <f t="shared" si="13"/>
        <v>430.5996726</v>
      </c>
      <c r="T252" s="143">
        <f t="shared" si="14"/>
        <v>488.7512959</v>
      </c>
      <c r="U252" s="137">
        <f t="shared" si="15"/>
        <v>406</v>
      </c>
      <c r="V252" s="138"/>
      <c r="W252" s="138"/>
      <c r="X252" s="138"/>
      <c r="Y252" s="138"/>
    </row>
    <row r="253" ht="12.75" customHeight="1">
      <c r="A253" s="27"/>
      <c r="B253" s="27"/>
      <c r="C253" s="30" t="s">
        <v>270</v>
      </c>
      <c r="D253" s="31">
        <v>116.0</v>
      </c>
      <c r="E253" s="32">
        <v>50.0</v>
      </c>
      <c r="F253" s="5">
        <v>38.0</v>
      </c>
      <c r="G253" s="6">
        <v>55.0</v>
      </c>
      <c r="H253" s="141">
        <f t="shared" si="2"/>
        <v>0.5913978495</v>
      </c>
      <c r="I253" s="128">
        <f t="shared" si="3"/>
        <v>0.3012048193</v>
      </c>
      <c r="J253" s="40">
        <f t="shared" si="4"/>
        <v>0.4710678133</v>
      </c>
      <c r="K253" s="130">
        <f t="shared" si="5"/>
        <v>0.3143303501</v>
      </c>
      <c r="L253" s="131">
        <f t="shared" si="6"/>
        <v>0.9510036343</v>
      </c>
      <c r="M253" s="131">
        <f t="shared" si="7"/>
        <v>0.3091797011</v>
      </c>
      <c r="N253" s="132">
        <f t="shared" si="8"/>
        <v>0.4692950881</v>
      </c>
      <c r="O253" s="133">
        <f t="shared" si="9"/>
        <v>0.4692950881</v>
      </c>
      <c r="P253" s="134">
        <f t="shared" si="10"/>
        <v>1.784946237</v>
      </c>
      <c r="Q253" s="142">
        <f t="shared" si="11"/>
        <v>0.4692950881</v>
      </c>
      <c r="R253" s="142">
        <f t="shared" si="12"/>
        <v>0.5131389368</v>
      </c>
      <c r="S253" s="143">
        <f t="shared" si="13"/>
        <v>121.5474278</v>
      </c>
      <c r="T253" s="143">
        <f t="shared" si="14"/>
        <v>132.9029846</v>
      </c>
      <c r="U253" s="137">
        <f t="shared" si="15"/>
        <v>105</v>
      </c>
      <c r="V253" s="138"/>
      <c r="W253" s="138"/>
      <c r="X253" s="138"/>
      <c r="Y253" s="138"/>
    </row>
    <row r="254" ht="12.75" customHeight="1">
      <c r="A254" s="28"/>
      <c r="B254" s="28"/>
      <c r="C254" s="30" t="s">
        <v>271</v>
      </c>
      <c r="D254" s="31">
        <v>87.0</v>
      </c>
      <c r="E254" s="32">
        <v>114.0</v>
      </c>
      <c r="F254" s="5">
        <v>40.0</v>
      </c>
      <c r="G254" s="6">
        <v>191.0</v>
      </c>
      <c r="H254" s="141">
        <f t="shared" si="2"/>
        <v>0.8268398268</v>
      </c>
      <c r="I254" s="128">
        <f t="shared" si="3"/>
        <v>0.5671641791</v>
      </c>
      <c r="J254" s="40">
        <f t="shared" si="4"/>
        <v>0.6012286362</v>
      </c>
      <c r="K254" s="130">
        <f t="shared" si="5"/>
        <v>0.1841695272</v>
      </c>
      <c r="L254" s="131">
        <f t="shared" si="6"/>
        <v>0.9830886743</v>
      </c>
      <c r="M254" s="131">
        <f t="shared" si="7"/>
        <v>0.1831301683</v>
      </c>
      <c r="N254" s="132">
        <f t="shared" si="8"/>
        <v>0.7089919976</v>
      </c>
      <c r="O254" s="133">
        <f t="shared" si="9"/>
        <v>0.7089919976</v>
      </c>
      <c r="P254" s="134">
        <f t="shared" si="10"/>
        <v>0.8701298701</v>
      </c>
      <c r="Q254" s="142">
        <f t="shared" si="11"/>
        <v>0.7089919976</v>
      </c>
      <c r="R254" s="142">
        <f t="shared" si="12"/>
        <v>0.7720078507</v>
      </c>
      <c r="S254" s="143">
        <f t="shared" si="13"/>
        <v>306.284543</v>
      </c>
      <c r="T254" s="143">
        <f t="shared" si="14"/>
        <v>333.5073915</v>
      </c>
      <c r="U254" s="137">
        <f t="shared" si="15"/>
        <v>305</v>
      </c>
      <c r="V254" s="138"/>
      <c r="W254" s="138"/>
      <c r="X254" s="138"/>
      <c r="Y254" s="138"/>
    </row>
    <row r="255" ht="12.75" customHeight="1">
      <c r="A255" s="27"/>
      <c r="B255" s="27"/>
      <c r="C255" s="30" t="s">
        <v>272</v>
      </c>
      <c r="D255" s="31">
        <v>70.0</v>
      </c>
      <c r="E255" s="32">
        <v>41.0</v>
      </c>
      <c r="F255" s="5">
        <v>22.0</v>
      </c>
      <c r="G255" s="6">
        <v>76.0</v>
      </c>
      <c r="H255" s="141">
        <f t="shared" si="2"/>
        <v>0.7755102041</v>
      </c>
      <c r="I255" s="128">
        <f t="shared" si="3"/>
        <v>0.3693693694</v>
      </c>
      <c r="J255" s="40">
        <f t="shared" si="4"/>
        <v>0.444502031</v>
      </c>
      <c r="K255" s="130">
        <f t="shared" si="5"/>
        <v>0.3408961324</v>
      </c>
      <c r="L255" s="131">
        <f t="shared" si="6"/>
        <v>0.9424554384</v>
      </c>
      <c r="M255" s="131">
        <f t="shared" si="7"/>
        <v>0.3343317912</v>
      </c>
      <c r="N255" s="132">
        <f t="shared" si="8"/>
        <v>0.6073918865</v>
      </c>
      <c r="O255" s="133">
        <f t="shared" si="9"/>
        <v>0.6073918865</v>
      </c>
      <c r="P255" s="134">
        <f t="shared" si="10"/>
        <v>1.132653061</v>
      </c>
      <c r="Q255" s="142">
        <f t="shared" si="11"/>
        <v>0.6073918865</v>
      </c>
      <c r="R255" s="142">
        <f t="shared" si="12"/>
        <v>0.6862224852</v>
      </c>
      <c r="S255" s="143">
        <f t="shared" si="13"/>
        <v>126.9449043</v>
      </c>
      <c r="T255" s="143">
        <f t="shared" si="14"/>
        <v>143.4204994</v>
      </c>
      <c r="U255" s="137">
        <f t="shared" si="15"/>
        <v>117</v>
      </c>
      <c r="V255" s="138"/>
      <c r="W255" s="138"/>
      <c r="X255" s="138"/>
      <c r="Y255" s="138"/>
    </row>
    <row r="256" ht="12.75" customHeight="1">
      <c r="A256" s="27"/>
      <c r="B256" s="27"/>
      <c r="C256" s="30" t="s">
        <v>273</v>
      </c>
      <c r="D256" s="31">
        <v>32.0</v>
      </c>
      <c r="E256" s="32">
        <v>8.0</v>
      </c>
      <c r="F256" s="5">
        <v>7.0</v>
      </c>
      <c r="G256" s="6">
        <v>5.0</v>
      </c>
      <c r="H256" s="141">
        <f t="shared" si="2"/>
        <v>0.4166666667</v>
      </c>
      <c r="I256" s="128">
        <f t="shared" si="3"/>
        <v>0.2</v>
      </c>
      <c r="J256" s="40">
        <f t="shared" si="4"/>
        <v>0.4475199752</v>
      </c>
      <c r="K256" s="130">
        <f t="shared" si="5"/>
        <v>0.3378781882</v>
      </c>
      <c r="L256" s="131">
        <f t="shared" si="6"/>
        <v>0.9434601397</v>
      </c>
      <c r="M256" s="131">
        <f t="shared" si="7"/>
        <v>0.331485995</v>
      </c>
      <c r="N256" s="132">
        <f t="shared" si="8"/>
        <v>0.3268111925</v>
      </c>
      <c r="O256" s="133">
        <f t="shared" si="9"/>
        <v>0.3268111925</v>
      </c>
      <c r="P256" s="134">
        <f t="shared" si="10"/>
        <v>3.333333333</v>
      </c>
      <c r="Q256" s="142">
        <f t="shared" si="11"/>
        <v>0.3268111925</v>
      </c>
      <c r="R256" s="142">
        <f t="shared" si="12"/>
        <v>0.3475470712</v>
      </c>
      <c r="S256" s="143">
        <f t="shared" si="13"/>
        <v>16.99418201</v>
      </c>
      <c r="T256" s="143">
        <f t="shared" si="14"/>
        <v>18.0724477</v>
      </c>
      <c r="U256" s="137">
        <f t="shared" si="15"/>
        <v>13</v>
      </c>
      <c r="V256" s="138"/>
      <c r="W256" s="138"/>
      <c r="X256" s="138"/>
      <c r="Y256" s="138"/>
    </row>
    <row r="257" ht="12.75" customHeight="1">
      <c r="A257" s="27"/>
      <c r="B257" s="27"/>
      <c r="C257" s="30" t="s">
        <v>274</v>
      </c>
      <c r="D257" s="31">
        <v>169.0</v>
      </c>
      <c r="E257" s="32">
        <v>84.0</v>
      </c>
      <c r="F257" s="5">
        <v>93.0</v>
      </c>
      <c r="G257" s="6">
        <v>138.0</v>
      </c>
      <c r="H257" s="141">
        <f t="shared" si="2"/>
        <v>0.5974025974</v>
      </c>
      <c r="I257" s="128">
        <f t="shared" si="3"/>
        <v>0.3320158103</v>
      </c>
      <c r="J257" s="40">
        <f t="shared" si="4"/>
        <v>0.5072589923</v>
      </c>
      <c r="K257" s="130">
        <f t="shared" si="5"/>
        <v>0.2781391711</v>
      </c>
      <c r="L257" s="131">
        <f t="shared" si="6"/>
        <v>0.9615680247</v>
      </c>
      <c r="M257" s="131">
        <f t="shared" si="7"/>
        <v>0.2745668114</v>
      </c>
      <c r="N257" s="132">
        <f t="shared" si="8"/>
        <v>0.4832827131</v>
      </c>
      <c r="O257" s="133">
        <f t="shared" si="9"/>
        <v>0.4832827131</v>
      </c>
      <c r="P257" s="134">
        <f t="shared" si="10"/>
        <v>1.095238095</v>
      </c>
      <c r="Q257" s="142">
        <f t="shared" si="11"/>
        <v>0.4832827131</v>
      </c>
      <c r="R257" s="142">
        <f t="shared" si="12"/>
        <v>0.5377490215</v>
      </c>
      <c r="S257" s="143">
        <f t="shared" si="13"/>
        <v>233.9088332</v>
      </c>
      <c r="T257" s="143">
        <f t="shared" si="14"/>
        <v>260.2705264</v>
      </c>
      <c r="U257" s="137">
        <f t="shared" si="15"/>
        <v>222</v>
      </c>
      <c r="V257" s="138"/>
      <c r="W257" s="138"/>
      <c r="X257" s="138"/>
      <c r="Y257" s="138"/>
    </row>
    <row r="258" ht="12.75" customHeight="1">
      <c r="A258" s="29"/>
      <c r="B258" s="29"/>
      <c r="C258" s="30" t="s">
        <v>275</v>
      </c>
      <c r="D258" s="31">
        <v>132.0</v>
      </c>
      <c r="E258" s="32">
        <v>60.0</v>
      </c>
      <c r="F258" s="5">
        <v>66.0</v>
      </c>
      <c r="G258" s="6">
        <v>102.0</v>
      </c>
      <c r="H258" s="141">
        <f t="shared" si="2"/>
        <v>0.6071428571</v>
      </c>
      <c r="I258" s="128">
        <f t="shared" si="3"/>
        <v>0.3125</v>
      </c>
      <c r="J258" s="40">
        <f t="shared" si="4"/>
        <v>0.4753429822</v>
      </c>
      <c r="K258" s="130">
        <f t="shared" si="5"/>
        <v>0.3100551812</v>
      </c>
      <c r="L258" s="131">
        <f t="shared" si="6"/>
        <v>0.9523167349</v>
      </c>
      <c r="M258" s="131">
        <f t="shared" si="7"/>
        <v>0.3051111869</v>
      </c>
      <c r="N258" s="132">
        <f t="shared" si="8"/>
        <v>0.4828450574</v>
      </c>
      <c r="O258" s="133">
        <f t="shared" si="9"/>
        <v>0.4828450574</v>
      </c>
      <c r="P258" s="134">
        <f t="shared" si="10"/>
        <v>1.142857143</v>
      </c>
      <c r="Q258" s="142">
        <f t="shared" si="11"/>
        <v>0.4828450574</v>
      </c>
      <c r="R258" s="142">
        <f t="shared" si="12"/>
        <v>0.5408506973</v>
      </c>
      <c r="S258" s="143">
        <f t="shared" si="13"/>
        <v>173.8242207</v>
      </c>
      <c r="T258" s="143">
        <f t="shared" si="14"/>
        <v>194.706251</v>
      </c>
      <c r="U258" s="137">
        <f t="shared" si="15"/>
        <v>162</v>
      </c>
      <c r="V258" s="138"/>
      <c r="W258" s="138"/>
      <c r="X258" s="138"/>
      <c r="Y258" s="138"/>
    </row>
    <row r="259" ht="12.75" customHeight="1">
      <c r="A259" s="27"/>
      <c r="B259" s="27"/>
      <c r="C259" s="30" t="s">
        <v>276</v>
      </c>
      <c r="D259" s="31">
        <v>98.0</v>
      </c>
      <c r="E259" s="32">
        <v>49.0</v>
      </c>
      <c r="F259" s="5">
        <v>66.0</v>
      </c>
      <c r="G259" s="6">
        <v>71.0</v>
      </c>
      <c r="H259" s="141">
        <f t="shared" si="2"/>
        <v>0.5182481752</v>
      </c>
      <c r="I259" s="128">
        <f t="shared" si="3"/>
        <v>0.3333333333</v>
      </c>
      <c r="J259" s="40">
        <f t="shared" si="4"/>
        <v>0.5715747278</v>
      </c>
      <c r="K259" s="130">
        <f t="shared" si="5"/>
        <v>0.2138234356</v>
      </c>
      <c r="L259" s="131">
        <f t="shared" si="6"/>
        <v>0.9772267349</v>
      </c>
      <c r="M259" s="131">
        <f t="shared" si="7"/>
        <v>0.2121978053</v>
      </c>
      <c r="N259" s="132">
        <f t="shared" si="8"/>
        <v>0.4357133703</v>
      </c>
      <c r="O259" s="133">
        <f t="shared" si="9"/>
        <v>0.4357133703</v>
      </c>
      <c r="P259" s="134">
        <f t="shared" si="10"/>
        <v>1.072992701</v>
      </c>
      <c r="Q259" s="142">
        <f t="shared" si="11"/>
        <v>0.4357133703</v>
      </c>
      <c r="R259" s="142">
        <f t="shared" si="12"/>
        <v>0.4755276952</v>
      </c>
      <c r="S259" s="143">
        <f t="shared" si="13"/>
        <v>123.7425972</v>
      </c>
      <c r="T259" s="143">
        <f t="shared" si="14"/>
        <v>135.0498654</v>
      </c>
      <c r="U259" s="137">
        <f t="shared" si="15"/>
        <v>120</v>
      </c>
      <c r="V259" s="138"/>
      <c r="W259" s="138"/>
      <c r="X259" s="138"/>
      <c r="Y259" s="138"/>
    </row>
    <row r="260" ht="12.75" customHeight="1">
      <c r="A260" s="27"/>
      <c r="B260" s="27"/>
      <c r="C260" s="30" t="s">
        <v>277</v>
      </c>
      <c r="D260" s="31">
        <v>121.0</v>
      </c>
      <c r="E260" s="32">
        <v>158.0</v>
      </c>
      <c r="F260" s="5">
        <v>43.0</v>
      </c>
      <c r="G260" s="6">
        <v>265.0</v>
      </c>
      <c r="H260" s="141">
        <f t="shared" si="2"/>
        <v>0.8603896104</v>
      </c>
      <c r="I260" s="128">
        <f t="shared" si="3"/>
        <v>0.5663082437</v>
      </c>
      <c r="J260" s="40">
        <f t="shared" si="4"/>
        <v>0.5821179776</v>
      </c>
      <c r="K260" s="130">
        <f t="shared" si="5"/>
        <v>0.2032801858</v>
      </c>
      <c r="L260" s="131">
        <f t="shared" si="6"/>
        <v>0.9794096341</v>
      </c>
      <c r="M260" s="131">
        <f t="shared" si="7"/>
        <v>0.2018830567</v>
      </c>
      <c r="N260" s="132">
        <f t="shared" si="8"/>
        <v>0.7283458343</v>
      </c>
      <c r="O260" s="133">
        <f t="shared" si="9"/>
        <v>0.7283458343</v>
      </c>
      <c r="P260" s="134">
        <f t="shared" si="10"/>
        <v>0.9058441558</v>
      </c>
      <c r="Q260" s="142">
        <f t="shared" si="11"/>
        <v>0.7283458343</v>
      </c>
      <c r="R260" s="142">
        <f t="shared" si="12"/>
        <v>0.797629451</v>
      </c>
      <c r="S260" s="143">
        <f t="shared" si="13"/>
        <v>427.5390047</v>
      </c>
      <c r="T260" s="143">
        <f t="shared" si="14"/>
        <v>468.2084878</v>
      </c>
      <c r="U260" s="137">
        <f t="shared" si="15"/>
        <v>423</v>
      </c>
      <c r="V260" s="138"/>
      <c r="W260" s="138"/>
      <c r="X260" s="138"/>
      <c r="Y260" s="138"/>
    </row>
    <row r="261" ht="12.75" customHeight="1">
      <c r="A261" s="27"/>
      <c r="B261" s="27"/>
      <c r="C261" s="30" t="s">
        <v>278</v>
      </c>
      <c r="D261" s="31">
        <v>213.0</v>
      </c>
      <c r="E261" s="32">
        <v>138.0</v>
      </c>
      <c r="F261" s="5">
        <v>89.0</v>
      </c>
      <c r="G261" s="6">
        <v>274.0</v>
      </c>
      <c r="H261" s="141">
        <f t="shared" si="2"/>
        <v>0.7548209366</v>
      </c>
      <c r="I261" s="128">
        <f t="shared" si="3"/>
        <v>0.3931623932</v>
      </c>
      <c r="J261" s="40">
        <f t="shared" si="4"/>
        <v>0.4802026337</v>
      </c>
      <c r="K261" s="130">
        <f t="shared" si="5"/>
        <v>0.3051955297</v>
      </c>
      <c r="L261" s="131">
        <f t="shared" si="6"/>
        <v>0.9537882181</v>
      </c>
      <c r="M261" s="131">
        <f t="shared" si="7"/>
        <v>0.3004796749</v>
      </c>
      <c r="N261" s="132">
        <f t="shared" si="8"/>
        <v>0.601802008</v>
      </c>
      <c r="O261" s="133">
        <f t="shared" si="9"/>
        <v>0.601802008</v>
      </c>
      <c r="P261" s="134">
        <f t="shared" si="10"/>
        <v>0.9669421488</v>
      </c>
      <c r="Q261" s="142">
        <f t="shared" si="11"/>
        <v>0.601802008</v>
      </c>
      <c r="R261" s="142">
        <f t="shared" si="12"/>
        <v>0.6795973457</v>
      </c>
      <c r="S261" s="143">
        <f t="shared" si="13"/>
        <v>429.6866337</v>
      </c>
      <c r="T261" s="143">
        <f t="shared" si="14"/>
        <v>485.2325048</v>
      </c>
      <c r="U261" s="137">
        <f t="shared" si="15"/>
        <v>412</v>
      </c>
      <c r="V261" s="138"/>
      <c r="W261" s="138"/>
      <c r="X261" s="138"/>
      <c r="Y261" s="138"/>
    </row>
    <row r="262" ht="12.75" customHeight="1">
      <c r="A262" s="27"/>
      <c r="B262" s="27"/>
      <c r="C262" s="30" t="s">
        <v>279</v>
      </c>
      <c r="D262" s="31">
        <v>410.0</v>
      </c>
      <c r="E262" s="32">
        <v>387.0</v>
      </c>
      <c r="F262" s="5">
        <v>150.0</v>
      </c>
      <c r="G262" s="6">
        <v>539.0</v>
      </c>
      <c r="H262" s="141">
        <f t="shared" si="2"/>
        <v>0.7822931785</v>
      </c>
      <c r="I262" s="128">
        <f t="shared" si="3"/>
        <v>0.4855708908</v>
      </c>
      <c r="J262" s="40">
        <f t="shared" si="4"/>
        <v>0.555502601</v>
      </c>
      <c r="K262" s="130">
        <f t="shared" si="5"/>
        <v>0.2298955624</v>
      </c>
      <c r="L262" s="131">
        <f t="shared" si="6"/>
        <v>0.9736901991</v>
      </c>
      <c r="M262" s="131">
        <f t="shared" si="7"/>
        <v>0.2278758349</v>
      </c>
      <c r="N262" s="132">
        <f t="shared" si="8"/>
        <v>0.6510613286</v>
      </c>
      <c r="O262" s="133">
        <f t="shared" si="9"/>
        <v>0.6510613286</v>
      </c>
      <c r="P262" s="134">
        <f t="shared" si="10"/>
        <v>1.156748911</v>
      </c>
      <c r="Q262" s="142">
        <f t="shared" si="11"/>
        <v>0.6510613286</v>
      </c>
      <c r="R262" s="142">
        <f t="shared" si="12"/>
        <v>0.7119083976</v>
      </c>
      <c r="S262" s="143">
        <f t="shared" si="13"/>
        <v>967.4771343</v>
      </c>
      <c r="T262" s="143">
        <f t="shared" si="14"/>
        <v>1057.895879</v>
      </c>
      <c r="U262" s="137">
        <f t="shared" si="15"/>
        <v>926</v>
      </c>
      <c r="V262" s="138"/>
      <c r="W262" s="138"/>
      <c r="X262" s="138"/>
      <c r="Y262" s="138"/>
    </row>
    <row r="263" ht="12.75" customHeight="1">
      <c r="A263" s="29"/>
      <c r="B263" s="29"/>
      <c r="C263" s="30" t="s">
        <v>280</v>
      </c>
      <c r="D263" s="31">
        <v>152.0</v>
      </c>
      <c r="E263" s="32">
        <v>151.0</v>
      </c>
      <c r="F263" s="5">
        <v>60.0</v>
      </c>
      <c r="G263" s="6">
        <v>243.0</v>
      </c>
      <c r="H263" s="141">
        <f t="shared" si="2"/>
        <v>0.801980198</v>
      </c>
      <c r="I263" s="128">
        <f t="shared" si="3"/>
        <v>0.498349835</v>
      </c>
      <c r="J263" s="40">
        <f t="shared" si="4"/>
        <v>0.556005768</v>
      </c>
      <c r="K263" s="130">
        <f t="shared" si="5"/>
        <v>0.2293923954</v>
      </c>
      <c r="L263" s="131">
        <f t="shared" si="6"/>
        <v>0.9738047355</v>
      </c>
      <c r="M263" s="131">
        <f t="shared" si="7"/>
        <v>0.2273858773</v>
      </c>
      <c r="N263" s="132">
        <f t="shared" si="8"/>
        <v>0.6676544001</v>
      </c>
      <c r="O263" s="133">
        <f t="shared" si="9"/>
        <v>0.6676544001</v>
      </c>
      <c r="P263" s="134">
        <f t="shared" si="10"/>
        <v>1</v>
      </c>
      <c r="Q263" s="142">
        <f t="shared" si="11"/>
        <v>0.6676544001</v>
      </c>
      <c r="R263" s="142">
        <f t="shared" si="12"/>
        <v>0.7348172991</v>
      </c>
      <c r="S263" s="143">
        <f t="shared" si="13"/>
        <v>404.5985665</v>
      </c>
      <c r="T263" s="143">
        <f t="shared" si="14"/>
        <v>445.2992832</v>
      </c>
      <c r="U263" s="137">
        <f t="shared" si="15"/>
        <v>394</v>
      </c>
      <c r="V263" s="138"/>
      <c r="W263" s="138"/>
      <c r="X263" s="138"/>
      <c r="Y263" s="138"/>
    </row>
    <row r="264" ht="12.75" customHeight="1">
      <c r="A264" s="27"/>
      <c r="B264" s="27"/>
      <c r="C264" s="30" t="s">
        <v>281</v>
      </c>
      <c r="D264" s="31">
        <v>336.0</v>
      </c>
      <c r="E264" s="32">
        <v>279.0</v>
      </c>
      <c r="F264" s="5">
        <v>117.0</v>
      </c>
      <c r="G264" s="6">
        <v>592.0</v>
      </c>
      <c r="H264" s="141">
        <f t="shared" si="2"/>
        <v>0.8349788434</v>
      </c>
      <c r="I264" s="128">
        <f t="shared" si="3"/>
        <v>0.4536585366</v>
      </c>
      <c r="J264" s="40">
        <f t="shared" si="4"/>
        <v>0.4976981448</v>
      </c>
      <c r="K264" s="130">
        <f t="shared" si="5"/>
        <v>0.2877000186</v>
      </c>
      <c r="L264" s="131">
        <f t="shared" si="6"/>
        <v>0.9588990252</v>
      </c>
      <c r="M264" s="131">
        <f t="shared" si="7"/>
        <v>0.2837475276</v>
      </c>
      <c r="N264" s="132">
        <f t="shared" si="8"/>
        <v>0.6719359109</v>
      </c>
      <c r="O264" s="133">
        <f t="shared" si="9"/>
        <v>0.6719359109</v>
      </c>
      <c r="P264" s="134">
        <f t="shared" si="10"/>
        <v>0.8674188999</v>
      </c>
      <c r="Q264" s="142">
        <f t="shared" si="11"/>
        <v>0.6719359109</v>
      </c>
      <c r="R264" s="142">
        <f t="shared" si="12"/>
        <v>0.759245155</v>
      </c>
      <c r="S264" s="143">
        <f t="shared" si="13"/>
        <v>889.6431461</v>
      </c>
      <c r="T264" s="143">
        <f t="shared" si="14"/>
        <v>1005.240585</v>
      </c>
      <c r="U264" s="137">
        <f t="shared" si="15"/>
        <v>871</v>
      </c>
      <c r="V264" s="138"/>
      <c r="W264" s="138"/>
      <c r="X264" s="138"/>
      <c r="Y264" s="138"/>
    </row>
    <row r="265" ht="12.75" customHeight="1">
      <c r="A265" s="27"/>
      <c r="B265" s="27"/>
      <c r="C265" s="30" t="s">
        <v>282</v>
      </c>
      <c r="D265" s="31">
        <v>305.0</v>
      </c>
      <c r="E265" s="32">
        <v>230.0</v>
      </c>
      <c r="F265" s="5">
        <v>86.0</v>
      </c>
      <c r="G265" s="6">
        <v>224.0</v>
      </c>
      <c r="H265" s="141">
        <f t="shared" si="2"/>
        <v>0.7225806452</v>
      </c>
      <c r="I265" s="128">
        <f t="shared" si="3"/>
        <v>0.4299065421</v>
      </c>
      <c r="J265" s="40">
        <f t="shared" si="4"/>
        <v>0.5367053371</v>
      </c>
      <c r="K265" s="130">
        <f t="shared" si="5"/>
        <v>0.2486928263</v>
      </c>
      <c r="L265" s="131">
        <f t="shared" si="6"/>
        <v>0.9692349938</v>
      </c>
      <c r="M265" s="131">
        <f t="shared" si="7"/>
        <v>0.2461372115</v>
      </c>
      <c r="N265" s="132">
        <f t="shared" si="8"/>
        <v>0.5945344497</v>
      </c>
      <c r="O265" s="133">
        <f t="shared" si="9"/>
        <v>0.5945344497</v>
      </c>
      <c r="P265" s="134">
        <f t="shared" si="10"/>
        <v>1.725806452</v>
      </c>
      <c r="Q265" s="142">
        <f t="shared" si="11"/>
        <v>0.5945344497</v>
      </c>
      <c r="R265" s="142">
        <f t="shared" si="12"/>
        <v>0.641509977</v>
      </c>
      <c r="S265" s="143">
        <f t="shared" si="13"/>
        <v>502.38161</v>
      </c>
      <c r="T265" s="143">
        <f t="shared" si="14"/>
        <v>542.0759306</v>
      </c>
      <c r="U265" s="137">
        <f t="shared" si="15"/>
        <v>454</v>
      </c>
      <c r="V265" s="138"/>
      <c r="W265" s="138"/>
      <c r="X265" s="138"/>
      <c r="Y265" s="138"/>
    </row>
    <row r="266" ht="12.75" customHeight="1">
      <c r="A266" s="29"/>
      <c r="B266" s="29"/>
      <c r="C266" s="30" t="s">
        <v>283</v>
      </c>
      <c r="D266" s="31">
        <v>137.0</v>
      </c>
      <c r="E266" s="32">
        <v>81.0</v>
      </c>
      <c r="F266" s="5">
        <v>45.0</v>
      </c>
      <c r="G266" s="6">
        <v>134.0</v>
      </c>
      <c r="H266" s="141">
        <f t="shared" si="2"/>
        <v>0.748603352</v>
      </c>
      <c r="I266" s="128">
        <f t="shared" si="3"/>
        <v>0.371559633</v>
      </c>
      <c r="J266" s="40">
        <f t="shared" si="4"/>
        <v>0.4607130152</v>
      </c>
      <c r="K266" s="130">
        <f t="shared" si="5"/>
        <v>0.3246851482</v>
      </c>
      <c r="L266" s="131">
        <f t="shared" si="6"/>
        <v>0.9477512144</v>
      </c>
      <c r="M266" s="131">
        <f t="shared" si="7"/>
        <v>0.3190104005</v>
      </c>
      <c r="N266" s="132">
        <f t="shared" si="8"/>
        <v>0.5909583486</v>
      </c>
      <c r="O266" s="133">
        <f t="shared" si="9"/>
        <v>0.5909583486</v>
      </c>
      <c r="P266" s="134">
        <f t="shared" si="10"/>
        <v>1.217877095</v>
      </c>
      <c r="Q266" s="142">
        <f t="shared" si="11"/>
        <v>0.5909583486</v>
      </c>
      <c r="R266" s="142">
        <f t="shared" si="12"/>
        <v>0.6620375818</v>
      </c>
      <c r="S266" s="143">
        <f t="shared" si="13"/>
        <v>234.6104644</v>
      </c>
      <c r="T266" s="143">
        <f t="shared" si="14"/>
        <v>262.82892</v>
      </c>
      <c r="U266" s="137">
        <f t="shared" si="15"/>
        <v>215</v>
      </c>
      <c r="V266" s="138"/>
      <c r="W266" s="138"/>
      <c r="X266" s="138"/>
      <c r="Y266" s="138"/>
    </row>
    <row r="267" ht="12.75" customHeight="1">
      <c r="A267" s="27"/>
      <c r="B267" s="27"/>
      <c r="C267" s="30" t="s">
        <v>284</v>
      </c>
      <c r="D267" s="31">
        <v>71.0</v>
      </c>
      <c r="E267" s="32">
        <v>152.0</v>
      </c>
      <c r="F267" s="5">
        <v>3.0</v>
      </c>
      <c r="G267" s="6">
        <v>70.0</v>
      </c>
      <c r="H267" s="141">
        <f t="shared" si="2"/>
        <v>0.9589041096</v>
      </c>
      <c r="I267" s="128">
        <f t="shared" si="3"/>
        <v>0.6816143498</v>
      </c>
      <c r="J267" s="40">
        <f t="shared" si="4"/>
        <v>0.6179551046</v>
      </c>
      <c r="K267" s="130">
        <f t="shared" si="5"/>
        <v>0.1674430588</v>
      </c>
      <c r="L267" s="131">
        <f t="shared" si="6"/>
        <v>0.9860141339</v>
      </c>
      <c r="M267" s="131">
        <f t="shared" si="7"/>
        <v>0.1666617165</v>
      </c>
      <c r="N267" s="132">
        <f t="shared" si="8"/>
        <v>0.8318939876</v>
      </c>
      <c r="O267" s="133">
        <f t="shared" si="9"/>
        <v>0.8318939876</v>
      </c>
      <c r="P267" s="134">
        <f t="shared" si="10"/>
        <v>3.054794521</v>
      </c>
      <c r="Q267" s="142">
        <f t="shared" si="11"/>
        <v>0.8318939876</v>
      </c>
      <c r="R267" s="142">
        <f t="shared" si="12"/>
        <v>0.8632174298</v>
      </c>
      <c r="S267" s="143">
        <f t="shared" si="13"/>
        <v>246.2406203</v>
      </c>
      <c r="T267" s="143">
        <f t="shared" si="14"/>
        <v>255.5123592</v>
      </c>
      <c r="U267" s="137">
        <f t="shared" si="15"/>
        <v>222</v>
      </c>
      <c r="V267" s="138"/>
      <c r="W267" s="138"/>
      <c r="X267" s="138"/>
      <c r="Y267" s="138"/>
    </row>
    <row r="268" ht="12.75" customHeight="1">
      <c r="A268" s="27"/>
      <c r="B268" s="27"/>
      <c r="C268" s="30" t="s">
        <v>285</v>
      </c>
      <c r="D268" s="31">
        <v>261.0</v>
      </c>
      <c r="E268" s="32">
        <v>131.0</v>
      </c>
      <c r="F268" s="5">
        <v>123.0</v>
      </c>
      <c r="G268" s="6">
        <v>263.0</v>
      </c>
      <c r="H268" s="141">
        <f t="shared" si="2"/>
        <v>0.6813471503</v>
      </c>
      <c r="I268" s="128">
        <f t="shared" si="3"/>
        <v>0.3341836735</v>
      </c>
      <c r="J268" s="40">
        <f t="shared" si="4"/>
        <v>0.4559985321</v>
      </c>
      <c r="K268" s="130">
        <f t="shared" si="5"/>
        <v>0.3293996313</v>
      </c>
      <c r="L268" s="131">
        <f t="shared" si="6"/>
        <v>0.9462367183</v>
      </c>
      <c r="M268" s="131">
        <f t="shared" si="7"/>
        <v>0.3234749959</v>
      </c>
      <c r="N268" s="132">
        <f t="shared" si="8"/>
        <v>0.5366156291</v>
      </c>
      <c r="O268" s="133">
        <f t="shared" si="9"/>
        <v>0.5366156291</v>
      </c>
      <c r="P268" s="134">
        <f t="shared" si="10"/>
        <v>1.015544041</v>
      </c>
      <c r="Q268" s="142">
        <f t="shared" si="11"/>
        <v>0.5366156291</v>
      </c>
      <c r="R268" s="142">
        <f t="shared" si="12"/>
        <v>0.608423299</v>
      </c>
      <c r="S268" s="143">
        <f t="shared" si="13"/>
        <v>417.4869594</v>
      </c>
      <c r="T268" s="143">
        <f t="shared" si="14"/>
        <v>473.3533266</v>
      </c>
      <c r="U268" s="137">
        <f t="shared" si="15"/>
        <v>394</v>
      </c>
      <c r="V268" s="138"/>
      <c r="W268" s="138"/>
      <c r="X268" s="138"/>
      <c r="Y268" s="138"/>
    </row>
    <row r="269" ht="12.75" customHeight="1">
      <c r="A269" s="27"/>
      <c r="B269" s="27"/>
      <c r="C269" s="30" t="s">
        <v>286</v>
      </c>
      <c r="D269" s="31">
        <v>75.0</v>
      </c>
      <c r="E269" s="32">
        <v>27.0</v>
      </c>
      <c r="F269" s="5">
        <v>35.0</v>
      </c>
      <c r="G269" s="6">
        <v>50.0</v>
      </c>
      <c r="H269" s="141">
        <f t="shared" si="2"/>
        <v>0.5882352941</v>
      </c>
      <c r="I269" s="128">
        <f t="shared" si="3"/>
        <v>0.2647058824</v>
      </c>
      <c r="J269" s="40">
        <f t="shared" si="4"/>
        <v>0.4228539261</v>
      </c>
      <c r="K269" s="130">
        <f t="shared" si="5"/>
        <v>0.3625442373</v>
      </c>
      <c r="L269" s="131">
        <f t="shared" si="6"/>
        <v>0.9349975263</v>
      </c>
      <c r="M269" s="131">
        <f t="shared" si="7"/>
        <v>0.3546542341</v>
      </c>
      <c r="N269" s="132">
        <f t="shared" si="8"/>
        <v>0.4561194829</v>
      </c>
      <c r="O269" s="133">
        <f t="shared" si="9"/>
        <v>0.4561194829</v>
      </c>
      <c r="P269" s="134">
        <f t="shared" si="10"/>
        <v>1.2</v>
      </c>
      <c r="Q269" s="142">
        <f t="shared" si="11"/>
        <v>0.4561194829</v>
      </c>
      <c r="R269" s="142">
        <f t="shared" si="12"/>
        <v>0.5161721244</v>
      </c>
      <c r="S269" s="143">
        <f t="shared" si="13"/>
        <v>85.29434331</v>
      </c>
      <c r="T269" s="143">
        <f t="shared" si="14"/>
        <v>96.52418726</v>
      </c>
      <c r="U269" s="137">
        <f t="shared" si="15"/>
        <v>77</v>
      </c>
      <c r="V269" s="138"/>
      <c r="W269" s="138"/>
      <c r="X269" s="138"/>
      <c r="Y269" s="138"/>
    </row>
    <row r="270" ht="12.75" customHeight="1">
      <c r="A270" s="29"/>
      <c r="B270" s="29"/>
      <c r="C270" s="30" t="s">
        <v>287</v>
      </c>
      <c r="D270" s="31">
        <v>29.0</v>
      </c>
      <c r="E270" s="32">
        <v>13.0</v>
      </c>
      <c r="F270" s="5">
        <v>20.0</v>
      </c>
      <c r="G270" s="6">
        <v>23.0</v>
      </c>
      <c r="H270" s="141">
        <f t="shared" si="2"/>
        <v>0.5348837209</v>
      </c>
      <c r="I270" s="128">
        <f t="shared" si="3"/>
        <v>0.3095238095</v>
      </c>
      <c r="J270" s="40">
        <f t="shared" si="4"/>
        <v>0.524591715</v>
      </c>
      <c r="K270" s="130">
        <f t="shared" si="5"/>
        <v>0.2608064484</v>
      </c>
      <c r="L270" s="131">
        <f t="shared" si="6"/>
        <v>0.9661823417</v>
      </c>
      <c r="M270" s="131">
        <f t="shared" si="7"/>
        <v>0.2578598119</v>
      </c>
      <c r="N270" s="132">
        <f t="shared" si="8"/>
        <v>0.4369814547</v>
      </c>
      <c r="O270" s="133">
        <f t="shared" si="9"/>
        <v>0.4369814547</v>
      </c>
      <c r="P270" s="134">
        <f t="shared" si="10"/>
        <v>0.976744186</v>
      </c>
      <c r="Q270" s="142">
        <f t="shared" si="11"/>
        <v>0.4369814547</v>
      </c>
      <c r="R270" s="142">
        <f t="shared" si="12"/>
        <v>0.4865084835</v>
      </c>
      <c r="S270" s="143">
        <f t="shared" si="13"/>
        <v>37.14342365</v>
      </c>
      <c r="T270" s="143">
        <f t="shared" si="14"/>
        <v>41.3532211</v>
      </c>
      <c r="U270" s="137">
        <f t="shared" si="15"/>
        <v>36</v>
      </c>
      <c r="V270" s="138"/>
      <c r="W270" s="138"/>
      <c r="X270" s="138"/>
      <c r="Y270" s="138"/>
    </row>
    <row r="271" ht="12.75" customHeight="1">
      <c r="A271" s="27"/>
      <c r="B271" s="27"/>
      <c r="C271" s="30" t="s">
        <v>288</v>
      </c>
      <c r="D271" s="31">
        <v>317.0</v>
      </c>
      <c r="E271" s="32">
        <v>296.0</v>
      </c>
      <c r="F271" s="5">
        <v>107.0</v>
      </c>
      <c r="G271" s="6">
        <v>405.0</v>
      </c>
      <c r="H271" s="141">
        <f t="shared" si="2"/>
        <v>0.791015625</v>
      </c>
      <c r="I271" s="128">
        <f t="shared" si="3"/>
        <v>0.4828711256</v>
      </c>
      <c r="J271" s="40">
        <f t="shared" si="4"/>
        <v>0.5480638946</v>
      </c>
      <c r="K271" s="130">
        <f t="shared" si="5"/>
        <v>0.2373342688</v>
      </c>
      <c r="L271" s="131">
        <f t="shared" si="6"/>
        <v>0.9719681742</v>
      </c>
      <c r="M271" s="131">
        <f t="shared" si="7"/>
        <v>0.235112459</v>
      </c>
      <c r="N271" s="132">
        <f t="shared" si="8"/>
        <v>0.655312995</v>
      </c>
      <c r="O271" s="133">
        <f t="shared" si="9"/>
        <v>0.655312995</v>
      </c>
      <c r="P271" s="134">
        <f t="shared" si="10"/>
        <v>1.197265625</v>
      </c>
      <c r="Q271" s="142">
        <f t="shared" si="11"/>
        <v>0.655312995</v>
      </c>
      <c r="R271" s="142">
        <f t="shared" si="12"/>
        <v>0.7170727697</v>
      </c>
      <c r="S271" s="143">
        <f t="shared" si="13"/>
        <v>737.2271194</v>
      </c>
      <c r="T271" s="143">
        <f t="shared" si="14"/>
        <v>806.706866</v>
      </c>
      <c r="U271" s="137">
        <f t="shared" si="15"/>
        <v>701</v>
      </c>
      <c r="V271" s="138"/>
      <c r="W271" s="138"/>
      <c r="X271" s="138"/>
      <c r="Y271" s="138"/>
    </row>
    <row r="272" ht="12.75" customHeight="1">
      <c r="A272" s="27"/>
      <c r="B272" s="27"/>
      <c r="C272" s="30" t="s">
        <v>289</v>
      </c>
      <c r="D272" s="31">
        <v>36.0</v>
      </c>
      <c r="E272" s="32">
        <v>27.0</v>
      </c>
      <c r="F272" s="5">
        <v>9.0</v>
      </c>
      <c r="G272" s="6">
        <v>31.0</v>
      </c>
      <c r="H272" s="141">
        <f t="shared" si="2"/>
        <v>0.775</v>
      </c>
      <c r="I272" s="128">
        <f t="shared" si="3"/>
        <v>0.4285714286</v>
      </c>
      <c r="J272" s="40">
        <f t="shared" si="4"/>
        <v>0.5051400267</v>
      </c>
      <c r="K272" s="130">
        <f t="shared" si="5"/>
        <v>0.2802581367</v>
      </c>
      <c r="L272" s="131">
        <f t="shared" si="6"/>
        <v>0.9609840688</v>
      </c>
      <c r="M272" s="131">
        <f t="shared" si="7"/>
        <v>0.2766037231</v>
      </c>
      <c r="N272" s="132">
        <f t="shared" si="8"/>
        <v>0.6262182005</v>
      </c>
      <c r="O272" s="133">
        <f t="shared" si="9"/>
        <v>0.6262182005</v>
      </c>
      <c r="P272" s="134">
        <f t="shared" si="10"/>
        <v>1.575</v>
      </c>
      <c r="Q272" s="142">
        <f t="shared" si="11"/>
        <v>0.6262182005</v>
      </c>
      <c r="R272" s="142">
        <f t="shared" si="12"/>
        <v>0.6839975401</v>
      </c>
      <c r="S272" s="143">
        <f t="shared" si="13"/>
        <v>64.50047466</v>
      </c>
      <c r="T272" s="143">
        <f t="shared" si="14"/>
        <v>70.45174663</v>
      </c>
      <c r="U272" s="137">
        <f t="shared" si="15"/>
        <v>58</v>
      </c>
      <c r="V272" s="138"/>
      <c r="W272" s="138"/>
      <c r="X272" s="138"/>
      <c r="Y272" s="138"/>
    </row>
    <row r="273" ht="12.75" customHeight="1">
      <c r="A273" s="27"/>
      <c r="B273" s="27"/>
      <c r="C273" s="30" t="s">
        <v>290</v>
      </c>
      <c r="D273" s="31">
        <v>80.0</v>
      </c>
      <c r="E273" s="32">
        <v>72.0</v>
      </c>
      <c r="F273" s="5">
        <v>27.0</v>
      </c>
      <c r="G273" s="6">
        <v>121.0</v>
      </c>
      <c r="H273" s="141">
        <f t="shared" si="2"/>
        <v>0.8175675676</v>
      </c>
      <c r="I273" s="128">
        <f t="shared" si="3"/>
        <v>0.4736842105</v>
      </c>
      <c r="J273" s="40">
        <f t="shared" si="4"/>
        <v>0.5251214878</v>
      </c>
      <c r="K273" s="130">
        <f t="shared" si="5"/>
        <v>0.2602766756</v>
      </c>
      <c r="L273" s="131">
        <f t="shared" si="6"/>
        <v>0.9663188132</v>
      </c>
      <c r="M273" s="131">
        <f t="shared" si="7"/>
        <v>0.2573479186</v>
      </c>
      <c r="N273" s="132">
        <f t="shared" si="8"/>
        <v>0.668129276</v>
      </c>
      <c r="O273" s="133">
        <f t="shared" si="9"/>
        <v>0.668129276</v>
      </c>
      <c r="P273" s="134">
        <f t="shared" si="10"/>
        <v>1.027027027</v>
      </c>
      <c r="Q273" s="142">
        <f t="shared" si="11"/>
        <v>0.668129276</v>
      </c>
      <c r="R273" s="142">
        <f t="shared" si="12"/>
        <v>0.7418521665</v>
      </c>
      <c r="S273" s="143">
        <f t="shared" si="13"/>
        <v>200.4387828</v>
      </c>
      <c r="T273" s="143">
        <f t="shared" si="14"/>
        <v>222.5556499</v>
      </c>
      <c r="U273" s="137">
        <f t="shared" si="15"/>
        <v>193</v>
      </c>
      <c r="V273" s="138"/>
      <c r="W273" s="138"/>
      <c r="X273" s="138"/>
      <c r="Y273" s="138"/>
    </row>
    <row r="274" ht="12.75" customHeight="1">
      <c r="A274" s="27"/>
      <c r="B274" s="27"/>
      <c r="C274" s="30" t="s">
        <v>291</v>
      </c>
      <c r="D274" s="31">
        <v>289.0</v>
      </c>
      <c r="E274" s="32">
        <v>211.0</v>
      </c>
      <c r="F274" s="5">
        <v>114.0</v>
      </c>
      <c r="G274" s="6">
        <v>376.0</v>
      </c>
      <c r="H274" s="141">
        <f t="shared" si="2"/>
        <v>0.7673469388</v>
      </c>
      <c r="I274" s="128">
        <f t="shared" si="3"/>
        <v>0.422</v>
      </c>
      <c r="J274" s="40">
        <f t="shared" si="4"/>
        <v>0.502802372</v>
      </c>
      <c r="K274" s="130">
        <f t="shared" si="5"/>
        <v>0.2825957914</v>
      </c>
      <c r="L274" s="131">
        <f t="shared" si="6"/>
        <v>0.9603348396</v>
      </c>
      <c r="M274" s="131">
        <f t="shared" si="7"/>
        <v>0.2788494141</v>
      </c>
      <c r="N274" s="132">
        <f t="shared" si="8"/>
        <v>0.6192355466</v>
      </c>
      <c r="O274" s="133">
        <f t="shared" si="9"/>
        <v>0.6192355466</v>
      </c>
      <c r="P274" s="134">
        <f t="shared" si="10"/>
        <v>1.020408163</v>
      </c>
      <c r="Q274" s="142">
        <f t="shared" si="11"/>
        <v>0.6192355466</v>
      </c>
      <c r="R274" s="142">
        <f t="shared" si="12"/>
        <v>0.6925432054</v>
      </c>
      <c r="S274" s="143">
        <f t="shared" si="13"/>
        <v>613.0431912</v>
      </c>
      <c r="T274" s="143">
        <f t="shared" si="14"/>
        <v>685.6177733</v>
      </c>
      <c r="U274" s="137">
        <f t="shared" si="15"/>
        <v>587</v>
      </c>
      <c r="V274" s="138"/>
      <c r="W274" s="138"/>
      <c r="X274" s="138"/>
      <c r="Y274" s="138"/>
    </row>
    <row r="275" ht="12.75" customHeight="1">
      <c r="A275" s="29"/>
      <c r="B275" s="29"/>
      <c r="C275" s="30" t="s">
        <v>292</v>
      </c>
      <c r="D275" s="31">
        <v>153.0</v>
      </c>
      <c r="E275" s="32">
        <v>126.0</v>
      </c>
      <c r="F275" s="5">
        <v>52.0</v>
      </c>
      <c r="G275" s="6">
        <v>166.0</v>
      </c>
      <c r="H275" s="141">
        <f t="shared" si="2"/>
        <v>0.7614678899</v>
      </c>
      <c r="I275" s="128">
        <f t="shared" si="3"/>
        <v>0.4516129032</v>
      </c>
      <c r="J275" s="40">
        <f t="shared" si="4"/>
        <v>0.5353172112</v>
      </c>
      <c r="K275" s="130">
        <f t="shared" si="5"/>
        <v>0.2500809522</v>
      </c>
      <c r="L275" s="131">
        <f t="shared" si="6"/>
        <v>0.9688923907</v>
      </c>
      <c r="M275" s="131">
        <f t="shared" si="7"/>
        <v>0.247482394</v>
      </c>
      <c r="N275" s="132">
        <f t="shared" si="8"/>
        <v>0.6260142018</v>
      </c>
      <c r="O275" s="133">
        <f t="shared" si="9"/>
        <v>0.6260142018</v>
      </c>
      <c r="P275" s="134">
        <f t="shared" si="10"/>
        <v>1.279816514</v>
      </c>
      <c r="Q275" s="142">
        <f t="shared" si="11"/>
        <v>0.6260142018</v>
      </c>
      <c r="R275" s="142">
        <f t="shared" si="12"/>
        <v>0.6854284956</v>
      </c>
      <c r="S275" s="143">
        <f t="shared" si="13"/>
        <v>311.1290583</v>
      </c>
      <c r="T275" s="143">
        <f t="shared" si="14"/>
        <v>340.6579623</v>
      </c>
      <c r="U275" s="137">
        <f t="shared" si="15"/>
        <v>292</v>
      </c>
      <c r="V275" s="138"/>
      <c r="W275" s="138"/>
      <c r="X275" s="138"/>
      <c r="Y275" s="138"/>
    </row>
    <row r="276" ht="12.75" customHeight="1">
      <c r="A276" s="27"/>
      <c r="B276" s="27"/>
      <c r="C276" s="30" t="s">
        <v>293</v>
      </c>
      <c r="D276" s="31">
        <v>43.0</v>
      </c>
      <c r="E276" s="32">
        <v>51.0</v>
      </c>
      <c r="F276" s="5">
        <v>14.0</v>
      </c>
      <c r="G276" s="6">
        <v>94.0</v>
      </c>
      <c r="H276" s="141">
        <f t="shared" si="2"/>
        <v>0.8703703704</v>
      </c>
      <c r="I276" s="128">
        <f t="shared" si="3"/>
        <v>0.5425531915</v>
      </c>
      <c r="J276" s="40">
        <f t="shared" si="4"/>
        <v>0.5574183899</v>
      </c>
      <c r="K276" s="130">
        <f t="shared" si="5"/>
        <v>0.2279797735</v>
      </c>
      <c r="L276" s="131">
        <f t="shared" si="6"/>
        <v>0.974124974</v>
      </c>
      <c r="M276" s="131">
        <f t="shared" si="7"/>
        <v>0.226010033</v>
      </c>
      <c r="N276" s="132">
        <f t="shared" si="8"/>
        <v>0.7252270497</v>
      </c>
      <c r="O276" s="133">
        <f t="shared" si="9"/>
        <v>0.7252270497</v>
      </c>
      <c r="P276" s="134">
        <f t="shared" si="10"/>
        <v>0.8703703704</v>
      </c>
      <c r="Q276" s="142">
        <f t="shared" si="11"/>
        <v>0.7252270497</v>
      </c>
      <c r="R276" s="142">
        <f t="shared" si="12"/>
        <v>0.8028284291</v>
      </c>
      <c r="S276" s="143">
        <f t="shared" si="13"/>
        <v>146.495864</v>
      </c>
      <c r="T276" s="143">
        <f t="shared" si="14"/>
        <v>162.1713427</v>
      </c>
      <c r="U276" s="137">
        <f t="shared" si="15"/>
        <v>145</v>
      </c>
      <c r="V276" s="138"/>
      <c r="W276" s="138"/>
      <c r="X276" s="138"/>
      <c r="Y276" s="138"/>
    </row>
    <row r="277" ht="12.75" customHeight="1">
      <c r="A277" s="27"/>
      <c r="B277" s="27"/>
      <c r="C277" s="30" t="s">
        <v>294</v>
      </c>
      <c r="D277" s="31">
        <v>204.0</v>
      </c>
      <c r="E277" s="32">
        <v>192.0</v>
      </c>
      <c r="F277" s="5">
        <v>77.0</v>
      </c>
      <c r="G277" s="6">
        <v>236.0</v>
      </c>
      <c r="H277" s="141">
        <f t="shared" si="2"/>
        <v>0.7539936102</v>
      </c>
      <c r="I277" s="128">
        <f t="shared" si="3"/>
        <v>0.4848484848</v>
      </c>
      <c r="J277" s="40">
        <f t="shared" si="4"/>
        <v>0.5714672623</v>
      </c>
      <c r="K277" s="130">
        <f t="shared" si="5"/>
        <v>0.2139309011</v>
      </c>
      <c r="L277" s="131">
        <f t="shared" si="6"/>
        <v>0.9772039253</v>
      </c>
      <c r="M277" s="131">
        <f t="shared" si="7"/>
        <v>0.2123028222</v>
      </c>
      <c r="N277" s="132">
        <f t="shared" si="8"/>
        <v>0.6338708139</v>
      </c>
      <c r="O277" s="133">
        <f t="shared" si="9"/>
        <v>0.6338708139</v>
      </c>
      <c r="P277" s="134">
        <f t="shared" si="10"/>
        <v>1.265175719</v>
      </c>
      <c r="Q277" s="142">
        <f t="shared" si="11"/>
        <v>0.6338708139</v>
      </c>
      <c r="R277" s="142">
        <f t="shared" si="12"/>
        <v>0.686901047</v>
      </c>
      <c r="S277" s="143">
        <f t="shared" si="13"/>
        <v>449.4144071</v>
      </c>
      <c r="T277" s="143">
        <f t="shared" si="14"/>
        <v>487.0128423</v>
      </c>
      <c r="U277" s="137">
        <f t="shared" si="15"/>
        <v>428</v>
      </c>
      <c r="V277" s="138"/>
      <c r="W277" s="138"/>
      <c r="X277" s="138"/>
      <c r="Y277" s="138"/>
    </row>
    <row r="278" ht="12.75" customHeight="1">
      <c r="A278" s="27"/>
      <c r="B278" s="27"/>
      <c r="C278" s="30" t="s">
        <v>295</v>
      </c>
      <c r="D278" s="31">
        <v>28.0</v>
      </c>
      <c r="E278" s="32">
        <v>26.0</v>
      </c>
      <c r="F278" s="5">
        <v>4.0</v>
      </c>
      <c r="G278" s="6">
        <v>36.0</v>
      </c>
      <c r="H278" s="141">
        <f t="shared" si="2"/>
        <v>0.9</v>
      </c>
      <c r="I278" s="128">
        <f t="shared" si="3"/>
        <v>0.4814814815</v>
      </c>
      <c r="J278" s="40">
        <f t="shared" si="4"/>
        <v>0.4912380086</v>
      </c>
      <c r="K278" s="130">
        <f t="shared" si="5"/>
        <v>0.2941601548</v>
      </c>
      <c r="L278" s="131">
        <f t="shared" si="6"/>
        <v>0.9570459813</v>
      </c>
      <c r="M278" s="131">
        <f t="shared" si="7"/>
        <v>0.289936182</v>
      </c>
      <c r="N278" s="132">
        <f t="shared" si="8"/>
        <v>0.7217424807</v>
      </c>
      <c r="O278" s="133">
        <f t="shared" si="9"/>
        <v>0.7217424807</v>
      </c>
      <c r="P278" s="134">
        <f t="shared" si="10"/>
        <v>1.35</v>
      </c>
      <c r="Q278" s="142">
        <f t="shared" si="11"/>
        <v>0.7217424807</v>
      </c>
      <c r="R278" s="142">
        <f t="shared" si="12"/>
        <v>0.7975967443</v>
      </c>
      <c r="S278" s="143">
        <f t="shared" si="13"/>
        <v>67.84379319</v>
      </c>
      <c r="T278" s="143">
        <f t="shared" si="14"/>
        <v>74.97409396</v>
      </c>
      <c r="U278" s="137">
        <f t="shared" si="15"/>
        <v>62</v>
      </c>
      <c r="V278" s="138"/>
      <c r="W278" s="138"/>
      <c r="X278" s="138"/>
      <c r="Y278" s="138"/>
    </row>
    <row r="279" ht="12.75" customHeight="1">
      <c r="A279" s="27"/>
      <c r="B279" s="27"/>
      <c r="C279" s="30" t="s">
        <v>296</v>
      </c>
      <c r="D279" s="31">
        <v>84.0</v>
      </c>
      <c r="E279" s="32">
        <v>8.0</v>
      </c>
      <c r="F279" s="5">
        <v>88.0</v>
      </c>
      <c r="G279" s="6">
        <v>13.0</v>
      </c>
      <c r="H279" s="141">
        <f t="shared" si="2"/>
        <v>0.1287128713</v>
      </c>
      <c r="I279" s="128">
        <f t="shared" si="3"/>
        <v>0.08695652174</v>
      </c>
      <c r="J279" s="40">
        <f t="shared" si="4"/>
        <v>0.5941516421</v>
      </c>
      <c r="K279" s="130">
        <f t="shared" si="5"/>
        <v>0.1912465213</v>
      </c>
      <c r="L279" s="131">
        <f t="shared" si="6"/>
        <v>0.9817680556</v>
      </c>
      <c r="M279" s="131">
        <f t="shared" si="7"/>
        <v>0.1900828371</v>
      </c>
      <c r="N279" s="132">
        <f t="shared" si="8"/>
        <v>0.109837243</v>
      </c>
      <c r="O279" s="133">
        <f t="shared" si="9"/>
        <v>0.109837243</v>
      </c>
      <c r="P279" s="134">
        <f t="shared" si="10"/>
        <v>0.9108910891</v>
      </c>
      <c r="Q279" s="142">
        <f t="shared" si="11"/>
        <v>0.109837243</v>
      </c>
      <c r="R279" s="142">
        <f t="shared" si="12"/>
        <v>0.1197151625</v>
      </c>
      <c r="S279" s="143">
        <f t="shared" si="13"/>
        <v>21.1985879</v>
      </c>
      <c r="T279" s="143">
        <f t="shared" si="14"/>
        <v>23.10502636</v>
      </c>
      <c r="U279" s="137">
        <f t="shared" si="15"/>
        <v>21</v>
      </c>
      <c r="V279" s="138"/>
      <c r="W279" s="138"/>
      <c r="X279" s="138"/>
      <c r="Y279" s="138"/>
    </row>
    <row r="280" ht="12.75" customHeight="1">
      <c r="A280" s="29"/>
      <c r="B280" s="29"/>
      <c r="C280" s="30" t="s">
        <v>297</v>
      </c>
      <c r="D280" s="31">
        <v>141.0</v>
      </c>
      <c r="E280" s="32">
        <v>205.0</v>
      </c>
      <c r="F280" s="5">
        <v>32.0</v>
      </c>
      <c r="G280" s="6">
        <v>299.0</v>
      </c>
      <c r="H280" s="141">
        <f t="shared" si="2"/>
        <v>0.9033232628</v>
      </c>
      <c r="I280" s="128">
        <f t="shared" si="3"/>
        <v>0.5924855491</v>
      </c>
      <c r="J280" s="40">
        <f t="shared" si="4"/>
        <v>0.580508438</v>
      </c>
      <c r="K280" s="130">
        <f t="shared" si="5"/>
        <v>0.2048897254</v>
      </c>
      <c r="L280" s="131">
        <f t="shared" si="6"/>
        <v>0.9790834269</v>
      </c>
      <c r="M280" s="131">
        <f t="shared" si="7"/>
        <v>0.2034591931</v>
      </c>
      <c r="N280" s="132">
        <f t="shared" si="8"/>
        <v>0.763882204</v>
      </c>
      <c r="O280" s="133">
        <f t="shared" si="9"/>
        <v>0.763882204</v>
      </c>
      <c r="P280" s="134">
        <f t="shared" si="10"/>
        <v>1.045317221</v>
      </c>
      <c r="Q280" s="142">
        <f t="shared" si="11"/>
        <v>0.763882204</v>
      </c>
      <c r="R280" s="142">
        <f t="shared" si="12"/>
        <v>0.8320579654</v>
      </c>
      <c r="S280" s="143">
        <f t="shared" si="13"/>
        <v>517.1482521</v>
      </c>
      <c r="T280" s="143">
        <f t="shared" si="14"/>
        <v>563.3032426</v>
      </c>
      <c r="U280" s="137">
        <f t="shared" si="15"/>
        <v>504</v>
      </c>
      <c r="V280" s="138"/>
      <c r="W280" s="138"/>
      <c r="X280" s="138"/>
      <c r="Y280" s="138"/>
    </row>
    <row r="281" ht="12.75" customHeight="1">
      <c r="A281" s="27"/>
      <c r="B281" s="27"/>
      <c r="C281" s="30" t="s">
        <v>298</v>
      </c>
      <c r="D281" s="31">
        <v>78.0</v>
      </c>
      <c r="E281" s="32">
        <v>51.0</v>
      </c>
      <c r="F281" s="5">
        <v>26.0</v>
      </c>
      <c r="G281" s="6">
        <v>79.0</v>
      </c>
      <c r="H281" s="141">
        <f t="shared" si="2"/>
        <v>0.7523809524</v>
      </c>
      <c r="I281" s="128">
        <f t="shared" si="3"/>
        <v>0.3953488372</v>
      </c>
      <c r="J281" s="40">
        <f t="shared" si="4"/>
        <v>0.4838103967</v>
      </c>
      <c r="K281" s="130">
        <f t="shared" si="5"/>
        <v>0.3015877667</v>
      </c>
      <c r="L281" s="131">
        <f t="shared" si="6"/>
        <v>0.954866068</v>
      </c>
      <c r="M281" s="131">
        <f t="shared" si="7"/>
        <v>0.297036685</v>
      </c>
      <c r="N281" s="132">
        <f t="shared" si="8"/>
        <v>0.6009899336</v>
      </c>
      <c r="O281" s="133">
        <f t="shared" si="9"/>
        <v>0.6009899336</v>
      </c>
      <c r="P281" s="134">
        <f t="shared" si="10"/>
        <v>1.228571429</v>
      </c>
      <c r="Q281" s="142">
        <f t="shared" si="11"/>
        <v>0.6009899336</v>
      </c>
      <c r="R281" s="142">
        <f t="shared" si="12"/>
        <v>0.668921801</v>
      </c>
      <c r="S281" s="143">
        <f t="shared" si="13"/>
        <v>140.6316445</v>
      </c>
      <c r="T281" s="143">
        <f t="shared" si="14"/>
        <v>156.5277014</v>
      </c>
      <c r="U281" s="137">
        <f t="shared" si="15"/>
        <v>130</v>
      </c>
      <c r="V281" s="138"/>
      <c r="W281" s="138"/>
      <c r="X281" s="138"/>
      <c r="Y281" s="138"/>
    </row>
    <row r="282" ht="12.75" customHeight="1">
      <c r="A282" s="29"/>
      <c r="B282" s="29"/>
      <c r="C282" s="30" t="s">
        <v>299</v>
      </c>
      <c r="D282" s="31">
        <v>22.0</v>
      </c>
      <c r="E282" s="32">
        <v>24.0</v>
      </c>
      <c r="F282" s="5">
        <v>1.0</v>
      </c>
      <c r="G282" s="6">
        <v>39.0</v>
      </c>
      <c r="H282" s="141">
        <f t="shared" si="2"/>
        <v>0.975</v>
      </c>
      <c r="I282" s="128">
        <f t="shared" si="3"/>
        <v>0.5217391304</v>
      </c>
      <c r="J282" s="40">
        <f t="shared" si="4"/>
        <v>0.4913450097</v>
      </c>
      <c r="K282" s="130">
        <f t="shared" si="5"/>
        <v>0.2940531537</v>
      </c>
      <c r="L282" s="131">
        <f t="shared" si="6"/>
        <v>0.9570769993</v>
      </c>
      <c r="M282" s="131">
        <f t="shared" si="7"/>
        <v>0.2898337754</v>
      </c>
      <c r="N282" s="132">
        <f t="shared" si="8"/>
        <v>0.7819324524</v>
      </c>
      <c r="O282" s="133">
        <f t="shared" si="9"/>
        <v>0.7819324524</v>
      </c>
      <c r="P282" s="134">
        <f t="shared" si="10"/>
        <v>1.15</v>
      </c>
      <c r="Q282" s="142">
        <f t="shared" si="11"/>
        <v>0.7819324524</v>
      </c>
      <c r="R282" s="142">
        <f t="shared" si="12"/>
        <v>0.8717313117</v>
      </c>
      <c r="S282" s="143">
        <f t="shared" si="13"/>
        <v>67.24619091</v>
      </c>
      <c r="T282" s="143">
        <f t="shared" si="14"/>
        <v>74.96889281</v>
      </c>
      <c r="U282" s="137">
        <f t="shared" si="15"/>
        <v>63</v>
      </c>
      <c r="V282" s="138"/>
      <c r="W282" s="138"/>
      <c r="X282" s="138"/>
      <c r="Y282" s="138"/>
    </row>
    <row r="283" ht="12.75" customHeight="1">
      <c r="A283" s="29"/>
      <c r="B283" s="29"/>
      <c r="C283" s="30" t="s">
        <v>300</v>
      </c>
      <c r="D283" s="31">
        <v>56.0</v>
      </c>
      <c r="E283" s="32">
        <v>48.0</v>
      </c>
      <c r="F283" s="5">
        <v>18.0</v>
      </c>
      <c r="G283" s="6">
        <v>8.0</v>
      </c>
      <c r="H283" s="141">
        <f t="shared" si="2"/>
        <v>0.3076923077</v>
      </c>
      <c r="I283" s="128">
        <f t="shared" si="3"/>
        <v>0.4615384615</v>
      </c>
      <c r="J283" s="40">
        <f t="shared" si="4"/>
        <v>0.9827937232</v>
      </c>
      <c r="K283" s="130">
        <f t="shared" si="5"/>
        <v>-0.1973955598</v>
      </c>
      <c r="L283" s="131">
        <f t="shared" si="6"/>
        <v>0.9805806757</v>
      </c>
      <c r="M283" s="131">
        <f t="shared" si="7"/>
        <v>-0.1961161351</v>
      </c>
      <c r="N283" s="132">
        <f t="shared" si="8"/>
        <v>0.3922322703</v>
      </c>
      <c r="O283" s="133">
        <f t="shared" si="9"/>
        <v>0.3922322703</v>
      </c>
      <c r="P283" s="134">
        <f t="shared" si="10"/>
        <v>4</v>
      </c>
      <c r="Q283" s="142">
        <f t="shared" si="11"/>
        <v>0.3922322703</v>
      </c>
      <c r="R283" s="142">
        <f t="shared" si="12"/>
        <v>0.3753242778</v>
      </c>
      <c r="S283" s="143">
        <f t="shared" si="13"/>
        <v>50.99019514</v>
      </c>
      <c r="T283" s="143">
        <f t="shared" si="14"/>
        <v>48.79215611</v>
      </c>
      <c r="U283" s="137">
        <f t="shared" si="15"/>
        <v>56</v>
      </c>
      <c r="V283" s="138"/>
      <c r="W283" s="138"/>
      <c r="X283" s="138"/>
      <c r="Y283" s="138"/>
    </row>
    <row r="284" ht="12.75" customHeight="1">
      <c r="A284" s="27"/>
      <c r="B284" s="27"/>
      <c r="C284" s="30" t="s">
        <v>301</v>
      </c>
      <c r="D284" s="31">
        <v>82.0</v>
      </c>
      <c r="E284" s="32">
        <v>6.0</v>
      </c>
      <c r="F284" s="5">
        <v>61.0</v>
      </c>
      <c r="G284" s="6">
        <v>6.0</v>
      </c>
      <c r="H284" s="141">
        <f t="shared" si="2"/>
        <v>0.08955223881</v>
      </c>
      <c r="I284" s="128">
        <f t="shared" si="3"/>
        <v>0.06818181818</v>
      </c>
      <c r="J284" s="40">
        <f t="shared" si="4"/>
        <v>0.6507342557</v>
      </c>
      <c r="K284" s="130">
        <f t="shared" si="5"/>
        <v>0.1346639077</v>
      </c>
      <c r="L284" s="131">
        <f t="shared" si="6"/>
        <v>0.99094651</v>
      </c>
      <c r="M284" s="131">
        <f t="shared" si="7"/>
        <v>0.1342572691</v>
      </c>
      <c r="N284" s="132">
        <f t="shared" si="8"/>
        <v>0.0795875738</v>
      </c>
      <c r="O284" s="133">
        <f t="shared" si="9"/>
        <v>0.0795875738</v>
      </c>
      <c r="P284" s="134">
        <f t="shared" si="10"/>
        <v>1.313432836</v>
      </c>
      <c r="Q284" s="142">
        <f t="shared" si="11"/>
        <v>0.0795875738</v>
      </c>
      <c r="R284" s="142">
        <f t="shared" si="12"/>
        <v>0.08389488061</v>
      </c>
      <c r="S284" s="143">
        <f t="shared" si="13"/>
        <v>12.33607394</v>
      </c>
      <c r="T284" s="143">
        <f t="shared" si="14"/>
        <v>13.00370649</v>
      </c>
      <c r="U284" s="137">
        <f t="shared" si="15"/>
        <v>12</v>
      </c>
      <c r="V284" s="138"/>
      <c r="W284" s="138"/>
      <c r="X284" s="138"/>
      <c r="Y284" s="138"/>
    </row>
    <row r="285" ht="12.75" customHeight="1">
      <c r="A285" s="27"/>
      <c r="B285" s="27"/>
      <c r="C285" s="30" t="s">
        <v>302</v>
      </c>
      <c r="D285" s="31">
        <v>52.0</v>
      </c>
      <c r="E285" s="32">
        <v>44.0</v>
      </c>
      <c r="F285" s="5">
        <v>20.0</v>
      </c>
      <c r="G285" s="6">
        <v>85.0</v>
      </c>
      <c r="H285" s="141">
        <f t="shared" si="2"/>
        <v>0.8095238095</v>
      </c>
      <c r="I285" s="128">
        <f t="shared" si="3"/>
        <v>0.4583333333</v>
      </c>
      <c r="J285" s="40">
        <f t="shared" si="4"/>
        <v>0.5151778811</v>
      </c>
      <c r="K285" s="130">
        <f t="shared" si="5"/>
        <v>0.2702202823</v>
      </c>
      <c r="L285" s="131">
        <f t="shared" si="6"/>
        <v>0.9637121168</v>
      </c>
      <c r="M285" s="131">
        <f t="shared" si="7"/>
        <v>0.2669437319</v>
      </c>
      <c r="N285" s="132">
        <f t="shared" si="8"/>
        <v>0.6577986936</v>
      </c>
      <c r="O285" s="133">
        <f t="shared" si="9"/>
        <v>0.6577986936</v>
      </c>
      <c r="P285" s="134">
        <f t="shared" si="10"/>
        <v>0.9142857143</v>
      </c>
      <c r="Q285" s="142">
        <f t="shared" si="11"/>
        <v>0.6577986936</v>
      </c>
      <c r="R285" s="142">
        <f t="shared" si="12"/>
        <v>0.7370580825</v>
      </c>
      <c r="S285" s="143">
        <f t="shared" si="13"/>
        <v>132.2175374</v>
      </c>
      <c r="T285" s="143">
        <f t="shared" si="14"/>
        <v>148.1486746</v>
      </c>
      <c r="U285" s="137">
        <f t="shared" si="15"/>
        <v>129</v>
      </c>
      <c r="V285" s="138"/>
      <c r="W285" s="138"/>
      <c r="X285" s="138"/>
      <c r="Y285" s="138"/>
    </row>
    <row r="286" ht="12.75" customHeight="1">
      <c r="A286" s="29"/>
      <c r="B286" s="29"/>
      <c r="C286" s="30" t="s">
        <v>303</v>
      </c>
      <c r="D286" s="31">
        <v>265.0</v>
      </c>
      <c r="E286" s="32">
        <v>161.0</v>
      </c>
      <c r="F286" s="5">
        <v>139.0</v>
      </c>
      <c r="G286" s="6">
        <v>196.0</v>
      </c>
      <c r="H286" s="141">
        <f t="shared" si="2"/>
        <v>0.5850746269</v>
      </c>
      <c r="I286" s="128">
        <f t="shared" si="3"/>
        <v>0.3779342723</v>
      </c>
      <c r="J286" s="40">
        <f t="shared" si="4"/>
        <v>0.5735292618</v>
      </c>
      <c r="K286" s="130">
        <f t="shared" si="5"/>
        <v>0.2118689016</v>
      </c>
      <c r="L286" s="131">
        <f t="shared" si="6"/>
        <v>0.9776396159</v>
      </c>
      <c r="M286" s="131">
        <f t="shared" si="7"/>
        <v>0.2102873783</v>
      </c>
      <c r="N286" s="132">
        <f t="shared" si="8"/>
        <v>0.4925173262</v>
      </c>
      <c r="O286" s="133">
        <f t="shared" si="9"/>
        <v>0.4925173262</v>
      </c>
      <c r="P286" s="134">
        <f t="shared" si="10"/>
        <v>1.271641791</v>
      </c>
      <c r="Q286" s="142">
        <f t="shared" si="11"/>
        <v>0.4925173262</v>
      </c>
      <c r="R286" s="142">
        <f t="shared" si="12"/>
        <v>0.5332619986</v>
      </c>
      <c r="S286" s="143">
        <f t="shared" si="13"/>
        <v>374.8056852</v>
      </c>
      <c r="T286" s="143">
        <f t="shared" si="14"/>
        <v>405.812381</v>
      </c>
      <c r="U286" s="137">
        <f t="shared" si="15"/>
        <v>357</v>
      </c>
      <c r="V286" s="138"/>
      <c r="W286" s="138"/>
      <c r="X286" s="138"/>
      <c r="Y286" s="138"/>
    </row>
    <row r="287" ht="12.75" customHeight="1">
      <c r="A287" s="27"/>
      <c r="B287" s="27"/>
      <c r="C287" s="30" t="s">
        <v>304</v>
      </c>
      <c r="D287" s="31">
        <v>227.0</v>
      </c>
      <c r="E287" s="32">
        <v>133.0</v>
      </c>
      <c r="F287" s="5">
        <v>88.0</v>
      </c>
      <c r="G287" s="6">
        <v>140.0</v>
      </c>
      <c r="H287" s="141">
        <f t="shared" si="2"/>
        <v>0.6140350877</v>
      </c>
      <c r="I287" s="128">
        <f t="shared" si="3"/>
        <v>0.3694444444</v>
      </c>
      <c r="J287" s="40">
        <f t="shared" si="4"/>
        <v>0.5416440894</v>
      </c>
      <c r="K287" s="130">
        <f t="shared" si="5"/>
        <v>0.243754074</v>
      </c>
      <c r="L287" s="131">
        <f t="shared" si="6"/>
        <v>0.9704387791</v>
      </c>
      <c r="M287" s="131">
        <f t="shared" si="7"/>
        <v>0.2413474175</v>
      </c>
      <c r="N287" s="132">
        <f t="shared" si="8"/>
        <v>0.5067189983</v>
      </c>
      <c r="O287" s="133">
        <f t="shared" si="9"/>
        <v>0.5067189983</v>
      </c>
      <c r="P287" s="134">
        <f t="shared" si="10"/>
        <v>1.578947368</v>
      </c>
      <c r="Q287" s="142">
        <f t="shared" si="11"/>
        <v>0.5067189983</v>
      </c>
      <c r="R287" s="142">
        <f t="shared" si="12"/>
        <v>0.5483313595</v>
      </c>
      <c r="S287" s="143">
        <f t="shared" si="13"/>
        <v>297.950771</v>
      </c>
      <c r="T287" s="143">
        <f t="shared" si="14"/>
        <v>322.4188394</v>
      </c>
      <c r="U287" s="137">
        <f t="shared" si="15"/>
        <v>273</v>
      </c>
      <c r="V287" s="138"/>
      <c r="W287" s="138"/>
      <c r="X287" s="138"/>
      <c r="Y287" s="138"/>
    </row>
    <row r="288" ht="12.75" customHeight="1">
      <c r="A288" s="27"/>
      <c r="B288" s="27"/>
      <c r="C288" s="30" t="s">
        <v>305</v>
      </c>
      <c r="D288" s="31">
        <v>184.0</v>
      </c>
      <c r="E288" s="32">
        <v>120.0</v>
      </c>
      <c r="F288" s="5">
        <v>107.0</v>
      </c>
      <c r="G288" s="6">
        <v>133.0</v>
      </c>
      <c r="H288" s="141">
        <f t="shared" si="2"/>
        <v>0.5541666667</v>
      </c>
      <c r="I288" s="128">
        <f t="shared" si="3"/>
        <v>0.3947368421</v>
      </c>
      <c r="J288" s="40">
        <f t="shared" si="4"/>
        <v>0.618938085</v>
      </c>
      <c r="K288" s="130">
        <f t="shared" si="5"/>
        <v>0.1664600784</v>
      </c>
      <c r="L288" s="131">
        <f t="shared" si="6"/>
        <v>0.9861774827</v>
      </c>
      <c r="M288" s="131">
        <f t="shared" si="7"/>
        <v>0.1656924035</v>
      </c>
      <c r="N288" s="132">
        <f t="shared" si="8"/>
        <v>0.4811017922</v>
      </c>
      <c r="O288" s="133">
        <f t="shared" si="9"/>
        <v>0.4811017922</v>
      </c>
      <c r="P288" s="134">
        <f t="shared" si="10"/>
        <v>1.266666667</v>
      </c>
      <c r="Q288" s="142">
        <f t="shared" si="11"/>
        <v>0.4811017922</v>
      </c>
      <c r="R288" s="142">
        <f t="shared" si="12"/>
        <v>0.5133362957</v>
      </c>
      <c r="S288" s="143">
        <f t="shared" si="13"/>
        <v>261.719375</v>
      </c>
      <c r="T288" s="143">
        <f t="shared" si="14"/>
        <v>279.2549448</v>
      </c>
      <c r="U288" s="137">
        <f t="shared" si="15"/>
        <v>253</v>
      </c>
      <c r="V288" s="138"/>
      <c r="W288" s="138"/>
      <c r="X288" s="138"/>
      <c r="Y288" s="138"/>
    </row>
    <row r="289" ht="12.75" customHeight="1">
      <c r="A289" s="27"/>
      <c r="B289" s="27"/>
      <c r="C289" s="30" t="s">
        <v>306</v>
      </c>
      <c r="D289" s="31">
        <v>214.0</v>
      </c>
      <c r="E289" s="32">
        <v>148.0</v>
      </c>
      <c r="F289" s="5">
        <v>141.0</v>
      </c>
      <c r="G289" s="6">
        <v>142.0</v>
      </c>
      <c r="H289" s="141">
        <f t="shared" si="2"/>
        <v>0.5017667845</v>
      </c>
      <c r="I289" s="128">
        <f t="shared" si="3"/>
        <v>0.408839779</v>
      </c>
      <c r="J289" s="40">
        <f t="shared" si="4"/>
        <v>0.6837006512</v>
      </c>
      <c r="K289" s="130">
        <f t="shared" si="5"/>
        <v>0.1016975122</v>
      </c>
      <c r="L289" s="131">
        <f t="shared" si="6"/>
        <v>0.9948332633</v>
      </c>
      <c r="M289" s="131">
        <f t="shared" si="7"/>
        <v>0.1015223037</v>
      </c>
      <c r="N289" s="132">
        <f t="shared" si="8"/>
        <v>0.4576679314</v>
      </c>
      <c r="O289" s="133">
        <f t="shared" si="9"/>
        <v>0.4576679314</v>
      </c>
      <c r="P289" s="134">
        <f t="shared" si="10"/>
        <v>1.279151943</v>
      </c>
      <c r="Q289" s="142">
        <f t="shared" si="11"/>
        <v>0.4576679314</v>
      </c>
      <c r="R289" s="142">
        <f t="shared" si="12"/>
        <v>0.4770167305</v>
      </c>
      <c r="S289" s="143">
        <f t="shared" si="13"/>
        <v>295.1958158</v>
      </c>
      <c r="T289" s="143">
        <f t="shared" si="14"/>
        <v>307.6757912</v>
      </c>
      <c r="U289" s="137">
        <f t="shared" si="15"/>
        <v>290</v>
      </c>
      <c r="V289" s="138"/>
      <c r="W289" s="138"/>
      <c r="X289" s="138"/>
      <c r="Y289" s="138"/>
    </row>
    <row r="290" ht="12.75" customHeight="1">
      <c r="A290" s="27"/>
      <c r="B290" s="27"/>
      <c r="C290" s="30" t="s">
        <v>307</v>
      </c>
      <c r="D290" s="31">
        <v>257.0</v>
      </c>
      <c r="E290" s="32">
        <v>143.0</v>
      </c>
      <c r="F290" s="5">
        <v>174.0</v>
      </c>
      <c r="G290" s="6">
        <v>206.0</v>
      </c>
      <c r="H290" s="141">
        <f t="shared" si="2"/>
        <v>0.5421052632</v>
      </c>
      <c r="I290" s="128">
        <f t="shared" si="3"/>
        <v>0.3575</v>
      </c>
      <c r="J290" s="40">
        <f t="shared" si="4"/>
        <v>0.5830009593</v>
      </c>
      <c r="K290" s="130">
        <f t="shared" si="5"/>
        <v>0.2023972041</v>
      </c>
      <c r="L290" s="131">
        <f t="shared" si="6"/>
        <v>0.9795875113</v>
      </c>
      <c r="M290" s="131">
        <f t="shared" si="7"/>
        <v>0.2010181773</v>
      </c>
      <c r="N290" s="132">
        <f t="shared" si="8"/>
        <v>0.4591755472</v>
      </c>
      <c r="O290" s="133">
        <f t="shared" si="9"/>
        <v>0.4591755472</v>
      </c>
      <c r="P290" s="134">
        <f t="shared" si="10"/>
        <v>1.052631579</v>
      </c>
      <c r="Q290" s="142">
        <f t="shared" si="11"/>
        <v>0.4591755472</v>
      </c>
      <c r="R290" s="142">
        <f t="shared" si="12"/>
        <v>0.4995772037</v>
      </c>
      <c r="S290" s="143">
        <f t="shared" si="13"/>
        <v>358.1569268</v>
      </c>
      <c r="T290" s="143">
        <f t="shared" si="14"/>
        <v>389.6702189</v>
      </c>
      <c r="U290" s="137">
        <f t="shared" si="15"/>
        <v>349</v>
      </c>
      <c r="V290" s="138"/>
      <c r="W290" s="138"/>
      <c r="X290" s="138"/>
      <c r="Y290" s="138"/>
    </row>
    <row r="291" ht="12.75" customHeight="1">
      <c r="A291" s="27"/>
      <c r="B291" s="27"/>
      <c r="C291" s="30" t="s">
        <v>308</v>
      </c>
      <c r="D291" s="31">
        <v>280.0</v>
      </c>
      <c r="E291" s="32">
        <v>228.0</v>
      </c>
      <c r="F291" s="5">
        <v>146.0</v>
      </c>
      <c r="G291" s="6">
        <v>173.0</v>
      </c>
      <c r="H291" s="141">
        <f t="shared" si="2"/>
        <v>0.5423197492</v>
      </c>
      <c r="I291" s="128">
        <f t="shared" si="3"/>
        <v>0.4488188976</v>
      </c>
      <c r="J291" s="40">
        <f t="shared" si="4"/>
        <v>0.6913397232</v>
      </c>
      <c r="K291" s="130">
        <f t="shared" si="5"/>
        <v>0.09405844016</v>
      </c>
      <c r="L291" s="131">
        <f t="shared" si="6"/>
        <v>0.9955797652</v>
      </c>
      <c r="M291" s="131">
        <f t="shared" si="7"/>
        <v>0.09391981248</v>
      </c>
      <c r="N291" s="132">
        <f t="shared" si="8"/>
        <v>0.4977695819</v>
      </c>
      <c r="O291" s="133">
        <f t="shared" si="9"/>
        <v>0.4977695819</v>
      </c>
      <c r="P291" s="134">
        <f t="shared" si="10"/>
        <v>1.592476489</v>
      </c>
      <c r="Q291" s="142">
        <f t="shared" si="11"/>
        <v>0.4977695819</v>
      </c>
      <c r="R291" s="142">
        <f t="shared" si="12"/>
        <v>0.5149539874</v>
      </c>
      <c r="S291" s="143">
        <f t="shared" si="13"/>
        <v>411.6554442</v>
      </c>
      <c r="T291" s="143">
        <f t="shared" si="14"/>
        <v>425.8669476</v>
      </c>
      <c r="U291" s="137">
        <f t="shared" si="15"/>
        <v>401</v>
      </c>
      <c r="V291" s="138"/>
      <c r="W291" s="138"/>
      <c r="X291" s="138"/>
      <c r="Y291" s="138"/>
    </row>
    <row r="292" ht="12.75" customHeight="1">
      <c r="A292" s="27"/>
      <c r="B292" s="27"/>
      <c r="C292" s="30" t="s">
        <v>309</v>
      </c>
      <c r="D292" s="31">
        <v>263.0</v>
      </c>
      <c r="E292" s="32">
        <v>158.0</v>
      </c>
      <c r="F292" s="5">
        <v>150.0</v>
      </c>
      <c r="G292" s="6">
        <v>189.0</v>
      </c>
      <c r="H292" s="141">
        <f t="shared" si="2"/>
        <v>0.5575221239</v>
      </c>
      <c r="I292" s="128">
        <f t="shared" si="3"/>
        <v>0.3752969121</v>
      </c>
      <c r="J292" s="40">
        <f t="shared" si="4"/>
        <v>0.5924787484</v>
      </c>
      <c r="K292" s="130">
        <f t="shared" si="5"/>
        <v>0.192919415</v>
      </c>
      <c r="L292" s="131">
        <f t="shared" si="6"/>
        <v>0.9814486936</v>
      </c>
      <c r="M292" s="131">
        <f t="shared" si="7"/>
        <v>0.1917249639</v>
      </c>
      <c r="N292" s="132">
        <f t="shared" si="8"/>
        <v>0.4752255732</v>
      </c>
      <c r="O292" s="133">
        <f t="shared" si="9"/>
        <v>0.4752255732</v>
      </c>
      <c r="P292" s="134">
        <f t="shared" si="10"/>
        <v>1.241887906</v>
      </c>
      <c r="Q292" s="142">
        <f t="shared" si="11"/>
        <v>0.4752255732</v>
      </c>
      <c r="R292" s="142">
        <f t="shared" si="12"/>
        <v>0.5119341662</v>
      </c>
      <c r="S292" s="143">
        <f t="shared" si="13"/>
        <v>361.1714356</v>
      </c>
      <c r="T292" s="143">
        <f t="shared" si="14"/>
        <v>389.0699663</v>
      </c>
      <c r="U292" s="137">
        <f t="shared" si="15"/>
        <v>347</v>
      </c>
      <c r="V292" s="138"/>
      <c r="W292" s="138"/>
      <c r="X292" s="138"/>
      <c r="Y292" s="138"/>
    </row>
    <row r="293" ht="12.75" customHeight="1">
      <c r="A293" s="27"/>
      <c r="B293" s="27"/>
      <c r="C293" s="30" t="s">
        <v>310</v>
      </c>
      <c r="D293" s="31">
        <v>279.0</v>
      </c>
      <c r="E293" s="32">
        <v>238.0</v>
      </c>
      <c r="F293" s="5">
        <v>200.0</v>
      </c>
      <c r="G293" s="6">
        <v>261.0</v>
      </c>
      <c r="H293" s="141">
        <f t="shared" si="2"/>
        <v>0.5661605206</v>
      </c>
      <c r="I293" s="128">
        <f t="shared" si="3"/>
        <v>0.4603481625</v>
      </c>
      <c r="J293" s="40">
        <f t="shared" si="4"/>
        <v>0.6826810963</v>
      </c>
      <c r="K293" s="130">
        <f t="shared" si="5"/>
        <v>0.1027170671</v>
      </c>
      <c r="L293" s="131">
        <f t="shared" si="6"/>
        <v>0.9947292387</v>
      </c>
      <c r="M293" s="131">
        <f t="shared" si="7"/>
        <v>0.1025365379</v>
      </c>
      <c r="N293" s="132">
        <f t="shared" si="8"/>
        <v>0.5159739169</v>
      </c>
      <c r="O293" s="133">
        <f t="shared" si="9"/>
        <v>0.5159739169</v>
      </c>
      <c r="P293" s="134">
        <f t="shared" si="10"/>
        <v>1.121475054</v>
      </c>
      <c r="Q293" s="142">
        <f t="shared" si="11"/>
        <v>0.5159739169</v>
      </c>
      <c r="R293" s="142">
        <f t="shared" si="12"/>
        <v>0.5396303835</v>
      </c>
      <c r="S293" s="143">
        <f t="shared" si="13"/>
        <v>504.6224907</v>
      </c>
      <c r="T293" s="143">
        <f t="shared" si="14"/>
        <v>527.758515</v>
      </c>
      <c r="U293" s="137">
        <f t="shared" si="15"/>
        <v>499</v>
      </c>
      <c r="V293" s="138"/>
      <c r="W293" s="138"/>
      <c r="X293" s="138"/>
      <c r="Y293" s="138"/>
    </row>
    <row r="294" ht="12.75" customHeight="1">
      <c r="A294" s="27"/>
      <c r="B294" s="27"/>
      <c r="C294" s="30" t="s">
        <v>311</v>
      </c>
      <c r="D294" s="31">
        <v>107.0</v>
      </c>
      <c r="E294" s="32">
        <v>82.0</v>
      </c>
      <c r="F294" s="5">
        <v>45.0</v>
      </c>
      <c r="G294" s="6">
        <v>45.0</v>
      </c>
      <c r="H294" s="141">
        <f t="shared" si="2"/>
        <v>0.5</v>
      </c>
      <c r="I294" s="128">
        <f t="shared" si="3"/>
        <v>0.4338624339</v>
      </c>
      <c r="J294" s="40">
        <f t="shared" si="4"/>
        <v>0.7146946848</v>
      </c>
      <c r="K294" s="130">
        <f t="shared" si="5"/>
        <v>0.07070347855</v>
      </c>
      <c r="L294" s="131">
        <f t="shared" si="6"/>
        <v>0.9975015501</v>
      </c>
      <c r="M294" s="131">
        <f t="shared" si="7"/>
        <v>0.0706445857</v>
      </c>
      <c r="N294" s="132">
        <f t="shared" si="8"/>
        <v>0.4681007432</v>
      </c>
      <c r="O294" s="133">
        <f t="shared" si="9"/>
        <v>0.4681007432</v>
      </c>
      <c r="P294" s="134">
        <f t="shared" si="10"/>
        <v>2.1</v>
      </c>
      <c r="Q294" s="142">
        <f t="shared" si="11"/>
        <v>0.4681007432</v>
      </c>
      <c r="R294" s="142">
        <f t="shared" si="12"/>
        <v>0.478390826</v>
      </c>
      <c r="S294" s="143">
        <f t="shared" si="13"/>
        <v>130.6001073</v>
      </c>
      <c r="T294" s="143">
        <f t="shared" si="14"/>
        <v>133.4710405</v>
      </c>
      <c r="U294" s="137">
        <f t="shared" si="15"/>
        <v>127</v>
      </c>
      <c r="V294" s="138"/>
      <c r="W294" s="138"/>
      <c r="X294" s="138"/>
      <c r="Y294" s="138"/>
    </row>
    <row r="295" ht="12.75" customHeight="1">
      <c r="A295" s="27"/>
      <c r="B295" s="27"/>
      <c r="C295" s="30" t="s">
        <v>312</v>
      </c>
      <c r="D295" s="31">
        <v>326.0</v>
      </c>
      <c r="E295" s="32">
        <v>171.0</v>
      </c>
      <c r="F295" s="5">
        <v>192.0</v>
      </c>
      <c r="G295" s="6">
        <v>186.0</v>
      </c>
      <c r="H295" s="141">
        <f t="shared" si="2"/>
        <v>0.4920634921</v>
      </c>
      <c r="I295" s="128">
        <f t="shared" si="3"/>
        <v>0.3440643863</v>
      </c>
      <c r="J295" s="40">
        <f t="shared" si="4"/>
        <v>0.610207403</v>
      </c>
      <c r="K295" s="130">
        <f t="shared" si="5"/>
        <v>0.1751907604</v>
      </c>
      <c r="L295" s="131">
        <f t="shared" si="6"/>
        <v>0.984693308</v>
      </c>
      <c r="M295" s="131">
        <f t="shared" si="7"/>
        <v>0.1742959813</v>
      </c>
      <c r="N295" s="132">
        <f t="shared" si="8"/>
        <v>0.4245625879</v>
      </c>
      <c r="O295" s="133">
        <f t="shared" si="9"/>
        <v>0.4245625879</v>
      </c>
      <c r="P295" s="134">
        <f t="shared" si="10"/>
        <v>1.314814815</v>
      </c>
      <c r="Q295" s="142">
        <f t="shared" si="11"/>
        <v>0.4245625879</v>
      </c>
      <c r="R295" s="142">
        <f t="shared" si="12"/>
        <v>0.4537229785</v>
      </c>
      <c r="S295" s="143">
        <f t="shared" si="13"/>
        <v>371.4922644</v>
      </c>
      <c r="T295" s="143">
        <f t="shared" si="14"/>
        <v>397.0076062</v>
      </c>
      <c r="U295" s="137">
        <f t="shared" si="15"/>
        <v>357</v>
      </c>
      <c r="V295" s="138"/>
      <c r="W295" s="138"/>
      <c r="X295" s="138"/>
      <c r="Y295" s="138"/>
    </row>
    <row r="296" ht="12.75" customHeight="1">
      <c r="A296" s="29"/>
      <c r="B296" s="29"/>
      <c r="C296" s="30" t="s">
        <v>313</v>
      </c>
      <c r="D296" s="31">
        <v>251.0</v>
      </c>
      <c r="E296" s="32">
        <v>183.0</v>
      </c>
      <c r="F296" s="5">
        <v>150.0</v>
      </c>
      <c r="G296" s="6">
        <v>166.0</v>
      </c>
      <c r="H296" s="141">
        <f t="shared" si="2"/>
        <v>0.5253164557</v>
      </c>
      <c r="I296" s="128">
        <f t="shared" si="3"/>
        <v>0.4216589862</v>
      </c>
      <c r="J296" s="40">
        <f t="shared" si="4"/>
        <v>0.6763706075</v>
      </c>
      <c r="K296" s="130">
        <f t="shared" si="5"/>
        <v>0.1090275559</v>
      </c>
      <c r="L296" s="131">
        <f t="shared" si="6"/>
        <v>0.9940623812</v>
      </c>
      <c r="M296" s="131">
        <f t="shared" si="7"/>
        <v>0.1088116824</v>
      </c>
      <c r="N296" s="132">
        <f t="shared" si="8"/>
        <v>0.4763159032</v>
      </c>
      <c r="O296" s="133">
        <f t="shared" si="9"/>
        <v>0.4763159032</v>
      </c>
      <c r="P296" s="134">
        <f t="shared" si="10"/>
        <v>1.373417722</v>
      </c>
      <c r="Q296" s="142">
        <f t="shared" si="11"/>
        <v>0.4763159032</v>
      </c>
      <c r="R296" s="142">
        <f t="shared" si="12"/>
        <v>0.4969614693</v>
      </c>
      <c r="S296" s="143">
        <f t="shared" si="13"/>
        <v>357.2369274</v>
      </c>
      <c r="T296" s="143">
        <f t="shared" si="14"/>
        <v>372.721102</v>
      </c>
      <c r="U296" s="137">
        <f t="shared" si="15"/>
        <v>349</v>
      </c>
      <c r="V296" s="138"/>
      <c r="W296" s="138"/>
      <c r="X296" s="138"/>
      <c r="Y296" s="138"/>
    </row>
    <row r="297" ht="12.75" customHeight="1">
      <c r="A297" s="27"/>
      <c r="B297" s="27"/>
      <c r="C297" s="30" t="s">
        <v>314</v>
      </c>
      <c r="D297" s="31">
        <v>168.0</v>
      </c>
      <c r="E297" s="32">
        <v>166.0</v>
      </c>
      <c r="F297" s="5">
        <v>98.0</v>
      </c>
      <c r="G297" s="6">
        <v>292.0</v>
      </c>
      <c r="H297" s="141">
        <f t="shared" si="2"/>
        <v>0.7487179487</v>
      </c>
      <c r="I297" s="128">
        <f t="shared" si="3"/>
        <v>0.497005988</v>
      </c>
      <c r="J297" s="40">
        <f t="shared" si="4"/>
        <v>0.5860218639</v>
      </c>
      <c r="K297" s="130">
        <f t="shared" si="5"/>
        <v>0.1993762995</v>
      </c>
      <c r="L297" s="131">
        <f t="shared" si="6"/>
        <v>0.9801902974</v>
      </c>
      <c r="M297" s="131">
        <f t="shared" si="7"/>
        <v>0.1980580242</v>
      </c>
      <c r="N297" s="132">
        <f t="shared" si="8"/>
        <v>0.6354500448</v>
      </c>
      <c r="O297" s="133">
        <f t="shared" si="9"/>
        <v>0.6354500448</v>
      </c>
      <c r="P297" s="134">
        <f t="shared" si="10"/>
        <v>0.8564102564</v>
      </c>
      <c r="Q297" s="142">
        <f t="shared" si="11"/>
        <v>0.6354500448</v>
      </c>
      <c r="R297" s="142">
        <f t="shared" si="12"/>
        <v>0.6964645234</v>
      </c>
      <c r="S297" s="143">
        <f t="shared" si="13"/>
        <v>460.0658324</v>
      </c>
      <c r="T297" s="143">
        <f t="shared" si="14"/>
        <v>504.240315</v>
      </c>
      <c r="U297" s="137">
        <f t="shared" si="15"/>
        <v>458</v>
      </c>
      <c r="V297" s="138"/>
      <c r="W297" s="138"/>
      <c r="X297" s="138"/>
      <c r="Y297" s="138"/>
    </row>
    <row r="298" ht="12.75" customHeight="1">
      <c r="A298" s="27"/>
      <c r="B298" s="27"/>
      <c r="C298" s="30" t="s">
        <v>315</v>
      </c>
      <c r="D298" s="31">
        <v>80.0</v>
      </c>
      <c r="E298" s="32">
        <v>75.0</v>
      </c>
      <c r="F298" s="5">
        <v>32.0</v>
      </c>
      <c r="G298" s="6">
        <v>109.0</v>
      </c>
      <c r="H298" s="141">
        <f t="shared" si="2"/>
        <v>0.7730496454</v>
      </c>
      <c r="I298" s="128">
        <f t="shared" si="3"/>
        <v>0.4838709677</v>
      </c>
      <c r="J298" s="40">
        <f t="shared" si="4"/>
        <v>0.5592640851</v>
      </c>
      <c r="K298" s="130">
        <f t="shared" si="5"/>
        <v>0.2261340783</v>
      </c>
      <c r="L298" s="131">
        <f t="shared" si="6"/>
        <v>0.9745404602</v>
      </c>
      <c r="M298" s="131">
        <f t="shared" si="7"/>
        <v>0.2242117113</v>
      </c>
      <c r="N298" s="132">
        <f t="shared" si="8"/>
        <v>0.6448786195</v>
      </c>
      <c r="O298" s="133">
        <f t="shared" si="9"/>
        <v>0.6448786195</v>
      </c>
      <c r="P298" s="134">
        <f t="shared" si="10"/>
        <v>1.09929078</v>
      </c>
      <c r="Q298" s="142">
        <f t="shared" si="11"/>
        <v>0.6448786195</v>
      </c>
      <c r="R298" s="142">
        <f t="shared" si="12"/>
        <v>0.7059330609</v>
      </c>
      <c r="S298" s="143">
        <f t="shared" si="13"/>
        <v>190.8840714</v>
      </c>
      <c r="T298" s="143">
        <f t="shared" si="14"/>
        <v>208.956186</v>
      </c>
      <c r="U298" s="137">
        <f t="shared" si="15"/>
        <v>184</v>
      </c>
      <c r="V298" s="138"/>
      <c r="W298" s="138"/>
      <c r="X298" s="138"/>
      <c r="Y298" s="138"/>
    </row>
    <row r="299" ht="12.75" customHeight="1">
      <c r="A299" s="29"/>
      <c r="B299" s="29"/>
      <c r="C299" s="30" t="s">
        <v>316</v>
      </c>
      <c r="D299" s="31">
        <v>387.0</v>
      </c>
      <c r="E299" s="32">
        <v>295.0</v>
      </c>
      <c r="F299" s="5">
        <v>123.0</v>
      </c>
      <c r="G299" s="6">
        <v>359.0</v>
      </c>
      <c r="H299" s="141">
        <f t="shared" si="2"/>
        <v>0.744813278</v>
      </c>
      <c r="I299" s="128">
        <f t="shared" si="3"/>
        <v>0.4325513196</v>
      </c>
      <c r="J299" s="40">
        <f t="shared" si="4"/>
        <v>0.5261458326</v>
      </c>
      <c r="K299" s="130">
        <f t="shared" si="5"/>
        <v>0.2592523308</v>
      </c>
      <c r="L299" s="131">
        <f t="shared" si="6"/>
        <v>0.9665819192</v>
      </c>
      <c r="M299" s="131">
        <f t="shared" si="7"/>
        <v>0.2563579401</v>
      </c>
      <c r="N299" s="132">
        <f t="shared" si="8"/>
        <v>0.6090350824</v>
      </c>
      <c r="O299" s="133">
        <f t="shared" si="9"/>
        <v>0.6090350824</v>
      </c>
      <c r="P299" s="134">
        <f t="shared" si="10"/>
        <v>1.414937759</v>
      </c>
      <c r="Q299" s="142">
        <f t="shared" si="11"/>
        <v>0.6090350824</v>
      </c>
      <c r="R299" s="142">
        <f t="shared" si="12"/>
        <v>0.6652593868</v>
      </c>
      <c r="S299" s="143">
        <f t="shared" si="13"/>
        <v>708.9168359</v>
      </c>
      <c r="T299" s="143">
        <f t="shared" si="14"/>
        <v>774.3619262</v>
      </c>
      <c r="U299" s="137">
        <f t="shared" si="15"/>
        <v>654</v>
      </c>
      <c r="V299" s="138"/>
      <c r="W299" s="138"/>
      <c r="X299" s="138"/>
      <c r="Y299" s="138"/>
    </row>
    <row r="300" ht="12.75" customHeight="1">
      <c r="A300" s="27"/>
      <c r="B300" s="27"/>
      <c r="C300" s="30" t="s">
        <v>317</v>
      </c>
      <c r="D300" s="31">
        <v>263.0</v>
      </c>
      <c r="E300" s="32">
        <v>235.0</v>
      </c>
      <c r="F300" s="5">
        <v>120.0</v>
      </c>
      <c r="G300" s="6">
        <v>258.0</v>
      </c>
      <c r="H300" s="141">
        <f t="shared" si="2"/>
        <v>0.6825396825</v>
      </c>
      <c r="I300" s="128">
        <f t="shared" si="3"/>
        <v>0.4718875502</v>
      </c>
      <c r="J300" s="40">
        <f t="shared" si="4"/>
        <v>0.6049105945</v>
      </c>
      <c r="K300" s="130">
        <f t="shared" si="5"/>
        <v>0.1804875689</v>
      </c>
      <c r="L300" s="131">
        <f t="shared" si="6"/>
        <v>0.9837562866</v>
      </c>
      <c r="M300" s="131">
        <f t="shared" si="7"/>
        <v>0.1795092437</v>
      </c>
      <c r="N300" s="132">
        <f t="shared" si="8"/>
        <v>0.5867445263</v>
      </c>
      <c r="O300" s="133">
        <f t="shared" si="9"/>
        <v>0.5867445263</v>
      </c>
      <c r="P300" s="134">
        <f t="shared" si="10"/>
        <v>1.317460317</v>
      </c>
      <c r="Q300" s="142">
        <f t="shared" si="11"/>
        <v>0.5867445263</v>
      </c>
      <c r="R300" s="142">
        <f t="shared" si="12"/>
        <v>0.6280807923</v>
      </c>
      <c r="S300" s="143">
        <f t="shared" si="13"/>
        <v>513.988205</v>
      </c>
      <c r="T300" s="143">
        <f t="shared" si="14"/>
        <v>550.1987741</v>
      </c>
      <c r="U300" s="137">
        <f t="shared" si="15"/>
        <v>493</v>
      </c>
      <c r="V300" s="138"/>
      <c r="W300" s="138"/>
      <c r="X300" s="138"/>
      <c r="Y300" s="138"/>
    </row>
    <row r="301" ht="12.75" customHeight="1">
      <c r="A301" s="27"/>
      <c r="B301" s="27"/>
      <c r="C301" s="30" t="s">
        <v>318</v>
      </c>
      <c r="D301" s="31">
        <v>24.0</v>
      </c>
      <c r="E301" s="32">
        <v>21.0</v>
      </c>
      <c r="F301" s="5">
        <v>14.0</v>
      </c>
      <c r="G301" s="6">
        <v>56.0</v>
      </c>
      <c r="H301" s="141">
        <f t="shared" si="2"/>
        <v>0.8</v>
      </c>
      <c r="I301" s="128">
        <f t="shared" si="3"/>
        <v>0.4666666667</v>
      </c>
      <c r="J301" s="40">
        <f t="shared" si="4"/>
        <v>0.5280744484</v>
      </c>
      <c r="K301" s="130">
        <f t="shared" si="5"/>
        <v>0.257323715</v>
      </c>
      <c r="L301" s="131">
        <f t="shared" si="6"/>
        <v>0.9670745373</v>
      </c>
      <c r="M301" s="131">
        <f t="shared" si="7"/>
        <v>0.2544932993</v>
      </c>
      <c r="N301" s="132">
        <f t="shared" si="8"/>
        <v>0.6548960901</v>
      </c>
      <c r="O301" s="133">
        <f t="shared" si="9"/>
        <v>0.6548960901</v>
      </c>
      <c r="P301" s="134">
        <f t="shared" si="10"/>
        <v>0.6428571429</v>
      </c>
      <c r="Q301" s="142">
        <f t="shared" si="11"/>
        <v>0.6548960901</v>
      </c>
      <c r="R301" s="142">
        <f t="shared" si="12"/>
        <v>0.7432202092</v>
      </c>
      <c r="S301" s="143">
        <f t="shared" si="13"/>
        <v>75.31305037</v>
      </c>
      <c r="T301" s="143">
        <f t="shared" si="14"/>
        <v>85.47032406</v>
      </c>
      <c r="U301" s="137">
        <f t="shared" si="15"/>
        <v>77</v>
      </c>
      <c r="V301" s="138"/>
      <c r="W301" s="138"/>
      <c r="X301" s="138"/>
      <c r="Y301" s="138"/>
    </row>
    <row r="302" ht="12.75" customHeight="1">
      <c r="A302" s="27"/>
      <c r="B302" s="27"/>
      <c r="C302" s="30" t="s">
        <v>319</v>
      </c>
      <c r="D302" s="31">
        <v>287.0</v>
      </c>
      <c r="E302" s="32">
        <v>215.0</v>
      </c>
      <c r="F302" s="5">
        <v>138.0</v>
      </c>
      <c r="G302" s="6">
        <v>318.0</v>
      </c>
      <c r="H302" s="141">
        <f t="shared" si="2"/>
        <v>0.6973684211</v>
      </c>
      <c r="I302" s="128">
        <f t="shared" si="3"/>
        <v>0.4282868526</v>
      </c>
      <c r="J302" s="40">
        <f t="shared" si="4"/>
        <v>0.5507569513</v>
      </c>
      <c r="K302" s="130">
        <f t="shared" si="5"/>
        <v>0.2346412121</v>
      </c>
      <c r="L302" s="131">
        <f t="shared" si="6"/>
        <v>0.97259782</v>
      </c>
      <c r="M302" s="131">
        <f t="shared" si="7"/>
        <v>0.2324940441</v>
      </c>
      <c r="N302" s="132">
        <f t="shared" si="8"/>
        <v>0.5786848636</v>
      </c>
      <c r="O302" s="133">
        <f t="shared" si="9"/>
        <v>0.5786848636</v>
      </c>
      <c r="P302" s="134">
        <f t="shared" si="10"/>
        <v>1.100877193</v>
      </c>
      <c r="Q302" s="142">
        <f t="shared" si="11"/>
        <v>0.5786848636</v>
      </c>
      <c r="R302" s="142">
        <f t="shared" si="12"/>
        <v>0.6351772459</v>
      </c>
      <c r="S302" s="143">
        <f t="shared" si="13"/>
        <v>554.3800994</v>
      </c>
      <c r="T302" s="143">
        <f t="shared" si="14"/>
        <v>608.4998015</v>
      </c>
      <c r="U302" s="137">
        <f t="shared" si="15"/>
        <v>533</v>
      </c>
      <c r="V302" s="138"/>
      <c r="W302" s="138"/>
      <c r="X302" s="138"/>
      <c r="Y302" s="138"/>
    </row>
    <row r="303" ht="12.75" customHeight="1">
      <c r="A303" s="27"/>
      <c r="B303" s="27"/>
      <c r="C303" s="30" t="s">
        <v>320</v>
      </c>
      <c r="D303" s="31">
        <v>23.0</v>
      </c>
      <c r="E303" s="32">
        <v>53.0</v>
      </c>
      <c r="F303" s="5">
        <v>25.0</v>
      </c>
      <c r="G303" s="6">
        <v>50.0</v>
      </c>
      <c r="H303" s="141">
        <f t="shared" si="2"/>
        <v>0.6666666667</v>
      </c>
      <c r="I303" s="128">
        <f t="shared" si="3"/>
        <v>0.6973684211</v>
      </c>
      <c r="J303" s="40">
        <f t="shared" si="4"/>
        <v>0.8079024022</v>
      </c>
      <c r="K303" s="130">
        <f t="shared" si="5"/>
        <v>-0.02250423879</v>
      </c>
      <c r="L303" s="131">
        <f t="shared" si="6"/>
        <v>0.9997467903</v>
      </c>
      <c r="M303" s="131">
        <f t="shared" si="7"/>
        <v>-0.02250233933</v>
      </c>
      <c r="N303" s="132">
        <f t="shared" si="8"/>
        <v>0.6821902811</v>
      </c>
      <c r="O303" s="133">
        <f t="shared" si="9"/>
        <v>0.6821902811</v>
      </c>
      <c r="P303" s="134">
        <f t="shared" si="10"/>
        <v>1.013333333</v>
      </c>
      <c r="Q303" s="142">
        <f t="shared" si="11"/>
        <v>0.6821902811</v>
      </c>
      <c r="R303" s="142">
        <f t="shared" si="12"/>
        <v>0.6744798766</v>
      </c>
      <c r="S303" s="143">
        <f t="shared" si="13"/>
        <v>103.0107324</v>
      </c>
      <c r="T303" s="143">
        <f t="shared" si="14"/>
        <v>101.8464614</v>
      </c>
      <c r="U303" s="137">
        <f t="shared" si="15"/>
        <v>103</v>
      </c>
      <c r="V303" s="138"/>
      <c r="W303" s="138"/>
      <c r="X303" s="138"/>
      <c r="Y303" s="138"/>
    </row>
    <row r="304" ht="12.75" customHeight="1">
      <c r="A304" s="27"/>
      <c r="B304" s="27"/>
      <c r="C304" s="30" t="s">
        <v>321</v>
      </c>
      <c r="D304" s="31">
        <v>161.0</v>
      </c>
      <c r="E304" s="32">
        <v>172.0</v>
      </c>
      <c r="F304" s="5">
        <v>62.0</v>
      </c>
      <c r="G304" s="6">
        <v>201.0</v>
      </c>
      <c r="H304" s="141">
        <f t="shared" si="2"/>
        <v>0.7642585551</v>
      </c>
      <c r="I304" s="128">
        <f t="shared" si="3"/>
        <v>0.5165165165</v>
      </c>
      <c r="J304" s="40">
        <f t="shared" si="4"/>
        <v>0.5943265268</v>
      </c>
      <c r="K304" s="130">
        <f t="shared" si="5"/>
        <v>0.1910716366</v>
      </c>
      <c r="L304" s="131">
        <f t="shared" si="6"/>
        <v>0.9818012832</v>
      </c>
      <c r="M304" s="131">
        <f t="shared" si="7"/>
        <v>0.189911138</v>
      </c>
      <c r="N304" s="132">
        <f t="shared" si="8"/>
        <v>0.6522577907</v>
      </c>
      <c r="O304" s="133">
        <f t="shared" si="9"/>
        <v>0.6522577907</v>
      </c>
      <c r="P304" s="134">
        <f t="shared" si="10"/>
        <v>1.266159696</v>
      </c>
      <c r="Q304" s="142">
        <f t="shared" si="11"/>
        <v>0.6522577907</v>
      </c>
      <c r="R304" s="142">
        <f t="shared" si="12"/>
        <v>0.7016809468</v>
      </c>
      <c r="S304" s="143">
        <f t="shared" si="13"/>
        <v>388.7456432</v>
      </c>
      <c r="T304" s="143">
        <f t="shared" si="14"/>
        <v>418.2018443</v>
      </c>
      <c r="U304" s="137">
        <f t="shared" si="15"/>
        <v>373</v>
      </c>
      <c r="V304" s="138"/>
      <c r="W304" s="138"/>
      <c r="X304" s="138"/>
      <c r="Y304" s="138"/>
    </row>
    <row r="305" ht="12.75" customHeight="1">
      <c r="A305" s="27"/>
      <c r="B305" s="27"/>
      <c r="C305" s="30" t="s">
        <v>322</v>
      </c>
      <c r="D305" s="31">
        <v>66.0</v>
      </c>
      <c r="E305" s="32">
        <v>76.0</v>
      </c>
      <c r="F305" s="5">
        <v>52.0</v>
      </c>
      <c r="G305" s="6">
        <v>119.0</v>
      </c>
      <c r="H305" s="141">
        <f t="shared" si="2"/>
        <v>0.6959064327</v>
      </c>
      <c r="I305" s="128">
        <f t="shared" si="3"/>
        <v>0.5352112676</v>
      </c>
      <c r="J305" s="40">
        <f t="shared" si="4"/>
        <v>0.655604102</v>
      </c>
      <c r="K305" s="130">
        <f t="shared" si="5"/>
        <v>0.1297940614</v>
      </c>
      <c r="L305" s="131">
        <f t="shared" si="6"/>
        <v>0.9915885694</v>
      </c>
      <c r="M305" s="131">
        <f t="shared" si="7"/>
        <v>0.129429939</v>
      </c>
      <c r="N305" s="132">
        <f t="shared" si="8"/>
        <v>0.6207805023</v>
      </c>
      <c r="O305" s="133">
        <f t="shared" si="9"/>
        <v>0.6207805023</v>
      </c>
      <c r="P305" s="134">
        <f t="shared" si="10"/>
        <v>0.8304093567</v>
      </c>
      <c r="Q305" s="142">
        <f t="shared" si="11"/>
        <v>0.6207805023</v>
      </c>
      <c r="R305" s="142">
        <f t="shared" si="12"/>
        <v>0.6618237423</v>
      </c>
      <c r="S305" s="143">
        <f t="shared" si="13"/>
        <v>194.3042972</v>
      </c>
      <c r="T305" s="143">
        <f t="shared" si="14"/>
        <v>207.1508313</v>
      </c>
      <c r="U305" s="137">
        <f t="shared" si="15"/>
        <v>195</v>
      </c>
      <c r="V305" s="138"/>
      <c r="W305" s="138"/>
      <c r="X305" s="138"/>
      <c r="Y305" s="138"/>
    </row>
    <row r="306" ht="12.75" customHeight="1">
      <c r="A306" s="27"/>
      <c r="B306" s="27"/>
      <c r="C306" s="30" t="s">
        <v>323</v>
      </c>
      <c r="D306" s="31">
        <v>234.0</v>
      </c>
      <c r="E306" s="32">
        <v>175.0</v>
      </c>
      <c r="F306" s="5">
        <v>152.0</v>
      </c>
      <c r="G306" s="6">
        <v>266.0</v>
      </c>
      <c r="H306" s="141">
        <f t="shared" si="2"/>
        <v>0.6363636364</v>
      </c>
      <c r="I306" s="128">
        <f t="shared" si="3"/>
        <v>0.4278728606</v>
      </c>
      <c r="J306" s="40">
        <f t="shared" si="4"/>
        <v>0.5919418066</v>
      </c>
      <c r="K306" s="130">
        <f t="shared" si="5"/>
        <v>0.1934563568</v>
      </c>
      <c r="L306" s="131">
        <f t="shared" si="6"/>
        <v>0.981345607</v>
      </c>
      <c r="M306" s="131">
        <f t="shared" si="7"/>
        <v>0.1922519172</v>
      </c>
      <c r="N306" s="132">
        <f t="shared" si="8"/>
        <v>0.5422332812</v>
      </c>
      <c r="O306" s="133">
        <f t="shared" si="9"/>
        <v>0.5422332812</v>
      </c>
      <c r="P306" s="134">
        <f t="shared" si="10"/>
        <v>0.9784688995</v>
      </c>
      <c r="Q306" s="142">
        <f t="shared" si="11"/>
        <v>0.5422332812</v>
      </c>
      <c r="R306" s="142">
        <f t="shared" si="12"/>
        <v>0.5898106554</v>
      </c>
      <c r="S306" s="143">
        <f t="shared" si="13"/>
        <v>448.4269236</v>
      </c>
      <c r="T306" s="143">
        <f t="shared" si="14"/>
        <v>487.773412</v>
      </c>
      <c r="U306" s="137">
        <f t="shared" si="15"/>
        <v>441</v>
      </c>
      <c r="V306" s="138"/>
      <c r="W306" s="138"/>
      <c r="X306" s="138"/>
      <c r="Y306" s="138"/>
    </row>
    <row r="307" ht="12.75" customHeight="1">
      <c r="A307" s="27"/>
      <c r="B307" s="27"/>
      <c r="C307" s="30" t="s">
        <v>324</v>
      </c>
      <c r="D307" s="31">
        <v>121.0</v>
      </c>
      <c r="E307" s="32">
        <v>115.0</v>
      </c>
      <c r="F307" s="5">
        <v>55.0</v>
      </c>
      <c r="G307" s="6">
        <v>190.0</v>
      </c>
      <c r="H307" s="141">
        <f t="shared" si="2"/>
        <v>0.7755102041</v>
      </c>
      <c r="I307" s="128">
        <f t="shared" si="3"/>
        <v>0.4872881356</v>
      </c>
      <c r="J307" s="40">
        <f t="shared" si="4"/>
        <v>0.5610012563</v>
      </c>
      <c r="K307" s="130">
        <f t="shared" si="5"/>
        <v>0.2243969071</v>
      </c>
      <c r="L307" s="131">
        <f t="shared" si="6"/>
        <v>0.9749284836</v>
      </c>
      <c r="M307" s="131">
        <f t="shared" si="7"/>
        <v>0.2225184302</v>
      </c>
      <c r="N307" s="132">
        <f t="shared" si="8"/>
        <v>0.6476363963</v>
      </c>
      <c r="O307" s="133">
        <f t="shared" si="9"/>
        <v>0.6476363963</v>
      </c>
      <c r="P307" s="134">
        <f t="shared" si="10"/>
        <v>0.9632653061</v>
      </c>
      <c r="Q307" s="142">
        <f t="shared" si="11"/>
        <v>0.6476363963</v>
      </c>
      <c r="R307" s="142">
        <f t="shared" si="12"/>
        <v>0.7127696248</v>
      </c>
      <c r="S307" s="143">
        <f t="shared" si="13"/>
        <v>311.5131066</v>
      </c>
      <c r="T307" s="143">
        <f t="shared" si="14"/>
        <v>342.8421895</v>
      </c>
      <c r="U307" s="137">
        <f t="shared" si="15"/>
        <v>305</v>
      </c>
      <c r="V307" s="138"/>
      <c r="W307" s="138"/>
      <c r="X307" s="138"/>
      <c r="Y307" s="138"/>
    </row>
    <row r="308" ht="12.75" customHeight="1">
      <c r="A308" s="27"/>
      <c r="B308" s="27"/>
      <c r="C308" s="30" t="s">
        <v>325</v>
      </c>
      <c r="D308" s="31">
        <v>57.0</v>
      </c>
      <c r="E308" s="32">
        <v>48.0</v>
      </c>
      <c r="F308" s="5">
        <v>20.0</v>
      </c>
      <c r="G308" s="6">
        <v>84.0</v>
      </c>
      <c r="H308" s="141">
        <f t="shared" si="2"/>
        <v>0.8076923077</v>
      </c>
      <c r="I308" s="128">
        <f t="shared" si="3"/>
        <v>0.4571428571</v>
      </c>
      <c r="J308" s="40">
        <f t="shared" si="4"/>
        <v>0.515033933</v>
      </c>
      <c r="K308" s="130">
        <f t="shared" si="5"/>
        <v>0.2703642304</v>
      </c>
      <c r="L308" s="131">
        <f t="shared" si="6"/>
        <v>0.9636736807</v>
      </c>
      <c r="M308" s="131">
        <f t="shared" si="7"/>
        <v>0.2670824537</v>
      </c>
      <c r="N308" s="132">
        <f t="shared" si="8"/>
        <v>0.6562569831</v>
      </c>
      <c r="O308" s="133">
        <f t="shared" si="9"/>
        <v>0.6562569831</v>
      </c>
      <c r="P308" s="134">
        <f t="shared" si="10"/>
        <v>1.009615385</v>
      </c>
      <c r="Q308" s="142">
        <f t="shared" si="11"/>
        <v>0.6562569831</v>
      </c>
      <c r="R308" s="142">
        <f t="shared" si="12"/>
        <v>0.7316123599</v>
      </c>
      <c r="S308" s="143">
        <f t="shared" si="13"/>
        <v>137.1577095</v>
      </c>
      <c r="T308" s="143">
        <f t="shared" si="14"/>
        <v>152.9069832</v>
      </c>
      <c r="U308" s="137">
        <f t="shared" si="15"/>
        <v>132</v>
      </c>
      <c r="V308" s="138"/>
      <c r="W308" s="138"/>
      <c r="X308" s="138"/>
      <c r="Y308" s="138"/>
    </row>
    <row r="309" ht="12.75" customHeight="1">
      <c r="A309" s="27"/>
      <c r="B309" s="27"/>
      <c r="C309" s="30" t="s">
        <v>326</v>
      </c>
      <c r="D309" s="31">
        <v>29.0</v>
      </c>
      <c r="E309" s="32">
        <v>48.0</v>
      </c>
      <c r="F309" s="5">
        <v>12.0</v>
      </c>
      <c r="G309" s="6">
        <v>47.0</v>
      </c>
      <c r="H309" s="141">
        <f t="shared" si="2"/>
        <v>0.7966101695</v>
      </c>
      <c r="I309" s="128">
        <f t="shared" si="3"/>
        <v>0.6233766234</v>
      </c>
      <c r="J309" s="40">
        <f t="shared" si="4"/>
        <v>0.6640014578</v>
      </c>
      <c r="K309" s="130">
        <f t="shared" si="5"/>
        <v>0.1213967056</v>
      </c>
      <c r="L309" s="131">
        <f t="shared" si="6"/>
        <v>0.9926404648</v>
      </c>
      <c r="M309" s="131">
        <f t="shared" si="7"/>
        <v>0.1210987515</v>
      </c>
      <c r="N309" s="132">
        <f t="shared" si="8"/>
        <v>0.7152573581</v>
      </c>
      <c r="O309" s="133">
        <f t="shared" si="9"/>
        <v>0.7152573581</v>
      </c>
      <c r="P309" s="134">
        <f t="shared" si="10"/>
        <v>1.305084746</v>
      </c>
      <c r="Q309" s="142">
        <f t="shared" si="11"/>
        <v>0.7152573581</v>
      </c>
      <c r="R309" s="142">
        <f t="shared" si="12"/>
        <v>0.7505501219</v>
      </c>
      <c r="S309" s="143">
        <f t="shared" si="13"/>
        <v>97.27500071</v>
      </c>
      <c r="T309" s="143">
        <f t="shared" si="14"/>
        <v>102.0748166</v>
      </c>
      <c r="U309" s="137">
        <f t="shared" si="15"/>
        <v>95</v>
      </c>
      <c r="V309" s="138"/>
      <c r="W309" s="138"/>
      <c r="X309" s="138"/>
      <c r="Y309" s="138"/>
    </row>
    <row r="310" ht="12.75" customHeight="1">
      <c r="A310" s="27"/>
      <c r="B310" s="27"/>
      <c r="C310" s="30" t="s">
        <v>327</v>
      </c>
      <c r="D310" s="31">
        <v>107.0</v>
      </c>
      <c r="E310" s="32">
        <v>86.0</v>
      </c>
      <c r="F310" s="5">
        <v>43.0</v>
      </c>
      <c r="G310" s="6">
        <v>119.0</v>
      </c>
      <c r="H310" s="141">
        <f t="shared" si="2"/>
        <v>0.7345679012</v>
      </c>
      <c r="I310" s="128">
        <f t="shared" si="3"/>
        <v>0.4455958549</v>
      </c>
      <c r="J310" s="40">
        <f t="shared" si="4"/>
        <v>0.5452652464</v>
      </c>
      <c r="K310" s="130">
        <f t="shared" si="5"/>
        <v>0.240132917</v>
      </c>
      <c r="L310" s="131">
        <f t="shared" si="6"/>
        <v>0.9713063715</v>
      </c>
      <c r="M310" s="131">
        <f t="shared" si="7"/>
        <v>0.2378317317</v>
      </c>
      <c r="N310" s="132">
        <f t="shared" si="8"/>
        <v>0.607513649</v>
      </c>
      <c r="O310" s="133">
        <f t="shared" si="9"/>
        <v>0.607513649</v>
      </c>
      <c r="P310" s="134">
        <f t="shared" si="10"/>
        <v>1.191358025</v>
      </c>
      <c r="Q310" s="142">
        <f t="shared" si="11"/>
        <v>0.607513649</v>
      </c>
      <c r="R310" s="142">
        <f t="shared" si="12"/>
        <v>0.6654933359</v>
      </c>
      <c r="S310" s="143">
        <f t="shared" si="13"/>
        <v>215.6673454</v>
      </c>
      <c r="T310" s="143">
        <f t="shared" si="14"/>
        <v>236.2501343</v>
      </c>
      <c r="U310" s="137">
        <f t="shared" si="15"/>
        <v>205</v>
      </c>
      <c r="V310" s="138"/>
      <c r="W310" s="138"/>
      <c r="X310" s="138"/>
      <c r="Y310" s="138"/>
    </row>
    <row r="311" ht="12.75" customHeight="1">
      <c r="A311" s="27"/>
      <c r="B311" s="27"/>
      <c r="C311" s="30" t="s">
        <v>328</v>
      </c>
      <c r="D311" s="31">
        <v>289.0</v>
      </c>
      <c r="E311" s="32">
        <v>208.0</v>
      </c>
      <c r="F311" s="5">
        <v>86.0</v>
      </c>
      <c r="G311" s="6">
        <v>250.0</v>
      </c>
      <c r="H311" s="141">
        <f t="shared" si="2"/>
        <v>0.744047619</v>
      </c>
      <c r="I311" s="128">
        <f t="shared" si="3"/>
        <v>0.4185110664</v>
      </c>
      <c r="J311" s="40">
        <f t="shared" si="4"/>
        <v>0.5123734114</v>
      </c>
      <c r="K311" s="130">
        <f t="shared" si="5"/>
        <v>0.273024752</v>
      </c>
      <c r="L311" s="131">
        <f t="shared" si="6"/>
        <v>0.9629596923</v>
      </c>
      <c r="M311" s="131">
        <f t="shared" si="7"/>
        <v>0.2696453801</v>
      </c>
      <c r="N311" s="132">
        <f t="shared" si="8"/>
        <v>0.6036382907</v>
      </c>
      <c r="O311" s="133">
        <f t="shared" si="9"/>
        <v>0.6036382907</v>
      </c>
      <c r="P311" s="134">
        <f t="shared" si="10"/>
        <v>1.479166667</v>
      </c>
      <c r="Q311" s="142">
        <f t="shared" si="11"/>
        <v>0.6036382907</v>
      </c>
      <c r="R311" s="142">
        <f t="shared" si="12"/>
        <v>0.6602739862</v>
      </c>
      <c r="S311" s="143">
        <f t="shared" si="13"/>
        <v>502.8306962</v>
      </c>
      <c r="T311" s="143">
        <f t="shared" si="14"/>
        <v>550.0082305</v>
      </c>
      <c r="U311" s="137">
        <f t="shared" si="15"/>
        <v>458</v>
      </c>
      <c r="V311" s="138"/>
      <c r="W311" s="138"/>
      <c r="X311" s="138"/>
      <c r="Y311" s="138"/>
    </row>
    <row r="312" ht="12.75" customHeight="1">
      <c r="A312" s="27"/>
      <c r="B312" s="27"/>
      <c r="C312" s="30" t="s">
        <v>329</v>
      </c>
      <c r="D312" s="31">
        <v>70.0</v>
      </c>
      <c r="E312" s="32">
        <v>97.0</v>
      </c>
      <c r="F312" s="5">
        <v>27.0</v>
      </c>
      <c r="G312" s="6">
        <v>134.0</v>
      </c>
      <c r="H312" s="141">
        <f t="shared" si="2"/>
        <v>0.8322981366</v>
      </c>
      <c r="I312" s="128">
        <f t="shared" si="3"/>
        <v>0.5808383234</v>
      </c>
      <c r="J312" s="40">
        <f t="shared" si="4"/>
        <v>0.6092969608</v>
      </c>
      <c r="K312" s="130">
        <f t="shared" si="5"/>
        <v>0.1761012026</v>
      </c>
      <c r="L312" s="131">
        <f t="shared" si="6"/>
        <v>0.9845342135</v>
      </c>
      <c r="M312" s="131">
        <f t="shared" si="7"/>
        <v>0.1751924153</v>
      </c>
      <c r="N312" s="132">
        <f t="shared" si="8"/>
        <v>0.7176675227</v>
      </c>
      <c r="O312" s="133">
        <f t="shared" si="9"/>
        <v>0.7176675227</v>
      </c>
      <c r="P312" s="134">
        <f t="shared" si="10"/>
        <v>1.037267081</v>
      </c>
      <c r="Q312" s="142">
        <f t="shared" si="11"/>
        <v>0.7176675227</v>
      </c>
      <c r="R312" s="142">
        <f t="shared" si="12"/>
        <v>0.7739343789</v>
      </c>
      <c r="S312" s="143">
        <f t="shared" si="13"/>
        <v>235.3949474</v>
      </c>
      <c r="T312" s="143">
        <f t="shared" si="14"/>
        <v>253.8504763</v>
      </c>
      <c r="U312" s="137">
        <f t="shared" si="15"/>
        <v>231</v>
      </c>
      <c r="V312" s="138"/>
      <c r="W312" s="138"/>
      <c r="X312" s="138"/>
      <c r="Y312" s="138"/>
    </row>
    <row r="313" ht="12.75" customHeight="1">
      <c r="A313" s="27"/>
      <c r="B313" s="27"/>
      <c r="C313" s="30" t="s">
        <v>330</v>
      </c>
      <c r="D313" s="31">
        <v>189.0</v>
      </c>
      <c r="E313" s="32">
        <v>136.0</v>
      </c>
      <c r="F313" s="5">
        <v>84.0</v>
      </c>
      <c r="G313" s="6">
        <v>253.0</v>
      </c>
      <c r="H313" s="141">
        <f t="shared" si="2"/>
        <v>0.7507418398</v>
      </c>
      <c r="I313" s="128">
        <f t="shared" si="3"/>
        <v>0.4184615385</v>
      </c>
      <c r="J313" s="40">
        <f t="shared" si="4"/>
        <v>0.5085048397</v>
      </c>
      <c r="K313" s="130">
        <f t="shared" si="5"/>
        <v>0.2768933237</v>
      </c>
      <c r="L313" s="131">
        <f t="shared" si="6"/>
        <v>0.9619093467</v>
      </c>
      <c r="M313" s="131">
        <f t="shared" si="7"/>
        <v>0.2733686316</v>
      </c>
      <c r="N313" s="132">
        <f t="shared" si="8"/>
        <v>0.6077513345</v>
      </c>
      <c r="O313" s="133">
        <f t="shared" si="9"/>
        <v>0.6077513345</v>
      </c>
      <c r="P313" s="134">
        <f t="shared" si="10"/>
        <v>0.9643916914</v>
      </c>
      <c r="Q313" s="142">
        <f t="shared" si="11"/>
        <v>0.6077513345</v>
      </c>
      <c r="R313" s="142">
        <f t="shared" si="12"/>
        <v>0.6805425736</v>
      </c>
      <c r="S313" s="143">
        <f t="shared" si="13"/>
        <v>402.3313834</v>
      </c>
      <c r="T313" s="143">
        <f t="shared" si="14"/>
        <v>450.5191837</v>
      </c>
      <c r="U313" s="137">
        <f t="shared" si="15"/>
        <v>389</v>
      </c>
      <c r="V313" s="138"/>
      <c r="W313" s="138"/>
      <c r="X313" s="138"/>
      <c r="Y313" s="138"/>
    </row>
    <row r="314" ht="12.75" customHeight="1">
      <c r="A314" s="27"/>
      <c r="B314" s="27"/>
      <c r="C314" s="30" t="s">
        <v>331</v>
      </c>
      <c r="D314" s="31">
        <v>170.0</v>
      </c>
      <c r="E314" s="32">
        <v>133.0</v>
      </c>
      <c r="F314" s="5">
        <v>64.0</v>
      </c>
      <c r="G314" s="6">
        <v>148.0</v>
      </c>
      <c r="H314" s="141">
        <f t="shared" si="2"/>
        <v>0.6981132075</v>
      </c>
      <c r="I314" s="128">
        <f t="shared" si="3"/>
        <v>0.4389438944</v>
      </c>
      <c r="J314" s="40">
        <f t="shared" si="4"/>
        <v>0.5612967546</v>
      </c>
      <c r="K314" s="130">
        <f t="shared" si="5"/>
        <v>0.2241014088</v>
      </c>
      <c r="L314" s="131">
        <f t="shared" si="6"/>
        <v>0.9749941949</v>
      </c>
      <c r="M314" s="131">
        <f t="shared" si="7"/>
        <v>0.2222303307</v>
      </c>
      <c r="N314" s="132">
        <f t="shared" si="8"/>
        <v>0.5831096779</v>
      </c>
      <c r="O314" s="133">
        <f t="shared" si="9"/>
        <v>0.5831096779</v>
      </c>
      <c r="P314" s="134">
        <f t="shared" si="10"/>
        <v>1.429245283</v>
      </c>
      <c r="Q314" s="142">
        <f t="shared" si="11"/>
        <v>0.5831096779</v>
      </c>
      <c r="R314" s="142">
        <f t="shared" si="12"/>
        <v>0.6304509367</v>
      </c>
      <c r="S314" s="143">
        <f t="shared" si="13"/>
        <v>300.3014841</v>
      </c>
      <c r="T314" s="143">
        <f t="shared" si="14"/>
        <v>324.6822324</v>
      </c>
      <c r="U314" s="137">
        <f t="shared" si="15"/>
        <v>281</v>
      </c>
      <c r="V314" s="138"/>
      <c r="W314" s="138"/>
      <c r="X314" s="138"/>
      <c r="Y314" s="138"/>
    </row>
    <row r="315" ht="12.75" customHeight="1">
      <c r="A315" s="28"/>
      <c r="B315" s="28"/>
      <c r="C315" s="30" t="s">
        <v>332</v>
      </c>
      <c r="D315" s="31">
        <v>231.0</v>
      </c>
      <c r="E315" s="32">
        <v>179.0</v>
      </c>
      <c r="F315" s="5">
        <v>61.0</v>
      </c>
      <c r="G315" s="6">
        <v>288.0</v>
      </c>
      <c r="H315" s="141">
        <f t="shared" si="2"/>
        <v>0.8252148997</v>
      </c>
      <c r="I315" s="128">
        <f t="shared" si="3"/>
        <v>0.4365853659</v>
      </c>
      <c r="J315" s="40">
        <f t="shared" si="4"/>
        <v>0.4866217566</v>
      </c>
      <c r="K315" s="130">
        <f t="shared" si="5"/>
        <v>0.2987764068</v>
      </c>
      <c r="L315" s="131">
        <f t="shared" si="6"/>
        <v>0.9556973704</v>
      </c>
      <c r="M315" s="131">
        <f t="shared" si="7"/>
        <v>0.2943510425</v>
      </c>
      <c r="N315" s="132">
        <f t="shared" si="8"/>
        <v>0.6601463521</v>
      </c>
      <c r="O315" s="133">
        <f t="shared" si="9"/>
        <v>0.6601463521</v>
      </c>
      <c r="P315" s="134">
        <f t="shared" si="10"/>
        <v>1.1747851</v>
      </c>
      <c r="Q315" s="142">
        <f t="shared" si="11"/>
        <v>0.6601463521</v>
      </c>
      <c r="R315" s="142">
        <f t="shared" si="12"/>
        <v>0.7360474366</v>
      </c>
      <c r="S315" s="143">
        <f t="shared" si="13"/>
        <v>501.0510812</v>
      </c>
      <c r="T315" s="143">
        <f t="shared" si="14"/>
        <v>558.6600044</v>
      </c>
      <c r="U315" s="137">
        <f t="shared" si="15"/>
        <v>467</v>
      </c>
      <c r="V315" s="138"/>
      <c r="W315" s="138"/>
      <c r="X315" s="138"/>
      <c r="Y315" s="138"/>
    </row>
    <row r="316" ht="12.75" customHeight="1">
      <c r="A316" s="27"/>
      <c r="B316" s="27"/>
      <c r="C316" s="30" t="s">
        <v>333</v>
      </c>
      <c r="D316" s="31">
        <v>226.0</v>
      </c>
      <c r="E316" s="32">
        <v>125.0</v>
      </c>
      <c r="F316" s="5">
        <v>125.0</v>
      </c>
      <c r="G316" s="6">
        <v>225.0</v>
      </c>
      <c r="H316" s="141">
        <f t="shared" si="2"/>
        <v>0.6428571429</v>
      </c>
      <c r="I316" s="128">
        <f t="shared" si="3"/>
        <v>0.3561253561</v>
      </c>
      <c r="J316" s="40">
        <f t="shared" si="4"/>
        <v>0.5058882094</v>
      </c>
      <c r="K316" s="130">
        <f t="shared" si="5"/>
        <v>0.279509954</v>
      </c>
      <c r="L316" s="131">
        <f t="shared" si="6"/>
        <v>0.9611907499</v>
      </c>
      <c r="M316" s="131">
        <f t="shared" si="7"/>
        <v>0.275884654</v>
      </c>
      <c r="N316" s="132">
        <f t="shared" si="8"/>
        <v>0.5196588186</v>
      </c>
      <c r="O316" s="133">
        <f t="shared" si="9"/>
        <v>0.5196588186</v>
      </c>
      <c r="P316" s="134">
        <f t="shared" si="10"/>
        <v>1.002857143</v>
      </c>
      <c r="Q316" s="142">
        <f t="shared" si="11"/>
        <v>0.5196588186</v>
      </c>
      <c r="R316" s="142">
        <f t="shared" si="12"/>
        <v>0.5811701074</v>
      </c>
      <c r="S316" s="143">
        <f t="shared" si="13"/>
        <v>364.2808318</v>
      </c>
      <c r="T316" s="143">
        <f t="shared" si="14"/>
        <v>407.4002453</v>
      </c>
      <c r="U316" s="137">
        <f t="shared" si="15"/>
        <v>350</v>
      </c>
      <c r="V316" s="138"/>
      <c r="W316" s="138"/>
      <c r="X316" s="138"/>
      <c r="Y316" s="138"/>
    </row>
    <row r="317" ht="12.75" customHeight="1">
      <c r="A317" s="27"/>
      <c r="B317" s="27"/>
      <c r="C317" s="30" t="s">
        <v>334</v>
      </c>
      <c r="D317" s="31">
        <v>33.0</v>
      </c>
      <c r="E317" s="32">
        <v>28.0</v>
      </c>
      <c r="F317" s="5">
        <v>5.0</v>
      </c>
      <c r="G317" s="6">
        <v>39.0</v>
      </c>
      <c r="H317" s="141">
        <f t="shared" si="2"/>
        <v>0.8863636364</v>
      </c>
      <c r="I317" s="128">
        <f t="shared" si="3"/>
        <v>0.4590163934</v>
      </c>
      <c r="J317" s="40">
        <f t="shared" si="4"/>
        <v>0.4778369738</v>
      </c>
      <c r="K317" s="130">
        <f t="shared" si="5"/>
        <v>0.3075611896</v>
      </c>
      <c r="L317" s="131">
        <f t="shared" si="6"/>
        <v>0.9530747172</v>
      </c>
      <c r="M317" s="131">
        <f t="shared" si="7"/>
        <v>0.3027351705</v>
      </c>
      <c r="N317" s="132">
        <f t="shared" si="8"/>
        <v>0.7058103659</v>
      </c>
      <c r="O317" s="133">
        <f t="shared" si="9"/>
        <v>0.7058103659</v>
      </c>
      <c r="P317" s="134">
        <f t="shared" si="10"/>
        <v>1.386363636</v>
      </c>
      <c r="Q317" s="142">
        <f t="shared" si="11"/>
        <v>0.7058103659</v>
      </c>
      <c r="R317" s="142">
        <f t="shared" si="12"/>
        <v>0.781470784</v>
      </c>
      <c r="S317" s="143">
        <f t="shared" si="13"/>
        <v>74.11008842</v>
      </c>
      <c r="T317" s="143">
        <f t="shared" si="14"/>
        <v>82.05443232</v>
      </c>
      <c r="U317" s="137">
        <f t="shared" si="15"/>
        <v>67</v>
      </c>
      <c r="V317" s="138"/>
      <c r="W317" s="138"/>
      <c r="X317" s="138"/>
      <c r="Y317" s="138"/>
    </row>
    <row r="318" ht="12.75" customHeight="1">
      <c r="A318" s="27"/>
      <c r="B318" s="27"/>
      <c r="C318" s="30" t="s">
        <v>335</v>
      </c>
      <c r="D318" s="31">
        <v>47.0</v>
      </c>
      <c r="E318" s="32">
        <v>45.0</v>
      </c>
      <c r="F318" s="5">
        <v>17.0</v>
      </c>
      <c r="G318" s="6">
        <v>45.0</v>
      </c>
      <c r="H318" s="141">
        <f t="shared" si="2"/>
        <v>0.7258064516</v>
      </c>
      <c r="I318" s="128">
        <f t="shared" si="3"/>
        <v>0.4891304348</v>
      </c>
      <c r="J318" s="40">
        <f t="shared" si="4"/>
        <v>0.5930025619</v>
      </c>
      <c r="K318" s="130">
        <f t="shared" si="5"/>
        <v>0.1923956015</v>
      </c>
      <c r="L318" s="131">
        <f t="shared" si="6"/>
        <v>0.9815489871</v>
      </c>
      <c r="M318" s="131">
        <f t="shared" si="7"/>
        <v>0.1912108416</v>
      </c>
      <c r="N318" s="132">
        <f t="shared" si="8"/>
        <v>0.6188875453</v>
      </c>
      <c r="O318" s="133">
        <f t="shared" si="9"/>
        <v>0.6188875453</v>
      </c>
      <c r="P318" s="134">
        <f t="shared" si="10"/>
        <v>1.483870968</v>
      </c>
      <c r="Q318" s="142">
        <f t="shared" si="11"/>
        <v>0.6188875453</v>
      </c>
      <c r="R318" s="142">
        <f t="shared" si="12"/>
        <v>0.6619328193</v>
      </c>
      <c r="S318" s="143">
        <f t="shared" si="13"/>
        <v>95.30868197</v>
      </c>
      <c r="T318" s="143">
        <f t="shared" si="14"/>
        <v>101.9376542</v>
      </c>
      <c r="U318" s="137">
        <f t="shared" si="15"/>
        <v>90</v>
      </c>
      <c r="V318" s="138"/>
      <c r="W318" s="138"/>
      <c r="X318" s="138"/>
      <c r="Y318" s="138"/>
    </row>
    <row r="319" ht="12.75" customHeight="1">
      <c r="A319" s="27"/>
      <c r="B319" s="27"/>
      <c r="C319" s="30" t="s">
        <v>336</v>
      </c>
      <c r="D319" s="31">
        <v>457.0</v>
      </c>
      <c r="E319" s="32">
        <v>359.0</v>
      </c>
      <c r="F319" s="5">
        <v>121.0</v>
      </c>
      <c r="G319" s="6">
        <v>295.0</v>
      </c>
      <c r="H319" s="141">
        <f t="shared" si="2"/>
        <v>0.7091346154</v>
      </c>
      <c r="I319" s="128">
        <f t="shared" si="3"/>
        <v>0.4399509804</v>
      </c>
      <c r="J319" s="40">
        <f t="shared" si="4"/>
        <v>0.5552885449</v>
      </c>
      <c r="K319" s="130">
        <f t="shared" si="5"/>
        <v>0.2301096185</v>
      </c>
      <c r="L319" s="131">
        <f t="shared" si="6"/>
        <v>0.9736413986</v>
      </c>
      <c r="M319" s="131">
        <f t="shared" si="7"/>
        <v>0.228084254</v>
      </c>
      <c r="N319" s="132">
        <f t="shared" si="8"/>
        <v>0.5900969276</v>
      </c>
      <c r="O319" s="133">
        <f t="shared" si="9"/>
        <v>0.5900969276</v>
      </c>
      <c r="P319" s="134">
        <f t="shared" si="10"/>
        <v>1.961538462</v>
      </c>
      <c r="Q319" s="142">
        <f t="shared" si="11"/>
        <v>0.5900969276</v>
      </c>
      <c r="R319" s="142">
        <f t="shared" si="12"/>
        <v>0.6302914715</v>
      </c>
      <c r="S319" s="143">
        <f t="shared" si="13"/>
        <v>726.9994148</v>
      </c>
      <c r="T319" s="143">
        <f t="shared" si="14"/>
        <v>776.5190929</v>
      </c>
      <c r="U319" s="137">
        <f t="shared" si="15"/>
        <v>654</v>
      </c>
      <c r="V319" s="138"/>
      <c r="W319" s="138"/>
      <c r="X319" s="138"/>
      <c r="Y319" s="138"/>
    </row>
    <row r="320" ht="12.75" customHeight="1">
      <c r="A320" s="27"/>
      <c r="B320" s="27"/>
      <c r="C320" s="30" t="s">
        <v>337</v>
      </c>
      <c r="D320" s="31">
        <v>124.0</v>
      </c>
      <c r="E320" s="32">
        <v>80.0</v>
      </c>
      <c r="F320" s="5">
        <v>40.0</v>
      </c>
      <c r="G320" s="6">
        <v>110.0</v>
      </c>
      <c r="H320" s="141">
        <f t="shared" si="2"/>
        <v>0.7333333333</v>
      </c>
      <c r="I320" s="128">
        <f t="shared" si="3"/>
        <v>0.3921568627</v>
      </c>
      <c r="J320" s="40">
        <f t="shared" si="4"/>
        <v>0.4910668958</v>
      </c>
      <c r="K320" s="130">
        <f t="shared" si="5"/>
        <v>0.2943312676</v>
      </c>
      <c r="L320" s="131">
        <f t="shared" si="6"/>
        <v>0.9569963555</v>
      </c>
      <c r="M320" s="131">
        <f t="shared" si="7"/>
        <v>0.2900999405</v>
      </c>
      <c r="N320" s="132">
        <f t="shared" si="8"/>
        <v>0.5880326448</v>
      </c>
      <c r="O320" s="133">
        <f t="shared" si="9"/>
        <v>0.5880326448</v>
      </c>
      <c r="P320" s="134">
        <f t="shared" si="10"/>
        <v>1.36</v>
      </c>
      <c r="Q320" s="142">
        <f t="shared" si="11"/>
        <v>0.5880326448</v>
      </c>
      <c r="R320" s="142">
        <f t="shared" si="12"/>
        <v>0.6496007332</v>
      </c>
      <c r="S320" s="143">
        <f t="shared" si="13"/>
        <v>208.1635563</v>
      </c>
      <c r="T320" s="143">
        <f t="shared" si="14"/>
        <v>229.9586595</v>
      </c>
      <c r="U320" s="137">
        <f t="shared" si="15"/>
        <v>190</v>
      </c>
      <c r="V320" s="138"/>
      <c r="W320" s="138"/>
      <c r="X320" s="138"/>
      <c r="Y320" s="138"/>
    </row>
    <row r="321" ht="12.75" customHeight="1">
      <c r="A321" s="27"/>
      <c r="B321" s="27"/>
      <c r="C321" s="30" t="s">
        <v>338</v>
      </c>
      <c r="D321" s="31">
        <v>292.0</v>
      </c>
      <c r="E321" s="32">
        <v>329.0</v>
      </c>
      <c r="F321" s="5">
        <v>103.0</v>
      </c>
      <c r="G321" s="6">
        <v>338.0</v>
      </c>
      <c r="H321" s="141">
        <f t="shared" si="2"/>
        <v>0.7664399093</v>
      </c>
      <c r="I321" s="128">
        <f t="shared" si="3"/>
        <v>0.5297906602</v>
      </c>
      <c r="J321" s="40">
        <f t="shared" si="4"/>
        <v>0.6048196623</v>
      </c>
      <c r="K321" s="130">
        <f t="shared" si="5"/>
        <v>0.1805785011</v>
      </c>
      <c r="L321" s="131">
        <f t="shared" si="6"/>
        <v>0.9837399594</v>
      </c>
      <c r="M321" s="131">
        <f t="shared" si="7"/>
        <v>0.1795986981</v>
      </c>
      <c r="N321" s="132">
        <f t="shared" si="8"/>
        <v>0.6588278524</v>
      </c>
      <c r="O321" s="133">
        <f t="shared" si="9"/>
        <v>0.6588278524</v>
      </c>
      <c r="P321" s="134">
        <f t="shared" si="10"/>
        <v>1.408163265</v>
      </c>
      <c r="Q321" s="142">
        <f t="shared" si="11"/>
        <v>0.6588278524</v>
      </c>
      <c r="R321" s="142">
        <f t="shared" si="12"/>
        <v>0.703514215</v>
      </c>
      <c r="S321" s="143">
        <f t="shared" si="13"/>
        <v>699.6751793</v>
      </c>
      <c r="T321" s="143">
        <f t="shared" si="14"/>
        <v>747.1320963</v>
      </c>
      <c r="U321" s="137">
        <f t="shared" si="15"/>
        <v>667</v>
      </c>
      <c r="V321" s="138"/>
      <c r="W321" s="138"/>
      <c r="X321" s="138"/>
      <c r="Y321" s="138"/>
    </row>
    <row r="322" ht="12.75" customHeight="1">
      <c r="A322" s="27"/>
      <c r="B322" s="27"/>
      <c r="C322" s="30" t="s">
        <v>339</v>
      </c>
      <c r="D322" s="31">
        <v>208.0</v>
      </c>
      <c r="E322" s="32">
        <v>145.0</v>
      </c>
      <c r="F322" s="5">
        <v>103.0</v>
      </c>
      <c r="G322" s="6">
        <v>316.0</v>
      </c>
      <c r="H322" s="141">
        <f t="shared" si="2"/>
        <v>0.754176611</v>
      </c>
      <c r="I322" s="128">
        <f t="shared" si="3"/>
        <v>0.4107648725</v>
      </c>
      <c r="J322" s="40">
        <f t="shared" si="4"/>
        <v>0.498729088</v>
      </c>
      <c r="K322" s="130">
        <f t="shared" si="5"/>
        <v>0.2866690754</v>
      </c>
      <c r="L322" s="131">
        <f t="shared" si="6"/>
        <v>0.9591910432</v>
      </c>
      <c r="M322" s="131">
        <f t="shared" si="7"/>
        <v>0.2827588066</v>
      </c>
      <c r="N322" s="132">
        <f t="shared" si="8"/>
        <v>0.6072520651</v>
      </c>
      <c r="O322" s="133">
        <f t="shared" si="9"/>
        <v>0.6072520651</v>
      </c>
      <c r="P322" s="134">
        <f t="shared" si="10"/>
        <v>0.8424821002</v>
      </c>
      <c r="Q322" s="142">
        <f t="shared" si="11"/>
        <v>0.6072520651</v>
      </c>
      <c r="R322" s="142">
        <f t="shared" si="12"/>
        <v>0.6869947914</v>
      </c>
      <c r="S322" s="143">
        <f t="shared" si="13"/>
        <v>468.7985942</v>
      </c>
      <c r="T322" s="143">
        <f t="shared" si="14"/>
        <v>530.359979</v>
      </c>
      <c r="U322" s="137">
        <f t="shared" si="15"/>
        <v>461</v>
      </c>
      <c r="V322" s="138"/>
      <c r="W322" s="138"/>
      <c r="X322" s="138"/>
      <c r="Y322" s="138"/>
    </row>
    <row r="323" ht="12.75" customHeight="1">
      <c r="A323" s="27"/>
      <c r="B323" s="27"/>
      <c r="C323" s="30" t="s">
        <v>340</v>
      </c>
      <c r="D323" s="31">
        <v>90.0</v>
      </c>
      <c r="E323" s="32">
        <v>76.0</v>
      </c>
      <c r="F323" s="5">
        <v>44.0</v>
      </c>
      <c r="G323" s="6">
        <v>101.0</v>
      </c>
      <c r="H323" s="141">
        <f t="shared" si="2"/>
        <v>0.6965517241</v>
      </c>
      <c r="I323" s="128">
        <f t="shared" si="3"/>
        <v>0.4578313253</v>
      </c>
      <c r="J323" s="40">
        <f t="shared" si="4"/>
        <v>0.5814777715</v>
      </c>
      <c r="K323" s="130">
        <f t="shared" si="5"/>
        <v>0.2039203919</v>
      </c>
      <c r="L323" s="131">
        <f t="shared" si="6"/>
        <v>0.9792801867</v>
      </c>
      <c r="M323" s="131">
        <f t="shared" si="7"/>
        <v>0.2025100393</v>
      </c>
      <c r="N323" s="132">
        <f t="shared" si="8"/>
        <v>0.5894038627</v>
      </c>
      <c r="O323" s="133">
        <f t="shared" si="9"/>
        <v>0.5894038627</v>
      </c>
      <c r="P323" s="134">
        <f t="shared" si="10"/>
        <v>1.144827586</v>
      </c>
      <c r="Q323" s="142">
        <f t="shared" si="11"/>
        <v>0.5894038627</v>
      </c>
      <c r="R323" s="142">
        <f t="shared" si="12"/>
        <v>0.6393602611</v>
      </c>
      <c r="S323" s="143">
        <f t="shared" si="13"/>
        <v>183.3046013</v>
      </c>
      <c r="T323" s="143">
        <f t="shared" si="14"/>
        <v>198.8410412</v>
      </c>
      <c r="U323" s="137">
        <f t="shared" si="15"/>
        <v>177</v>
      </c>
      <c r="V323" s="138"/>
      <c r="W323" s="138"/>
      <c r="X323" s="138"/>
      <c r="Y323" s="138"/>
    </row>
    <row r="324" ht="12.75" customHeight="1">
      <c r="A324" s="27"/>
      <c r="B324" s="27"/>
      <c r="C324" s="30" t="s">
        <v>341</v>
      </c>
      <c r="D324" s="31">
        <v>53.0</v>
      </c>
      <c r="E324" s="32">
        <v>58.0</v>
      </c>
      <c r="F324" s="5">
        <v>28.0</v>
      </c>
      <c r="G324" s="6">
        <v>73.0</v>
      </c>
      <c r="H324" s="141">
        <f t="shared" si="2"/>
        <v>0.7227722772</v>
      </c>
      <c r="I324" s="128">
        <f t="shared" si="3"/>
        <v>0.5225225225</v>
      </c>
      <c r="J324" s="40">
        <f t="shared" si="4"/>
        <v>0.6259579961</v>
      </c>
      <c r="K324" s="130">
        <f t="shared" si="5"/>
        <v>0.1594401673</v>
      </c>
      <c r="L324" s="131">
        <f t="shared" si="6"/>
        <v>0.9873163202</v>
      </c>
      <c r="M324" s="131">
        <f t="shared" si="7"/>
        <v>0.1587654995</v>
      </c>
      <c r="N324" s="132">
        <f t="shared" si="8"/>
        <v>0.6306463158</v>
      </c>
      <c r="O324" s="133">
        <f t="shared" si="9"/>
        <v>0.6306463158</v>
      </c>
      <c r="P324" s="134">
        <f t="shared" si="10"/>
        <v>1.099009901</v>
      </c>
      <c r="Q324" s="142">
        <f t="shared" si="11"/>
        <v>0.6306463158</v>
      </c>
      <c r="R324" s="142">
        <f t="shared" si="12"/>
        <v>0.6745365144</v>
      </c>
      <c r="S324" s="143">
        <f t="shared" si="13"/>
        <v>133.697019</v>
      </c>
      <c r="T324" s="143">
        <f t="shared" si="14"/>
        <v>143.0017411</v>
      </c>
      <c r="U324" s="137">
        <f t="shared" si="15"/>
        <v>131</v>
      </c>
      <c r="V324" s="138"/>
      <c r="W324" s="138"/>
      <c r="X324" s="138"/>
      <c r="Y324" s="138"/>
    </row>
    <row r="325" ht="12.75" customHeight="1">
      <c r="A325" s="27"/>
      <c r="B325" s="27"/>
      <c r="C325" s="30" t="s">
        <v>342</v>
      </c>
      <c r="D325" s="31">
        <v>231.0</v>
      </c>
      <c r="E325" s="32">
        <v>147.0</v>
      </c>
      <c r="F325" s="5">
        <v>131.0</v>
      </c>
      <c r="G325" s="6">
        <v>260.0</v>
      </c>
      <c r="H325" s="141">
        <f t="shared" si="2"/>
        <v>0.6649616368</v>
      </c>
      <c r="I325" s="128">
        <f t="shared" si="3"/>
        <v>0.3888888889</v>
      </c>
      <c r="J325" s="40">
        <f t="shared" si="4"/>
        <v>0.5291897044</v>
      </c>
      <c r="K325" s="130">
        <f t="shared" si="5"/>
        <v>0.256208459</v>
      </c>
      <c r="L325" s="131">
        <f t="shared" si="6"/>
        <v>0.967357761</v>
      </c>
      <c r="M325" s="131">
        <f t="shared" si="7"/>
        <v>0.2534146056</v>
      </c>
      <c r="N325" s="132">
        <f t="shared" si="8"/>
        <v>0.5447056757</v>
      </c>
      <c r="O325" s="133">
        <f t="shared" si="9"/>
        <v>0.5447056757</v>
      </c>
      <c r="P325" s="134">
        <f t="shared" si="10"/>
        <v>0.9667519182</v>
      </c>
      <c r="Q325" s="142">
        <f t="shared" si="11"/>
        <v>0.5447056757</v>
      </c>
      <c r="R325" s="142">
        <f t="shared" si="12"/>
        <v>0.6058501241</v>
      </c>
      <c r="S325" s="143">
        <f t="shared" si="13"/>
        <v>418.8786646</v>
      </c>
      <c r="T325" s="143">
        <f t="shared" si="14"/>
        <v>465.8987454</v>
      </c>
      <c r="U325" s="137">
        <f t="shared" si="15"/>
        <v>407</v>
      </c>
      <c r="V325" s="138"/>
      <c r="W325" s="138"/>
      <c r="X325" s="138"/>
      <c r="Y325" s="138"/>
    </row>
    <row r="326" ht="12.75" customHeight="1">
      <c r="A326" s="27"/>
      <c r="B326" s="27"/>
      <c r="C326" s="30" t="s">
        <v>343</v>
      </c>
      <c r="D326" s="31">
        <v>130.0</v>
      </c>
      <c r="E326" s="32">
        <v>98.0</v>
      </c>
      <c r="F326" s="5">
        <v>36.0</v>
      </c>
      <c r="G326" s="6">
        <v>132.0</v>
      </c>
      <c r="H326" s="141">
        <f t="shared" si="2"/>
        <v>0.7857142857</v>
      </c>
      <c r="I326" s="128">
        <f t="shared" si="3"/>
        <v>0.4298245614</v>
      </c>
      <c r="J326" s="40">
        <f t="shared" si="4"/>
        <v>0.5005750851</v>
      </c>
      <c r="K326" s="130">
        <f t="shared" si="5"/>
        <v>0.2848230783</v>
      </c>
      <c r="L326" s="131">
        <f t="shared" si="6"/>
        <v>0.9597113805</v>
      </c>
      <c r="M326" s="131">
        <f t="shared" si="7"/>
        <v>0.2809876619</v>
      </c>
      <c r="N326" s="132">
        <f t="shared" si="8"/>
        <v>0.6332835433</v>
      </c>
      <c r="O326" s="133">
        <f t="shared" si="9"/>
        <v>0.6332835433</v>
      </c>
      <c r="P326" s="134">
        <f t="shared" si="10"/>
        <v>1.357142857</v>
      </c>
      <c r="Q326" s="142">
        <f t="shared" si="11"/>
        <v>0.6332835433</v>
      </c>
      <c r="R326" s="142">
        <f t="shared" si="12"/>
        <v>0.697951131</v>
      </c>
      <c r="S326" s="143">
        <f t="shared" si="13"/>
        <v>250.7802831</v>
      </c>
      <c r="T326" s="143">
        <f t="shared" si="14"/>
        <v>276.3886479</v>
      </c>
      <c r="U326" s="137">
        <f t="shared" si="15"/>
        <v>230</v>
      </c>
      <c r="V326" s="138"/>
      <c r="W326" s="138"/>
      <c r="X326" s="138"/>
      <c r="Y326" s="138"/>
    </row>
    <row r="327" ht="12.75" customHeight="1">
      <c r="A327" s="27"/>
      <c r="B327" s="27"/>
      <c r="C327" s="30" t="s">
        <v>344</v>
      </c>
      <c r="D327" s="31">
        <v>350.0</v>
      </c>
      <c r="E327" s="32">
        <v>223.0</v>
      </c>
      <c r="F327" s="5">
        <v>144.0</v>
      </c>
      <c r="G327" s="6">
        <v>350.0</v>
      </c>
      <c r="H327" s="141">
        <f t="shared" si="2"/>
        <v>0.7085020243</v>
      </c>
      <c r="I327" s="128">
        <f t="shared" si="3"/>
        <v>0.3891797557</v>
      </c>
      <c r="J327" s="40">
        <f t="shared" si="4"/>
        <v>0.5023051835</v>
      </c>
      <c r="K327" s="130">
        <f t="shared" si="5"/>
        <v>0.2830929799</v>
      </c>
      <c r="L327" s="131">
        <f t="shared" si="6"/>
        <v>0.9601960802</v>
      </c>
      <c r="M327" s="131">
        <f t="shared" si="7"/>
        <v>0.2793268471</v>
      </c>
      <c r="N327" s="132">
        <f t="shared" si="8"/>
        <v>0.5715925125</v>
      </c>
      <c r="O327" s="133">
        <f t="shared" si="9"/>
        <v>0.5715925125</v>
      </c>
      <c r="P327" s="134">
        <f t="shared" si="10"/>
        <v>1.159919028</v>
      </c>
      <c r="Q327" s="142">
        <f t="shared" si="11"/>
        <v>0.5715925125</v>
      </c>
      <c r="R327" s="142">
        <f t="shared" si="12"/>
        <v>0.6349789219</v>
      </c>
      <c r="S327" s="143">
        <f t="shared" si="13"/>
        <v>609.8892108</v>
      </c>
      <c r="T327" s="143">
        <f t="shared" si="14"/>
        <v>677.5225097</v>
      </c>
      <c r="U327" s="137">
        <f t="shared" si="15"/>
        <v>573</v>
      </c>
      <c r="V327" s="138"/>
      <c r="W327" s="138"/>
      <c r="X327" s="138"/>
      <c r="Y327" s="138"/>
    </row>
    <row r="328" ht="12.75" customHeight="1">
      <c r="A328" s="27"/>
      <c r="B328" s="27"/>
      <c r="C328" s="30" t="s">
        <v>345</v>
      </c>
      <c r="D328" s="31">
        <v>148.0</v>
      </c>
      <c r="E328" s="32">
        <v>115.0</v>
      </c>
      <c r="F328" s="5">
        <v>75.0</v>
      </c>
      <c r="G328" s="6">
        <v>198.0</v>
      </c>
      <c r="H328" s="141">
        <f t="shared" si="2"/>
        <v>0.7252747253</v>
      </c>
      <c r="I328" s="128">
        <f t="shared" si="3"/>
        <v>0.4372623574</v>
      </c>
      <c r="J328" s="40">
        <f t="shared" si="4"/>
        <v>0.5425432861</v>
      </c>
      <c r="K328" s="130">
        <f t="shared" si="5"/>
        <v>0.2428548773</v>
      </c>
      <c r="L328" s="131">
        <f t="shared" si="6"/>
        <v>0.9706554056</v>
      </c>
      <c r="M328" s="131">
        <f t="shared" si="7"/>
        <v>0.2404747048</v>
      </c>
      <c r="N328" s="132">
        <f t="shared" si="8"/>
        <v>0.5988412963</v>
      </c>
      <c r="O328" s="133">
        <f t="shared" si="9"/>
        <v>0.5988412963</v>
      </c>
      <c r="P328" s="134">
        <f t="shared" si="10"/>
        <v>0.9633699634</v>
      </c>
      <c r="Q328" s="142">
        <f t="shared" si="11"/>
        <v>0.5988412963</v>
      </c>
      <c r="R328" s="142">
        <f t="shared" si="12"/>
        <v>0.6632374271</v>
      </c>
      <c r="S328" s="143">
        <f t="shared" si="13"/>
        <v>320.9789348</v>
      </c>
      <c r="T328" s="143">
        <f t="shared" si="14"/>
        <v>355.4952609</v>
      </c>
      <c r="U328" s="137">
        <f t="shared" si="15"/>
        <v>313</v>
      </c>
      <c r="V328" s="138"/>
      <c r="W328" s="138"/>
      <c r="X328" s="138"/>
      <c r="Y328" s="138"/>
    </row>
    <row r="329" ht="12.75" customHeight="1">
      <c r="A329" s="28"/>
      <c r="B329" s="28"/>
      <c r="C329" s="30" t="s">
        <v>346</v>
      </c>
      <c r="D329" s="31">
        <v>134.0</v>
      </c>
      <c r="E329" s="32">
        <v>104.0</v>
      </c>
      <c r="F329" s="5">
        <v>74.0</v>
      </c>
      <c r="G329" s="6">
        <v>207.0</v>
      </c>
      <c r="H329" s="141">
        <f t="shared" si="2"/>
        <v>0.7366548043</v>
      </c>
      <c r="I329" s="128">
        <f t="shared" si="3"/>
        <v>0.4369747899</v>
      </c>
      <c r="J329" s="40">
        <f t="shared" si="4"/>
        <v>0.5353956205</v>
      </c>
      <c r="K329" s="130">
        <f t="shared" si="5"/>
        <v>0.2500025429</v>
      </c>
      <c r="L329" s="131">
        <f t="shared" si="6"/>
        <v>0.9689117926</v>
      </c>
      <c r="M329" s="131">
        <f t="shared" si="7"/>
        <v>0.2474064231</v>
      </c>
      <c r="N329" s="132">
        <f t="shared" si="8"/>
        <v>0.6056431572</v>
      </c>
      <c r="O329" s="133">
        <f t="shared" si="9"/>
        <v>0.6056431572</v>
      </c>
      <c r="P329" s="134">
        <f t="shared" si="10"/>
        <v>0.846975089</v>
      </c>
      <c r="Q329" s="142">
        <f t="shared" si="11"/>
        <v>0.6056431572</v>
      </c>
      <c r="R329" s="142">
        <f t="shared" si="12"/>
        <v>0.6765762455</v>
      </c>
      <c r="S329" s="143">
        <f t="shared" si="13"/>
        <v>314.3287986</v>
      </c>
      <c r="T329" s="143">
        <f t="shared" si="14"/>
        <v>351.1430714</v>
      </c>
      <c r="U329" s="137">
        <f t="shared" si="15"/>
        <v>311</v>
      </c>
      <c r="V329" s="138"/>
      <c r="W329" s="138"/>
      <c r="X329" s="138"/>
      <c r="Y329" s="138"/>
    </row>
    <row r="330" ht="12.75" customHeight="1">
      <c r="A330" s="28"/>
      <c r="B330" s="28"/>
      <c r="C330" s="30" t="s">
        <v>347</v>
      </c>
      <c r="D330" s="31">
        <v>70.0</v>
      </c>
      <c r="E330" s="32">
        <v>59.0</v>
      </c>
      <c r="F330" s="5">
        <v>22.0</v>
      </c>
      <c r="G330" s="6">
        <v>97.0</v>
      </c>
      <c r="H330" s="141">
        <f t="shared" si="2"/>
        <v>0.8151260504</v>
      </c>
      <c r="I330" s="128">
        <f t="shared" si="3"/>
        <v>0.4573643411</v>
      </c>
      <c r="J330" s="40">
        <f t="shared" si="4"/>
        <v>0.51132263</v>
      </c>
      <c r="K330" s="130">
        <f t="shared" si="5"/>
        <v>0.2740755334</v>
      </c>
      <c r="L330" s="131">
        <f t="shared" si="6"/>
        <v>0.9626758224</v>
      </c>
      <c r="M330" s="131">
        <f t="shared" si="7"/>
        <v>0.2706570911</v>
      </c>
      <c r="N330" s="132">
        <f t="shared" si="8"/>
        <v>0.6609132388</v>
      </c>
      <c r="O330" s="133">
        <f t="shared" si="9"/>
        <v>0.6609132388</v>
      </c>
      <c r="P330" s="134">
        <f t="shared" si="10"/>
        <v>1.084033613</v>
      </c>
      <c r="Q330" s="142">
        <f t="shared" si="11"/>
        <v>0.6609132388</v>
      </c>
      <c r="R330" s="142">
        <f t="shared" si="12"/>
        <v>0.7349105154</v>
      </c>
      <c r="S330" s="143">
        <f t="shared" si="13"/>
        <v>163.9064832</v>
      </c>
      <c r="T330" s="143">
        <f t="shared" si="14"/>
        <v>182.2578078</v>
      </c>
      <c r="U330" s="137">
        <f t="shared" si="15"/>
        <v>156</v>
      </c>
      <c r="V330" s="138"/>
      <c r="W330" s="138"/>
      <c r="X330" s="138"/>
      <c r="Y330" s="138"/>
    </row>
    <row r="331" ht="12.75" customHeight="1">
      <c r="A331" s="27"/>
      <c r="B331" s="27"/>
      <c r="C331" s="30" t="s">
        <v>348</v>
      </c>
      <c r="D331" s="31">
        <v>243.0</v>
      </c>
      <c r="E331" s="32">
        <v>166.0</v>
      </c>
      <c r="F331" s="5">
        <v>103.0</v>
      </c>
      <c r="G331" s="6">
        <v>270.0</v>
      </c>
      <c r="H331" s="141">
        <f t="shared" si="2"/>
        <v>0.7238605898</v>
      </c>
      <c r="I331" s="128">
        <f t="shared" si="3"/>
        <v>0.4058679707</v>
      </c>
      <c r="J331" s="40">
        <f t="shared" si="4"/>
        <v>0.5110203538</v>
      </c>
      <c r="K331" s="130">
        <f t="shared" si="5"/>
        <v>0.2743778096</v>
      </c>
      <c r="L331" s="131">
        <f t="shared" si="6"/>
        <v>0.9625939652</v>
      </c>
      <c r="M331" s="131">
        <f t="shared" si="7"/>
        <v>0.2709480727</v>
      </c>
      <c r="N331" s="132">
        <f t="shared" si="8"/>
        <v>0.586814691</v>
      </c>
      <c r="O331" s="133">
        <f t="shared" si="9"/>
        <v>0.586814691</v>
      </c>
      <c r="P331" s="134">
        <f t="shared" si="10"/>
        <v>1.096514745</v>
      </c>
      <c r="Q331" s="142">
        <f t="shared" si="11"/>
        <v>0.586814691</v>
      </c>
      <c r="R331" s="142">
        <f t="shared" si="12"/>
        <v>0.6521831312</v>
      </c>
      <c r="S331" s="143">
        <f t="shared" si="13"/>
        <v>458.8890883</v>
      </c>
      <c r="T331" s="143">
        <f t="shared" si="14"/>
        <v>510.0072086</v>
      </c>
      <c r="U331" s="137">
        <f t="shared" si="15"/>
        <v>436</v>
      </c>
      <c r="V331" s="138"/>
      <c r="W331" s="138"/>
      <c r="X331" s="138"/>
      <c r="Y331" s="138"/>
    </row>
    <row r="332" ht="12.75" customHeight="1">
      <c r="A332" s="27"/>
      <c r="B332" s="27"/>
      <c r="C332" s="30" t="s">
        <v>349</v>
      </c>
      <c r="D332" s="31">
        <v>58.0</v>
      </c>
      <c r="E332" s="32">
        <v>80.0</v>
      </c>
      <c r="F332" s="5">
        <v>22.0</v>
      </c>
      <c r="G332" s="6">
        <v>110.0</v>
      </c>
      <c r="H332" s="141">
        <f t="shared" si="2"/>
        <v>0.8333333333</v>
      </c>
      <c r="I332" s="128">
        <f t="shared" si="3"/>
        <v>0.5797101449</v>
      </c>
      <c r="J332" s="40">
        <f t="shared" si="4"/>
        <v>0.6078019961</v>
      </c>
      <c r="K332" s="130">
        <f t="shared" si="5"/>
        <v>0.1775961673</v>
      </c>
      <c r="L332" s="131">
        <f t="shared" si="6"/>
        <v>0.984271207</v>
      </c>
      <c r="M332" s="131">
        <f t="shared" si="7"/>
        <v>0.1766640628</v>
      </c>
      <c r="N332" s="132">
        <f t="shared" si="8"/>
        <v>0.7178120564</v>
      </c>
      <c r="O332" s="133">
        <f t="shared" si="9"/>
        <v>0.7178120564</v>
      </c>
      <c r="P332" s="134">
        <f t="shared" si="10"/>
        <v>1.045454545</v>
      </c>
      <c r="Q332" s="142">
        <f t="shared" si="11"/>
        <v>0.7178120564</v>
      </c>
      <c r="R332" s="142">
        <f t="shared" si="12"/>
        <v>0.7742891251</v>
      </c>
      <c r="S332" s="143">
        <f t="shared" si="13"/>
        <v>193.8092552</v>
      </c>
      <c r="T332" s="143">
        <f t="shared" si="14"/>
        <v>209.0580638</v>
      </c>
      <c r="U332" s="137">
        <f t="shared" si="15"/>
        <v>190</v>
      </c>
      <c r="V332" s="138"/>
      <c r="W332" s="138"/>
      <c r="X332" s="138"/>
      <c r="Y332" s="138"/>
    </row>
    <row r="333" ht="12.75" customHeight="1">
      <c r="A333" s="28"/>
      <c r="B333" s="28"/>
      <c r="C333" s="30" t="s">
        <v>350</v>
      </c>
      <c r="D333" s="31">
        <v>138.0</v>
      </c>
      <c r="E333" s="32">
        <v>79.0</v>
      </c>
      <c r="F333" s="5">
        <v>57.0</v>
      </c>
      <c r="G333" s="6">
        <v>161.0</v>
      </c>
      <c r="H333" s="141">
        <f t="shared" si="2"/>
        <v>0.7385321101</v>
      </c>
      <c r="I333" s="128">
        <f t="shared" si="3"/>
        <v>0.3640552995</v>
      </c>
      <c r="J333" s="40">
        <f t="shared" si="4"/>
        <v>0.4579872488</v>
      </c>
      <c r="K333" s="130">
        <f t="shared" si="5"/>
        <v>0.3274109146</v>
      </c>
      <c r="L333" s="131">
        <f t="shared" si="6"/>
        <v>0.9468781468</v>
      </c>
      <c r="M333" s="131">
        <f t="shared" si="7"/>
        <v>0.3215925607</v>
      </c>
      <c r="N333" s="132">
        <f t="shared" si="8"/>
        <v>0.5822224398</v>
      </c>
      <c r="O333" s="133">
        <f t="shared" si="9"/>
        <v>0.5822224398</v>
      </c>
      <c r="P333" s="134">
        <f t="shared" si="10"/>
        <v>0.995412844</v>
      </c>
      <c r="Q333" s="142">
        <f t="shared" si="11"/>
        <v>0.5822224398</v>
      </c>
      <c r="R333" s="142">
        <f t="shared" si="12"/>
        <v>0.6605569412</v>
      </c>
      <c r="S333" s="143">
        <f t="shared" si="13"/>
        <v>253.2667613</v>
      </c>
      <c r="T333" s="143">
        <f t="shared" si="14"/>
        <v>287.3422694</v>
      </c>
      <c r="U333" s="137">
        <f t="shared" si="15"/>
        <v>240</v>
      </c>
      <c r="V333" s="138"/>
      <c r="W333" s="138"/>
      <c r="X333" s="138"/>
      <c r="Y333" s="138"/>
    </row>
    <row r="334" ht="12.75" customHeight="1">
      <c r="A334" s="29"/>
      <c r="B334" s="29"/>
      <c r="C334" s="30" t="s">
        <v>351</v>
      </c>
      <c r="D334" s="31">
        <v>205.0</v>
      </c>
      <c r="E334" s="32">
        <v>125.0</v>
      </c>
      <c r="F334" s="5">
        <v>76.0</v>
      </c>
      <c r="G334" s="6">
        <v>248.0</v>
      </c>
      <c r="H334" s="141">
        <f t="shared" si="2"/>
        <v>0.7654320988</v>
      </c>
      <c r="I334" s="128">
        <f t="shared" si="3"/>
        <v>0.3787878788</v>
      </c>
      <c r="J334" s="40">
        <f t="shared" si="4"/>
        <v>0.4595336152</v>
      </c>
      <c r="K334" s="130">
        <f t="shared" si="5"/>
        <v>0.3258645482</v>
      </c>
      <c r="L334" s="131">
        <f t="shared" si="6"/>
        <v>0.9473743144</v>
      </c>
      <c r="M334" s="131">
        <f t="shared" si="7"/>
        <v>0.3201279562</v>
      </c>
      <c r="N334" s="132">
        <f t="shared" si="8"/>
        <v>0.6038901204</v>
      </c>
      <c r="O334" s="133">
        <f t="shared" si="9"/>
        <v>0.6038901204</v>
      </c>
      <c r="P334" s="134">
        <f t="shared" si="10"/>
        <v>1.018518519</v>
      </c>
      <c r="Q334" s="142">
        <f t="shared" si="11"/>
        <v>0.6038901204</v>
      </c>
      <c r="R334" s="142">
        <f t="shared" si="12"/>
        <v>0.6839200913</v>
      </c>
      <c r="S334" s="143">
        <f t="shared" si="13"/>
        <v>394.9441387</v>
      </c>
      <c r="T334" s="143">
        <f t="shared" si="14"/>
        <v>447.2837397</v>
      </c>
      <c r="U334" s="137">
        <f t="shared" si="15"/>
        <v>373</v>
      </c>
      <c r="V334" s="138"/>
      <c r="W334" s="138"/>
      <c r="X334" s="138"/>
      <c r="Y334" s="138"/>
    </row>
    <row r="335" ht="12.75" customHeight="1">
      <c r="A335" s="27"/>
      <c r="B335" s="27"/>
      <c r="C335" s="30" t="s">
        <v>352</v>
      </c>
      <c r="D335" s="31">
        <v>35.0</v>
      </c>
      <c r="E335" s="32">
        <v>48.0</v>
      </c>
      <c r="F335" s="5">
        <v>15.0</v>
      </c>
      <c r="G335" s="6">
        <v>76.0</v>
      </c>
      <c r="H335" s="141">
        <f t="shared" si="2"/>
        <v>0.8351648352</v>
      </c>
      <c r="I335" s="128">
        <f t="shared" si="3"/>
        <v>0.578313253</v>
      </c>
      <c r="J335" s="40">
        <f t="shared" si="4"/>
        <v>0.6056435788</v>
      </c>
      <c r="K335" s="130">
        <f t="shared" si="5"/>
        <v>0.1797545846</v>
      </c>
      <c r="L335" s="131">
        <f t="shared" si="6"/>
        <v>0.9838875998</v>
      </c>
      <c r="M335" s="131">
        <f t="shared" si="7"/>
        <v>0.1787881176</v>
      </c>
      <c r="N335" s="132">
        <f t="shared" si="8"/>
        <v>0.7183127872</v>
      </c>
      <c r="O335" s="133">
        <f t="shared" si="9"/>
        <v>0.7183127872</v>
      </c>
      <c r="P335" s="134">
        <f t="shared" si="10"/>
        <v>0.9120879121</v>
      </c>
      <c r="Q335" s="142">
        <f t="shared" si="11"/>
        <v>0.7183127872</v>
      </c>
      <c r="R335" s="142">
        <f t="shared" si="12"/>
        <v>0.7794250652</v>
      </c>
      <c r="S335" s="143">
        <f t="shared" si="13"/>
        <v>124.986425</v>
      </c>
      <c r="T335" s="143">
        <f t="shared" si="14"/>
        <v>135.6199613</v>
      </c>
      <c r="U335" s="137">
        <f t="shared" si="15"/>
        <v>124</v>
      </c>
      <c r="V335" s="138"/>
      <c r="W335" s="138"/>
      <c r="X335" s="138"/>
      <c r="Y335" s="138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