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filterPrivacy="1"/>
  <mc:AlternateContent xmlns:mc="http://schemas.openxmlformats.org/markup-compatibility/2006">
    <mc:Choice Requires="x15">
      <x15ac:absPath xmlns:x15ac="http://schemas.microsoft.com/office/spreadsheetml/2010/11/ac" url="/Users/senlinechen/Library/Containers/com.tencent.xinWeChat/Data/Library/Application Support/com.tencent.xinWeChat/2.0b4.0.9/6058f84e55c7a39ec528baf16cc19f2d/Message/MessageTemp/dbf4235e5e417a9707ba91af565eb594/File/"/>
    </mc:Choice>
  </mc:AlternateContent>
  <bookViews>
    <workbookView xWindow="0" yWindow="440" windowWidth="28800" windowHeight="16080"/>
  </bookViews>
  <sheets>
    <sheet name="结论表" sheetId="2" r:id="rId1"/>
    <sheet name="源数据" sheetId="1" r:id="rId2"/>
  </sheets>
  <definedNames>
    <definedName name="_xlnm._FilterDatabase" localSheetId="1" hidden="1">源数据!$A$2:$A$115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5" i="1" l="1"/>
  <c r="AO4" i="1"/>
  <c r="AO3" i="1"/>
  <c r="AO2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4" i="1"/>
  <c r="AK4" i="1"/>
  <c r="AK5" i="1"/>
  <c r="AK6" i="1"/>
  <c r="AK7" i="1"/>
  <c r="AK8" i="1"/>
  <c r="AK9" i="1"/>
  <c r="AN2" i="1"/>
  <c r="AN3" i="1"/>
  <c r="AN5" i="1"/>
  <c r="AN4" i="1"/>
  <c r="AK10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5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Y10" i="1"/>
  <c r="Y11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2" i="1"/>
  <c r="X10" i="1"/>
  <c r="X11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2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0" i="1"/>
  <c r="AJ4" i="1"/>
  <c r="AJ5" i="1"/>
  <c r="AJ6" i="1"/>
  <c r="AJ7" i="1"/>
  <c r="AJ8" i="1"/>
  <c r="AJ9" i="1"/>
  <c r="AJ11" i="1"/>
  <c r="U12" i="1"/>
  <c r="V12" i="1"/>
  <c r="AJ12" i="1"/>
  <c r="U13" i="1"/>
  <c r="V13" i="1"/>
  <c r="AJ13" i="1"/>
  <c r="U14" i="1"/>
  <c r="V14" i="1"/>
  <c r="AJ14" i="1"/>
  <c r="U15" i="1"/>
  <c r="V15" i="1"/>
  <c r="AJ15" i="1"/>
  <c r="U16" i="1"/>
  <c r="V16" i="1"/>
  <c r="AJ16" i="1"/>
  <c r="U17" i="1"/>
  <c r="V17" i="1"/>
  <c r="AJ17" i="1"/>
  <c r="U18" i="1"/>
  <c r="V18" i="1"/>
  <c r="AJ18" i="1"/>
  <c r="U19" i="1"/>
  <c r="V19" i="1"/>
  <c r="AJ19" i="1"/>
  <c r="U20" i="1"/>
  <c r="V20" i="1"/>
  <c r="AJ20" i="1"/>
  <c r="U21" i="1"/>
  <c r="V21" i="1"/>
  <c r="AJ21" i="1"/>
  <c r="U22" i="1"/>
  <c r="V22" i="1"/>
  <c r="AJ22" i="1"/>
  <c r="U23" i="1"/>
  <c r="V23" i="1"/>
  <c r="AJ23" i="1"/>
  <c r="U24" i="1"/>
  <c r="V24" i="1"/>
  <c r="AJ24" i="1"/>
  <c r="U25" i="1"/>
  <c r="V25" i="1"/>
  <c r="AJ25" i="1"/>
  <c r="U26" i="1"/>
  <c r="V26" i="1"/>
  <c r="AJ26" i="1"/>
  <c r="U27" i="1"/>
  <c r="V27" i="1"/>
  <c r="AJ27" i="1"/>
  <c r="U28" i="1"/>
  <c r="V28" i="1"/>
  <c r="AJ28" i="1"/>
  <c r="U29" i="1"/>
  <c r="V29" i="1"/>
  <c r="AJ29" i="1"/>
  <c r="U30" i="1"/>
  <c r="V30" i="1"/>
  <c r="AJ30" i="1"/>
  <c r="U31" i="1"/>
  <c r="V31" i="1"/>
  <c r="AJ31" i="1"/>
  <c r="U32" i="1"/>
  <c r="V32" i="1"/>
  <c r="AJ32" i="1"/>
  <c r="U33" i="1"/>
  <c r="V33" i="1"/>
  <c r="AJ33" i="1"/>
  <c r="U34" i="1"/>
  <c r="V34" i="1"/>
  <c r="AJ34" i="1"/>
  <c r="U35" i="1"/>
  <c r="V35" i="1"/>
  <c r="AJ35" i="1"/>
  <c r="U36" i="1"/>
  <c r="V36" i="1"/>
  <c r="AJ36" i="1"/>
  <c r="U37" i="1"/>
  <c r="V37" i="1"/>
  <c r="AJ37" i="1"/>
  <c r="U38" i="1"/>
  <c r="V38" i="1"/>
  <c r="AJ38" i="1"/>
  <c r="U39" i="1"/>
  <c r="V39" i="1"/>
  <c r="AJ39" i="1"/>
  <c r="U40" i="1"/>
  <c r="V40" i="1"/>
  <c r="AJ40" i="1"/>
  <c r="U41" i="1"/>
  <c r="V41" i="1"/>
  <c r="AJ41" i="1"/>
  <c r="U42" i="1"/>
  <c r="V42" i="1"/>
  <c r="AJ42" i="1"/>
  <c r="U43" i="1"/>
  <c r="V43" i="1"/>
  <c r="AJ43" i="1"/>
  <c r="U44" i="1"/>
  <c r="V44" i="1"/>
  <c r="AJ44" i="1"/>
  <c r="U45" i="1"/>
  <c r="V45" i="1"/>
  <c r="AJ45" i="1"/>
  <c r="U46" i="1"/>
  <c r="V46" i="1"/>
  <c r="AJ46" i="1"/>
  <c r="U47" i="1"/>
  <c r="V47" i="1"/>
  <c r="AJ47" i="1"/>
  <c r="U48" i="1"/>
  <c r="V48" i="1"/>
  <c r="AJ48" i="1"/>
  <c r="U49" i="1"/>
  <c r="V49" i="1"/>
  <c r="AJ49" i="1"/>
  <c r="U50" i="1"/>
  <c r="V50" i="1"/>
  <c r="AJ50" i="1"/>
  <c r="U51" i="1"/>
  <c r="V51" i="1"/>
  <c r="AJ51" i="1"/>
  <c r="U52" i="1"/>
  <c r="V52" i="1"/>
  <c r="AJ52" i="1"/>
  <c r="U53" i="1"/>
  <c r="V53" i="1"/>
  <c r="AJ53" i="1"/>
  <c r="U54" i="1"/>
  <c r="V54" i="1"/>
  <c r="AJ54" i="1"/>
  <c r="U55" i="1"/>
  <c r="V55" i="1"/>
  <c r="AJ55" i="1"/>
  <c r="U56" i="1"/>
  <c r="V56" i="1"/>
  <c r="AJ56" i="1"/>
  <c r="U57" i="1"/>
  <c r="V57" i="1"/>
  <c r="AJ57" i="1"/>
  <c r="U58" i="1"/>
  <c r="V58" i="1"/>
  <c r="AJ58" i="1"/>
  <c r="U59" i="1"/>
  <c r="V59" i="1"/>
  <c r="AJ59" i="1"/>
  <c r="U60" i="1"/>
  <c r="V60" i="1"/>
  <c r="AJ60" i="1"/>
  <c r="U61" i="1"/>
  <c r="V61" i="1"/>
  <c r="AJ61" i="1"/>
  <c r="U62" i="1"/>
  <c r="V62" i="1"/>
  <c r="AJ62" i="1"/>
  <c r="U63" i="1"/>
  <c r="V63" i="1"/>
  <c r="AJ63" i="1"/>
  <c r="U64" i="1"/>
  <c r="V64" i="1"/>
  <c r="AJ64" i="1"/>
  <c r="U65" i="1"/>
  <c r="V65" i="1"/>
  <c r="AJ65" i="1"/>
  <c r="U66" i="1"/>
  <c r="V66" i="1"/>
  <c r="AJ66" i="1"/>
  <c r="U67" i="1"/>
  <c r="V67" i="1"/>
  <c r="AJ67" i="1"/>
  <c r="U68" i="1"/>
  <c r="V68" i="1"/>
  <c r="AJ68" i="1"/>
  <c r="U69" i="1"/>
  <c r="V69" i="1"/>
  <c r="AJ69" i="1"/>
  <c r="U70" i="1"/>
  <c r="V70" i="1"/>
  <c r="AJ70" i="1"/>
  <c r="U71" i="1"/>
  <c r="V71" i="1"/>
  <c r="AJ71" i="1"/>
  <c r="U72" i="1"/>
  <c r="V72" i="1"/>
  <c r="AJ72" i="1"/>
  <c r="U73" i="1"/>
  <c r="V73" i="1"/>
  <c r="AJ73" i="1"/>
  <c r="U74" i="1"/>
  <c r="V74" i="1"/>
  <c r="AJ74" i="1"/>
  <c r="U75" i="1"/>
  <c r="V75" i="1"/>
  <c r="AJ75" i="1"/>
  <c r="U76" i="1"/>
  <c r="V76" i="1"/>
  <c r="AJ76" i="1"/>
  <c r="U77" i="1"/>
  <c r="V77" i="1"/>
  <c r="AJ77" i="1"/>
  <c r="U78" i="1"/>
  <c r="V78" i="1"/>
  <c r="AJ78" i="1"/>
  <c r="U79" i="1"/>
  <c r="V79" i="1"/>
  <c r="AJ79" i="1"/>
  <c r="U80" i="1"/>
  <c r="V80" i="1"/>
  <c r="AJ80" i="1"/>
  <c r="U81" i="1"/>
  <c r="V81" i="1"/>
  <c r="AJ81" i="1"/>
  <c r="U82" i="1"/>
  <c r="V82" i="1"/>
  <c r="AJ82" i="1"/>
  <c r="U83" i="1"/>
  <c r="V83" i="1"/>
  <c r="AJ83" i="1"/>
  <c r="U84" i="1"/>
  <c r="V84" i="1"/>
  <c r="AJ84" i="1"/>
  <c r="U85" i="1"/>
  <c r="V85" i="1"/>
  <c r="AJ85" i="1"/>
  <c r="U86" i="1"/>
  <c r="V86" i="1"/>
  <c r="AJ86" i="1"/>
  <c r="U87" i="1"/>
  <c r="V87" i="1"/>
  <c r="AJ87" i="1"/>
  <c r="U88" i="1"/>
  <c r="V88" i="1"/>
  <c r="AJ88" i="1"/>
  <c r="U89" i="1"/>
  <c r="V89" i="1"/>
  <c r="AJ89" i="1"/>
  <c r="U90" i="1"/>
  <c r="V90" i="1"/>
  <c r="AJ90" i="1"/>
  <c r="U91" i="1"/>
  <c r="V91" i="1"/>
  <c r="AJ91" i="1"/>
  <c r="U92" i="1"/>
  <c r="V92" i="1"/>
  <c r="AJ92" i="1"/>
  <c r="U93" i="1"/>
  <c r="V93" i="1"/>
  <c r="AJ93" i="1"/>
  <c r="U94" i="1"/>
  <c r="V94" i="1"/>
  <c r="AJ94" i="1"/>
  <c r="U95" i="1"/>
  <c r="V95" i="1"/>
  <c r="AJ95" i="1"/>
  <c r="U96" i="1"/>
  <c r="V96" i="1"/>
  <c r="AJ96" i="1"/>
  <c r="U97" i="1"/>
  <c r="V97" i="1"/>
  <c r="AJ97" i="1"/>
  <c r="U98" i="1"/>
  <c r="V98" i="1"/>
  <c r="AJ98" i="1"/>
  <c r="U99" i="1"/>
  <c r="V99" i="1"/>
  <c r="AJ99" i="1"/>
  <c r="U100" i="1"/>
  <c r="V100" i="1"/>
  <c r="AJ100" i="1"/>
  <c r="U101" i="1"/>
  <c r="V101" i="1"/>
  <c r="AJ101" i="1"/>
  <c r="U102" i="1"/>
  <c r="V102" i="1"/>
  <c r="AJ102" i="1"/>
  <c r="U103" i="1"/>
  <c r="V103" i="1"/>
  <c r="AJ103" i="1"/>
  <c r="U104" i="1"/>
  <c r="V104" i="1"/>
  <c r="AJ104" i="1"/>
  <c r="U105" i="1"/>
  <c r="V105" i="1"/>
  <c r="AJ105" i="1"/>
  <c r="U106" i="1"/>
  <c r="V106" i="1"/>
  <c r="AJ106" i="1"/>
  <c r="U107" i="1"/>
  <c r="V107" i="1"/>
  <c r="AJ107" i="1"/>
  <c r="U108" i="1"/>
  <c r="V108" i="1"/>
  <c r="AJ108" i="1"/>
  <c r="U109" i="1"/>
  <c r="V109" i="1"/>
  <c r="AJ109" i="1"/>
  <c r="U110" i="1"/>
  <c r="V110" i="1"/>
  <c r="AJ110" i="1"/>
  <c r="U111" i="1"/>
  <c r="V111" i="1"/>
  <c r="AJ111" i="1"/>
  <c r="U112" i="1"/>
  <c r="V112" i="1"/>
  <c r="AJ112" i="1"/>
  <c r="U113" i="1"/>
  <c r="V113" i="1"/>
  <c r="AJ113" i="1"/>
  <c r="U114" i="1"/>
  <c r="V114" i="1"/>
  <c r="AJ114" i="1"/>
  <c r="U115" i="1"/>
  <c r="V115" i="1"/>
  <c r="AJ115" i="1"/>
  <c r="AJ10" i="1"/>
  <c r="T119" i="1"/>
  <c r="U11" i="1"/>
  <c r="U10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5" i="1"/>
  <c r="D5" i="1"/>
  <c r="D4" i="1"/>
</calcChain>
</file>

<file path=xl/sharedStrings.xml><?xml version="1.0" encoding="utf-8"?>
<sst xmlns="http://schemas.openxmlformats.org/spreadsheetml/2006/main" count="90" uniqueCount="57">
  <si>
    <t>港股主板</t>
  </si>
  <si>
    <t>港股创业板</t>
  </si>
  <si>
    <t>日期</t>
  </si>
  <si>
    <t>平均市盈率(倍)</t>
  </si>
  <si>
    <t>平均周息率(%)</t>
  </si>
  <si>
    <t>公司家数</t>
  </si>
  <si>
    <t>总市值(百万港元)</t>
  </si>
  <si>
    <t>合计</t>
  </si>
  <si>
    <t>区间成交量(万股)</t>
  </si>
  <si>
    <t>占市场成交总量百分比</t>
  </si>
  <si>
    <t>区间成交金额(万元)</t>
  </si>
  <si>
    <t>占市场成交总额百分比</t>
  </si>
  <si>
    <t>开盘点位</t>
  </si>
  <si>
    <t>最高点位</t>
  </si>
  <si>
    <t>最低点位</t>
  </si>
  <si>
    <t>收盘价</t>
  </si>
  <si>
    <t>涨跌</t>
  </si>
  <si>
    <t>涨跌幅</t>
  </si>
  <si>
    <t>开始日累计涨跌</t>
  </si>
  <si>
    <t>开始日累计涨跌幅（%）</t>
  </si>
  <si>
    <t>成交量(万股)</t>
  </si>
  <si>
    <t>成交额(万元)</t>
  </si>
  <si>
    <t>--</t>
  </si>
  <si>
    <t>港股主板公司数</t>
    <phoneticPr fontId="1" type="noConversion"/>
  </si>
  <si>
    <t>港股创业板公司数</t>
    <phoneticPr fontId="1" type="noConversion"/>
  </si>
  <si>
    <t>市盈率差值</t>
    <rPh sb="0" eb="1">
      <t>shi</t>
    </rPh>
    <rPh sb="1" eb="2">
      <t>ying li</t>
    </rPh>
    <rPh sb="2" eb="3">
      <t>lü</t>
    </rPh>
    <rPh sb="3" eb="4">
      <t>cha zhi</t>
    </rPh>
    <phoneticPr fontId="1" type="noConversion"/>
  </si>
  <si>
    <t>市盈率变动</t>
    <rPh sb="0" eb="1">
      <t>shi</t>
    </rPh>
    <rPh sb="1" eb="2">
      <t>ying</t>
    </rPh>
    <rPh sb="2" eb="3">
      <t>lü</t>
    </rPh>
    <rPh sb="3" eb="4">
      <t>bian dong</t>
    </rPh>
    <phoneticPr fontId="1" type="noConversion"/>
  </si>
  <si>
    <t>沽空</t>
    <rPh sb="0" eb="1">
      <t>gu kong</t>
    </rPh>
    <phoneticPr fontId="1" type="noConversion"/>
  </si>
  <si>
    <t>合计</t>
    <phoneticPr fontId="1" type="noConversion"/>
  </si>
  <si>
    <t>收盘价涨跌幅</t>
    <rPh sb="0" eb="1">
      <t>shou pan jia</t>
    </rPh>
    <phoneticPr fontId="1" type="noConversion"/>
  </si>
  <si>
    <t>收盘价涨跌幅逻辑为（本月收盘-上月收盘）/上月收盘</t>
    <rPh sb="0" eb="1">
      <t>shou pan jai</t>
    </rPh>
    <rPh sb="3" eb="4">
      <t>zhang die</t>
    </rPh>
    <rPh sb="5" eb="6">
      <t>fu</t>
    </rPh>
    <rPh sb="6" eb="7">
      <t>luo ji</t>
    </rPh>
    <rPh sb="8" eb="9">
      <t>wei</t>
    </rPh>
    <rPh sb="10" eb="11">
      <t>ben yue</t>
    </rPh>
    <rPh sb="12" eb="13">
      <t>shou pan</t>
    </rPh>
    <rPh sb="15" eb="16">
      <t>shang yue</t>
    </rPh>
    <rPh sb="17" eb="18">
      <t>shou pan</t>
    </rPh>
    <rPh sb="21" eb="22">
      <t>shang</t>
    </rPh>
    <rPh sb="23" eb="24">
      <t>shou pan</t>
    </rPh>
    <phoneticPr fontId="1" type="noConversion"/>
  </si>
  <si>
    <t>市盈率变动的逻辑为（本月-上月）/上月</t>
    <rPh sb="0" eb="1">
      <t>shi ying lü</t>
    </rPh>
    <rPh sb="3" eb="4">
      <t>bian dong</t>
    </rPh>
    <rPh sb="5" eb="6">
      <t>de</t>
    </rPh>
    <rPh sb="6" eb="7">
      <t>luo ji</t>
    </rPh>
    <rPh sb="8" eb="9">
      <t>wei</t>
    </rPh>
    <rPh sb="10" eb="11">
      <t>ben yue</t>
    </rPh>
    <rPh sb="13" eb="14">
      <t>shang yue</t>
    </rPh>
    <rPh sb="17" eb="18">
      <t>shang</t>
    </rPh>
    <phoneticPr fontId="1" type="noConversion"/>
  </si>
  <si>
    <t>结论为：</t>
    <rPh sb="0" eb="1">
      <t>jie lun</t>
    </rPh>
    <rPh sb="2" eb="3">
      <t>wei</t>
    </rPh>
    <phoneticPr fontId="1" type="noConversion"/>
  </si>
  <si>
    <t>这2个比例一直是严格同步的，历史上有2个不同步的节点，一个是2011年1月到4月，一个是2017年3月</t>
    <rPh sb="0" eb="1">
      <t>zhe</t>
    </rPh>
    <rPh sb="2" eb="3">
      <t>ge</t>
    </rPh>
    <rPh sb="3" eb="4">
      <t>bi li</t>
    </rPh>
    <rPh sb="5" eb="6">
      <t>yi zhi</t>
    </rPh>
    <rPh sb="7" eb="8">
      <t>shi</t>
    </rPh>
    <rPh sb="8" eb="9">
      <t>yan ge</t>
    </rPh>
    <rPh sb="10" eb="11">
      <t>tong bu</t>
    </rPh>
    <rPh sb="12" eb="13">
      <t>de</t>
    </rPh>
    <rPh sb="14" eb="15">
      <t>li shi shang</t>
    </rPh>
    <rPh sb="17" eb="18">
      <t>you</t>
    </rPh>
    <rPh sb="19" eb="20">
      <t>ge</t>
    </rPh>
    <rPh sb="20" eb="21">
      <t>bu</t>
    </rPh>
    <rPh sb="21" eb="22">
      <t>tong bu</t>
    </rPh>
    <rPh sb="23" eb="24">
      <t>de</t>
    </rPh>
    <rPh sb="24" eb="25">
      <t>jie dian</t>
    </rPh>
    <rPh sb="27" eb="28">
      <t>yi ge</t>
    </rPh>
    <rPh sb="29" eb="30">
      <t>shi</t>
    </rPh>
    <rPh sb="34" eb="35">
      <t>nian</t>
    </rPh>
    <rPh sb="36" eb="37">
      <t>yue</t>
    </rPh>
    <rPh sb="37" eb="38">
      <t>dao</t>
    </rPh>
    <rPh sb="39" eb="40">
      <t>yue</t>
    </rPh>
    <rPh sb="41" eb="42">
      <t>yi ge</t>
    </rPh>
    <rPh sb="43" eb="44">
      <t>shi</t>
    </rPh>
    <rPh sb="48" eb="49">
      <t>nian</t>
    </rPh>
    <rPh sb="50" eb="51">
      <t>yue</t>
    </rPh>
    <phoneticPr fontId="1" type="noConversion"/>
  </si>
  <si>
    <t>当前2018年3月，也是一个不同步的节点</t>
    <rPh sb="0" eb="1">
      <t>dang qian</t>
    </rPh>
    <rPh sb="6" eb="7">
      <t>nian</t>
    </rPh>
    <rPh sb="8" eb="9">
      <t>yue</t>
    </rPh>
    <rPh sb="10" eb="11">
      <t>ye shi</t>
    </rPh>
    <rPh sb="12" eb="13">
      <t>yi ge</t>
    </rPh>
    <rPh sb="14" eb="15">
      <t>bu tong bu</t>
    </rPh>
    <rPh sb="17" eb="18">
      <t>de</t>
    </rPh>
    <rPh sb="18" eb="19">
      <t>jie dian</t>
    </rPh>
    <phoneticPr fontId="1" type="noConversion"/>
  </si>
  <si>
    <t>沽空差值</t>
    <rPh sb="0" eb="1">
      <t>gu kong</t>
    </rPh>
    <rPh sb="2" eb="3">
      <t>cha zhi</t>
    </rPh>
    <phoneticPr fontId="1" type="noConversion"/>
  </si>
  <si>
    <t>沽空涨跌幅</t>
    <rPh sb="0" eb="1">
      <t>gu kong</t>
    </rPh>
    <rPh sb="2" eb="3">
      <t>zhang die</t>
    </rPh>
    <rPh sb="4" eb="5">
      <t>fu</t>
    </rPh>
    <phoneticPr fontId="1" type="noConversion"/>
  </si>
  <si>
    <t>沽空力量</t>
    <rPh sb="0" eb="1">
      <t>gu kong</t>
    </rPh>
    <rPh sb="2" eb="3">
      <t>li liang</t>
    </rPh>
    <phoneticPr fontId="1" type="noConversion"/>
  </si>
  <si>
    <t>测试</t>
    <rPh sb="0" eb="1">
      <t>ce shi</t>
    </rPh>
    <phoneticPr fontId="1" type="noConversion"/>
  </si>
  <si>
    <t>升降标识位</t>
    <rPh sb="0" eb="1">
      <t>sheng</t>
    </rPh>
    <rPh sb="1" eb="2">
      <t>jiang</t>
    </rPh>
    <rPh sb="2" eb="3">
      <t>biao zhi wei</t>
    </rPh>
    <rPh sb="4" eb="5">
      <t>wei</t>
    </rPh>
    <phoneticPr fontId="1" type="noConversion"/>
  </si>
  <si>
    <t>是否剧烈标志位</t>
    <rPh sb="0" eb="1">
      <t>shi fou</t>
    </rPh>
    <rPh sb="2" eb="3">
      <t>ju lie</t>
    </rPh>
    <rPh sb="4" eb="5">
      <t>biao zhi</t>
    </rPh>
    <rPh sb="6" eb="7">
      <t>wei</t>
    </rPh>
    <phoneticPr fontId="1" type="noConversion"/>
  </si>
  <si>
    <t>沽空力量算法：</t>
    <rPh sb="0" eb="1">
      <t>gu kong</t>
    </rPh>
    <rPh sb="2" eb="3">
      <t>li liang</t>
    </rPh>
    <rPh sb="4" eb="5">
      <t>suan fa</t>
    </rPh>
    <phoneticPr fontId="1" type="noConversion"/>
  </si>
  <si>
    <t>当沽空量的变化在正负10%以内时，以沽空量的交易占比为大头，沽空量的变化量为小头</t>
    <rPh sb="0" eb="1">
      <t>dang</t>
    </rPh>
    <rPh sb="1" eb="2">
      <t>gu kong</t>
    </rPh>
    <rPh sb="3" eb="4">
      <t>liang</t>
    </rPh>
    <rPh sb="4" eb="5">
      <t>de</t>
    </rPh>
    <rPh sb="5" eb="6">
      <t>bian hua</t>
    </rPh>
    <rPh sb="7" eb="8">
      <t>zai</t>
    </rPh>
    <rPh sb="8" eb="9">
      <t>zheng fu</t>
    </rPh>
    <rPh sb="13" eb="14">
      <t>yi nei</t>
    </rPh>
    <rPh sb="15" eb="16">
      <t>shi</t>
    </rPh>
    <rPh sb="17" eb="18">
      <t>yi</t>
    </rPh>
    <rPh sb="21" eb="22">
      <t>de</t>
    </rPh>
    <rPh sb="22" eb="23">
      <t>jiao yi</t>
    </rPh>
    <rPh sb="24" eb="25">
      <t>zhan bi</t>
    </rPh>
    <rPh sb="26" eb="27">
      <t>wei</t>
    </rPh>
    <rPh sb="27" eb="28">
      <t>da tou</t>
    </rPh>
    <rPh sb="30" eb="31">
      <t>gu kong liang</t>
    </rPh>
    <rPh sb="33" eb="34">
      <t>de</t>
    </rPh>
    <rPh sb="34" eb="35">
      <t>bian hua liang</t>
    </rPh>
    <rPh sb="37" eb="38">
      <t>wei</t>
    </rPh>
    <rPh sb="38" eb="39">
      <t>xiao tou</t>
    </rPh>
    <rPh sb="39" eb="40">
      <t>tou</t>
    </rPh>
    <phoneticPr fontId="1" type="noConversion"/>
  </si>
  <si>
    <t>当沽空量的变化在正负10%以上时，可以认为发生剧烈变化，以沽空量的变化为大头，沽空量的交易占比为小头</t>
    <rPh sb="0" eb="1">
      <t>dang</t>
    </rPh>
    <rPh sb="1" eb="2">
      <t>gu kong liang</t>
    </rPh>
    <rPh sb="4" eb="5">
      <t>de</t>
    </rPh>
    <rPh sb="5" eb="6">
      <t>bian hua</t>
    </rPh>
    <rPh sb="7" eb="8">
      <t>zai</t>
    </rPh>
    <rPh sb="8" eb="9">
      <t>zheng fu</t>
    </rPh>
    <rPh sb="13" eb="14">
      <t>yi</t>
    </rPh>
    <rPh sb="14" eb="15">
      <t>shang</t>
    </rPh>
    <rPh sb="15" eb="16">
      <t>shi</t>
    </rPh>
    <rPh sb="17" eb="18">
      <t>ke yi</t>
    </rPh>
    <rPh sb="19" eb="20">
      <t>ren wei</t>
    </rPh>
    <rPh sb="21" eb="22">
      <t>fa sheng</t>
    </rPh>
    <rPh sb="23" eb="24">
      <t>ju lie</t>
    </rPh>
    <rPh sb="25" eb="26">
      <t>bian hua</t>
    </rPh>
    <rPh sb="28" eb="29">
      <t>yi</t>
    </rPh>
    <rPh sb="29" eb="30">
      <t>gu kong liang</t>
    </rPh>
    <rPh sb="32" eb="33">
      <t>de</t>
    </rPh>
    <rPh sb="33" eb="34">
      <t>bian hua</t>
    </rPh>
    <rPh sb="35" eb="36">
      <t>wei</t>
    </rPh>
    <rPh sb="36" eb="37">
      <t>da ou</t>
    </rPh>
    <rPh sb="37" eb="38">
      <t>tou</t>
    </rPh>
    <rPh sb="39" eb="40">
      <t>gu kong liang</t>
    </rPh>
    <rPh sb="42" eb="43">
      <t>de</t>
    </rPh>
    <rPh sb="43" eb="44">
      <t>jiao yi</t>
    </rPh>
    <rPh sb="45" eb="46">
      <t>zhan bi</t>
    </rPh>
    <rPh sb="47" eb="48">
      <t>wei</t>
    </rPh>
    <rPh sb="48" eb="49">
      <t>xiao g tou</t>
    </rPh>
    <rPh sb="49" eb="50">
      <t>tou</t>
    </rPh>
    <phoneticPr fontId="1" type="noConversion"/>
  </si>
  <si>
    <t>沽空力量为负值时，大概率上涨，有2个意外节点，分别是2016年10月和2017年6月</t>
    <rPh sb="0" eb="1">
      <t>gu kong liang</t>
    </rPh>
    <rPh sb="2" eb="3">
      <t>li liang</t>
    </rPh>
    <rPh sb="4" eb="5">
      <t>wei</t>
    </rPh>
    <rPh sb="5" eb="6">
      <t>fu zhi</t>
    </rPh>
    <rPh sb="7" eb="8">
      <t>shi</t>
    </rPh>
    <rPh sb="9" eb="10">
      <t>da gai lü</t>
    </rPh>
    <rPh sb="12" eb="13">
      <t>shang zhang</t>
    </rPh>
    <rPh sb="15" eb="16">
      <t>you</t>
    </rPh>
    <rPh sb="17" eb="18">
      <t>ge</t>
    </rPh>
    <rPh sb="18" eb="19">
      <t>yi wai</t>
    </rPh>
    <rPh sb="20" eb="21">
      <t>jie dian</t>
    </rPh>
    <rPh sb="23" eb="24">
      <t>fen bie</t>
    </rPh>
    <rPh sb="25" eb="26">
      <t>shi</t>
    </rPh>
    <rPh sb="30" eb="31">
      <t>nian</t>
    </rPh>
    <rPh sb="33" eb="34">
      <t>yue</t>
    </rPh>
    <rPh sb="34" eb="35">
      <t>he</t>
    </rPh>
    <rPh sb="39" eb="40">
      <t>nian</t>
    </rPh>
    <rPh sb="41" eb="42">
      <t>yue</t>
    </rPh>
    <phoneticPr fontId="1" type="noConversion"/>
  </si>
  <si>
    <t>当前阶段和2014年8月的图像接近</t>
    <rPh sb="0" eb="1">
      <t>dang qian</t>
    </rPh>
    <rPh sb="2" eb="3">
      <t>jie duan</t>
    </rPh>
    <rPh sb="4" eb="5">
      <t>he</t>
    </rPh>
    <rPh sb="9" eb="10">
      <t>nian</t>
    </rPh>
    <rPh sb="11" eb="12">
      <t>yue</t>
    </rPh>
    <rPh sb="12" eb="13">
      <t>de</t>
    </rPh>
    <rPh sb="13" eb="14">
      <t>tu xiang</t>
    </rPh>
    <rPh sb="15" eb="16">
      <t>jie jin</t>
    </rPh>
    <phoneticPr fontId="1" type="noConversion"/>
  </si>
  <si>
    <t>市值变化</t>
    <rPh sb="0" eb="1">
      <t>shi zhi</t>
    </rPh>
    <rPh sb="2" eb="3">
      <t>bian hua</t>
    </rPh>
    <phoneticPr fontId="1" type="noConversion"/>
  </si>
  <si>
    <t>周息变化</t>
    <rPh sb="0" eb="1">
      <t>zhou</t>
    </rPh>
    <rPh sb="1" eb="2">
      <t>xi</t>
    </rPh>
    <rPh sb="2" eb="3">
      <t>bian hua</t>
    </rPh>
    <phoneticPr fontId="1" type="noConversion"/>
  </si>
  <si>
    <t>这两条线有非常强的相交动力</t>
    <rPh sb="0" eb="1">
      <t>zhe</t>
    </rPh>
    <rPh sb="1" eb="2">
      <t>liang tian xian</t>
    </rPh>
    <rPh sb="2" eb="3">
      <t>tiao</t>
    </rPh>
    <rPh sb="3" eb="4">
      <t>xian</t>
    </rPh>
    <rPh sb="4" eb="5">
      <t>you</t>
    </rPh>
    <rPh sb="5" eb="6">
      <t>fei chang</t>
    </rPh>
    <rPh sb="7" eb="8">
      <t>qiang</t>
    </rPh>
    <rPh sb="8" eb="9">
      <t>de</t>
    </rPh>
    <rPh sb="9" eb="10">
      <t>xiang jiao</t>
    </rPh>
    <rPh sb="11" eb="12">
      <t>dong li</t>
    </rPh>
    <phoneticPr fontId="1" type="noConversion"/>
  </si>
  <si>
    <t>可以导入4月数据后再看5月份趋势</t>
    <rPh sb="0" eb="1">
      <t>ke yi</t>
    </rPh>
    <rPh sb="2" eb="3">
      <t>dao ru</t>
    </rPh>
    <rPh sb="5" eb="6">
      <t>yue</t>
    </rPh>
    <rPh sb="6" eb="7">
      <t>shu ju</t>
    </rPh>
    <rPh sb="8" eb="9">
      <t>hou</t>
    </rPh>
    <rPh sb="9" eb="10">
      <t>zai kan</t>
    </rPh>
    <rPh sb="12" eb="13">
      <t>yue</t>
    </rPh>
    <rPh sb="13" eb="14">
      <t>fen</t>
    </rPh>
    <rPh sb="14" eb="15">
      <t>qu shi</t>
    </rPh>
    <phoneticPr fontId="1" type="noConversion"/>
  </si>
  <si>
    <t>目前来看时市盈率太低，可能在5月回归</t>
    <rPh sb="0" eb="1">
      <t>mu qian lai kan</t>
    </rPh>
    <rPh sb="4" eb="5">
      <t>shi</t>
    </rPh>
    <rPh sb="5" eb="6">
      <t>shi ying lü</t>
    </rPh>
    <rPh sb="8" eb="9">
      <t>tai di</t>
    </rPh>
    <rPh sb="11" eb="12">
      <t>ke neng</t>
    </rPh>
    <rPh sb="13" eb="14">
      <t>zai</t>
    </rPh>
    <rPh sb="15" eb="16">
      <t>yue</t>
    </rPh>
    <rPh sb="16" eb="17">
      <t>hui gui</t>
    </rPh>
    <phoneticPr fontId="1" type="noConversion"/>
  </si>
  <si>
    <t>当沽空力量为正值时，大盘87%概率涨幅不超过5%，73%概率涨幅不超过3%</t>
    <rPh sb="0" eb="1">
      <t>dang</t>
    </rPh>
    <rPh sb="1" eb="2">
      <t>gu kong</t>
    </rPh>
    <rPh sb="3" eb="4">
      <t>li liang</t>
    </rPh>
    <rPh sb="5" eb="6">
      <t>wei</t>
    </rPh>
    <rPh sb="6" eb="7">
      <t>zheng</t>
    </rPh>
    <rPh sb="7" eb="8">
      <t>zhi</t>
    </rPh>
    <rPh sb="8" eb="9">
      <t>shi</t>
    </rPh>
    <rPh sb="10" eb="11">
      <t>da pan</t>
    </rPh>
    <rPh sb="15" eb="16">
      <t>gai lü</t>
    </rPh>
    <rPh sb="17" eb="18">
      <t>zhang fu</t>
    </rPh>
    <rPh sb="19" eb="20">
      <t>bu chao guo</t>
    </rPh>
    <rPh sb="28" eb="29">
      <t>gai lü</t>
    </rPh>
    <rPh sb="30" eb="31">
      <t>zhng fu</t>
    </rPh>
    <rPh sb="32" eb="33">
      <t>bu</t>
    </rPh>
    <rPh sb="33" eb="34">
      <t>chao guo</t>
    </rPh>
    <phoneticPr fontId="1" type="noConversion"/>
  </si>
  <si>
    <t>目前的沽空力量为坚挺的正值，预估大盘即使涨，幅度也不超过3%</t>
    <rPh sb="0" eb="1">
      <t>mu qian</t>
    </rPh>
    <rPh sb="2" eb="3">
      <t>de</t>
    </rPh>
    <rPh sb="3" eb="4">
      <t>gu kong</t>
    </rPh>
    <rPh sb="5" eb="6">
      <t>li liang</t>
    </rPh>
    <rPh sb="7" eb="8">
      <t>wei</t>
    </rPh>
    <rPh sb="8" eb="9">
      <t>jian ting</t>
    </rPh>
    <rPh sb="10" eb="11">
      <t>de</t>
    </rPh>
    <rPh sb="11" eb="12">
      <t>zheng</t>
    </rPh>
    <rPh sb="12" eb="13">
      <t>zhi</t>
    </rPh>
    <rPh sb="14" eb="15">
      <t>yu gu</t>
    </rPh>
    <rPh sb="16" eb="17">
      <t>da pan</t>
    </rPh>
    <rPh sb="18" eb="19">
      <t>ji shi</t>
    </rPh>
    <rPh sb="20" eb="21">
      <t>zhang</t>
    </rPh>
    <rPh sb="22" eb="23">
      <t>fu du</t>
    </rPh>
    <rPh sb="24" eb="25">
      <t>ye</t>
    </rPh>
    <rPh sb="25" eb="26">
      <t>bu chao guo</t>
    </rPh>
    <phoneticPr fontId="1" type="noConversion"/>
  </si>
  <si>
    <t>其他结论：</t>
    <rPh sb="0" eb="1">
      <t>qi ta</t>
    </rPh>
    <rPh sb="2" eb="3">
      <t>jie lun</t>
    </rPh>
    <phoneticPr fontId="1" type="noConversion"/>
  </si>
  <si>
    <t>周息率的变动非常剧烈，可以去到80%左右的差副，还没有发现强烈的相关性</t>
    <rPh sb="0" eb="1">
      <t>zhou</t>
    </rPh>
    <rPh sb="1" eb="2">
      <t>xi</t>
    </rPh>
    <rPh sb="2" eb="3">
      <t>lü</t>
    </rPh>
    <rPh sb="3" eb="4">
      <t>de</t>
    </rPh>
    <rPh sb="4" eb="5">
      <t>bian dong</t>
    </rPh>
    <rPh sb="6" eb="7">
      <t>fei chang</t>
    </rPh>
    <rPh sb="8" eb="9">
      <t>ju lie</t>
    </rPh>
    <rPh sb="11" eb="12">
      <t>ke yi</t>
    </rPh>
    <rPh sb="13" eb="14">
      <t>qu dao</t>
    </rPh>
    <rPh sb="18" eb="19">
      <t>zuo you</t>
    </rPh>
    <rPh sb="20" eb="21">
      <t>de</t>
    </rPh>
    <rPh sb="21" eb="22">
      <t>cha</t>
    </rPh>
    <rPh sb="22" eb="23">
      <t>fu</t>
    </rPh>
    <rPh sb="24" eb="25">
      <t>hai</t>
    </rPh>
    <rPh sb="25" eb="26">
      <t>mei you</t>
    </rPh>
    <rPh sb="27" eb="28">
      <t>fa xian</t>
    </rPh>
    <rPh sb="29" eb="30">
      <t>qiang lie</t>
    </rPh>
    <rPh sb="31" eb="32">
      <t>de</t>
    </rPh>
    <rPh sb="32" eb="33">
      <t>xiang guan xing</t>
    </rPh>
    <phoneticPr fontId="1" type="noConversion"/>
  </si>
  <si>
    <t>总市值变化率和收盘价严格对应，这2个参数本质相同</t>
    <rPh sb="0" eb="1">
      <t>zong</t>
    </rPh>
    <rPh sb="1" eb="2">
      <t>shi zhi</t>
    </rPh>
    <rPh sb="3" eb="4">
      <t>bian hua lü</t>
    </rPh>
    <rPh sb="5" eb="6">
      <t>lü</t>
    </rPh>
    <rPh sb="6" eb="7">
      <t>he</t>
    </rPh>
    <rPh sb="7" eb="8">
      <t>shou pan jia</t>
    </rPh>
    <rPh sb="10" eb="11">
      <t>yan ge</t>
    </rPh>
    <rPh sb="12" eb="13">
      <t>dui ying</t>
    </rPh>
    <rPh sb="15" eb="16">
      <t>zhe ge</t>
    </rPh>
    <rPh sb="17" eb="18">
      <t>ge</t>
    </rPh>
    <rPh sb="18" eb="19">
      <t>can shu</t>
    </rPh>
    <rPh sb="20" eb="21">
      <t>ben zhi</t>
    </rPh>
    <rPh sb="22" eb="23">
      <t>xiang tong</t>
    </rPh>
    <phoneticPr fontId="1" type="noConversion"/>
  </si>
  <si>
    <t>总市值的绝对值变化需要参考gpd的膨胀系数来看</t>
    <rPh sb="0" eb="1">
      <t>zong</t>
    </rPh>
    <rPh sb="1" eb="2">
      <t>shi zhi</t>
    </rPh>
    <rPh sb="3" eb="4">
      <t>de</t>
    </rPh>
    <rPh sb="4" eb="5">
      <t>jue dui zhi</t>
    </rPh>
    <rPh sb="7" eb="8">
      <t>bian hua</t>
    </rPh>
    <rPh sb="9" eb="10">
      <t>xu yao</t>
    </rPh>
    <rPh sb="11" eb="12">
      <t>can kao</t>
    </rPh>
    <rPh sb="16" eb="17">
      <t>de</t>
    </rPh>
    <rPh sb="17" eb="18">
      <t>peng zhang</t>
    </rPh>
    <rPh sb="19" eb="20">
      <t>xi shu</t>
    </rPh>
    <rPh sb="21" eb="22">
      <t>lai kan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</si>
</sst>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#,##0.00000000000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rgb="FF000000"/>
      <name val="Verdana"/>
      <family val="2"/>
    </font>
    <font>
      <sz val="9"/>
      <color rgb="FF000000"/>
      <name val="Verdana"/>
      <family val="2"/>
    </font>
    <font>
      <u/>
      <sz val="11"/>
      <color theme="10"/>
      <name val="等线"/>
      <family val="2"/>
      <scheme val="minor"/>
    </font>
    <font>
      <u/>
      <sz val="11"/>
      <color theme="11"/>
      <name val="等线"/>
      <family val="2"/>
      <scheme val="minor"/>
    </font>
    <font>
      <b/>
      <sz val="7.65"/>
      <color rgb="FF000000"/>
      <name val="Verdana"/>
      <family val="2"/>
    </font>
    <font>
      <sz val="11"/>
      <color rgb="FFFF000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8F0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4" fontId="0" fillId="0" borderId="0" xfId="0" applyNumberFormat="1"/>
    <xf numFmtId="3" fontId="0" fillId="0" borderId="0" xfId="0" applyNumberFormat="1"/>
    <xf numFmtId="4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7" fontId="0" fillId="0" borderId="0" xfId="0" applyNumberFormat="1"/>
    <xf numFmtId="4" fontId="3" fillId="3" borderId="0" xfId="0" applyNumberFormat="1" applyFont="1" applyFill="1" applyBorder="1" applyAlignment="1">
      <alignment horizontal="center" vertical="center" wrapText="1"/>
    </xf>
    <xf numFmtId="0" fontId="0" fillId="0" borderId="1" xfId="0" applyBorder="1"/>
    <xf numFmtId="4" fontId="3" fillId="0" borderId="2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6" fillId="2" borderId="3" xfId="0" applyFont="1" applyFill="1" applyBorder="1" applyAlignment="1">
      <alignment horizontal="center" vertical="center" wrapText="1"/>
    </xf>
    <xf numFmtId="0" fontId="7" fillId="4" borderId="0" xfId="0" applyFont="1" applyFill="1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市盈率和收盘价涨跌幅变动对比图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源数据!$D$1</c:f>
              <c:strCache>
                <c:ptCount val="1"/>
                <c:pt idx="0">
                  <c:v>市盈率变动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源数据!$A$2:$A$118</c:f>
              <c:strCache>
                <c:ptCount val="114"/>
                <c:pt idx="0">
                  <c:v>日期</c:v>
                </c:pt>
                <c:pt idx="2">
                  <c:v>200901</c:v>
                </c:pt>
                <c:pt idx="3">
                  <c:v>200902</c:v>
                </c:pt>
                <c:pt idx="4">
                  <c:v>200903</c:v>
                </c:pt>
                <c:pt idx="5">
                  <c:v>200904</c:v>
                </c:pt>
                <c:pt idx="6">
                  <c:v>200905</c:v>
                </c:pt>
                <c:pt idx="7">
                  <c:v>200906</c:v>
                </c:pt>
                <c:pt idx="8">
                  <c:v>200907</c:v>
                </c:pt>
                <c:pt idx="9">
                  <c:v>200908</c:v>
                </c:pt>
                <c:pt idx="10">
                  <c:v>200909</c:v>
                </c:pt>
                <c:pt idx="11">
                  <c:v>200910</c:v>
                </c:pt>
                <c:pt idx="12">
                  <c:v>200911</c:v>
                </c:pt>
                <c:pt idx="13">
                  <c:v>200912</c:v>
                </c:pt>
                <c:pt idx="14">
                  <c:v>201001</c:v>
                </c:pt>
                <c:pt idx="15">
                  <c:v>201002</c:v>
                </c:pt>
                <c:pt idx="16">
                  <c:v>201003</c:v>
                </c:pt>
                <c:pt idx="17">
                  <c:v>201004</c:v>
                </c:pt>
                <c:pt idx="18">
                  <c:v>201005</c:v>
                </c:pt>
                <c:pt idx="19">
                  <c:v>201006</c:v>
                </c:pt>
                <c:pt idx="20">
                  <c:v>201007</c:v>
                </c:pt>
                <c:pt idx="21">
                  <c:v>201008</c:v>
                </c:pt>
                <c:pt idx="22">
                  <c:v>201009</c:v>
                </c:pt>
                <c:pt idx="23">
                  <c:v>201010</c:v>
                </c:pt>
                <c:pt idx="24">
                  <c:v>201011</c:v>
                </c:pt>
                <c:pt idx="25">
                  <c:v>201012</c:v>
                </c:pt>
                <c:pt idx="26">
                  <c:v>201101</c:v>
                </c:pt>
                <c:pt idx="27">
                  <c:v>201102</c:v>
                </c:pt>
                <c:pt idx="28">
                  <c:v>201103</c:v>
                </c:pt>
                <c:pt idx="29">
                  <c:v>201104</c:v>
                </c:pt>
                <c:pt idx="30">
                  <c:v>201105</c:v>
                </c:pt>
                <c:pt idx="31">
                  <c:v>201106</c:v>
                </c:pt>
                <c:pt idx="32">
                  <c:v>201107</c:v>
                </c:pt>
                <c:pt idx="33">
                  <c:v>201108</c:v>
                </c:pt>
                <c:pt idx="34">
                  <c:v>201109</c:v>
                </c:pt>
                <c:pt idx="35">
                  <c:v>201110</c:v>
                </c:pt>
                <c:pt idx="36">
                  <c:v>201111</c:v>
                </c:pt>
                <c:pt idx="37">
                  <c:v>201112</c:v>
                </c:pt>
                <c:pt idx="38">
                  <c:v>201201</c:v>
                </c:pt>
                <c:pt idx="39">
                  <c:v>201202</c:v>
                </c:pt>
                <c:pt idx="40">
                  <c:v>201203</c:v>
                </c:pt>
                <c:pt idx="41">
                  <c:v>201204</c:v>
                </c:pt>
                <c:pt idx="42">
                  <c:v>201205</c:v>
                </c:pt>
                <c:pt idx="43">
                  <c:v>201206</c:v>
                </c:pt>
                <c:pt idx="44">
                  <c:v>201207</c:v>
                </c:pt>
                <c:pt idx="45">
                  <c:v>201208</c:v>
                </c:pt>
                <c:pt idx="46">
                  <c:v>201209</c:v>
                </c:pt>
                <c:pt idx="47">
                  <c:v>201210</c:v>
                </c:pt>
                <c:pt idx="48">
                  <c:v>201211</c:v>
                </c:pt>
                <c:pt idx="49">
                  <c:v>201212</c:v>
                </c:pt>
                <c:pt idx="50">
                  <c:v>201301</c:v>
                </c:pt>
                <c:pt idx="51">
                  <c:v>201302</c:v>
                </c:pt>
                <c:pt idx="52">
                  <c:v>201303</c:v>
                </c:pt>
                <c:pt idx="53">
                  <c:v>201304</c:v>
                </c:pt>
                <c:pt idx="54">
                  <c:v>201305</c:v>
                </c:pt>
                <c:pt idx="55">
                  <c:v>201306</c:v>
                </c:pt>
                <c:pt idx="56">
                  <c:v>201307</c:v>
                </c:pt>
                <c:pt idx="57">
                  <c:v>201308</c:v>
                </c:pt>
                <c:pt idx="58">
                  <c:v>201309</c:v>
                </c:pt>
                <c:pt idx="59">
                  <c:v>201310</c:v>
                </c:pt>
                <c:pt idx="60">
                  <c:v>201311</c:v>
                </c:pt>
                <c:pt idx="61">
                  <c:v>201312</c:v>
                </c:pt>
                <c:pt idx="62">
                  <c:v>201401</c:v>
                </c:pt>
                <c:pt idx="63">
                  <c:v>201402</c:v>
                </c:pt>
                <c:pt idx="64">
                  <c:v>201403</c:v>
                </c:pt>
                <c:pt idx="65">
                  <c:v>201404</c:v>
                </c:pt>
                <c:pt idx="66">
                  <c:v>201405</c:v>
                </c:pt>
                <c:pt idx="67">
                  <c:v>201406</c:v>
                </c:pt>
                <c:pt idx="68">
                  <c:v>201407</c:v>
                </c:pt>
                <c:pt idx="69">
                  <c:v>201408</c:v>
                </c:pt>
                <c:pt idx="70">
                  <c:v>201409</c:v>
                </c:pt>
                <c:pt idx="71">
                  <c:v>201410</c:v>
                </c:pt>
                <c:pt idx="72">
                  <c:v>201411</c:v>
                </c:pt>
                <c:pt idx="73">
                  <c:v>201412</c:v>
                </c:pt>
                <c:pt idx="74">
                  <c:v>201501</c:v>
                </c:pt>
                <c:pt idx="75">
                  <c:v>201502</c:v>
                </c:pt>
                <c:pt idx="76">
                  <c:v>201503</c:v>
                </c:pt>
                <c:pt idx="77">
                  <c:v>201504</c:v>
                </c:pt>
                <c:pt idx="78">
                  <c:v>201505</c:v>
                </c:pt>
                <c:pt idx="79">
                  <c:v>201506</c:v>
                </c:pt>
                <c:pt idx="80">
                  <c:v>201507</c:v>
                </c:pt>
                <c:pt idx="81">
                  <c:v>201508</c:v>
                </c:pt>
                <c:pt idx="82">
                  <c:v>201509</c:v>
                </c:pt>
                <c:pt idx="83">
                  <c:v>201510</c:v>
                </c:pt>
                <c:pt idx="84">
                  <c:v>201511</c:v>
                </c:pt>
                <c:pt idx="85">
                  <c:v>201512</c:v>
                </c:pt>
                <c:pt idx="86">
                  <c:v>201601</c:v>
                </c:pt>
                <c:pt idx="87">
                  <c:v>201602</c:v>
                </c:pt>
                <c:pt idx="88">
                  <c:v>201603</c:v>
                </c:pt>
                <c:pt idx="89">
                  <c:v>201604</c:v>
                </c:pt>
                <c:pt idx="90">
                  <c:v>201605</c:v>
                </c:pt>
                <c:pt idx="91">
                  <c:v>201606</c:v>
                </c:pt>
                <c:pt idx="92">
                  <c:v>201607</c:v>
                </c:pt>
                <c:pt idx="93">
                  <c:v>201608</c:v>
                </c:pt>
                <c:pt idx="94">
                  <c:v>201609</c:v>
                </c:pt>
                <c:pt idx="95">
                  <c:v>201610</c:v>
                </c:pt>
                <c:pt idx="96">
                  <c:v>201611</c:v>
                </c:pt>
                <c:pt idx="97">
                  <c:v>201612</c:v>
                </c:pt>
                <c:pt idx="98">
                  <c:v>201701</c:v>
                </c:pt>
                <c:pt idx="99">
                  <c:v>201702</c:v>
                </c:pt>
                <c:pt idx="100">
                  <c:v>201703</c:v>
                </c:pt>
                <c:pt idx="101">
                  <c:v>201704</c:v>
                </c:pt>
                <c:pt idx="102">
                  <c:v>201705</c:v>
                </c:pt>
                <c:pt idx="103">
                  <c:v>201706</c:v>
                </c:pt>
                <c:pt idx="104">
                  <c:v>201707</c:v>
                </c:pt>
                <c:pt idx="105">
                  <c:v>201708</c:v>
                </c:pt>
                <c:pt idx="106">
                  <c:v>201709</c:v>
                </c:pt>
                <c:pt idx="107">
                  <c:v>201710</c:v>
                </c:pt>
                <c:pt idx="108">
                  <c:v>201711</c:v>
                </c:pt>
                <c:pt idx="109">
                  <c:v>201712</c:v>
                </c:pt>
                <c:pt idx="110">
                  <c:v>201801</c:v>
                </c:pt>
                <c:pt idx="111">
                  <c:v>201802</c:v>
                </c:pt>
                <c:pt idx="112">
                  <c:v>201803</c:v>
                </c:pt>
                <c:pt idx="113">
                  <c:v>201804</c:v>
                </c:pt>
              </c:strCache>
            </c:strRef>
          </c:cat>
          <c:val>
            <c:numRef>
              <c:f>源数据!$D$2:$D$118</c:f>
              <c:numCache>
                <c:formatCode>m/d/yy</c:formatCode>
                <c:ptCount val="117"/>
                <c:pt idx="0" formatCode="General">
                  <c:v>0.0</c:v>
                </c:pt>
                <c:pt idx="2" formatCode="General">
                  <c:v>0.0</c:v>
                </c:pt>
                <c:pt idx="3" formatCode="General">
                  <c:v>-3.13</c:v>
                </c:pt>
                <c:pt idx="4" formatCode="General">
                  <c:v>38.1</c:v>
                </c:pt>
                <c:pt idx="5" formatCode="General">
                  <c:v>20.69</c:v>
                </c:pt>
                <c:pt idx="6" formatCode="General">
                  <c:v>20.09</c:v>
                </c:pt>
                <c:pt idx="7" formatCode="General">
                  <c:v>2.99</c:v>
                </c:pt>
                <c:pt idx="8" formatCode="General">
                  <c:v>14.75</c:v>
                </c:pt>
                <c:pt idx="9" formatCode="General">
                  <c:v>-3.51</c:v>
                </c:pt>
                <c:pt idx="10" formatCode="General">
                  <c:v>8.34</c:v>
                </c:pt>
                <c:pt idx="11" formatCode="General">
                  <c:v>6.58</c:v>
                </c:pt>
                <c:pt idx="12" formatCode="General">
                  <c:v>3.67</c:v>
                </c:pt>
                <c:pt idx="13" formatCode="General">
                  <c:v>1.91</c:v>
                </c:pt>
                <c:pt idx="14" formatCode="General">
                  <c:v>-6.67</c:v>
                </c:pt>
                <c:pt idx="15" formatCode="General">
                  <c:v>2.6</c:v>
                </c:pt>
                <c:pt idx="16" formatCode="General">
                  <c:v>-3.74</c:v>
                </c:pt>
                <c:pt idx="17" formatCode="General">
                  <c:v>-5.33</c:v>
                </c:pt>
                <c:pt idx="18" formatCode="General">
                  <c:v>-7.02</c:v>
                </c:pt>
                <c:pt idx="19" formatCode="General">
                  <c:v>0.0</c:v>
                </c:pt>
                <c:pt idx="20" formatCode="General">
                  <c:v>2.65</c:v>
                </c:pt>
                <c:pt idx="21" formatCode="General">
                  <c:v>-1.72</c:v>
                </c:pt>
                <c:pt idx="22" formatCode="General">
                  <c:v>7.48</c:v>
                </c:pt>
                <c:pt idx="23" formatCode="General">
                  <c:v>3.95</c:v>
                </c:pt>
                <c:pt idx="24" formatCode="General">
                  <c:v>-0.12</c:v>
                </c:pt>
                <c:pt idx="25" formatCode="General">
                  <c:v>0.66</c:v>
                </c:pt>
                <c:pt idx="26" formatCode="General">
                  <c:v>0.54</c:v>
                </c:pt>
                <c:pt idx="27" formatCode="General">
                  <c:v>-5.01</c:v>
                </c:pt>
                <c:pt idx="28" formatCode="General">
                  <c:v>-24.87</c:v>
                </c:pt>
                <c:pt idx="29" formatCode="General">
                  <c:v>2.17</c:v>
                </c:pt>
                <c:pt idx="30" formatCode="General">
                  <c:v>-0.41</c:v>
                </c:pt>
                <c:pt idx="31" formatCode="General">
                  <c:v>-3.53</c:v>
                </c:pt>
                <c:pt idx="32" formatCode="General">
                  <c:v>2.3</c:v>
                </c:pt>
                <c:pt idx="33" formatCode="General">
                  <c:v>-8.91</c:v>
                </c:pt>
                <c:pt idx="34" formatCode="General">
                  <c:v>-17.55</c:v>
                </c:pt>
                <c:pt idx="35" formatCode="General">
                  <c:v>13.19</c:v>
                </c:pt>
                <c:pt idx="36" formatCode="General">
                  <c:v>-8.03</c:v>
                </c:pt>
                <c:pt idx="37" formatCode="General">
                  <c:v>3.09</c:v>
                </c:pt>
                <c:pt idx="38" formatCode="General">
                  <c:v>9.710000000000001</c:v>
                </c:pt>
                <c:pt idx="39" formatCode="General">
                  <c:v>6.12</c:v>
                </c:pt>
                <c:pt idx="40" formatCode="General">
                  <c:v>-15.0</c:v>
                </c:pt>
                <c:pt idx="41" formatCode="General">
                  <c:v>1.04</c:v>
                </c:pt>
                <c:pt idx="42" formatCode="General">
                  <c:v>-11.16</c:v>
                </c:pt>
                <c:pt idx="43" formatCode="General">
                  <c:v>2.09</c:v>
                </c:pt>
                <c:pt idx="44" formatCode="General">
                  <c:v>1.37</c:v>
                </c:pt>
                <c:pt idx="45" formatCode="General">
                  <c:v>-0.79</c:v>
                </c:pt>
                <c:pt idx="46" formatCode="General">
                  <c:v>6.91</c:v>
                </c:pt>
                <c:pt idx="47" formatCode="General">
                  <c:v>3.92</c:v>
                </c:pt>
                <c:pt idx="48" formatCode="General">
                  <c:v>2.75</c:v>
                </c:pt>
                <c:pt idx="49" formatCode="General">
                  <c:v>4.17</c:v>
                </c:pt>
                <c:pt idx="50" formatCode="General">
                  <c:v>4.760000000000001</c:v>
                </c:pt>
                <c:pt idx="51" formatCode="General">
                  <c:v>-2.55</c:v>
                </c:pt>
                <c:pt idx="52" formatCode="General">
                  <c:v>-2.15</c:v>
                </c:pt>
                <c:pt idx="53" formatCode="General">
                  <c:v>1.33</c:v>
                </c:pt>
                <c:pt idx="54" formatCode="General">
                  <c:v>-0.66</c:v>
                </c:pt>
                <c:pt idx="55" formatCode="General">
                  <c:v>-7.199999999999999</c:v>
                </c:pt>
                <c:pt idx="56" formatCode="General">
                  <c:v>3.78</c:v>
                </c:pt>
                <c:pt idx="57" formatCode="General">
                  <c:v>0.49</c:v>
                </c:pt>
                <c:pt idx="58" formatCode="General">
                  <c:v>4.6</c:v>
                </c:pt>
                <c:pt idx="59" formatCode="General">
                  <c:v>2.53</c:v>
                </c:pt>
                <c:pt idx="60" formatCode="General">
                  <c:v>3.1</c:v>
                </c:pt>
                <c:pt idx="61" formatCode="General">
                  <c:v>-0.53</c:v>
                </c:pt>
                <c:pt idx="62" formatCode="General">
                  <c:v>-4.54</c:v>
                </c:pt>
                <c:pt idx="63" formatCode="General">
                  <c:v>0.84</c:v>
                </c:pt>
                <c:pt idx="64" formatCode="General">
                  <c:v>-5.18</c:v>
                </c:pt>
                <c:pt idx="65" formatCode="General">
                  <c:v>-0.97</c:v>
                </c:pt>
                <c:pt idx="66" formatCode="General">
                  <c:v>2.95</c:v>
                </c:pt>
                <c:pt idx="67" formatCode="General">
                  <c:v>1.34</c:v>
                </c:pt>
                <c:pt idx="68" formatCode="General">
                  <c:v>6.510000000000001</c:v>
                </c:pt>
                <c:pt idx="69" formatCode="General">
                  <c:v>0.44</c:v>
                </c:pt>
                <c:pt idx="70" formatCode="General">
                  <c:v>-5.729999999999999</c:v>
                </c:pt>
                <c:pt idx="71" formatCode="General">
                  <c:v>3.74</c:v>
                </c:pt>
                <c:pt idx="72" formatCode="General">
                  <c:v>0.54</c:v>
                </c:pt>
                <c:pt idx="73" formatCode="General">
                  <c:v>-1.88</c:v>
                </c:pt>
                <c:pt idx="74" formatCode="General">
                  <c:v>2.29</c:v>
                </c:pt>
                <c:pt idx="75" formatCode="General">
                  <c:v>-2.86</c:v>
                </c:pt>
                <c:pt idx="76" formatCode="General">
                  <c:v>0.28</c:v>
                </c:pt>
                <c:pt idx="77" formatCode="General">
                  <c:v>15.6</c:v>
                </c:pt>
                <c:pt idx="78" formatCode="General">
                  <c:v>-1.51</c:v>
                </c:pt>
                <c:pt idx="79" formatCode="General">
                  <c:v>-4.590000000000001</c:v>
                </c:pt>
                <c:pt idx="80" formatCode="General">
                  <c:v>-7.94</c:v>
                </c:pt>
                <c:pt idx="81" formatCode="General">
                  <c:v>-11.56</c:v>
                </c:pt>
                <c:pt idx="82" formatCode="General">
                  <c:v>-2.49</c:v>
                </c:pt>
                <c:pt idx="83" formatCode="General">
                  <c:v>7.77</c:v>
                </c:pt>
                <c:pt idx="84" formatCode="General">
                  <c:v>-2.76</c:v>
                </c:pt>
                <c:pt idx="85" formatCode="General">
                  <c:v>0.51</c:v>
                </c:pt>
                <c:pt idx="86" formatCode="General">
                  <c:v>-11.21</c:v>
                </c:pt>
                <c:pt idx="87" formatCode="General">
                  <c:v>0.23</c:v>
                </c:pt>
                <c:pt idx="88" formatCode="General">
                  <c:v>15.1</c:v>
                </c:pt>
                <c:pt idx="89" formatCode="General">
                  <c:v>0.99</c:v>
                </c:pt>
                <c:pt idx="90" formatCode="General">
                  <c:v>-1.86</c:v>
                </c:pt>
                <c:pt idx="91" formatCode="General">
                  <c:v>-2.99</c:v>
                </c:pt>
                <c:pt idx="92" formatCode="General">
                  <c:v>4.31</c:v>
                </c:pt>
                <c:pt idx="93" formatCode="General">
                  <c:v>4.92</c:v>
                </c:pt>
                <c:pt idx="94" formatCode="General">
                  <c:v>2.06</c:v>
                </c:pt>
                <c:pt idx="95" formatCode="General">
                  <c:v>-0.46</c:v>
                </c:pt>
                <c:pt idx="96" formatCode="General">
                  <c:v>0.37</c:v>
                </c:pt>
                <c:pt idx="97" formatCode="General">
                  <c:v>-3.22</c:v>
                </c:pt>
                <c:pt idx="98" formatCode="General">
                  <c:v>5.319999999999999</c:v>
                </c:pt>
                <c:pt idx="99" formatCode="General">
                  <c:v>6.67</c:v>
                </c:pt>
                <c:pt idx="100" formatCode="General">
                  <c:v>9.81</c:v>
                </c:pt>
                <c:pt idx="101" formatCode="General">
                  <c:v>0.38</c:v>
                </c:pt>
                <c:pt idx="102" formatCode="General">
                  <c:v>2.99</c:v>
                </c:pt>
                <c:pt idx="103" formatCode="General">
                  <c:v>4.54</c:v>
                </c:pt>
                <c:pt idx="104" formatCode="General">
                  <c:v>5.27</c:v>
                </c:pt>
                <c:pt idx="105" formatCode="General">
                  <c:v>2.3</c:v>
                </c:pt>
                <c:pt idx="106" formatCode="General">
                  <c:v>0.6</c:v>
                </c:pt>
                <c:pt idx="107" formatCode="General">
                  <c:v>2.43</c:v>
                </c:pt>
                <c:pt idx="108" formatCode="General">
                  <c:v>2.12</c:v>
                </c:pt>
                <c:pt idx="109" formatCode="General">
                  <c:v>2.7</c:v>
                </c:pt>
                <c:pt idx="110" formatCode="General">
                  <c:v>9.180000000000001</c:v>
                </c:pt>
                <c:pt idx="111" formatCode="General">
                  <c:v>-10.54</c:v>
                </c:pt>
                <c:pt idx="112" formatCode="General">
                  <c:v>-22.18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源数据!$AE$1</c:f>
              <c:strCache>
                <c:ptCount val="1"/>
                <c:pt idx="0">
                  <c:v>收盘价涨跌幅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源数据!$A$2:$A$118</c:f>
              <c:strCache>
                <c:ptCount val="114"/>
                <c:pt idx="0">
                  <c:v>日期</c:v>
                </c:pt>
                <c:pt idx="2">
                  <c:v>200901</c:v>
                </c:pt>
                <c:pt idx="3">
                  <c:v>200902</c:v>
                </c:pt>
                <c:pt idx="4">
                  <c:v>200903</c:v>
                </c:pt>
                <c:pt idx="5">
                  <c:v>200904</c:v>
                </c:pt>
                <c:pt idx="6">
                  <c:v>200905</c:v>
                </c:pt>
                <c:pt idx="7">
                  <c:v>200906</c:v>
                </c:pt>
                <c:pt idx="8">
                  <c:v>200907</c:v>
                </c:pt>
                <c:pt idx="9">
                  <c:v>200908</c:v>
                </c:pt>
                <c:pt idx="10">
                  <c:v>200909</c:v>
                </c:pt>
                <c:pt idx="11">
                  <c:v>200910</c:v>
                </c:pt>
                <c:pt idx="12">
                  <c:v>200911</c:v>
                </c:pt>
                <c:pt idx="13">
                  <c:v>200912</c:v>
                </c:pt>
                <c:pt idx="14">
                  <c:v>201001</c:v>
                </c:pt>
                <c:pt idx="15">
                  <c:v>201002</c:v>
                </c:pt>
                <c:pt idx="16">
                  <c:v>201003</c:v>
                </c:pt>
                <c:pt idx="17">
                  <c:v>201004</c:v>
                </c:pt>
                <c:pt idx="18">
                  <c:v>201005</c:v>
                </c:pt>
                <c:pt idx="19">
                  <c:v>201006</c:v>
                </c:pt>
                <c:pt idx="20">
                  <c:v>201007</c:v>
                </c:pt>
                <c:pt idx="21">
                  <c:v>201008</c:v>
                </c:pt>
                <c:pt idx="22">
                  <c:v>201009</c:v>
                </c:pt>
                <c:pt idx="23">
                  <c:v>201010</c:v>
                </c:pt>
                <c:pt idx="24">
                  <c:v>201011</c:v>
                </c:pt>
                <c:pt idx="25">
                  <c:v>201012</c:v>
                </c:pt>
                <c:pt idx="26">
                  <c:v>201101</c:v>
                </c:pt>
                <c:pt idx="27">
                  <c:v>201102</c:v>
                </c:pt>
                <c:pt idx="28">
                  <c:v>201103</c:v>
                </c:pt>
                <c:pt idx="29">
                  <c:v>201104</c:v>
                </c:pt>
                <c:pt idx="30">
                  <c:v>201105</c:v>
                </c:pt>
                <c:pt idx="31">
                  <c:v>201106</c:v>
                </c:pt>
                <c:pt idx="32">
                  <c:v>201107</c:v>
                </c:pt>
                <c:pt idx="33">
                  <c:v>201108</c:v>
                </c:pt>
                <c:pt idx="34">
                  <c:v>201109</c:v>
                </c:pt>
                <c:pt idx="35">
                  <c:v>201110</c:v>
                </c:pt>
                <c:pt idx="36">
                  <c:v>201111</c:v>
                </c:pt>
                <c:pt idx="37">
                  <c:v>201112</c:v>
                </c:pt>
                <c:pt idx="38">
                  <c:v>201201</c:v>
                </c:pt>
                <c:pt idx="39">
                  <c:v>201202</c:v>
                </c:pt>
                <c:pt idx="40">
                  <c:v>201203</c:v>
                </c:pt>
                <c:pt idx="41">
                  <c:v>201204</c:v>
                </c:pt>
                <c:pt idx="42">
                  <c:v>201205</c:v>
                </c:pt>
                <c:pt idx="43">
                  <c:v>201206</c:v>
                </c:pt>
                <c:pt idx="44">
                  <c:v>201207</c:v>
                </c:pt>
                <c:pt idx="45">
                  <c:v>201208</c:v>
                </c:pt>
                <c:pt idx="46">
                  <c:v>201209</c:v>
                </c:pt>
                <c:pt idx="47">
                  <c:v>201210</c:v>
                </c:pt>
                <c:pt idx="48">
                  <c:v>201211</c:v>
                </c:pt>
                <c:pt idx="49">
                  <c:v>201212</c:v>
                </c:pt>
                <c:pt idx="50">
                  <c:v>201301</c:v>
                </c:pt>
                <c:pt idx="51">
                  <c:v>201302</c:v>
                </c:pt>
                <c:pt idx="52">
                  <c:v>201303</c:v>
                </c:pt>
                <c:pt idx="53">
                  <c:v>201304</c:v>
                </c:pt>
                <c:pt idx="54">
                  <c:v>201305</c:v>
                </c:pt>
                <c:pt idx="55">
                  <c:v>201306</c:v>
                </c:pt>
                <c:pt idx="56">
                  <c:v>201307</c:v>
                </c:pt>
                <c:pt idx="57">
                  <c:v>201308</c:v>
                </c:pt>
                <c:pt idx="58">
                  <c:v>201309</c:v>
                </c:pt>
                <c:pt idx="59">
                  <c:v>201310</c:v>
                </c:pt>
                <c:pt idx="60">
                  <c:v>201311</c:v>
                </c:pt>
                <c:pt idx="61">
                  <c:v>201312</c:v>
                </c:pt>
                <c:pt idx="62">
                  <c:v>201401</c:v>
                </c:pt>
                <c:pt idx="63">
                  <c:v>201402</c:v>
                </c:pt>
                <c:pt idx="64">
                  <c:v>201403</c:v>
                </c:pt>
                <c:pt idx="65">
                  <c:v>201404</c:v>
                </c:pt>
                <c:pt idx="66">
                  <c:v>201405</c:v>
                </c:pt>
                <c:pt idx="67">
                  <c:v>201406</c:v>
                </c:pt>
                <c:pt idx="68">
                  <c:v>201407</c:v>
                </c:pt>
                <c:pt idx="69">
                  <c:v>201408</c:v>
                </c:pt>
                <c:pt idx="70">
                  <c:v>201409</c:v>
                </c:pt>
                <c:pt idx="71">
                  <c:v>201410</c:v>
                </c:pt>
                <c:pt idx="72">
                  <c:v>201411</c:v>
                </c:pt>
                <c:pt idx="73">
                  <c:v>201412</c:v>
                </c:pt>
                <c:pt idx="74">
                  <c:v>201501</c:v>
                </c:pt>
                <c:pt idx="75">
                  <c:v>201502</c:v>
                </c:pt>
                <c:pt idx="76">
                  <c:v>201503</c:v>
                </c:pt>
                <c:pt idx="77">
                  <c:v>201504</c:v>
                </c:pt>
                <c:pt idx="78">
                  <c:v>201505</c:v>
                </c:pt>
                <c:pt idx="79">
                  <c:v>201506</c:v>
                </c:pt>
                <c:pt idx="80">
                  <c:v>201507</c:v>
                </c:pt>
                <c:pt idx="81">
                  <c:v>201508</c:v>
                </c:pt>
                <c:pt idx="82">
                  <c:v>201509</c:v>
                </c:pt>
                <c:pt idx="83">
                  <c:v>201510</c:v>
                </c:pt>
                <c:pt idx="84">
                  <c:v>201511</c:v>
                </c:pt>
                <c:pt idx="85">
                  <c:v>201512</c:v>
                </c:pt>
                <c:pt idx="86">
                  <c:v>201601</c:v>
                </c:pt>
                <c:pt idx="87">
                  <c:v>201602</c:v>
                </c:pt>
                <c:pt idx="88">
                  <c:v>201603</c:v>
                </c:pt>
                <c:pt idx="89">
                  <c:v>201604</c:v>
                </c:pt>
                <c:pt idx="90">
                  <c:v>201605</c:v>
                </c:pt>
                <c:pt idx="91">
                  <c:v>201606</c:v>
                </c:pt>
                <c:pt idx="92">
                  <c:v>201607</c:v>
                </c:pt>
                <c:pt idx="93">
                  <c:v>201608</c:v>
                </c:pt>
                <c:pt idx="94">
                  <c:v>201609</c:v>
                </c:pt>
                <c:pt idx="95">
                  <c:v>201610</c:v>
                </c:pt>
                <c:pt idx="96">
                  <c:v>201611</c:v>
                </c:pt>
                <c:pt idx="97">
                  <c:v>201612</c:v>
                </c:pt>
                <c:pt idx="98">
                  <c:v>201701</c:v>
                </c:pt>
                <c:pt idx="99">
                  <c:v>201702</c:v>
                </c:pt>
                <c:pt idx="100">
                  <c:v>201703</c:v>
                </c:pt>
                <c:pt idx="101">
                  <c:v>201704</c:v>
                </c:pt>
                <c:pt idx="102">
                  <c:v>201705</c:v>
                </c:pt>
                <c:pt idx="103">
                  <c:v>201706</c:v>
                </c:pt>
                <c:pt idx="104">
                  <c:v>201707</c:v>
                </c:pt>
                <c:pt idx="105">
                  <c:v>201708</c:v>
                </c:pt>
                <c:pt idx="106">
                  <c:v>201709</c:v>
                </c:pt>
                <c:pt idx="107">
                  <c:v>201710</c:v>
                </c:pt>
                <c:pt idx="108">
                  <c:v>201711</c:v>
                </c:pt>
                <c:pt idx="109">
                  <c:v>201712</c:v>
                </c:pt>
                <c:pt idx="110">
                  <c:v>201801</c:v>
                </c:pt>
                <c:pt idx="111">
                  <c:v>201802</c:v>
                </c:pt>
                <c:pt idx="112">
                  <c:v>201803</c:v>
                </c:pt>
                <c:pt idx="113">
                  <c:v>201804</c:v>
                </c:pt>
              </c:strCache>
            </c:strRef>
          </c:cat>
          <c:val>
            <c:numRef>
              <c:f>源数据!$AE$2:$AE$118</c:f>
              <c:numCache>
                <c:formatCode>General</c:formatCode>
                <c:ptCount val="117"/>
                <c:pt idx="0">
                  <c:v>0.0</c:v>
                </c:pt>
                <c:pt idx="2">
                  <c:v>-7.71</c:v>
                </c:pt>
                <c:pt idx="3">
                  <c:v>-3.51</c:v>
                </c:pt>
                <c:pt idx="4">
                  <c:v>5.97</c:v>
                </c:pt>
                <c:pt idx="5">
                  <c:v>14.33</c:v>
                </c:pt>
                <c:pt idx="6">
                  <c:v>17.07</c:v>
                </c:pt>
                <c:pt idx="7">
                  <c:v>1.14</c:v>
                </c:pt>
                <c:pt idx="8">
                  <c:v>11.94</c:v>
                </c:pt>
                <c:pt idx="9">
                  <c:v>-4.13</c:v>
                </c:pt>
                <c:pt idx="10">
                  <c:v>6.24</c:v>
                </c:pt>
                <c:pt idx="11">
                  <c:v>3.81</c:v>
                </c:pt>
                <c:pt idx="12">
                  <c:v>0.32</c:v>
                </c:pt>
                <c:pt idx="13">
                  <c:v>0.23</c:v>
                </c:pt>
                <c:pt idx="14">
                  <c:v>-8.0</c:v>
                </c:pt>
                <c:pt idx="15">
                  <c:v>2.42</c:v>
                </c:pt>
                <c:pt idx="16">
                  <c:v>3.06</c:v>
                </c:pt>
                <c:pt idx="17">
                  <c:v>-0.62</c:v>
                </c:pt>
                <c:pt idx="18">
                  <c:v>-6.36</c:v>
                </c:pt>
                <c:pt idx="19">
                  <c:v>1.84</c:v>
                </c:pt>
                <c:pt idx="20">
                  <c:v>4.48</c:v>
                </c:pt>
                <c:pt idx="21">
                  <c:v>-2.35</c:v>
                </c:pt>
                <c:pt idx="22">
                  <c:v>8.87</c:v>
                </c:pt>
                <c:pt idx="23">
                  <c:v>3.3</c:v>
                </c:pt>
                <c:pt idx="24">
                  <c:v>-0.38</c:v>
                </c:pt>
                <c:pt idx="25">
                  <c:v>0.12</c:v>
                </c:pt>
                <c:pt idx="26">
                  <c:v>1.79</c:v>
                </c:pt>
                <c:pt idx="27">
                  <c:v>-0.47</c:v>
                </c:pt>
                <c:pt idx="28">
                  <c:v>0.81</c:v>
                </c:pt>
                <c:pt idx="29">
                  <c:v>0.82</c:v>
                </c:pt>
                <c:pt idx="30">
                  <c:v>-0.15</c:v>
                </c:pt>
                <c:pt idx="31">
                  <c:v>-5.43</c:v>
                </c:pt>
                <c:pt idx="32">
                  <c:v>0.19</c:v>
                </c:pt>
                <c:pt idx="33">
                  <c:v>-8.49</c:v>
                </c:pt>
                <c:pt idx="34">
                  <c:v>-14.33</c:v>
                </c:pt>
                <c:pt idx="35">
                  <c:v>12.92</c:v>
                </c:pt>
                <c:pt idx="36">
                  <c:v>-9.44</c:v>
                </c:pt>
                <c:pt idx="37">
                  <c:v>2.47</c:v>
                </c:pt>
                <c:pt idx="38">
                  <c:v>10.61</c:v>
                </c:pt>
                <c:pt idx="39">
                  <c:v>6.32</c:v>
                </c:pt>
                <c:pt idx="40">
                  <c:v>-5.19</c:v>
                </c:pt>
                <c:pt idx="41">
                  <c:v>2.62</c:v>
                </c:pt>
                <c:pt idx="42">
                  <c:v>-11.68</c:v>
                </c:pt>
                <c:pt idx="43">
                  <c:v>4.36</c:v>
                </c:pt>
                <c:pt idx="44">
                  <c:v>1.83</c:v>
                </c:pt>
                <c:pt idx="45">
                  <c:v>-1.59</c:v>
                </c:pt>
                <c:pt idx="46">
                  <c:v>6.97</c:v>
                </c:pt>
                <c:pt idx="47">
                  <c:v>3.85</c:v>
                </c:pt>
                <c:pt idx="48">
                  <c:v>1.8</c:v>
                </c:pt>
                <c:pt idx="49">
                  <c:v>2.84</c:v>
                </c:pt>
                <c:pt idx="50">
                  <c:v>4.73</c:v>
                </c:pt>
                <c:pt idx="51">
                  <c:v>-2.99</c:v>
                </c:pt>
                <c:pt idx="52">
                  <c:v>-3.13</c:v>
                </c:pt>
                <c:pt idx="53">
                  <c:v>1.96</c:v>
                </c:pt>
                <c:pt idx="54">
                  <c:v>-1.52</c:v>
                </c:pt>
                <c:pt idx="55">
                  <c:v>-7.1</c:v>
                </c:pt>
                <c:pt idx="56">
                  <c:v>5.19</c:v>
                </c:pt>
                <c:pt idx="57">
                  <c:v>-0.7</c:v>
                </c:pt>
                <c:pt idx="58">
                  <c:v>5.19</c:v>
                </c:pt>
                <c:pt idx="59">
                  <c:v>1.52</c:v>
                </c:pt>
                <c:pt idx="60">
                  <c:v>2.91</c:v>
                </c:pt>
                <c:pt idx="61">
                  <c:v>-2.41</c:v>
                </c:pt>
                <c:pt idx="62">
                  <c:v>-5.45</c:v>
                </c:pt>
                <c:pt idx="63">
                  <c:v>3.64</c:v>
                </c:pt>
                <c:pt idx="64">
                  <c:v>-3.0</c:v>
                </c:pt>
                <c:pt idx="65">
                  <c:v>-0.08</c:v>
                </c:pt>
                <c:pt idx="66">
                  <c:v>4.28</c:v>
                </c:pt>
                <c:pt idx="67">
                  <c:v>0.47</c:v>
                </c:pt>
                <c:pt idx="68">
                  <c:v>6.75</c:v>
                </c:pt>
                <c:pt idx="69">
                  <c:v>-0.06</c:v>
                </c:pt>
                <c:pt idx="70">
                  <c:v>-7.31</c:v>
                </c:pt>
                <c:pt idx="71">
                  <c:v>4.64</c:v>
                </c:pt>
                <c:pt idx="72">
                  <c:v>-0.04</c:v>
                </c:pt>
                <c:pt idx="73">
                  <c:v>-1.59</c:v>
                </c:pt>
                <c:pt idx="74">
                  <c:v>3.82</c:v>
                </c:pt>
                <c:pt idx="75">
                  <c:v>1.29</c:v>
                </c:pt>
                <c:pt idx="76">
                  <c:v>0.31</c:v>
                </c:pt>
                <c:pt idx="77">
                  <c:v>12.98</c:v>
                </c:pt>
                <c:pt idx="78">
                  <c:v>-2.52</c:v>
                </c:pt>
                <c:pt idx="79">
                  <c:v>-4.28</c:v>
                </c:pt>
                <c:pt idx="80">
                  <c:v>-6.15</c:v>
                </c:pt>
                <c:pt idx="81">
                  <c:v>-12.04</c:v>
                </c:pt>
                <c:pt idx="82">
                  <c:v>-3.8</c:v>
                </c:pt>
                <c:pt idx="83">
                  <c:v>8.6</c:v>
                </c:pt>
                <c:pt idx="84">
                  <c:v>-2.84</c:v>
                </c:pt>
                <c:pt idx="85">
                  <c:v>-0.37</c:v>
                </c:pt>
                <c:pt idx="86">
                  <c:v>-10.18</c:v>
                </c:pt>
                <c:pt idx="87">
                  <c:v>-2.9</c:v>
                </c:pt>
                <c:pt idx="88">
                  <c:v>8.710000000000001</c:v>
                </c:pt>
                <c:pt idx="89">
                  <c:v>1.4</c:v>
                </c:pt>
                <c:pt idx="90">
                  <c:v>-1.2</c:v>
                </c:pt>
                <c:pt idx="91">
                  <c:v>-0.1</c:v>
                </c:pt>
                <c:pt idx="92">
                  <c:v>5.28</c:v>
                </c:pt>
                <c:pt idx="93">
                  <c:v>4.96</c:v>
                </c:pt>
                <c:pt idx="94">
                  <c:v>1.39</c:v>
                </c:pt>
                <c:pt idx="95">
                  <c:v>-1.56</c:v>
                </c:pt>
                <c:pt idx="96">
                  <c:v>-0.63</c:v>
                </c:pt>
                <c:pt idx="97">
                  <c:v>-3.46</c:v>
                </c:pt>
                <c:pt idx="98">
                  <c:v>6.18</c:v>
                </c:pt>
                <c:pt idx="99">
                  <c:v>1.63</c:v>
                </c:pt>
                <c:pt idx="100">
                  <c:v>1.56</c:v>
                </c:pt>
                <c:pt idx="101">
                  <c:v>2.09</c:v>
                </c:pt>
                <c:pt idx="102">
                  <c:v>4.25</c:v>
                </c:pt>
                <c:pt idx="103">
                  <c:v>0.41</c:v>
                </c:pt>
                <c:pt idx="104">
                  <c:v>6.05</c:v>
                </c:pt>
                <c:pt idx="105">
                  <c:v>2.37</c:v>
                </c:pt>
                <c:pt idx="106">
                  <c:v>-1.49</c:v>
                </c:pt>
                <c:pt idx="107">
                  <c:v>2.51</c:v>
                </c:pt>
                <c:pt idx="108">
                  <c:v>3.3</c:v>
                </c:pt>
                <c:pt idx="109">
                  <c:v>2.54</c:v>
                </c:pt>
                <c:pt idx="110">
                  <c:v>9.92</c:v>
                </c:pt>
                <c:pt idx="111">
                  <c:v>-6.21</c:v>
                </c:pt>
                <c:pt idx="112">
                  <c:v>-2.44</c:v>
                </c:pt>
                <c:pt idx="113">
                  <c:v>2.38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33643296"/>
        <c:axId val="-124648624"/>
      </c:lineChart>
      <c:catAx>
        <c:axId val="-53364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4648624"/>
        <c:crosses val="autoZero"/>
        <c:auto val="1"/>
        <c:lblAlgn val="ctr"/>
        <c:lblOffset val="100"/>
        <c:noMultiLvlLbl val="0"/>
      </c:catAx>
      <c:valAx>
        <c:axId val="-1246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3364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沽空力量与收盘价关系图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源数据!$Y$1</c:f>
              <c:strCache>
                <c:ptCount val="1"/>
                <c:pt idx="0">
                  <c:v>沽空力量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源数据!$A$2:$A$115</c:f>
              <c:strCache>
                <c:ptCount val="114"/>
                <c:pt idx="0">
                  <c:v>日期</c:v>
                </c:pt>
                <c:pt idx="2">
                  <c:v>200901</c:v>
                </c:pt>
                <c:pt idx="3">
                  <c:v>200902</c:v>
                </c:pt>
                <c:pt idx="4">
                  <c:v>200903</c:v>
                </c:pt>
                <c:pt idx="5">
                  <c:v>200904</c:v>
                </c:pt>
                <c:pt idx="6">
                  <c:v>200905</c:v>
                </c:pt>
                <c:pt idx="7">
                  <c:v>200906</c:v>
                </c:pt>
                <c:pt idx="8">
                  <c:v>200907</c:v>
                </c:pt>
                <c:pt idx="9">
                  <c:v>200908</c:v>
                </c:pt>
                <c:pt idx="10">
                  <c:v>200909</c:v>
                </c:pt>
                <c:pt idx="11">
                  <c:v>200910</c:v>
                </c:pt>
                <c:pt idx="12">
                  <c:v>200911</c:v>
                </c:pt>
                <c:pt idx="13">
                  <c:v>200912</c:v>
                </c:pt>
                <c:pt idx="14">
                  <c:v>201001</c:v>
                </c:pt>
                <c:pt idx="15">
                  <c:v>201002</c:v>
                </c:pt>
                <c:pt idx="16">
                  <c:v>201003</c:v>
                </c:pt>
                <c:pt idx="17">
                  <c:v>201004</c:v>
                </c:pt>
                <c:pt idx="18">
                  <c:v>201005</c:v>
                </c:pt>
                <c:pt idx="19">
                  <c:v>201006</c:v>
                </c:pt>
                <c:pt idx="20">
                  <c:v>201007</c:v>
                </c:pt>
                <c:pt idx="21">
                  <c:v>201008</c:v>
                </c:pt>
                <c:pt idx="22">
                  <c:v>201009</c:v>
                </c:pt>
                <c:pt idx="23">
                  <c:v>201010</c:v>
                </c:pt>
                <c:pt idx="24">
                  <c:v>201011</c:v>
                </c:pt>
                <c:pt idx="25">
                  <c:v>201012</c:v>
                </c:pt>
                <c:pt idx="26">
                  <c:v>201101</c:v>
                </c:pt>
                <c:pt idx="27">
                  <c:v>201102</c:v>
                </c:pt>
                <c:pt idx="28">
                  <c:v>201103</c:v>
                </c:pt>
                <c:pt idx="29">
                  <c:v>201104</c:v>
                </c:pt>
                <c:pt idx="30">
                  <c:v>201105</c:v>
                </c:pt>
                <c:pt idx="31">
                  <c:v>201106</c:v>
                </c:pt>
                <c:pt idx="32">
                  <c:v>201107</c:v>
                </c:pt>
                <c:pt idx="33">
                  <c:v>201108</c:v>
                </c:pt>
                <c:pt idx="34">
                  <c:v>201109</c:v>
                </c:pt>
                <c:pt idx="35">
                  <c:v>201110</c:v>
                </c:pt>
                <c:pt idx="36">
                  <c:v>201111</c:v>
                </c:pt>
                <c:pt idx="37">
                  <c:v>201112</c:v>
                </c:pt>
                <c:pt idx="38">
                  <c:v>201201</c:v>
                </c:pt>
                <c:pt idx="39">
                  <c:v>201202</c:v>
                </c:pt>
                <c:pt idx="40">
                  <c:v>201203</c:v>
                </c:pt>
                <c:pt idx="41">
                  <c:v>201204</c:v>
                </c:pt>
                <c:pt idx="42">
                  <c:v>201205</c:v>
                </c:pt>
                <c:pt idx="43">
                  <c:v>201206</c:v>
                </c:pt>
                <c:pt idx="44">
                  <c:v>201207</c:v>
                </c:pt>
                <c:pt idx="45">
                  <c:v>201208</c:v>
                </c:pt>
                <c:pt idx="46">
                  <c:v>201209</c:v>
                </c:pt>
                <c:pt idx="47">
                  <c:v>201210</c:v>
                </c:pt>
                <c:pt idx="48">
                  <c:v>201211</c:v>
                </c:pt>
                <c:pt idx="49">
                  <c:v>201212</c:v>
                </c:pt>
                <c:pt idx="50">
                  <c:v>201301</c:v>
                </c:pt>
                <c:pt idx="51">
                  <c:v>201302</c:v>
                </c:pt>
                <c:pt idx="52">
                  <c:v>201303</c:v>
                </c:pt>
                <c:pt idx="53">
                  <c:v>201304</c:v>
                </c:pt>
                <c:pt idx="54">
                  <c:v>201305</c:v>
                </c:pt>
                <c:pt idx="55">
                  <c:v>201306</c:v>
                </c:pt>
                <c:pt idx="56">
                  <c:v>201307</c:v>
                </c:pt>
                <c:pt idx="57">
                  <c:v>201308</c:v>
                </c:pt>
                <c:pt idx="58">
                  <c:v>201309</c:v>
                </c:pt>
                <c:pt idx="59">
                  <c:v>201310</c:v>
                </c:pt>
                <c:pt idx="60">
                  <c:v>201311</c:v>
                </c:pt>
                <c:pt idx="61">
                  <c:v>201312</c:v>
                </c:pt>
                <c:pt idx="62">
                  <c:v>201401</c:v>
                </c:pt>
                <c:pt idx="63">
                  <c:v>201402</c:v>
                </c:pt>
                <c:pt idx="64">
                  <c:v>201403</c:v>
                </c:pt>
                <c:pt idx="65">
                  <c:v>201404</c:v>
                </c:pt>
                <c:pt idx="66">
                  <c:v>201405</c:v>
                </c:pt>
                <c:pt idx="67">
                  <c:v>201406</c:v>
                </c:pt>
                <c:pt idx="68">
                  <c:v>201407</c:v>
                </c:pt>
                <c:pt idx="69">
                  <c:v>201408</c:v>
                </c:pt>
                <c:pt idx="70">
                  <c:v>201409</c:v>
                </c:pt>
                <c:pt idx="71">
                  <c:v>201410</c:v>
                </c:pt>
                <c:pt idx="72">
                  <c:v>201411</c:v>
                </c:pt>
                <c:pt idx="73">
                  <c:v>201412</c:v>
                </c:pt>
                <c:pt idx="74">
                  <c:v>201501</c:v>
                </c:pt>
                <c:pt idx="75">
                  <c:v>201502</c:v>
                </c:pt>
                <c:pt idx="76">
                  <c:v>201503</c:v>
                </c:pt>
                <c:pt idx="77">
                  <c:v>201504</c:v>
                </c:pt>
                <c:pt idx="78">
                  <c:v>201505</c:v>
                </c:pt>
                <c:pt idx="79">
                  <c:v>201506</c:v>
                </c:pt>
                <c:pt idx="80">
                  <c:v>201507</c:v>
                </c:pt>
                <c:pt idx="81">
                  <c:v>201508</c:v>
                </c:pt>
                <c:pt idx="82">
                  <c:v>201509</c:v>
                </c:pt>
                <c:pt idx="83">
                  <c:v>201510</c:v>
                </c:pt>
                <c:pt idx="84">
                  <c:v>201511</c:v>
                </c:pt>
                <c:pt idx="85">
                  <c:v>201512</c:v>
                </c:pt>
                <c:pt idx="86">
                  <c:v>201601</c:v>
                </c:pt>
                <c:pt idx="87">
                  <c:v>201602</c:v>
                </c:pt>
                <c:pt idx="88">
                  <c:v>201603</c:v>
                </c:pt>
                <c:pt idx="89">
                  <c:v>201604</c:v>
                </c:pt>
                <c:pt idx="90">
                  <c:v>201605</c:v>
                </c:pt>
                <c:pt idx="91">
                  <c:v>201606</c:v>
                </c:pt>
                <c:pt idx="92">
                  <c:v>201607</c:v>
                </c:pt>
                <c:pt idx="93">
                  <c:v>201608</c:v>
                </c:pt>
                <c:pt idx="94">
                  <c:v>201609</c:v>
                </c:pt>
                <c:pt idx="95">
                  <c:v>201610</c:v>
                </c:pt>
                <c:pt idx="96">
                  <c:v>201611</c:v>
                </c:pt>
                <c:pt idx="97">
                  <c:v>201612</c:v>
                </c:pt>
                <c:pt idx="98">
                  <c:v>201701</c:v>
                </c:pt>
                <c:pt idx="99">
                  <c:v>201702</c:v>
                </c:pt>
                <c:pt idx="100">
                  <c:v>201703</c:v>
                </c:pt>
                <c:pt idx="101">
                  <c:v>201704</c:v>
                </c:pt>
                <c:pt idx="102">
                  <c:v>201705</c:v>
                </c:pt>
                <c:pt idx="103">
                  <c:v>201706</c:v>
                </c:pt>
                <c:pt idx="104">
                  <c:v>201707</c:v>
                </c:pt>
                <c:pt idx="105">
                  <c:v>201708</c:v>
                </c:pt>
                <c:pt idx="106">
                  <c:v>201709</c:v>
                </c:pt>
                <c:pt idx="107">
                  <c:v>201710</c:v>
                </c:pt>
                <c:pt idx="108">
                  <c:v>201711</c:v>
                </c:pt>
                <c:pt idx="109">
                  <c:v>201712</c:v>
                </c:pt>
                <c:pt idx="110">
                  <c:v>201801</c:v>
                </c:pt>
                <c:pt idx="111">
                  <c:v>201802</c:v>
                </c:pt>
                <c:pt idx="112">
                  <c:v>201803</c:v>
                </c:pt>
                <c:pt idx="113">
                  <c:v>201804</c:v>
                </c:pt>
              </c:strCache>
            </c:strRef>
          </c:cat>
          <c:val>
            <c:numRef>
              <c:f>源数据!$Y$2:$Y$115</c:f>
              <c:numCache>
                <c:formatCode>General</c:formatCode>
                <c:ptCount val="114"/>
                <c:pt idx="0">
                  <c:v>0.0</c:v>
                </c:pt>
                <c:pt idx="8">
                  <c:v>1.784</c:v>
                </c:pt>
                <c:pt idx="9">
                  <c:v>5.824000000000001</c:v>
                </c:pt>
                <c:pt idx="10">
                  <c:v>5.894</c:v>
                </c:pt>
                <c:pt idx="11">
                  <c:v>5.168000000000001</c:v>
                </c:pt>
                <c:pt idx="12">
                  <c:v>3.158</c:v>
                </c:pt>
                <c:pt idx="13">
                  <c:v>5.52</c:v>
                </c:pt>
                <c:pt idx="14">
                  <c:v>13.416</c:v>
                </c:pt>
                <c:pt idx="15">
                  <c:v>11.3</c:v>
                </c:pt>
                <c:pt idx="16">
                  <c:v>4.696</c:v>
                </c:pt>
                <c:pt idx="17">
                  <c:v>8.498</c:v>
                </c:pt>
                <c:pt idx="18">
                  <c:v>28.528</c:v>
                </c:pt>
                <c:pt idx="19">
                  <c:v>6.296000000000001</c:v>
                </c:pt>
                <c:pt idx="20">
                  <c:v>-9.902</c:v>
                </c:pt>
                <c:pt idx="21">
                  <c:v>7.448</c:v>
                </c:pt>
                <c:pt idx="22">
                  <c:v>-9.506</c:v>
                </c:pt>
                <c:pt idx="23">
                  <c:v>6.378</c:v>
                </c:pt>
                <c:pt idx="24">
                  <c:v>8.782</c:v>
                </c:pt>
                <c:pt idx="25">
                  <c:v>-11.596</c:v>
                </c:pt>
                <c:pt idx="26">
                  <c:v>7.922000000000001</c:v>
                </c:pt>
                <c:pt idx="27">
                  <c:v>8.652</c:v>
                </c:pt>
                <c:pt idx="28">
                  <c:v>6.189999999999999</c:v>
                </c:pt>
                <c:pt idx="29">
                  <c:v>7.452</c:v>
                </c:pt>
                <c:pt idx="30">
                  <c:v>21.724</c:v>
                </c:pt>
                <c:pt idx="31">
                  <c:v>17.514</c:v>
                </c:pt>
                <c:pt idx="32">
                  <c:v>-14.032</c:v>
                </c:pt>
                <c:pt idx="33">
                  <c:v>24.062</c:v>
                </c:pt>
                <c:pt idx="34">
                  <c:v>17.534</c:v>
                </c:pt>
                <c:pt idx="35">
                  <c:v>9.158000000000001</c:v>
                </c:pt>
                <c:pt idx="36">
                  <c:v>10.938</c:v>
                </c:pt>
                <c:pt idx="37">
                  <c:v>8.686</c:v>
                </c:pt>
                <c:pt idx="38">
                  <c:v>9.234</c:v>
                </c:pt>
                <c:pt idx="39">
                  <c:v>7.302000000000001</c:v>
                </c:pt>
                <c:pt idx="40">
                  <c:v>11.12</c:v>
                </c:pt>
                <c:pt idx="41">
                  <c:v>8.558</c:v>
                </c:pt>
                <c:pt idx="42">
                  <c:v>22.644</c:v>
                </c:pt>
                <c:pt idx="43">
                  <c:v>11.47</c:v>
                </c:pt>
                <c:pt idx="44">
                  <c:v>12.098</c:v>
                </c:pt>
                <c:pt idx="45">
                  <c:v>11.644</c:v>
                </c:pt>
                <c:pt idx="46">
                  <c:v>-9.254000000000001</c:v>
                </c:pt>
                <c:pt idx="47">
                  <c:v>9.008000000000001</c:v>
                </c:pt>
                <c:pt idx="48">
                  <c:v>11.064</c:v>
                </c:pt>
                <c:pt idx="49">
                  <c:v>-18.606</c:v>
                </c:pt>
                <c:pt idx="50">
                  <c:v>16.588</c:v>
                </c:pt>
                <c:pt idx="51">
                  <c:v>24.074</c:v>
                </c:pt>
                <c:pt idx="52">
                  <c:v>13.218</c:v>
                </c:pt>
                <c:pt idx="53">
                  <c:v>12.124</c:v>
                </c:pt>
                <c:pt idx="54">
                  <c:v>-8.326</c:v>
                </c:pt>
                <c:pt idx="55">
                  <c:v>24.498</c:v>
                </c:pt>
                <c:pt idx="56">
                  <c:v>12.442</c:v>
                </c:pt>
                <c:pt idx="57">
                  <c:v>10.178</c:v>
                </c:pt>
                <c:pt idx="58">
                  <c:v>-11.996</c:v>
                </c:pt>
                <c:pt idx="59">
                  <c:v>7.300000000000002</c:v>
                </c:pt>
                <c:pt idx="60">
                  <c:v>8.904000000000001</c:v>
                </c:pt>
                <c:pt idx="61">
                  <c:v>9.942</c:v>
                </c:pt>
                <c:pt idx="62">
                  <c:v>9.806</c:v>
                </c:pt>
                <c:pt idx="63">
                  <c:v>14.606</c:v>
                </c:pt>
                <c:pt idx="64">
                  <c:v>8.710000000000001</c:v>
                </c:pt>
                <c:pt idx="65">
                  <c:v>11.936</c:v>
                </c:pt>
                <c:pt idx="66">
                  <c:v>10.398</c:v>
                </c:pt>
                <c:pt idx="67">
                  <c:v>10.13</c:v>
                </c:pt>
                <c:pt idx="68">
                  <c:v>10.596</c:v>
                </c:pt>
                <c:pt idx="69">
                  <c:v>19.072</c:v>
                </c:pt>
                <c:pt idx="70">
                  <c:v>10.586</c:v>
                </c:pt>
                <c:pt idx="71">
                  <c:v>10.968</c:v>
                </c:pt>
                <c:pt idx="72">
                  <c:v>10.904</c:v>
                </c:pt>
                <c:pt idx="73">
                  <c:v>16.328</c:v>
                </c:pt>
                <c:pt idx="74">
                  <c:v>11.282</c:v>
                </c:pt>
                <c:pt idx="75">
                  <c:v>10.51</c:v>
                </c:pt>
                <c:pt idx="76">
                  <c:v>10.174</c:v>
                </c:pt>
                <c:pt idx="77">
                  <c:v>-15.738</c:v>
                </c:pt>
                <c:pt idx="78">
                  <c:v>10.834</c:v>
                </c:pt>
                <c:pt idx="79">
                  <c:v>13.874</c:v>
                </c:pt>
                <c:pt idx="80">
                  <c:v>13.626</c:v>
                </c:pt>
                <c:pt idx="81">
                  <c:v>14.502</c:v>
                </c:pt>
                <c:pt idx="82">
                  <c:v>11.876</c:v>
                </c:pt>
                <c:pt idx="83">
                  <c:v>-12.708</c:v>
                </c:pt>
                <c:pt idx="84">
                  <c:v>18.44</c:v>
                </c:pt>
                <c:pt idx="85">
                  <c:v>11.674</c:v>
                </c:pt>
                <c:pt idx="86">
                  <c:v>29.36800000000001</c:v>
                </c:pt>
                <c:pt idx="87">
                  <c:v>15.324</c:v>
                </c:pt>
                <c:pt idx="88">
                  <c:v>12.848</c:v>
                </c:pt>
                <c:pt idx="89">
                  <c:v>12.742</c:v>
                </c:pt>
                <c:pt idx="90">
                  <c:v>24.85</c:v>
                </c:pt>
                <c:pt idx="91">
                  <c:v>-11.918</c:v>
                </c:pt>
                <c:pt idx="92">
                  <c:v>11.768</c:v>
                </c:pt>
                <c:pt idx="93">
                  <c:v>15.98</c:v>
                </c:pt>
                <c:pt idx="94">
                  <c:v>-11.17</c:v>
                </c:pt>
                <c:pt idx="95">
                  <c:v>9.702000000000001</c:v>
                </c:pt>
                <c:pt idx="96">
                  <c:v>12.338</c:v>
                </c:pt>
                <c:pt idx="97">
                  <c:v>11.002</c:v>
                </c:pt>
                <c:pt idx="98">
                  <c:v>10.742</c:v>
                </c:pt>
                <c:pt idx="99">
                  <c:v>11.656</c:v>
                </c:pt>
                <c:pt idx="100">
                  <c:v>13.578</c:v>
                </c:pt>
                <c:pt idx="101">
                  <c:v>13.71</c:v>
                </c:pt>
                <c:pt idx="102">
                  <c:v>10.97</c:v>
                </c:pt>
                <c:pt idx="103">
                  <c:v>-7.25</c:v>
                </c:pt>
                <c:pt idx="104">
                  <c:v>10.482</c:v>
                </c:pt>
                <c:pt idx="105">
                  <c:v>10.504</c:v>
                </c:pt>
                <c:pt idx="106">
                  <c:v>9.406</c:v>
                </c:pt>
                <c:pt idx="107">
                  <c:v>12.206</c:v>
                </c:pt>
                <c:pt idx="108">
                  <c:v>9.398000000000001</c:v>
                </c:pt>
                <c:pt idx="109">
                  <c:v>11.174</c:v>
                </c:pt>
                <c:pt idx="110">
                  <c:v>12.254</c:v>
                </c:pt>
                <c:pt idx="111">
                  <c:v>19.496</c:v>
                </c:pt>
                <c:pt idx="112">
                  <c:v>10.574</c:v>
                </c:pt>
                <c:pt idx="113">
                  <c:v>14.978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源数据!$AE$1</c:f>
              <c:strCache>
                <c:ptCount val="1"/>
                <c:pt idx="0">
                  <c:v>收盘价涨跌幅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源数据!$A$2:$A$115</c:f>
              <c:strCache>
                <c:ptCount val="114"/>
                <c:pt idx="0">
                  <c:v>日期</c:v>
                </c:pt>
                <c:pt idx="2">
                  <c:v>200901</c:v>
                </c:pt>
                <c:pt idx="3">
                  <c:v>200902</c:v>
                </c:pt>
                <c:pt idx="4">
                  <c:v>200903</c:v>
                </c:pt>
                <c:pt idx="5">
                  <c:v>200904</c:v>
                </c:pt>
                <c:pt idx="6">
                  <c:v>200905</c:v>
                </c:pt>
                <c:pt idx="7">
                  <c:v>200906</c:v>
                </c:pt>
                <c:pt idx="8">
                  <c:v>200907</c:v>
                </c:pt>
                <c:pt idx="9">
                  <c:v>200908</c:v>
                </c:pt>
                <c:pt idx="10">
                  <c:v>200909</c:v>
                </c:pt>
                <c:pt idx="11">
                  <c:v>200910</c:v>
                </c:pt>
                <c:pt idx="12">
                  <c:v>200911</c:v>
                </c:pt>
                <c:pt idx="13">
                  <c:v>200912</c:v>
                </c:pt>
                <c:pt idx="14">
                  <c:v>201001</c:v>
                </c:pt>
                <c:pt idx="15">
                  <c:v>201002</c:v>
                </c:pt>
                <c:pt idx="16">
                  <c:v>201003</c:v>
                </c:pt>
                <c:pt idx="17">
                  <c:v>201004</c:v>
                </c:pt>
                <c:pt idx="18">
                  <c:v>201005</c:v>
                </c:pt>
                <c:pt idx="19">
                  <c:v>201006</c:v>
                </c:pt>
                <c:pt idx="20">
                  <c:v>201007</c:v>
                </c:pt>
                <c:pt idx="21">
                  <c:v>201008</c:v>
                </c:pt>
                <c:pt idx="22">
                  <c:v>201009</c:v>
                </c:pt>
                <c:pt idx="23">
                  <c:v>201010</c:v>
                </c:pt>
                <c:pt idx="24">
                  <c:v>201011</c:v>
                </c:pt>
                <c:pt idx="25">
                  <c:v>201012</c:v>
                </c:pt>
                <c:pt idx="26">
                  <c:v>201101</c:v>
                </c:pt>
                <c:pt idx="27">
                  <c:v>201102</c:v>
                </c:pt>
                <c:pt idx="28">
                  <c:v>201103</c:v>
                </c:pt>
                <c:pt idx="29">
                  <c:v>201104</c:v>
                </c:pt>
                <c:pt idx="30">
                  <c:v>201105</c:v>
                </c:pt>
                <c:pt idx="31">
                  <c:v>201106</c:v>
                </c:pt>
                <c:pt idx="32">
                  <c:v>201107</c:v>
                </c:pt>
                <c:pt idx="33">
                  <c:v>201108</c:v>
                </c:pt>
                <c:pt idx="34">
                  <c:v>201109</c:v>
                </c:pt>
                <c:pt idx="35">
                  <c:v>201110</c:v>
                </c:pt>
                <c:pt idx="36">
                  <c:v>201111</c:v>
                </c:pt>
                <c:pt idx="37">
                  <c:v>201112</c:v>
                </c:pt>
                <c:pt idx="38">
                  <c:v>201201</c:v>
                </c:pt>
                <c:pt idx="39">
                  <c:v>201202</c:v>
                </c:pt>
                <c:pt idx="40">
                  <c:v>201203</c:v>
                </c:pt>
                <c:pt idx="41">
                  <c:v>201204</c:v>
                </c:pt>
                <c:pt idx="42">
                  <c:v>201205</c:v>
                </c:pt>
                <c:pt idx="43">
                  <c:v>201206</c:v>
                </c:pt>
                <c:pt idx="44">
                  <c:v>201207</c:v>
                </c:pt>
                <c:pt idx="45">
                  <c:v>201208</c:v>
                </c:pt>
                <c:pt idx="46">
                  <c:v>201209</c:v>
                </c:pt>
                <c:pt idx="47">
                  <c:v>201210</c:v>
                </c:pt>
                <c:pt idx="48">
                  <c:v>201211</c:v>
                </c:pt>
                <c:pt idx="49">
                  <c:v>201212</c:v>
                </c:pt>
                <c:pt idx="50">
                  <c:v>201301</c:v>
                </c:pt>
                <c:pt idx="51">
                  <c:v>201302</c:v>
                </c:pt>
                <c:pt idx="52">
                  <c:v>201303</c:v>
                </c:pt>
                <c:pt idx="53">
                  <c:v>201304</c:v>
                </c:pt>
                <c:pt idx="54">
                  <c:v>201305</c:v>
                </c:pt>
                <c:pt idx="55">
                  <c:v>201306</c:v>
                </c:pt>
                <c:pt idx="56">
                  <c:v>201307</c:v>
                </c:pt>
                <c:pt idx="57">
                  <c:v>201308</c:v>
                </c:pt>
                <c:pt idx="58">
                  <c:v>201309</c:v>
                </c:pt>
                <c:pt idx="59">
                  <c:v>201310</c:v>
                </c:pt>
                <c:pt idx="60">
                  <c:v>201311</c:v>
                </c:pt>
                <c:pt idx="61">
                  <c:v>201312</c:v>
                </c:pt>
                <c:pt idx="62">
                  <c:v>201401</c:v>
                </c:pt>
                <c:pt idx="63">
                  <c:v>201402</c:v>
                </c:pt>
                <c:pt idx="64">
                  <c:v>201403</c:v>
                </c:pt>
                <c:pt idx="65">
                  <c:v>201404</c:v>
                </c:pt>
                <c:pt idx="66">
                  <c:v>201405</c:v>
                </c:pt>
                <c:pt idx="67">
                  <c:v>201406</c:v>
                </c:pt>
                <c:pt idx="68">
                  <c:v>201407</c:v>
                </c:pt>
                <c:pt idx="69">
                  <c:v>201408</c:v>
                </c:pt>
                <c:pt idx="70">
                  <c:v>201409</c:v>
                </c:pt>
                <c:pt idx="71">
                  <c:v>201410</c:v>
                </c:pt>
                <c:pt idx="72">
                  <c:v>201411</c:v>
                </c:pt>
                <c:pt idx="73">
                  <c:v>201412</c:v>
                </c:pt>
                <c:pt idx="74">
                  <c:v>201501</c:v>
                </c:pt>
                <c:pt idx="75">
                  <c:v>201502</c:v>
                </c:pt>
                <c:pt idx="76">
                  <c:v>201503</c:v>
                </c:pt>
                <c:pt idx="77">
                  <c:v>201504</c:v>
                </c:pt>
                <c:pt idx="78">
                  <c:v>201505</c:v>
                </c:pt>
                <c:pt idx="79">
                  <c:v>201506</c:v>
                </c:pt>
                <c:pt idx="80">
                  <c:v>201507</c:v>
                </c:pt>
                <c:pt idx="81">
                  <c:v>201508</c:v>
                </c:pt>
                <c:pt idx="82">
                  <c:v>201509</c:v>
                </c:pt>
                <c:pt idx="83">
                  <c:v>201510</c:v>
                </c:pt>
                <c:pt idx="84">
                  <c:v>201511</c:v>
                </c:pt>
                <c:pt idx="85">
                  <c:v>201512</c:v>
                </c:pt>
                <c:pt idx="86">
                  <c:v>201601</c:v>
                </c:pt>
                <c:pt idx="87">
                  <c:v>201602</c:v>
                </c:pt>
                <c:pt idx="88">
                  <c:v>201603</c:v>
                </c:pt>
                <c:pt idx="89">
                  <c:v>201604</c:v>
                </c:pt>
                <c:pt idx="90">
                  <c:v>201605</c:v>
                </c:pt>
                <c:pt idx="91">
                  <c:v>201606</c:v>
                </c:pt>
                <c:pt idx="92">
                  <c:v>201607</c:v>
                </c:pt>
                <c:pt idx="93">
                  <c:v>201608</c:v>
                </c:pt>
                <c:pt idx="94">
                  <c:v>201609</c:v>
                </c:pt>
                <c:pt idx="95">
                  <c:v>201610</c:v>
                </c:pt>
                <c:pt idx="96">
                  <c:v>201611</c:v>
                </c:pt>
                <c:pt idx="97">
                  <c:v>201612</c:v>
                </c:pt>
                <c:pt idx="98">
                  <c:v>201701</c:v>
                </c:pt>
                <c:pt idx="99">
                  <c:v>201702</c:v>
                </c:pt>
                <c:pt idx="100">
                  <c:v>201703</c:v>
                </c:pt>
                <c:pt idx="101">
                  <c:v>201704</c:v>
                </c:pt>
                <c:pt idx="102">
                  <c:v>201705</c:v>
                </c:pt>
                <c:pt idx="103">
                  <c:v>201706</c:v>
                </c:pt>
                <c:pt idx="104">
                  <c:v>201707</c:v>
                </c:pt>
                <c:pt idx="105">
                  <c:v>201708</c:v>
                </c:pt>
                <c:pt idx="106">
                  <c:v>201709</c:v>
                </c:pt>
                <c:pt idx="107">
                  <c:v>201710</c:v>
                </c:pt>
                <c:pt idx="108">
                  <c:v>201711</c:v>
                </c:pt>
                <c:pt idx="109">
                  <c:v>201712</c:v>
                </c:pt>
                <c:pt idx="110">
                  <c:v>201801</c:v>
                </c:pt>
                <c:pt idx="111">
                  <c:v>201802</c:v>
                </c:pt>
                <c:pt idx="112">
                  <c:v>201803</c:v>
                </c:pt>
                <c:pt idx="113">
                  <c:v>201804</c:v>
                </c:pt>
              </c:strCache>
            </c:strRef>
          </c:cat>
          <c:val>
            <c:numRef>
              <c:f>源数据!$AE$2:$AE$115</c:f>
              <c:numCache>
                <c:formatCode>General</c:formatCode>
                <c:ptCount val="114"/>
                <c:pt idx="0">
                  <c:v>0.0</c:v>
                </c:pt>
                <c:pt idx="2">
                  <c:v>-7.71</c:v>
                </c:pt>
                <c:pt idx="3">
                  <c:v>-3.51</c:v>
                </c:pt>
                <c:pt idx="4">
                  <c:v>5.97</c:v>
                </c:pt>
                <c:pt idx="5">
                  <c:v>14.33</c:v>
                </c:pt>
                <c:pt idx="6">
                  <c:v>17.07</c:v>
                </c:pt>
                <c:pt idx="7">
                  <c:v>1.14</c:v>
                </c:pt>
                <c:pt idx="8">
                  <c:v>11.94</c:v>
                </c:pt>
                <c:pt idx="9">
                  <c:v>-4.13</c:v>
                </c:pt>
                <c:pt idx="10">
                  <c:v>6.24</c:v>
                </c:pt>
                <c:pt idx="11">
                  <c:v>3.81</c:v>
                </c:pt>
                <c:pt idx="12">
                  <c:v>0.32</c:v>
                </c:pt>
                <c:pt idx="13">
                  <c:v>0.23</c:v>
                </c:pt>
                <c:pt idx="14">
                  <c:v>-8.0</c:v>
                </c:pt>
                <c:pt idx="15">
                  <c:v>2.42</c:v>
                </c:pt>
                <c:pt idx="16">
                  <c:v>3.06</c:v>
                </c:pt>
                <c:pt idx="17">
                  <c:v>-0.62</c:v>
                </c:pt>
                <c:pt idx="18">
                  <c:v>-6.36</c:v>
                </c:pt>
                <c:pt idx="19">
                  <c:v>1.84</c:v>
                </c:pt>
                <c:pt idx="20">
                  <c:v>4.48</c:v>
                </c:pt>
                <c:pt idx="21">
                  <c:v>-2.35</c:v>
                </c:pt>
                <c:pt idx="22">
                  <c:v>8.87</c:v>
                </c:pt>
                <c:pt idx="23">
                  <c:v>3.3</c:v>
                </c:pt>
                <c:pt idx="24">
                  <c:v>-0.38</c:v>
                </c:pt>
                <c:pt idx="25">
                  <c:v>0.12</c:v>
                </c:pt>
                <c:pt idx="26">
                  <c:v>1.79</c:v>
                </c:pt>
                <c:pt idx="27">
                  <c:v>-0.47</c:v>
                </c:pt>
                <c:pt idx="28">
                  <c:v>0.81</c:v>
                </c:pt>
                <c:pt idx="29">
                  <c:v>0.82</c:v>
                </c:pt>
                <c:pt idx="30">
                  <c:v>-0.15</c:v>
                </c:pt>
                <c:pt idx="31">
                  <c:v>-5.43</c:v>
                </c:pt>
                <c:pt idx="32">
                  <c:v>0.19</c:v>
                </c:pt>
                <c:pt idx="33">
                  <c:v>-8.49</c:v>
                </c:pt>
                <c:pt idx="34">
                  <c:v>-14.33</c:v>
                </c:pt>
                <c:pt idx="35">
                  <c:v>12.92</c:v>
                </c:pt>
                <c:pt idx="36">
                  <c:v>-9.44</c:v>
                </c:pt>
                <c:pt idx="37">
                  <c:v>2.47</c:v>
                </c:pt>
                <c:pt idx="38">
                  <c:v>10.61</c:v>
                </c:pt>
                <c:pt idx="39">
                  <c:v>6.32</c:v>
                </c:pt>
                <c:pt idx="40">
                  <c:v>-5.19</c:v>
                </c:pt>
                <c:pt idx="41">
                  <c:v>2.62</c:v>
                </c:pt>
                <c:pt idx="42">
                  <c:v>-11.68</c:v>
                </c:pt>
                <c:pt idx="43">
                  <c:v>4.36</c:v>
                </c:pt>
                <c:pt idx="44">
                  <c:v>1.83</c:v>
                </c:pt>
                <c:pt idx="45">
                  <c:v>-1.59</c:v>
                </c:pt>
                <c:pt idx="46">
                  <c:v>6.97</c:v>
                </c:pt>
                <c:pt idx="47">
                  <c:v>3.85</c:v>
                </c:pt>
                <c:pt idx="48">
                  <c:v>1.8</c:v>
                </c:pt>
                <c:pt idx="49">
                  <c:v>2.84</c:v>
                </c:pt>
                <c:pt idx="50">
                  <c:v>4.73</c:v>
                </c:pt>
                <c:pt idx="51">
                  <c:v>-2.99</c:v>
                </c:pt>
                <c:pt idx="52">
                  <c:v>-3.13</c:v>
                </c:pt>
                <c:pt idx="53">
                  <c:v>1.96</c:v>
                </c:pt>
                <c:pt idx="54">
                  <c:v>-1.52</c:v>
                </c:pt>
                <c:pt idx="55">
                  <c:v>-7.1</c:v>
                </c:pt>
                <c:pt idx="56">
                  <c:v>5.19</c:v>
                </c:pt>
                <c:pt idx="57">
                  <c:v>-0.7</c:v>
                </c:pt>
                <c:pt idx="58">
                  <c:v>5.19</c:v>
                </c:pt>
                <c:pt idx="59">
                  <c:v>1.52</c:v>
                </c:pt>
                <c:pt idx="60">
                  <c:v>2.91</c:v>
                </c:pt>
                <c:pt idx="61">
                  <c:v>-2.41</c:v>
                </c:pt>
                <c:pt idx="62">
                  <c:v>-5.45</c:v>
                </c:pt>
                <c:pt idx="63">
                  <c:v>3.64</c:v>
                </c:pt>
                <c:pt idx="64">
                  <c:v>-3.0</c:v>
                </c:pt>
                <c:pt idx="65">
                  <c:v>-0.08</c:v>
                </c:pt>
                <c:pt idx="66">
                  <c:v>4.28</c:v>
                </c:pt>
                <c:pt idx="67">
                  <c:v>0.47</c:v>
                </c:pt>
                <c:pt idx="68">
                  <c:v>6.75</c:v>
                </c:pt>
                <c:pt idx="69">
                  <c:v>-0.06</c:v>
                </c:pt>
                <c:pt idx="70">
                  <c:v>-7.31</c:v>
                </c:pt>
                <c:pt idx="71">
                  <c:v>4.64</c:v>
                </c:pt>
                <c:pt idx="72">
                  <c:v>-0.04</c:v>
                </c:pt>
                <c:pt idx="73">
                  <c:v>-1.59</c:v>
                </c:pt>
                <c:pt idx="74">
                  <c:v>3.82</c:v>
                </c:pt>
                <c:pt idx="75">
                  <c:v>1.29</c:v>
                </c:pt>
                <c:pt idx="76">
                  <c:v>0.31</c:v>
                </c:pt>
                <c:pt idx="77">
                  <c:v>12.98</c:v>
                </c:pt>
                <c:pt idx="78">
                  <c:v>-2.52</c:v>
                </c:pt>
                <c:pt idx="79">
                  <c:v>-4.28</c:v>
                </c:pt>
                <c:pt idx="80">
                  <c:v>-6.15</c:v>
                </c:pt>
                <c:pt idx="81">
                  <c:v>-12.04</c:v>
                </c:pt>
                <c:pt idx="82">
                  <c:v>-3.8</c:v>
                </c:pt>
                <c:pt idx="83">
                  <c:v>8.6</c:v>
                </c:pt>
                <c:pt idx="84">
                  <c:v>-2.84</c:v>
                </c:pt>
                <c:pt idx="85">
                  <c:v>-0.37</c:v>
                </c:pt>
                <c:pt idx="86">
                  <c:v>-10.18</c:v>
                </c:pt>
                <c:pt idx="87">
                  <c:v>-2.9</c:v>
                </c:pt>
                <c:pt idx="88">
                  <c:v>8.710000000000001</c:v>
                </c:pt>
                <c:pt idx="89">
                  <c:v>1.4</c:v>
                </c:pt>
                <c:pt idx="90">
                  <c:v>-1.2</c:v>
                </c:pt>
                <c:pt idx="91">
                  <c:v>-0.1</c:v>
                </c:pt>
                <c:pt idx="92">
                  <c:v>5.28</c:v>
                </c:pt>
                <c:pt idx="93">
                  <c:v>4.96</c:v>
                </c:pt>
                <c:pt idx="94">
                  <c:v>1.39</c:v>
                </c:pt>
                <c:pt idx="95">
                  <c:v>-1.56</c:v>
                </c:pt>
                <c:pt idx="96">
                  <c:v>-0.63</c:v>
                </c:pt>
                <c:pt idx="97">
                  <c:v>-3.46</c:v>
                </c:pt>
                <c:pt idx="98">
                  <c:v>6.18</c:v>
                </c:pt>
                <c:pt idx="99">
                  <c:v>1.63</c:v>
                </c:pt>
                <c:pt idx="100">
                  <c:v>1.56</c:v>
                </c:pt>
                <c:pt idx="101">
                  <c:v>2.09</c:v>
                </c:pt>
                <c:pt idx="102">
                  <c:v>4.25</c:v>
                </c:pt>
                <c:pt idx="103">
                  <c:v>0.41</c:v>
                </c:pt>
                <c:pt idx="104">
                  <c:v>6.05</c:v>
                </c:pt>
                <c:pt idx="105">
                  <c:v>2.37</c:v>
                </c:pt>
                <c:pt idx="106">
                  <c:v>-1.49</c:v>
                </c:pt>
                <c:pt idx="107">
                  <c:v>2.51</c:v>
                </c:pt>
                <c:pt idx="108">
                  <c:v>3.3</c:v>
                </c:pt>
                <c:pt idx="109">
                  <c:v>2.54</c:v>
                </c:pt>
                <c:pt idx="110">
                  <c:v>9.92</c:v>
                </c:pt>
                <c:pt idx="111">
                  <c:v>-6.21</c:v>
                </c:pt>
                <c:pt idx="112">
                  <c:v>-2.44</c:v>
                </c:pt>
                <c:pt idx="113">
                  <c:v>2.38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35742048"/>
        <c:axId val="-535739072"/>
      </c:lineChart>
      <c:catAx>
        <c:axId val="-53574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35739072"/>
        <c:crosses val="autoZero"/>
        <c:auto val="1"/>
        <c:lblAlgn val="ctr"/>
        <c:lblOffset val="100"/>
        <c:noMultiLvlLbl val="0"/>
      </c:catAx>
      <c:valAx>
        <c:axId val="-5357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3574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176324459392729"/>
          <c:y val="0.0382800804355346"/>
          <c:w val="0.969040027471262"/>
          <c:h val="0.798800643599103"/>
        </c:manualLayout>
      </c:layout>
      <c:lineChart>
        <c:grouping val="standard"/>
        <c:varyColors val="0"/>
        <c:ser>
          <c:idx val="0"/>
          <c:order val="0"/>
          <c:tx>
            <c:strRef>
              <c:f>源数据!$V$1</c:f>
              <c:strCache>
                <c:ptCount val="1"/>
                <c:pt idx="0">
                  <c:v>沽空涨跌幅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源数据!$A$2:$A$115</c:f>
              <c:strCache>
                <c:ptCount val="114"/>
                <c:pt idx="0">
                  <c:v>日期</c:v>
                </c:pt>
                <c:pt idx="2">
                  <c:v>200901</c:v>
                </c:pt>
                <c:pt idx="3">
                  <c:v>200902</c:v>
                </c:pt>
                <c:pt idx="4">
                  <c:v>200903</c:v>
                </c:pt>
                <c:pt idx="5">
                  <c:v>200904</c:v>
                </c:pt>
                <c:pt idx="6">
                  <c:v>200905</c:v>
                </c:pt>
                <c:pt idx="7">
                  <c:v>200906</c:v>
                </c:pt>
                <c:pt idx="8">
                  <c:v>200907</c:v>
                </c:pt>
                <c:pt idx="9">
                  <c:v>200908</c:v>
                </c:pt>
                <c:pt idx="10">
                  <c:v>200909</c:v>
                </c:pt>
                <c:pt idx="11">
                  <c:v>200910</c:v>
                </c:pt>
                <c:pt idx="12">
                  <c:v>200911</c:v>
                </c:pt>
                <c:pt idx="13">
                  <c:v>200912</c:v>
                </c:pt>
                <c:pt idx="14">
                  <c:v>201001</c:v>
                </c:pt>
                <c:pt idx="15">
                  <c:v>201002</c:v>
                </c:pt>
                <c:pt idx="16">
                  <c:v>201003</c:v>
                </c:pt>
                <c:pt idx="17">
                  <c:v>201004</c:v>
                </c:pt>
                <c:pt idx="18">
                  <c:v>201005</c:v>
                </c:pt>
                <c:pt idx="19">
                  <c:v>201006</c:v>
                </c:pt>
                <c:pt idx="20">
                  <c:v>201007</c:v>
                </c:pt>
                <c:pt idx="21">
                  <c:v>201008</c:v>
                </c:pt>
                <c:pt idx="22">
                  <c:v>201009</c:v>
                </c:pt>
                <c:pt idx="23">
                  <c:v>201010</c:v>
                </c:pt>
                <c:pt idx="24">
                  <c:v>201011</c:v>
                </c:pt>
                <c:pt idx="25">
                  <c:v>201012</c:v>
                </c:pt>
                <c:pt idx="26">
                  <c:v>201101</c:v>
                </c:pt>
                <c:pt idx="27">
                  <c:v>201102</c:v>
                </c:pt>
                <c:pt idx="28">
                  <c:v>201103</c:v>
                </c:pt>
                <c:pt idx="29">
                  <c:v>201104</c:v>
                </c:pt>
                <c:pt idx="30">
                  <c:v>201105</c:v>
                </c:pt>
                <c:pt idx="31">
                  <c:v>201106</c:v>
                </c:pt>
                <c:pt idx="32">
                  <c:v>201107</c:v>
                </c:pt>
                <c:pt idx="33">
                  <c:v>201108</c:v>
                </c:pt>
                <c:pt idx="34">
                  <c:v>201109</c:v>
                </c:pt>
                <c:pt idx="35">
                  <c:v>201110</c:v>
                </c:pt>
                <c:pt idx="36">
                  <c:v>201111</c:v>
                </c:pt>
                <c:pt idx="37">
                  <c:v>201112</c:v>
                </c:pt>
                <c:pt idx="38">
                  <c:v>201201</c:v>
                </c:pt>
                <c:pt idx="39">
                  <c:v>201202</c:v>
                </c:pt>
                <c:pt idx="40">
                  <c:v>201203</c:v>
                </c:pt>
                <c:pt idx="41">
                  <c:v>201204</c:v>
                </c:pt>
                <c:pt idx="42">
                  <c:v>201205</c:v>
                </c:pt>
                <c:pt idx="43">
                  <c:v>201206</c:v>
                </c:pt>
                <c:pt idx="44">
                  <c:v>201207</c:v>
                </c:pt>
                <c:pt idx="45">
                  <c:v>201208</c:v>
                </c:pt>
                <c:pt idx="46">
                  <c:v>201209</c:v>
                </c:pt>
                <c:pt idx="47">
                  <c:v>201210</c:v>
                </c:pt>
                <c:pt idx="48">
                  <c:v>201211</c:v>
                </c:pt>
                <c:pt idx="49">
                  <c:v>201212</c:v>
                </c:pt>
                <c:pt idx="50">
                  <c:v>201301</c:v>
                </c:pt>
                <c:pt idx="51">
                  <c:v>201302</c:v>
                </c:pt>
                <c:pt idx="52">
                  <c:v>201303</c:v>
                </c:pt>
                <c:pt idx="53">
                  <c:v>201304</c:v>
                </c:pt>
                <c:pt idx="54">
                  <c:v>201305</c:v>
                </c:pt>
                <c:pt idx="55">
                  <c:v>201306</c:v>
                </c:pt>
                <c:pt idx="56">
                  <c:v>201307</c:v>
                </c:pt>
                <c:pt idx="57">
                  <c:v>201308</c:v>
                </c:pt>
                <c:pt idx="58">
                  <c:v>201309</c:v>
                </c:pt>
                <c:pt idx="59">
                  <c:v>201310</c:v>
                </c:pt>
                <c:pt idx="60">
                  <c:v>201311</c:v>
                </c:pt>
                <c:pt idx="61">
                  <c:v>201312</c:v>
                </c:pt>
                <c:pt idx="62">
                  <c:v>201401</c:v>
                </c:pt>
                <c:pt idx="63">
                  <c:v>201402</c:v>
                </c:pt>
                <c:pt idx="64">
                  <c:v>201403</c:v>
                </c:pt>
                <c:pt idx="65">
                  <c:v>201404</c:v>
                </c:pt>
                <c:pt idx="66">
                  <c:v>201405</c:v>
                </c:pt>
                <c:pt idx="67">
                  <c:v>201406</c:v>
                </c:pt>
                <c:pt idx="68">
                  <c:v>201407</c:v>
                </c:pt>
                <c:pt idx="69">
                  <c:v>201408</c:v>
                </c:pt>
                <c:pt idx="70">
                  <c:v>201409</c:v>
                </c:pt>
                <c:pt idx="71">
                  <c:v>201410</c:v>
                </c:pt>
                <c:pt idx="72">
                  <c:v>201411</c:v>
                </c:pt>
                <c:pt idx="73">
                  <c:v>201412</c:v>
                </c:pt>
                <c:pt idx="74">
                  <c:v>201501</c:v>
                </c:pt>
                <c:pt idx="75">
                  <c:v>201502</c:v>
                </c:pt>
                <c:pt idx="76">
                  <c:v>201503</c:v>
                </c:pt>
                <c:pt idx="77">
                  <c:v>201504</c:v>
                </c:pt>
                <c:pt idx="78">
                  <c:v>201505</c:v>
                </c:pt>
                <c:pt idx="79">
                  <c:v>201506</c:v>
                </c:pt>
                <c:pt idx="80">
                  <c:v>201507</c:v>
                </c:pt>
                <c:pt idx="81">
                  <c:v>201508</c:v>
                </c:pt>
                <c:pt idx="82">
                  <c:v>201509</c:v>
                </c:pt>
                <c:pt idx="83">
                  <c:v>201510</c:v>
                </c:pt>
                <c:pt idx="84">
                  <c:v>201511</c:v>
                </c:pt>
                <c:pt idx="85">
                  <c:v>201512</c:v>
                </c:pt>
                <c:pt idx="86">
                  <c:v>201601</c:v>
                </c:pt>
                <c:pt idx="87">
                  <c:v>201602</c:v>
                </c:pt>
                <c:pt idx="88">
                  <c:v>201603</c:v>
                </c:pt>
                <c:pt idx="89">
                  <c:v>201604</c:v>
                </c:pt>
                <c:pt idx="90">
                  <c:v>201605</c:v>
                </c:pt>
                <c:pt idx="91">
                  <c:v>201606</c:v>
                </c:pt>
                <c:pt idx="92">
                  <c:v>201607</c:v>
                </c:pt>
                <c:pt idx="93">
                  <c:v>201608</c:v>
                </c:pt>
                <c:pt idx="94">
                  <c:v>201609</c:v>
                </c:pt>
                <c:pt idx="95">
                  <c:v>201610</c:v>
                </c:pt>
                <c:pt idx="96">
                  <c:v>201611</c:v>
                </c:pt>
                <c:pt idx="97">
                  <c:v>201612</c:v>
                </c:pt>
                <c:pt idx="98">
                  <c:v>201701</c:v>
                </c:pt>
                <c:pt idx="99">
                  <c:v>201702</c:v>
                </c:pt>
                <c:pt idx="100">
                  <c:v>201703</c:v>
                </c:pt>
                <c:pt idx="101">
                  <c:v>201704</c:v>
                </c:pt>
                <c:pt idx="102">
                  <c:v>201705</c:v>
                </c:pt>
                <c:pt idx="103">
                  <c:v>201706</c:v>
                </c:pt>
                <c:pt idx="104">
                  <c:v>201707</c:v>
                </c:pt>
                <c:pt idx="105">
                  <c:v>201708</c:v>
                </c:pt>
                <c:pt idx="106">
                  <c:v>201709</c:v>
                </c:pt>
                <c:pt idx="107">
                  <c:v>201710</c:v>
                </c:pt>
                <c:pt idx="108">
                  <c:v>201711</c:v>
                </c:pt>
                <c:pt idx="109">
                  <c:v>201712</c:v>
                </c:pt>
                <c:pt idx="110">
                  <c:v>201801</c:v>
                </c:pt>
                <c:pt idx="111">
                  <c:v>201802</c:v>
                </c:pt>
                <c:pt idx="112">
                  <c:v>201803</c:v>
                </c:pt>
                <c:pt idx="113">
                  <c:v>201804</c:v>
                </c:pt>
              </c:strCache>
            </c:strRef>
          </c:cat>
          <c:val>
            <c:numRef>
              <c:f>源数据!$V$2:$V$115</c:f>
              <c:numCache>
                <c:formatCode>General</c:formatCode>
                <c:ptCount val="1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0.27</c:v>
                </c:pt>
                <c:pt idx="11">
                  <c:v>-2.6</c:v>
                </c:pt>
                <c:pt idx="12">
                  <c:v>-9.85</c:v>
                </c:pt>
                <c:pt idx="13">
                  <c:v>1.56</c:v>
                </c:pt>
                <c:pt idx="14">
                  <c:v>14.9</c:v>
                </c:pt>
                <c:pt idx="15">
                  <c:v>12.03</c:v>
                </c:pt>
                <c:pt idx="16">
                  <c:v>-7.52</c:v>
                </c:pt>
                <c:pt idx="17">
                  <c:v>8.77</c:v>
                </c:pt>
                <c:pt idx="18">
                  <c:v>32.86</c:v>
                </c:pt>
                <c:pt idx="19">
                  <c:v>-9.2</c:v>
                </c:pt>
                <c:pt idx="20">
                  <c:v>-14.55</c:v>
                </c:pt>
                <c:pt idx="21">
                  <c:v>1.84</c:v>
                </c:pt>
                <c:pt idx="22">
                  <c:v>-13.79</c:v>
                </c:pt>
                <c:pt idx="23">
                  <c:v>1.05</c:v>
                </c:pt>
                <c:pt idx="24">
                  <c:v>9.99</c:v>
                </c:pt>
                <c:pt idx="25">
                  <c:v>-16.27</c:v>
                </c:pt>
                <c:pt idx="26">
                  <c:v>8.73</c:v>
                </c:pt>
                <c:pt idx="27">
                  <c:v>9.46</c:v>
                </c:pt>
                <c:pt idx="28">
                  <c:v>-2.13</c:v>
                </c:pt>
                <c:pt idx="29">
                  <c:v>3.14</c:v>
                </c:pt>
                <c:pt idx="30">
                  <c:v>24.5</c:v>
                </c:pt>
                <c:pt idx="31">
                  <c:v>18.74</c:v>
                </c:pt>
                <c:pt idx="32">
                  <c:v>-20.06</c:v>
                </c:pt>
                <c:pt idx="33">
                  <c:v>26.88</c:v>
                </c:pt>
                <c:pt idx="34">
                  <c:v>18.14</c:v>
                </c:pt>
                <c:pt idx="35">
                  <c:v>-9.130000000000001</c:v>
                </c:pt>
                <c:pt idx="36">
                  <c:v>-0.15</c:v>
                </c:pt>
                <c:pt idx="37">
                  <c:v>-7.37</c:v>
                </c:pt>
                <c:pt idx="38">
                  <c:v>-3.07</c:v>
                </c:pt>
                <c:pt idx="39">
                  <c:v>-8.53</c:v>
                </c:pt>
                <c:pt idx="40">
                  <c:v>7.28</c:v>
                </c:pt>
                <c:pt idx="41">
                  <c:v>-3.73</c:v>
                </c:pt>
                <c:pt idx="42">
                  <c:v>24.68</c:v>
                </c:pt>
                <c:pt idx="43">
                  <c:v>-0.41</c:v>
                </c:pt>
                <c:pt idx="44">
                  <c:v>1.73</c:v>
                </c:pt>
                <c:pt idx="45">
                  <c:v>-0.34</c:v>
                </c:pt>
                <c:pt idx="46">
                  <c:v>-14.69</c:v>
                </c:pt>
                <c:pt idx="47">
                  <c:v>-3.28</c:v>
                </c:pt>
                <c:pt idx="48">
                  <c:v>4.72</c:v>
                </c:pt>
                <c:pt idx="49">
                  <c:v>-25.61</c:v>
                </c:pt>
                <c:pt idx="50">
                  <c:v>17.96</c:v>
                </c:pt>
                <c:pt idx="51">
                  <c:v>26.58</c:v>
                </c:pt>
                <c:pt idx="52">
                  <c:v>6.329999999999999</c:v>
                </c:pt>
                <c:pt idx="53">
                  <c:v>0.54</c:v>
                </c:pt>
                <c:pt idx="54">
                  <c:v>-13.65</c:v>
                </c:pt>
                <c:pt idx="55">
                  <c:v>26.52</c:v>
                </c:pt>
                <c:pt idx="56">
                  <c:v>-2.07</c:v>
                </c:pt>
                <c:pt idx="57">
                  <c:v>-8.15</c:v>
                </c:pt>
                <c:pt idx="58">
                  <c:v>-18.02</c:v>
                </c:pt>
                <c:pt idx="59">
                  <c:v>-8.02</c:v>
                </c:pt>
                <c:pt idx="60">
                  <c:v>0.0</c:v>
                </c:pt>
                <c:pt idx="61">
                  <c:v>3.59</c:v>
                </c:pt>
                <c:pt idx="62">
                  <c:v>1.99</c:v>
                </c:pt>
                <c:pt idx="63">
                  <c:v>14.88</c:v>
                </c:pt>
                <c:pt idx="64">
                  <c:v>-6.81</c:v>
                </c:pt>
                <c:pt idx="65">
                  <c:v>6.2</c:v>
                </c:pt>
                <c:pt idx="66">
                  <c:v>-0.97</c:v>
                </c:pt>
                <c:pt idx="67">
                  <c:v>-1.51</c:v>
                </c:pt>
                <c:pt idx="68">
                  <c:v>0.54</c:v>
                </c:pt>
                <c:pt idx="69">
                  <c:v>19.91</c:v>
                </c:pt>
                <c:pt idx="70">
                  <c:v>-6.11</c:v>
                </c:pt>
                <c:pt idx="71">
                  <c:v>-2.64</c:v>
                </c:pt>
                <c:pt idx="72">
                  <c:v>-1.88</c:v>
                </c:pt>
                <c:pt idx="73">
                  <c:v>16.31</c:v>
                </c:pt>
                <c:pt idx="74">
                  <c:v>-5.55</c:v>
                </c:pt>
                <c:pt idx="75">
                  <c:v>-5.81</c:v>
                </c:pt>
                <c:pt idx="76">
                  <c:v>-4.73</c:v>
                </c:pt>
                <c:pt idx="77">
                  <c:v>-22.37</c:v>
                </c:pt>
                <c:pt idx="78">
                  <c:v>7.689999999999999</c:v>
                </c:pt>
                <c:pt idx="79">
                  <c:v>14.03</c:v>
                </c:pt>
                <c:pt idx="80">
                  <c:v>13.28</c:v>
                </c:pt>
                <c:pt idx="81">
                  <c:v>7.79</c:v>
                </c:pt>
                <c:pt idx="82">
                  <c:v>10.38</c:v>
                </c:pt>
                <c:pt idx="83">
                  <c:v>-19.48</c:v>
                </c:pt>
                <c:pt idx="84">
                  <c:v>18.78</c:v>
                </c:pt>
                <c:pt idx="85">
                  <c:v>-5.91</c:v>
                </c:pt>
                <c:pt idx="86">
                  <c:v>31.43</c:v>
                </c:pt>
                <c:pt idx="87">
                  <c:v>-4.26</c:v>
                </c:pt>
                <c:pt idx="88">
                  <c:v>-9.2</c:v>
                </c:pt>
                <c:pt idx="89">
                  <c:v>-5.609999999999999</c:v>
                </c:pt>
                <c:pt idx="90">
                  <c:v>25.62</c:v>
                </c:pt>
                <c:pt idx="91">
                  <c:v>-19.29</c:v>
                </c:pt>
                <c:pt idx="92">
                  <c:v>-6.72</c:v>
                </c:pt>
                <c:pt idx="93">
                  <c:v>8.66</c:v>
                </c:pt>
                <c:pt idx="94">
                  <c:v>-17.63</c:v>
                </c:pt>
                <c:pt idx="95">
                  <c:v>-6.41</c:v>
                </c:pt>
                <c:pt idx="96">
                  <c:v>4.37</c:v>
                </c:pt>
                <c:pt idx="97">
                  <c:v>-1.47</c:v>
                </c:pt>
                <c:pt idx="98">
                  <c:v>-1.77</c:v>
                </c:pt>
                <c:pt idx="99">
                  <c:v>1.8</c:v>
                </c:pt>
                <c:pt idx="100">
                  <c:v>7.290000000000001</c:v>
                </c:pt>
                <c:pt idx="101">
                  <c:v>4.95</c:v>
                </c:pt>
                <c:pt idx="102">
                  <c:v>-5.35</c:v>
                </c:pt>
                <c:pt idx="103">
                  <c:v>-12.36</c:v>
                </c:pt>
                <c:pt idx="104">
                  <c:v>-0.23</c:v>
                </c:pt>
                <c:pt idx="105">
                  <c:v>-0.08</c:v>
                </c:pt>
                <c:pt idx="106">
                  <c:v>-3.65</c:v>
                </c:pt>
                <c:pt idx="107">
                  <c:v>6.87</c:v>
                </c:pt>
                <c:pt idx="108">
                  <c:v>-4.65</c:v>
                </c:pt>
                <c:pt idx="109">
                  <c:v>2.79</c:v>
                </c:pt>
                <c:pt idx="110">
                  <c:v>5.35</c:v>
                </c:pt>
                <c:pt idx="111">
                  <c:v>20.17</c:v>
                </c:pt>
                <c:pt idx="112">
                  <c:v>-8.57</c:v>
                </c:pt>
                <c:pt idx="113">
                  <c:v>8.33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源数据!$AE$1</c:f>
              <c:strCache>
                <c:ptCount val="1"/>
                <c:pt idx="0">
                  <c:v>收盘价涨跌幅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源数据!$A$2:$A$115</c:f>
              <c:strCache>
                <c:ptCount val="114"/>
                <c:pt idx="0">
                  <c:v>日期</c:v>
                </c:pt>
                <c:pt idx="2">
                  <c:v>200901</c:v>
                </c:pt>
                <c:pt idx="3">
                  <c:v>200902</c:v>
                </c:pt>
                <c:pt idx="4">
                  <c:v>200903</c:v>
                </c:pt>
                <c:pt idx="5">
                  <c:v>200904</c:v>
                </c:pt>
                <c:pt idx="6">
                  <c:v>200905</c:v>
                </c:pt>
                <c:pt idx="7">
                  <c:v>200906</c:v>
                </c:pt>
                <c:pt idx="8">
                  <c:v>200907</c:v>
                </c:pt>
                <c:pt idx="9">
                  <c:v>200908</c:v>
                </c:pt>
                <c:pt idx="10">
                  <c:v>200909</c:v>
                </c:pt>
                <c:pt idx="11">
                  <c:v>200910</c:v>
                </c:pt>
                <c:pt idx="12">
                  <c:v>200911</c:v>
                </c:pt>
                <c:pt idx="13">
                  <c:v>200912</c:v>
                </c:pt>
                <c:pt idx="14">
                  <c:v>201001</c:v>
                </c:pt>
                <c:pt idx="15">
                  <c:v>201002</c:v>
                </c:pt>
                <c:pt idx="16">
                  <c:v>201003</c:v>
                </c:pt>
                <c:pt idx="17">
                  <c:v>201004</c:v>
                </c:pt>
                <c:pt idx="18">
                  <c:v>201005</c:v>
                </c:pt>
                <c:pt idx="19">
                  <c:v>201006</c:v>
                </c:pt>
                <c:pt idx="20">
                  <c:v>201007</c:v>
                </c:pt>
                <c:pt idx="21">
                  <c:v>201008</c:v>
                </c:pt>
                <c:pt idx="22">
                  <c:v>201009</c:v>
                </c:pt>
                <c:pt idx="23">
                  <c:v>201010</c:v>
                </c:pt>
                <c:pt idx="24">
                  <c:v>201011</c:v>
                </c:pt>
                <c:pt idx="25">
                  <c:v>201012</c:v>
                </c:pt>
                <c:pt idx="26">
                  <c:v>201101</c:v>
                </c:pt>
                <c:pt idx="27">
                  <c:v>201102</c:v>
                </c:pt>
                <c:pt idx="28">
                  <c:v>201103</c:v>
                </c:pt>
                <c:pt idx="29">
                  <c:v>201104</c:v>
                </c:pt>
                <c:pt idx="30">
                  <c:v>201105</c:v>
                </c:pt>
                <c:pt idx="31">
                  <c:v>201106</c:v>
                </c:pt>
                <c:pt idx="32">
                  <c:v>201107</c:v>
                </c:pt>
                <c:pt idx="33">
                  <c:v>201108</c:v>
                </c:pt>
                <c:pt idx="34">
                  <c:v>201109</c:v>
                </c:pt>
                <c:pt idx="35">
                  <c:v>201110</c:v>
                </c:pt>
                <c:pt idx="36">
                  <c:v>201111</c:v>
                </c:pt>
                <c:pt idx="37">
                  <c:v>201112</c:v>
                </c:pt>
                <c:pt idx="38">
                  <c:v>201201</c:v>
                </c:pt>
                <c:pt idx="39">
                  <c:v>201202</c:v>
                </c:pt>
                <c:pt idx="40">
                  <c:v>201203</c:v>
                </c:pt>
                <c:pt idx="41">
                  <c:v>201204</c:v>
                </c:pt>
                <c:pt idx="42">
                  <c:v>201205</c:v>
                </c:pt>
                <c:pt idx="43">
                  <c:v>201206</c:v>
                </c:pt>
                <c:pt idx="44">
                  <c:v>201207</c:v>
                </c:pt>
                <c:pt idx="45">
                  <c:v>201208</c:v>
                </c:pt>
                <c:pt idx="46">
                  <c:v>201209</c:v>
                </c:pt>
                <c:pt idx="47">
                  <c:v>201210</c:v>
                </c:pt>
                <c:pt idx="48">
                  <c:v>201211</c:v>
                </c:pt>
                <c:pt idx="49">
                  <c:v>201212</c:v>
                </c:pt>
                <c:pt idx="50">
                  <c:v>201301</c:v>
                </c:pt>
                <c:pt idx="51">
                  <c:v>201302</c:v>
                </c:pt>
                <c:pt idx="52">
                  <c:v>201303</c:v>
                </c:pt>
                <c:pt idx="53">
                  <c:v>201304</c:v>
                </c:pt>
                <c:pt idx="54">
                  <c:v>201305</c:v>
                </c:pt>
                <c:pt idx="55">
                  <c:v>201306</c:v>
                </c:pt>
                <c:pt idx="56">
                  <c:v>201307</c:v>
                </c:pt>
                <c:pt idx="57">
                  <c:v>201308</c:v>
                </c:pt>
                <c:pt idx="58">
                  <c:v>201309</c:v>
                </c:pt>
                <c:pt idx="59">
                  <c:v>201310</c:v>
                </c:pt>
                <c:pt idx="60">
                  <c:v>201311</c:v>
                </c:pt>
                <c:pt idx="61">
                  <c:v>201312</c:v>
                </c:pt>
                <c:pt idx="62">
                  <c:v>201401</c:v>
                </c:pt>
                <c:pt idx="63">
                  <c:v>201402</c:v>
                </c:pt>
                <c:pt idx="64">
                  <c:v>201403</c:v>
                </c:pt>
                <c:pt idx="65">
                  <c:v>201404</c:v>
                </c:pt>
                <c:pt idx="66">
                  <c:v>201405</c:v>
                </c:pt>
                <c:pt idx="67">
                  <c:v>201406</c:v>
                </c:pt>
                <c:pt idx="68">
                  <c:v>201407</c:v>
                </c:pt>
                <c:pt idx="69">
                  <c:v>201408</c:v>
                </c:pt>
                <c:pt idx="70">
                  <c:v>201409</c:v>
                </c:pt>
                <c:pt idx="71">
                  <c:v>201410</c:v>
                </c:pt>
                <c:pt idx="72">
                  <c:v>201411</c:v>
                </c:pt>
                <c:pt idx="73">
                  <c:v>201412</c:v>
                </c:pt>
                <c:pt idx="74">
                  <c:v>201501</c:v>
                </c:pt>
                <c:pt idx="75">
                  <c:v>201502</c:v>
                </c:pt>
                <c:pt idx="76">
                  <c:v>201503</c:v>
                </c:pt>
                <c:pt idx="77">
                  <c:v>201504</c:v>
                </c:pt>
                <c:pt idx="78">
                  <c:v>201505</c:v>
                </c:pt>
                <c:pt idx="79">
                  <c:v>201506</c:v>
                </c:pt>
                <c:pt idx="80">
                  <c:v>201507</c:v>
                </c:pt>
                <c:pt idx="81">
                  <c:v>201508</c:v>
                </c:pt>
                <c:pt idx="82">
                  <c:v>201509</c:v>
                </c:pt>
                <c:pt idx="83">
                  <c:v>201510</c:v>
                </c:pt>
                <c:pt idx="84">
                  <c:v>201511</c:v>
                </c:pt>
                <c:pt idx="85">
                  <c:v>201512</c:v>
                </c:pt>
                <c:pt idx="86">
                  <c:v>201601</c:v>
                </c:pt>
                <c:pt idx="87">
                  <c:v>201602</c:v>
                </c:pt>
                <c:pt idx="88">
                  <c:v>201603</c:v>
                </c:pt>
                <c:pt idx="89">
                  <c:v>201604</c:v>
                </c:pt>
                <c:pt idx="90">
                  <c:v>201605</c:v>
                </c:pt>
                <c:pt idx="91">
                  <c:v>201606</c:v>
                </c:pt>
                <c:pt idx="92">
                  <c:v>201607</c:v>
                </c:pt>
                <c:pt idx="93">
                  <c:v>201608</c:v>
                </c:pt>
                <c:pt idx="94">
                  <c:v>201609</c:v>
                </c:pt>
                <c:pt idx="95">
                  <c:v>201610</c:v>
                </c:pt>
                <c:pt idx="96">
                  <c:v>201611</c:v>
                </c:pt>
                <c:pt idx="97">
                  <c:v>201612</c:v>
                </c:pt>
                <c:pt idx="98">
                  <c:v>201701</c:v>
                </c:pt>
                <c:pt idx="99">
                  <c:v>201702</c:v>
                </c:pt>
                <c:pt idx="100">
                  <c:v>201703</c:v>
                </c:pt>
                <c:pt idx="101">
                  <c:v>201704</c:v>
                </c:pt>
                <c:pt idx="102">
                  <c:v>201705</c:v>
                </c:pt>
                <c:pt idx="103">
                  <c:v>201706</c:v>
                </c:pt>
                <c:pt idx="104">
                  <c:v>201707</c:v>
                </c:pt>
                <c:pt idx="105">
                  <c:v>201708</c:v>
                </c:pt>
                <c:pt idx="106">
                  <c:v>201709</c:v>
                </c:pt>
                <c:pt idx="107">
                  <c:v>201710</c:v>
                </c:pt>
                <c:pt idx="108">
                  <c:v>201711</c:v>
                </c:pt>
                <c:pt idx="109">
                  <c:v>201712</c:v>
                </c:pt>
                <c:pt idx="110">
                  <c:v>201801</c:v>
                </c:pt>
                <c:pt idx="111">
                  <c:v>201802</c:v>
                </c:pt>
                <c:pt idx="112">
                  <c:v>201803</c:v>
                </c:pt>
                <c:pt idx="113">
                  <c:v>201804</c:v>
                </c:pt>
              </c:strCache>
            </c:strRef>
          </c:cat>
          <c:val>
            <c:numRef>
              <c:f>源数据!$AE$2:$AE$115</c:f>
              <c:numCache>
                <c:formatCode>General</c:formatCode>
                <c:ptCount val="114"/>
                <c:pt idx="0">
                  <c:v>0.0</c:v>
                </c:pt>
                <c:pt idx="2">
                  <c:v>-7.71</c:v>
                </c:pt>
                <c:pt idx="3">
                  <c:v>-3.51</c:v>
                </c:pt>
                <c:pt idx="4">
                  <c:v>5.97</c:v>
                </c:pt>
                <c:pt idx="5">
                  <c:v>14.33</c:v>
                </c:pt>
                <c:pt idx="6">
                  <c:v>17.07</c:v>
                </c:pt>
                <c:pt idx="7">
                  <c:v>1.14</c:v>
                </c:pt>
                <c:pt idx="8">
                  <c:v>11.94</c:v>
                </c:pt>
                <c:pt idx="9">
                  <c:v>-4.13</c:v>
                </c:pt>
                <c:pt idx="10">
                  <c:v>6.24</c:v>
                </c:pt>
                <c:pt idx="11">
                  <c:v>3.81</c:v>
                </c:pt>
                <c:pt idx="12">
                  <c:v>0.32</c:v>
                </c:pt>
                <c:pt idx="13">
                  <c:v>0.23</c:v>
                </c:pt>
                <c:pt idx="14">
                  <c:v>-8.0</c:v>
                </c:pt>
                <c:pt idx="15">
                  <c:v>2.42</c:v>
                </c:pt>
                <c:pt idx="16">
                  <c:v>3.06</c:v>
                </c:pt>
                <c:pt idx="17">
                  <c:v>-0.62</c:v>
                </c:pt>
                <c:pt idx="18">
                  <c:v>-6.36</c:v>
                </c:pt>
                <c:pt idx="19">
                  <c:v>1.84</c:v>
                </c:pt>
                <c:pt idx="20">
                  <c:v>4.48</c:v>
                </c:pt>
                <c:pt idx="21">
                  <c:v>-2.35</c:v>
                </c:pt>
                <c:pt idx="22">
                  <c:v>8.87</c:v>
                </c:pt>
                <c:pt idx="23">
                  <c:v>3.3</c:v>
                </c:pt>
                <c:pt idx="24">
                  <c:v>-0.38</c:v>
                </c:pt>
                <c:pt idx="25">
                  <c:v>0.12</c:v>
                </c:pt>
                <c:pt idx="26">
                  <c:v>1.79</c:v>
                </c:pt>
                <c:pt idx="27">
                  <c:v>-0.47</c:v>
                </c:pt>
                <c:pt idx="28">
                  <c:v>0.81</c:v>
                </c:pt>
                <c:pt idx="29">
                  <c:v>0.82</c:v>
                </c:pt>
                <c:pt idx="30">
                  <c:v>-0.15</c:v>
                </c:pt>
                <c:pt idx="31">
                  <c:v>-5.43</c:v>
                </c:pt>
                <c:pt idx="32">
                  <c:v>0.19</c:v>
                </c:pt>
                <c:pt idx="33">
                  <c:v>-8.49</c:v>
                </c:pt>
                <c:pt idx="34">
                  <c:v>-14.33</c:v>
                </c:pt>
                <c:pt idx="35">
                  <c:v>12.92</c:v>
                </c:pt>
                <c:pt idx="36">
                  <c:v>-9.44</c:v>
                </c:pt>
                <c:pt idx="37">
                  <c:v>2.47</c:v>
                </c:pt>
                <c:pt idx="38">
                  <c:v>10.61</c:v>
                </c:pt>
                <c:pt idx="39">
                  <c:v>6.32</c:v>
                </c:pt>
                <c:pt idx="40">
                  <c:v>-5.19</c:v>
                </c:pt>
                <c:pt idx="41">
                  <c:v>2.62</c:v>
                </c:pt>
                <c:pt idx="42">
                  <c:v>-11.68</c:v>
                </c:pt>
                <c:pt idx="43">
                  <c:v>4.36</c:v>
                </c:pt>
                <c:pt idx="44">
                  <c:v>1.83</c:v>
                </c:pt>
                <c:pt idx="45">
                  <c:v>-1.59</c:v>
                </c:pt>
                <c:pt idx="46">
                  <c:v>6.97</c:v>
                </c:pt>
                <c:pt idx="47">
                  <c:v>3.85</c:v>
                </c:pt>
                <c:pt idx="48">
                  <c:v>1.8</c:v>
                </c:pt>
                <c:pt idx="49">
                  <c:v>2.84</c:v>
                </c:pt>
                <c:pt idx="50">
                  <c:v>4.73</c:v>
                </c:pt>
                <c:pt idx="51">
                  <c:v>-2.99</c:v>
                </c:pt>
                <c:pt idx="52">
                  <c:v>-3.13</c:v>
                </c:pt>
                <c:pt idx="53">
                  <c:v>1.96</c:v>
                </c:pt>
                <c:pt idx="54">
                  <c:v>-1.52</c:v>
                </c:pt>
                <c:pt idx="55">
                  <c:v>-7.1</c:v>
                </c:pt>
                <c:pt idx="56">
                  <c:v>5.19</c:v>
                </c:pt>
                <c:pt idx="57">
                  <c:v>-0.7</c:v>
                </c:pt>
                <c:pt idx="58">
                  <c:v>5.19</c:v>
                </c:pt>
                <c:pt idx="59">
                  <c:v>1.52</c:v>
                </c:pt>
                <c:pt idx="60">
                  <c:v>2.91</c:v>
                </c:pt>
                <c:pt idx="61">
                  <c:v>-2.41</c:v>
                </c:pt>
                <c:pt idx="62">
                  <c:v>-5.45</c:v>
                </c:pt>
                <c:pt idx="63">
                  <c:v>3.64</c:v>
                </c:pt>
                <c:pt idx="64">
                  <c:v>-3.0</c:v>
                </c:pt>
                <c:pt idx="65">
                  <c:v>-0.08</c:v>
                </c:pt>
                <c:pt idx="66">
                  <c:v>4.28</c:v>
                </c:pt>
                <c:pt idx="67">
                  <c:v>0.47</c:v>
                </c:pt>
                <c:pt idx="68">
                  <c:v>6.75</c:v>
                </c:pt>
                <c:pt idx="69">
                  <c:v>-0.06</c:v>
                </c:pt>
                <c:pt idx="70">
                  <c:v>-7.31</c:v>
                </c:pt>
                <c:pt idx="71">
                  <c:v>4.64</c:v>
                </c:pt>
                <c:pt idx="72">
                  <c:v>-0.04</c:v>
                </c:pt>
                <c:pt idx="73">
                  <c:v>-1.59</c:v>
                </c:pt>
                <c:pt idx="74">
                  <c:v>3.82</c:v>
                </c:pt>
                <c:pt idx="75">
                  <c:v>1.29</c:v>
                </c:pt>
                <c:pt idx="76">
                  <c:v>0.31</c:v>
                </c:pt>
                <c:pt idx="77">
                  <c:v>12.98</c:v>
                </c:pt>
                <c:pt idx="78">
                  <c:v>-2.52</c:v>
                </c:pt>
                <c:pt idx="79">
                  <c:v>-4.28</c:v>
                </c:pt>
                <c:pt idx="80">
                  <c:v>-6.15</c:v>
                </c:pt>
                <c:pt idx="81">
                  <c:v>-12.04</c:v>
                </c:pt>
                <c:pt idx="82">
                  <c:v>-3.8</c:v>
                </c:pt>
                <c:pt idx="83">
                  <c:v>8.6</c:v>
                </c:pt>
                <c:pt idx="84">
                  <c:v>-2.84</c:v>
                </c:pt>
                <c:pt idx="85">
                  <c:v>-0.37</c:v>
                </c:pt>
                <c:pt idx="86">
                  <c:v>-10.18</c:v>
                </c:pt>
                <c:pt idx="87">
                  <c:v>-2.9</c:v>
                </c:pt>
                <c:pt idx="88">
                  <c:v>8.710000000000001</c:v>
                </c:pt>
                <c:pt idx="89">
                  <c:v>1.4</c:v>
                </c:pt>
                <c:pt idx="90">
                  <c:v>-1.2</c:v>
                </c:pt>
                <c:pt idx="91">
                  <c:v>-0.1</c:v>
                </c:pt>
                <c:pt idx="92">
                  <c:v>5.28</c:v>
                </c:pt>
                <c:pt idx="93">
                  <c:v>4.96</c:v>
                </c:pt>
                <c:pt idx="94">
                  <c:v>1.39</c:v>
                </c:pt>
                <c:pt idx="95">
                  <c:v>-1.56</c:v>
                </c:pt>
                <c:pt idx="96">
                  <c:v>-0.63</c:v>
                </c:pt>
                <c:pt idx="97">
                  <c:v>-3.46</c:v>
                </c:pt>
                <c:pt idx="98">
                  <c:v>6.18</c:v>
                </c:pt>
                <c:pt idx="99">
                  <c:v>1.63</c:v>
                </c:pt>
                <c:pt idx="100">
                  <c:v>1.56</c:v>
                </c:pt>
                <c:pt idx="101">
                  <c:v>2.09</c:v>
                </c:pt>
                <c:pt idx="102">
                  <c:v>4.25</c:v>
                </c:pt>
                <c:pt idx="103">
                  <c:v>0.41</c:v>
                </c:pt>
                <c:pt idx="104">
                  <c:v>6.05</c:v>
                </c:pt>
                <c:pt idx="105">
                  <c:v>2.37</c:v>
                </c:pt>
                <c:pt idx="106">
                  <c:v>-1.49</c:v>
                </c:pt>
                <c:pt idx="107">
                  <c:v>2.51</c:v>
                </c:pt>
                <c:pt idx="108">
                  <c:v>3.3</c:v>
                </c:pt>
                <c:pt idx="109">
                  <c:v>2.54</c:v>
                </c:pt>
                <c:pt idx="110">
                  <c:v>9.92</c:v>
                </c:pt>
                <c:pt idx="111">
                  <c:v>-6.21</c:v>
                </c:pt>
                <c:pt idx="112">
                  <c:v>-2.44</c:v>
                </c:pt>
                <c:pt idx="113">
                  <c:v>2.38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源数据!$AJ$2</c:f>
              <c:strCache>
                <c:ptCount val="1"/>
                <c:pt idx="0">
                  <c:v>测试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143248"/>
        <c:axId val="-605254432"/>
      </c:lineChart>
      <c:catAx>
        <c:axId val="-12514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05254432"/>
        <c:crosses val="autoZero"/>
        <c:auto val="1"/>
        <c:lblAlgn val="ctr"/>
        <c:lblOffset val="100"/>
        <c:noMultiLvlLbl val="0"/>
      </c:catAx>
      <c:valAx>
        <c:axId val="-60525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14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源数据!$AK$1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源数据!$A$2:$A$119</c:f>
              <c:strCache>
                <c:ptCount val="114"/>
                <c:pt idx="0">
                  <c:v>日期</c:v>
                </c:pt>
                <c:pt idx="2">
                  <c:v>200901</c:v>
                </c:pt>
                <c:pt idx="3">
                  <c:v>200902</c:v>
                </c:pt>
                <c:pt idx="4">
                  <c:v>200903</c:v>
                </c:pt>
                <c:pt idx="5">
                  <c:v>200904</c:v>
                </c:pt>
                <c:pt idx="6">
                  <c:v>200905</c:v>
                </c:pt>
                <c:pt idx="7">
                  <c:v>200906</c:v>
                </c:pt>
                <c:pt idx="8">
                  <c:v>200907</c:v>
                </c:pt>
                <c:pt idx="9">
                  <c:v>200908</c:v>
                </c:pt>
                <c:pt idx="10">
                  <c:v>200909</c:v>
                </c:pt>
                <c:pt idx="11">
                  <c:v>200910</c:v>
                </c:pt>
                <c:pt idx="12">
                  <c:v>200911</c:v>
                </c:pt>
                <c:pt idx="13">
                  <c:v>200912</c:v>
                </c:pt>
                <c:pt idx="14">
                  <c:v>201001</c:v>
                </c:pt>
                <c:pt idx="15">
                  <c:v>201002</c:v>
                </c:pt>
                <c:pt idx="16">
                  <c:v>201003</c:v>
                </c:pt>
                <c:pt idx="17">
                  <c:v>201004</c:v>
                </c:pt>
                <c:pt idx="18">
                  <c:v>201005</c:v>
                </c:pt>
                <c:pt idx="19">
                  <c:v>201006</c:v>
                </c:pt>
                <c:pt idx="20">
                  <c:v>201007</c:v>
                </c:pt>
                <c:pt idx="21">
                  <c:v>201008</c:v>
                </c:pt>
                <c:pt idx="22">
                  <c:v>201009</c:v>
                </c:pt>
                <c:pt idx="23">
                  <c:v>201010</c:v>
                </c:pt>
                <c:pt idx="24">
                  <c:v>201011</c:v>
                </c:pt>
                <c:pt idx="25">
                  <c:v>201012</c:v>
                </c:pt>
                <c:pt idx="26">
                  <c:v>201101</c:v>
                </c:pt>
                <c:pt idx="27">
                  <c:v>201102</c:v>
                </c:pt>
                <c:pt idx="28">
                  <c:v>201103</c:v>
                </c:pt>
                <c:pt idx="29">
                  <c:v>201104</c:v>
                </c:pt>
                <c:pt idx="30">
                  <c:v>201105</c:v>
                </c:pt>
                <c:pt idx="31">
                  <c:v>201106</c:v>
                </c:pt>
                <c:pt idx="32">
                  <c:v>201107</c:v>
                </c:pt>
                <c:pt idx="33">
                  <c:v>201108</c:v>
                </c:pt>
                <c:pt idx="34">
                  <c:v>201109</c:v>
                </c:pt>
                <c:pt idx="35">
                  <c:v>201110</c:v>
                </c:pt>
                <c:pt idx="36">
                  <c:v>201111</c:v>
                </c:pt>
                <c:pt idx="37">
                  <c:v>201112</c:v>
                </c:pt>
                <c:pt idx="38">
                  <c:v>201201</c:v>
                </c:pt>
                <c:pt idx="39">
                  <c:v>201202</c:v>
                </c:pt>
                <c:pt idx="40">
                  <c:v>201203</c:v>
                </c:pt>
                <c:pt idx="41">
                  <c:v>201204</c:v>
                </c:pt>
                <c:pt idx="42">
                  <c:v>201205</c:v>
                </c:pt>
                <c:pt idx="43">
                  <c:v>201206</c:v>
                </c:pt>
                <c:pt idx="44">
                  <c:v>201207</c:v>
                </c:pt>
                <c:pt idx="45">
                  <c:v>201208</c:v>
                </c:pt>
                <c:pt idx="46">
                  <c:v>201209</c:v>
                </c:pt>
                <c:pt idx="47">
                  <c:v>201210</c:v>
                </c:pt>
                <c:pt idx="48">
                  <c:v>201211</c:v>
                </c:pt>
                <c:pt idx="49">
                  <c:v>201212</c:v>
                </c:pt>
                <c:pt idx="50">
                  <c:v>201301</c:v>
                </c:pt>
                <c:pt idx="51">
                  <c:v>201302</c:v>
                </c:pt>
                <c:pt idx="52">
                  <c:v>201303</c:v>
                </c:pt>
                <c:pt idx="53">
                  <c:v>201304</c:v>
                </c:pt>
                <c:pt idx="54">
                  <c:v>201305</c:v>
                </c:pt>
                <c:pt idx="55">
                  <c:v>201306</c:v>
                </c:pt>
                <c:pt idx="56">
                  <c:v>201307</c:v>
                </c:pt>
                <c:pt idx="57">
                  <c:v>201308</c:v>
                </c:pt>
                <c:pt idx="58">
                  <c:v>201309</c:v>
                </c:pt>
                <c:pt idx="59">
                  <c:v>201310</c:v>
                </c:pt>
                <c:pt idx="60">
                  <c:v>201311</c:v>
                </c:pt>
                <c:pt idx="61">
                  <c:v>201312</c:v>
                </c:pt>
                <c:pt idx="62">
                  <c:v>201401</c:v>
                </c:pt>
                <c:pt idx="63">
                  <c:v>201402</c:v>
                </c:pt>
                <c:pt idx="64">
                  <c:v>201403</c:v>
                </c:pt>
                <c:pt idx="65">
                  <c:v>201404</c:v>
                </c:pt>
                <c:pt idx="66">
                  <c:v>201405</c:v>
                </c:pt>
                <c:pt idx="67">
                  <c:v>201406</c:v>
                </c:pt>
                <c:pt idx="68">
                  <c:v>201407</c:v>
                </c:pt>
                <c:pt idx="69">
                  <c:v>201408</c:v>
                </c:pt>
                <c:pt idx="70">
                  <c:v>201409</c:v>
                </c:pt>
                <c:pt idx="71">
                  <c:v>201410</c:v>
                </c:pt>
                <c:pt idx="72">
                  <c:v>201411</c:v>
                </c:pt>
                <c:pt idx="73">
                  <c:v>201412</c:v>
                </c:pt>
                <c:pt idx="74">
                  <c:v>201501</c:v>
                </c:pt>
                <c:pt idx="75">
                  <c:v>201502</c:v>
                </c:pt>
                <c:pt idx="76">
                  <c:v>201503</c:v>
                </c:pt>
                <c:pt idx="77">
                  <c:v>201504</c:v>
                </c:pt>
                <c:pt idx="78">
                  <c:v>201505</c:v>
                </c:pt>
                <c:pt idx="79">
                  <c:v>201506</c:v>
                </c:pt>
                <c:pt idx="80">
                  <c:v>201507</c:v>
                </c:pt>
                <c:pt idx="81">
                  <c:v>201508</c:v>
                </c:pt>
                <c:pt idx="82">
                  <c:v>201509</c:v>
                </c:pt>
                <c:pt idx="83">
                  <c:v>201510</c:v>
                </c:pt>
                <c:pt idx="84">
                  <c:v>201511</c:v>
                </c:pt>
                <c:pt idx="85">
                  <c:v>201512</c:v>
                </c:pt>
                <c:pt idx="86">
                  <c:v>201601</c:v>
                </c:pt>
                <c:pt idx="87">
                  <c:v>201602</c:v>
                </c:pt>
                <c:pt idx="88">
                  <c:v>201603</c:v>
                </c:pt>
                <c:pt idx="89">
                  <c:v>201604</c:v>
                </c:pt>
                <c:pt idx="90">
                  <c:v>201605</c:v>
                </c:pt>
                <c:pt idx="91">
                  <c:v>201606</c:v>
                </c:pt>
                <c:pt idx="92">
                  <c:v>201607</c:v>
                </c:pt>
                <c:pt idx="93">
                  <c:v>201608</c:v>
                </c:pt>
                <c:pt idx="94">
                  <c:v>201609</c:v>
                </c:pt>
                <c:pt idx="95">
                  <c:v>201610</c:v>
                </c:pt>
                <c:pt idx="96">
                  <c:v>201611</c:v>
                </c:pt>
                <c:pt idx="97">
                  <c:v>201612</c:v>
                </c:pt>
                <c:pt idx="98">
                  <c:v>201701</c:v>
                </c:pt>
                <c:pt idx="99">
                  <c:v>201702</c:v>
                </c:pt>
                <c:pt idx="100">
                  <c:v>201703</c:v>
                </c:pt>
                <c:pt idx="101">
                  <c:v>201704</c:v>
                </c:pt>
                <c:pt idx="102">
                  <c:v>201705</c:v>
                </c:pt>
                <c:pt idx="103">
                  <c:v>201706</c:v>
                </c:pt>
                <c:pt idx="104">
                  <c:v>201707</c:v>
                </c:pt>
                <c:pt idx="105">
                  <c:v>201708</c:v>
                </c:pt>
                <c:pt idx="106">
                  <c:v>201709</c:v>
                </c:pt>
                <c:pt idx="107">
                  <c:v>201710</c:v>
                </c:pt>
                <c:pt idx="108">
                  <c:v>201711</c:v>
                </c:pt>
                <c:pt idx="109">
                  <c:v>201712</c:v>
                </c:pt>
                <c:pt idx="110">
                  <c:v>201801</c:v>
                </c:pt>
                <c:pt idx="111">
                  <c:v>201802</c:v>
                </c:pt>
                <c:pt idx="112">
                  <c:v>201803</c:v>
                </c:pt>
                <c:pt idx="113">
                  <c:v>201804</c:v>
                </c:pt>
              </c:strCache>
            </c:strRef>
          </c:cat>
          <c:val>
            <c:numRef>
              <c:f>源数据!$AK$2:$AK$119</c:f>
              <c:numCache>
                <c:formatCode>General</c:formatCode>
                <c:ptCount val="118"/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-1.0</c:v>
                </c:pt>
                <c:pt idx="9">
                  <c:v>1.0</c:v>
                </c:pt>
                <c:pt idx="10">
                  <c:v>-1.0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1.0</c:v>
                </c:pt>
                <c:pt idx="24">
                  <c:v>1.0</c:v>
                </c:pt>
                <c:pt idx="25">
                  <c:v>0.0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0.0</c:v>
                </c:pt>
                <c:pt idx="33">
                  <c:v>1.0</c:v>
                </c:pt>
                <c:pt idx="34">
                  <c:v>1.0</c:v>
                </c:pt>
                <c:pt idx="35">
                  <c:v>-1.0</c:v>
                </c:pt>
                <c:pt idx="36">
                  <c:v>1.0</c:v>
                </c:pt>
                <c:pt idx="37">
                  <c:v>1.0</c:v>
                </c:pt>
                <c:pt idx="38">
                  <c:v>-1.0</c:v>
                </c:pt>
                <c:pt idx="39">
                  <c:v>-1.0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0.0</c:v>
                </c:pt>
                <c:pt idx="47">
                  <c:v>1.0</c:v>
                </c:pt>
                <c:pt idx="48">
                  <c:v>1.0</c:v>
                </c:pt>
                <c:pt idx="49">
                  <c:v>0.0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0.0</c:v>
                </c:pt>
                <c:pt idx="55">
                  <c:v>1.0</c:v>
                </c:pt>
                <c:pt idx="56">
                  <c:v>-1.0</c:v>
                </c:pt>
                <c:pt idx="57">
                  <c:v>1.0</c:v>
                </c:pt>
                <c:pt idx="58">
                  <c:v>0.0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-1.0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0.0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0.0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-1.0</c:v>
                </c:pt>
                <c:pt idx="89">
                  <c:v>1.0</c:v>
                </c:pt>
                <c:pt idx="90">
                  <c:v>1.0</c:v>
                </c:pt>
                <c:pt idx="91">
                  <c:v>0.0</c:v>
                </c:pt>
                <c:pt idx="92">
                  <c:v>-1.0</c:v>
                </c:pt>
                <c:pt idx="93">
                  <c:v>1.0</c:v>
                </c:pt>
                <c:pt idx="94">
                  <c:v>0.0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-1.0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0.0</c:v>
                </c:pt>
                <c:pt idx="104">
                  <c:v>-1.0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-1.0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64370032"/>
        <c:axId val="-532596624"/>
      </c:lineChart>
      <c:catAx>
        <c:axId val="-56437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32596624"/>
        <c:crosses val="autoZero"/>
        <c:auto val="1"/>
        <c:lblAlgn val="ctr"/>
        <c:lblOffset val="100"/>
        <c:noMultiLvlLbl val="0"/>
      </c:catAx>
      <c:valAx>
        <c:axId val="-5325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6437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源数据!$H$1</c:f>
              <c:strCache>
                <c:ptCount val="1"/>
                <c:pt idx="0">
                  <c:v>周息变化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源数据!$A$2:$A$119</c:f>
              <c:strCache>
                <c:ptCount val="114"/>
                <c:pt idx="0">
                  <c:v>日期</c:v>
                </c:pt>
                <c:pt idx="2">
                  <c:v>200901</c:v>
                </c:pt>
                <c:pt idx="3">
                  <c:v>200902</c:v>
                </c:pt>
                <c:pt idx="4">
                  <c:v>200903</c:v>
                </c:pt>
                <c:pt idx="5">
                  <c:v>200904</c:v>
                </c:pt>
                <c:pt idx="6">
                  <c:v>200905</c:v>
                </c:pt>
                <c:pt idx="7">
                  <c:v>200906</c:v>
                </c:pt>
                <c:pt idx="8">
                  <c:v>200907</c:v>
                </c:pt>
                <c:pt idx="9">
                  <c:v>200908</c:v>
                </c:pt>
                <c:pt idx="10">
                  <c:v>200909</c:v>
                </c:pt>
                <c:pt idx="11">
                  <c:v>200910</c:v>
                </c:pt>
                <c:pt idx="12">
                  <c:v>200911</c:v>
                </c:pt>
                <c:pt idx="13">
                  <c:v>200912</c:v>
                </c:pt>
                <c:pt idx="14">
                  <c:v>201001</c:v>
                </c:pt>
                <c:pt idx="15">
                  <c:v>201002</c:v>
                </c:pt>
                <c:pt idx="16">
                  <c:v>201003</c:v>
                </c:pt>
                <c:pt idx="17">
                  <c:v>201004</c:v>
                </c:pt>
                <c:pt idx="18">
                  <c:v>201005</c:v>
                </c:pt>
                <c:pt idx="19">
                  <c:v>201006</c:v>
                </c:pt>
                <c:pt idx="20">
                  <c:v>201007</c:v>
                </c:pt>
                <c:pt idx="21">
                  <c:v>201008</c:v>
                </c:pt>
                <c:pt idx="22">
                  <c:v>201009</c:v>
                </c:pt>
                <c:pt idx="23">
                  <c:v>201010</c:v>
                </c:pt>
                <c:pt idx="24">
                  <c:v>201011</c:v>
                </c:pt>
                <c:pt idx="25">
                  <c:v>201012</c:v>
                </c:pt>
                <c:pt idx="26">
                  <c:v>201101</c:v>
                </c:pt>
                <c:pt idx="27">
                  <c:v>201102</c:v>
                </c:pt>
                <c:pt idx="28">
                  <c:v>201103</c:v>
                </c:pt>
                <c:pt idx="29">
                  <c:v>201104</c:v>
                </c:pt>
                <c:pt idx="30">
                  <c:v>201105</c:v>
                </c:pt>
                <c:pt idx="31">
                  <c:v>201106</c:v>
                </c:pt>
                <c:pt idx="32">
                  <c:v>201107</c:v>
                </c:pt>
                <c:pt idx="33">
                  <c:v>201108</c:v>
                </c:pt>
                <c:pt idx="34">
                  <c:v>201109</c:v>
                </c:pt>
                <c:pt idx="35">
                  <c:v>201110</c:v>
                </c:pt>
                <c:pt idx="36">
                  <c:v>201111</c:v>
                </c:pt>
                <c:pt idx="37">
                  <c:v>201112</c:v>
                </c:pt>
                <c:pt idx="38">
                  <c:v>201201</c:v>
                </c:pt>
                <c:pt idx="39">
                  <c:v>201202</c:v>
                </c:pt>
                <c:pt idx="40">
                  <c:v>201203</c:v>
                </c:pt>
                <c:pt idx="41">
                  <c:v>201204</c:v>
                </c:pt>
                <c:pt idx="42">
                  <c:v>201205</c:v>
                </c:pt>
                <c:pt idx="43">
                  <c:v>201206</c:v>
                </c:pt>
                <c:pt idx="44">
                  <c:v>201207</c:v>
                </c:pt>
                <c:pt idx="45">
                  <c:v>201208</c:v>
                </c:pt>
                <c:pt idx="46">
                  <c:v>201209</c:v>
                </c:pt>
                <c:pt idx="47">
                  <c:v>201210</c:v>
                </c:pt>
                <c:pt idx="48">
                  <c:v>201211</c:v>
                </c:pt>
                <c:pt idx="49">
                  <c:v>201212</c:v>
                </c:pt>
                <c:pt idx="50">
                  <c:v>201301</c:v>
                </c:pt>
                <c:pt idx="51">
                  <c:v>201302</c:v>
                </c:pt>
                <c:pt idx="52">
                  <c:v>201303</c:v>
                </c:pt>
                <c:pt idx="53">
                  <c:v>201304</c:v>
                </c:pt>
                <c:pt idx="54">
                  <c:v>201305</c:v>
                </c:pt>
                <c:pt idx="55">
                  <c:v>201306</c:v>
                </c:pt>
                <c:pt idx="56">
                  <c:v>201307</c:v>
                </c:pt>
                <c:pt idx="57">
                  <c:v>201308</c:v>
                </c:pt>
                <c:pt idx="58">
                  <c:v>201309</c:v>
                </c:pt>
                <c:pt idx="59">
                  <c:v>201310</c:v>
                </c:pt>
                <c:pt idx="60">
                  <c:v>201311</c:v>
                </c:pt>
                <c:pt idx="61">
                  <c:v>201312</c:v>
                </c:pt>
                <c:pt idx="62">
                  <c:v>201401</c:v>
                </c:pt>
                <c:pt idx="63">
                  <c:v>201402</c:v>
                </c:pt>
                <c:pt idx="64">
                  <c:v>201403</c:v>
                </c:pt>
                <c:pt idx="65">
                  <c:v>201404</c:v>
                </c:pt>
                <c:pt idx="66">
                  <c:v>201405</c:v>
                </c:pt>
                <c:pt idx="67">
                  <c:v>201406</c:v>
                </c:pt>
                <c:pt idx="68">
                  <c:v>201407</c:v>
                </c:pt>
                <c:pt idx="69">
                  <c:v>201408</c:v>
                </c:pt>
                <c:pt idx="70">
                  <c:v>201409</c:v>
                </c:pt>
                <c:pt idx="71">
                  <c:v>201410</c:v>
                </c:pt>
                <c:pt idx="72">
                  <c:v>201411</c:v>
                </c:pt>
                <c:pt idx="73">
                  <c:v>201412</c:v>
                </c:pt>
                <c:pt idx="74">
                  <c:v>201501</c:v>
                </c:pt>
                <c:pt idx="75">
                  <c:v>201502</c:v>
                </c:pt>
                <c:pt idx="76">
                  <c:v>201503</c:v>
                </c:pt>
                <c:pt idx="77">
                  <c:v>201504</c:v>
                </c:pt>
                <c:pt idx="78">
                  <c:v>201505</c:v>
                </c:pt>
                <c:pt idx="79">
                  <c:v>201506</c:v>
                </c:pt>
                <c:pt idx="80">
                  <c:v>201507</c:v>
                </c:pt>
                <c:pt idx="81">
                  <c:v>201508</c:v>
                </c:pt>
                <c:pt idx="82">
                  <c:v>201509</c:v>
                </c:pt>
                <c:pt idx="83">
                  <c:v>201510</c:v>
                </c:pt>
                <c:pt idx="84">
                  <c:v>201511</c:v>
                </c:pt>
                <c:pt idx="85">
                  <c:v>201512</c:v>
                </c:pt>
                <c:pt idx="86">
                  <c:v>201601</c:v>
                </c:pt>
                <c:pt idx="87">
                  <c:v>201602</c:v>
                </c:pt>
                <c:pt idx="88">
                  <c:v>201603</c:v>
                </c:pt>
                <c:pt idx="89">
                  <c:v>201604</c:v>
                </c:pt>
                <c:pt idx="90">
                  <c:v>201605</c:v>
                </c:pt>
                <c:pt idx="91">
                  <c:v>201606</c:v>
                </c:pt>
                <c:pt idx="92">
                  <c:v>201607</c:v>
                </c:pt>
                <c:pt idx="93">
                  <c:v>201608</c:v>
                </c:pt>
                <c:pt idx="94">
                  <c:v>201609</c:v>
                </c:pt>
                <c:pt idx="95">
                  <c:v>201610</c:v>
                </c:pt>
                <c:pt idx="96">
                  <c:v>201611</c:v>
                </c:pt>
                <c:pt idx="97">
                  <c:v>201612</c:v>
                </c:pt>
                <c:pt idx="98">
                  <c:v>201701</c:v>
                </c:pt>
                <c:pt idx="99">
                  <c:v>201702</c:v>
                </c:pt>
                <c:pt idx="100">
                  <c:v>201703</c:v>
                </c:pt>
                <c:pt idx="101">
                  <c:v>201704</c:v>
                </c:pt>
                <c:pt idx="102">
                  <c:v>201705</c:v>
                </c:pt>
                <c:pt idx="103">
                  <c:v>201706</c:v>
                </c:pt>
                <c:pt idx="104">
                  <c:v>201707</c:v>
                </c:pt>
                <c:pt idx="105">
                  <c:v>201708</c:v>
                </c:pt>
                <c:pt idx="106">
                  <c:v>201709</c:v>
                </c:pt>
                <c:pt idx="107">
                  <c:v>201710</c:v>
                </c:pt>
                <c:pt idx="108">
                  <c:v>201711</c:v>
                </c:pt>
                <c:pt idx="109">
                  <c:v>201712</c:v>
                </c:pt>
                <c:pt idx="110">
                  <c:v>201801</c:v>
                </c:pt>
                <c:pt idx="111">
                  <c:v>201802</c:v>
                </c:pt>
                <c:pt idx="112">
                  <c:v>201803</c:v>
                </c:pt>
                <c:pt idx="113">
                  <c:v>201804</c:v>
                </c:pt>
              </c:strCache>
            </c:strRef>
          </c:cat>
          <c:val>
            <c:numRef>
              <c:f>源数据!$H$2:$H$119</c:f>
              <c:numCache>
                <c:formatCode>General</c:formatCode>
                <c:ptCount val="118"/>
                <c:pt idx="0">
                  <c:v>0.0</c:v>
                </c:pt>
                <c:pt idx="3">
                  <c:v>-18.88</c:v>
                </c:pt>
                <c:pt idx="4">
                  <c:v>35.34</c:v>
                </c:pt>
                <c:pt idx="5">
                  <c:v>-11.46</c:v>
                </c:pt>
                <c:pt idx="6">
                  <c:v>-26.26</c:v>
                </c:pt>
                <c:pt idx="7">
                  <c:v>-41.46</c:v>
                </c:pt>
                <c:pt idx="8">
                  <c:v>-12.5</c:v>
                </c:pt>
                <c:pt idx="9">
                  <c:v>16.19</c:v>
                </c:pt>
                <c:pt idx="10">
                  <c:v>-5.74</c:v>
                </c:pt>
                <c:pt idx="11">
                  <c:v>-26.96</c:v>
                </c:pt>
                <c:pt idx="12">
                  <c:v>-7.140000000000001</c:v>
                </c:pt>
                <c:pt idx="13">
                  <c:v>-1.28</c:v>
                </c:pt>
                <c:pt idx="14">
                  <c:v>-5.19</c:v>
                </c:pt>
                <c:pt idx="15">
                  <c:v>-4.109999999999999</c:v>
                </c:pt>
                <c:pt idx="16">
                  <c:v>-10.0</c:v>
                </c:pt>
                <c:pt idx="17">
                  <c:v>-1.59</c:v>
                </c:pt>
                <c:pt idx="18">
                  <c:v>17.74</c:v>
                </c:pt>
                <c:pt idx="19">
                  <c:v>4.109999999999999</c:v>
                </c:pt>
                <c:pt idx="20">
                  <c:v>-2.63</c:v>
                </c:pt>
                <c:pt idx="21">
                  <c:v>-32.43</c:v>
                </c:pt>
                <c:pt idx="22">
                  <c:v>8.0</c:v>
                </c:pt>
                <c:pt idx="23">
                  <c:v>72.22</c:v>
                </c:pt>
                <c:pt idx="24">
                  <c:v>0.0</c:v>
                </c:pt>
                <c:pt idx="25">
                  <c:v>2.15</c:v>
                </c:pt>
                <c:pt idx="26">
                  <c:v>3.16</c:v>
                </c:pt>
                <c:pt idx="27">
                  <c:v>3.06</c:v>
                </c:pt>
                <c:pt idx="28">
                  <c:v>-3.96</c:v>
                </c:pt>
                <c:pt idx="29">
                  <c:v>0.0</c:v>
                </c:pt>
                <c:pt idx="30">
                  <c:v>0.0</c:v>
                </c:pt>
                <c:pt idx="31">
                  <c:v>3.09</c:v>
                </c:pt>
                <c:pt idx="32">
                  <c:v>6.0</c:v>
                </c:pt>
                <c:pt idx="33">
                  <c:v>-49.06</c:v>
                </c:pt>
                <c:pt idx="34">
                  <c:v>20.37</c:v>
                </c:pt>
                <c:pt idx="35">
                  <c:v>-7.689999999999999</c:v>
                </c:pt>
                <c:pt idx="36">
                  <c:v>-11.67</c:v>
                </c:pt>
                <c:pt idx="37">
                  <c:v>-1.89</c:v>
                </c:pt>
                <c:pt idx="38">
                  <c:v>0.0</c:v>
                </c:pt>
                <c:pt idx="39">
                  <c:v>-17.31</c:v>
                </c:pt>
                <c:pt idx="40">
                  <c:v>18.6</c:v>
                </c:pt>
                <c:pt idx="41">
                  <c:v>1.96</c:v>
                </c:pt>
                <c:pt idx="42">
                  <c:v>7.689999999999999</c:v>
                </c:pt>
                <c:pt idx="43">
                  <c:v>-5.36</c:v>
                </c:pt>
                <c:pt idx="44">
                  <c:v>5.66</c:v>
                </c:pt>
                <c:pt idx="45">
                  <c:v>69.64</c:v>
                </c:pt>
                <c:pt idx="46">
                  <c:v>-3.16</c:v>
                </c:pt>
                <c:pt idx="47">
                  <c:v>5.43</c:v>
                </c:pt>
                <c:pt idx="48">
                  <c:v>-1.03</c:v>
                </c:pt>
                <c:pt idx="49">
                  <c:v>-8.33</c:v>
                </c:pt>
                <c:pt idx="50">
                  <c:v>-6.819999999999999</c:v>
                </c:pt>
                <c:pt idx="51">
                  <c:v>-4.88</c:v>
                </c:pt>
                <c:pt idx="52">
                  <c:v>19.23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-8.6</c:v>
                </c:pt>
                <c:pt idx="57">
                  <c:v>-30.59</c:v>
                </c:pt>
                <c:pt idx="58">
                  <c:v>-3.39</c:v>
                </c:pt>
                <c:pt idx="59">
                  <c:v>-10.53</c:v>
                </c:pt>
                <c:pt idx="60">
                  <c:v>3.92</c:v>
                </c:pt>
                <c:pt idx="61">
                  <c:v>-1.89</c:v>
                </c:pt>
                <c:pt idx="62">
                  <c:v>-15.38</c:v>
                </c:pt>
                <c:pt idx="63">
                  <c:v>-9.09</c:v>
                </c:pt>
                <c:pt idx="64">
                  <c:v>25.0</c:v>
                </c:pt>
                <c:pt idx="65">
                  <c:v>8.0</c:v>
                </c:pt>
                <c:pt idx="66">
                  <c:v>12.96</c:v>
                </c:pt>
                <c:pt idx="67">
                  <c:v>8.200000000000001</c:v>
                </c:pt>
                <c:pt idx="68">
                  <c:v>-4.55</c:v>
                </c:pt>
                <c:pt idx="69">
                  <c:v>-3.17</c:v>
                </c:pt>
                <c:pt idx="70">
                  <c:v>1.64</c:v>
                </c:pt>
                <c:pt idx="71">
                  <c:v>1.61</c:v>
                </c:pt>
                <c:pt idx="72">
                  <c:v>0.0</c:v>
                </c:pt>
                <c:pt idx="73">
                  <c:v>3.17</c:v>
                </c:pt>
                <c:pt idx="74">
                  <c:v>0.0</c:v>
                </c:pt>
                <c:pt idx="75">
                  <c:v>-3.08</c:v>
                </c:pt>
                <c:pt idx="76">
                  <c:v>0.0</c:v>
                </c:pt>
                <c:pt idx="77">
                  <c:v>-28.57</c:v>
                </c:pt>
                <c:pt idx="78">
                  <c:v>-11.11</c:v>
                </c:pt>
                <c:pt idx="79">
                  <c:v>5.0</c:v>
                </c:pt>
                <c:pt idx="80">
                  <c:v>2.38</c:v>
                </c:pt>
                <c:pt idx="81">
                  <c:v>13.95</c:v>
                </c:pt>
                <c:pt idx="82">
                  <c:v>-6.12</c:v>
                </c:pt>
                <c:pt idx="83">
                  <c:v>-13.04</c:v>
                </c:pt>
                <c:pt idx="84">
                  <c:v>-22.5</c:v>
                </c:pt>
                <c:pt idx="85">
                  <c:v>-3.23</c:v>
                </c:pt>
                <c:pt idx="86">
                  <c:v>13.33</c:v>
                </c:pt>
                <c:pt idx="87">
                  <c:v>-2.94</c:v>
                </c:pt>
                <c:pt idx="88">
                  <c:v>-9.09</c:v>
                </c:pt>
                <c:pt idx="89">
                  <c:v>-6.67</c:v>
                </c:pt>
                <c:pt idx="90">
                  <c:v>0.0</c:v>
                </c:pt>
                <c:pt idx="91">
                  <c:v>3.57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-3.45</c:v>
                </c:pt>
                <c:pt idx="96">
                  <c:v>-7.140000000000001</c:v>
                </c:pt>
                <c:pt idx="97">
                  <c:v>-3.85</c:v>
                </c:pt>
                <c:pt idx="98">
                  <c:v>-4.0</c:v>
                </c:pt>
                <c:pt idx="99">
                  <c:v>4.17</c:v>
                </c:pt>
                <c:pt idx="100">
                  <c:v>12.0</c:v>
                </c:pt>
                <c:pt idx="101">
                  <c:v>0.0</c:v>
                </c:pt>
                <c:pt idx="102">
                  <c:v>-10.71</c:v>
                </c:pt>
                <c:pt idx="103">
                  <c:v>36.0</c:v>
                </c:pt>
                <c:pt idx="104">
                  <c:v>5.88</c:v>
                </c:pt>
                <c:pt idx="105">
                  <c:v>2.78</c:v>
                </c:pt>
                <c:pt idx="106">
                  <c:v>0.0</c:v>
                </c:pt>
                <c:pt idx="107">
                  <c:v>-5.41</c:v>
                </c:pt>
                <c:pt idx="108">
                  <c:v>5.71</c:v>
                </c:pt>
                <c:pt idx="109">
                  <c:v>2.7</c:v>
                </c:pt>
                <c:pt idx="110">
                  <c:v>-23.68</c:v>
                </c:pt>
                <c:pt idx="111">
                  <c:v>3.45</c:v>
                </c:pt>
                <c:pt idx="112">
                  <c:v>13.33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源数据!$V$1</c:f>
              <c:strCache>
                <c:ptCount val="1"/>
                <c:pt idx="0">
                  <c:v>沽空涨跌幅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源数据!$A$2:$A$119</c:f>
              <c:strCache>
                <c:ptCount val="114"/>
                <c:pt idx="0">
                  <c:v>日期</c:v>
                </c:pt>
                <c:pt idx="2">
                  <c:v>200901</c:v>
                </c:pt>
                <c:pt idx="3">
                  <c:v>200902</c:v>
                </c:pt>
                <c:pt idx="4">
                  <c:v>200903</c:v>
                </c:pt>
                <c:pt idx="5">
                  <c:v>200904</c:v>
                </c:pt>
                <c:pt idx="6">
                  <c:v>200905</c:v>
                </c:pt>
                <c:pt idx="7">
                  <c:v>200906</c:v>
                </c:pt>
                <c:pt idx="8">
                  <c:v>200907</c:v>
                </c:pt>
                <c:pt idx="9">
                  <c:v>200908</c:v>
                </c:pt>
                <c:pt idx="10">
                  <c:v>200909</c:v>
                </c:pt>
                <c:pt idx="11">
                  <c:v>200910</c:v>
                </c:pt>
                <c:pt idx="12">
                  <c:v>200911</c:v>
                </c:pt>
                <c:pt idx="13">
                  <c:v>200912</c:v>
                </c:pt>
                <c:pt idx="14">
                  <c:v>201001</c:v>
                </c:pt>
                <c:pt idx="15">
                  <c:v>201002</c:v>
                </c:pt>
                <c:pt idx="16">
                  <c:v>201003</c:v>
                </c:pt>
                <c:pt idx="17">
                  <c:v>201004</c:v>
                </c:pt>
                <c:pt idx="18">
                  <c:v>201005</c:v>
                </c:pt>
                <c:pt idx="19">
                  <c:v>201006</c:v>
                </c:pt>
                <c:pt idx="20">
                  <c:v>201007</c:v>
                </c:pt>
                <c:pt idx="21">
                  <c:v>201008</c:v>
                </c:pt>
                <c:pt idx="22">
                  <c:v>201009</c:v>
                </c:pt>
                <c:pt idx="23">
                  <c:v>201010</c:v>
                </c:pt>
                <c:pt idx="24">
                  <c:v>201011</c:v>
                </c:pt>
                <c:pt idx="25">
                  <c:v>201012</c:v>
                </c:pt>
                <c:pt idx="26">
                  <c:v>201101</c:v>
                </c:pt>
                <c:pt idx="27">
                  <c:v>201102</c:v>
                </c:pt>
                <c:pt idx="28">
                  <c:v>201103</c:v>
                </c:pt>
                <c:pt idx="29">
                  <c:v>201104</c:v>
                </c:pt>
                <c:pt idx="30">
                  <c:v>201105</c:v>
                </c:pt>
                <c:pt idx="31">
                  <c:v>201106</c:v>
                </c:pt>
                <c:pt idx="32">
                  <c:v>201107</c:v>
                </c:pt>
                <c:pt idx="33">
                  <c:v>201108</c:v>
                </c:pt>
                <c:pt idx="34">
                  <c:v>201109</c:v>
                </c:pt>
                <c:pt idx="35">
                  <c:v>201110</c:v>
                </c:pt>
                <c:pt idx="36">
                  <c:v>201111</c:v>
                </c:pt>
                <c:pt idx="37">
                  <c:v>201112</c:v>
                </c:pt>
                <c:pt idx="38">
                  <c:v>201201</c:v>
                </c:pt>
                <c:pt idx="39">
                  <c:v>201202</c:v>
                </c:pt>
                <c:pt idx="40">
                  <c:v>201203</c:v>
                </c:pt>
                <c:pt idx="41">
                  <c:v>201204</c:v>
                </c:pt>
                <c:pt idx="42">
                  <c:v>201205</c:v>
                </c:pt>
                <c:pt idx="43">
                  <c:v>201206</c:v>
                </c:pt>
                <c:pt idx="44">
                  <c:v>201207</c:v>
                </c:pt>
                <c:pt idx="45">
                  <c:v>201208</c:v>
                </c:pt>
                <c:pt idx="46">
                  <c:v>201209</c:v>
                </c:pt>
                <c:pt idx="47">
                  <c:v>201210</c:v>
                </c:pt>
                <c:pt idx="48">
                  <c:v>201211</c:v>
                </c:pt>
                <c:pt idx="49">
                  <c:v>201212</c:v>
                </c:pt>
                <c:pt idx="50">
                  <c:v>201301</c:v>
                </c:pt>
                <c:pt idx="51">
                  <c:v>201302</c:v>
                </c:pt>
                <c:pt idx="52">
                  <c:v>201303</c:v>
                </c:pt>
                <c:pt idx="53">
                  <c:v>201304</c:v>
                </c:pt>
                <c:pt idx="54">
                  <c:v>201305</c:v>
                </c:pt>
                <c:pt idx="55">
                  <c:v>201306</c:v>
                </c:pt>
                <c:pt idx="56">
                  <c:v>201307</c:v>
                </c:pt>
                <c:pt idx="57">
                  <c:v>201308</c:v>
                </c:pt>
                <c:pt idx="58">
                  <c:v>201309</c:v>
                </c:pt>
                <c:pt idx="59">
                  <c:v>201310</c:v>
                </c:pt>
                <c:pt idx="60">
                  <c:v>201311</c:v>
                </c:pt>
                <c:pt idx="61">
                  <c:v>201312</c:v>
                </c:pt>
                <c:pt idx="62">
                  <c:v>201401</c:v>
                </c:pt>
                <c:pt idx="63">
                  <c:v>201402</c:v>
                </c:pt>
                <c:pt idx="64">
                  <c:v>201403</c:v>
                </c:pt>
                <c:pt idx="65">
                  <c:v>201404</c:v>
                </c:pt>
                <c:pt idx="66">
                  <c:v>201405</c:v>
                </c:pt>
                <c:pt idx="67">
                  <c:v>201406</c:v>
                </c:pt>
                <c:pt idx="68">
                  <c:v>201407</c:v>
                </c:pt>
                <c:pt idx="69">
                  <c:v>201408</c:v>
                </c:pt>
                <c:pt idx="70">
                  <c:v>201409</c:v>
                </c:pt>
                <c:pt idx="71">
                  <c:v>201410</c:v>
                </c:pt>
                <c:pt idx="72">
                  <c:v>201411</c:v>
                </c:pt>
                <c:pt idx="73">
                  <c:v>201412</c:v>
                </c:pt>
                <c:pt idx="74">
                  <c:v>201501</c:v>
                </c:pt>
                <c:pt idx="75">
                  <c:v>201502</c:v>
                </c:pt>
                <c:pt idx="76">
                  <c:v>201503</c:v>
                </c:pt>
                <c:pt idx="77">
                  <c:v>201504</c:v>
                </c:pt>
                <c:pt idx="78">
                  <c:v>201505</c:v>
                </c:pt>
                <c:pt idx="79">
                  <c:v>201506</c:v>
                </c:pt>
                <c:pt idx="80">
                  <c:v>201507</c:v>
                </c:pt>
                <c:pt idx="81">
                  <c:v>201508</c:v>
                </c:pt>
                <c:pt idx="82">
                  <c:v>201509</c:v>
                </c:pt>
                <c:pt idx="83">
                  <c:v>201510</c:v>
                </c:pt>
                <c:pt idx="84">
                  <c:v>201511</c:v>
                </c:pt>
                <c:pt idx="85">
                  <c:v>201512</c:v>
                </c:pt>
                <c:pt idx="86">
                  <c:v>201601</c:v>
                </c:pt>
                <c:pt idx="87">
                  <c:v>201602</c:v>
                </c:pt>
                <c:pt idx="88">
                  <c:v>201603</c:v>
                </c:pt>
                <c:pt idx="89">
                  <c:v>201604</c:v>
                </c:pt>
                <c:pt idx="90">
                  <c:v>201605</c:v>
                </c:pt>
                <c:pt idx="91">
                  <c:v>201606</c:v>
                </c:pt>
                <c:pt idx="92">
                  <c:v>201607</c:v>
                </c:pt>
                <c:pt idx="93">
                  <c:v>201608</c:v>
                </c:pt>
                <c:pt idx="94">
                  <c:v>201609</c:v>
                </c:pt>
                <c:pt idx="95">
                  <c:v>201610</c:v>
                </c:pt>
                <c:pt idx="96">
                  <c:v>201611</c:v>
                </c:pt>
                <c:pt idx="97">
                  <c:v>201612</c:v>
                </c:pt>
                <c:pt idx="98">
                  <c:v>201701</c:v>
                </c:pt>
                <c:pt idx="99">
                  <c:v>201702</c:v>
                </c:pt>
                <c:pt idx="100">
                  <c:v>201703</c:v>
                </c:pt>
                <c:pt idx="101">
                  <c:v>201704</c:v>
                </c:pt>
                <c:pt idx="102">
                  <c:v>201705</c:v>
                </c:pt>
                <c:pt idx="103">
                  <c:v>201706</c:v>
                </c:pt>
                <c:pt idx="104">
                  <c:v>201707</c:v>
                </c:pt>
                <c:pt idx="105">
                  <c:v>201708</c:v>
                </c:pt>
                <c:pt idx="106">
                  <c:v>201709</c:v>
                </c:pt>
                <c:pt idx="107">
                  <c:v>201710</c:v>
                </c:pt>
                <c:pt idx="108">
                  <c:v>201711</c:v>
                </c:pt>
                <c:pt idx="109">
                  <c:v>201712</c:v>
                </c:pt>
                <c:pt idx="110">
                  <c:v>201801</c:v>
                </c:pt>
                <c:pt idx="111">
                  <c:v>201802</c:v>
                </c:pt>
                <c:pt idx="112">
                  <c:v>201803</c:v>
                </c:pt>
                <c:pt idx="113">
                  <c:v>201804</c:v>
                </c:pt>
              </c:strCache>
            </c:strRef>
          </c:cat>
          <c:val>
            <c:numRef>
              <c:f>源数据!$V$2:$V$119</c:f>
              <c:numCache>
                <c:formatCode>General</c:formatCode>
                <c:ptCount val="1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0.27</c:v>
                </c:pt>
                <c:pt idx="11">
                  <c:v>-2.6</c:v>
                </c:pt>
                <c:pt idx="12">
                  <c:v>-9.85</c:v>
                </c:pt>
                <c:pt idx="13">
                  <c:v>1.56</c:v>
                </c:pt>
                <c:pt idx="14">
                  <c:v>14.9</c:v>
                </c:pt>
                <c:pt idx="15">
                  <c:v>12.03</c:v>
                </c:pt>
                <c:pt idx="16">
                  <c:v>-7.52</c:v>
                </c:pt>
                <c:pt idx="17">
                  <c:v>8.77</c:v>
                </c:pt>
                <c:pt idx="18">
                  <c:v>32.86</c:v>
                </c:pt>
                <c:pt idx="19">
                  <c:v>-9.2</c:v>
                </c:pt>
                <c:pt idx="20">
                  <c:v>-14.55</c:v>
                </c:pt>
                <c:pt idx="21">
                  <c:v>1.84</c:v>
                </c:pt>
                <c:pt idx="22">
                  <c:v>-13.79</c:v>
                </c:pt>
                <c:pt idx="23">
                  <c:v>1.05</c:v>
                </c:pt>
                <c:pt idx="24">
                  <c:v>9.99</c:v>
                </c:pt>
                <c:pt idx="25">
                  <c:v>-16.27</c:v>
                </c:pt>
                <c:pt idx="26">
                  <c:v>8.73</c:v>
                </c:pt>
                <c:pt idx="27">
                  <c:v>9.46</c:v>
                </c:pt>
                <c:pt idx="28">
                  <c:v>-2.13</c:v>
                </c:pt>
                <c:pt idx="29">
                  <c:v>3.14</c:v>
                </c:pt>
                <c:pt idx="30">
                  <c:v>24.5</c:v>
                </c:pt>
                <c:pt idx="31">
                  <c:v>18.74</c:v>
                </c:pt>
                <c:pt idx="32">
                  <c:v>-20.06</c:v>
                </c:pt>
                <c:pt idx="33">
                  <c:v>26.88</c:v>
                </c:pt>
                <c:pt idx="34">
                  <c:v>18.14</c:v>
                </c:pt>
                <c:pt idx="35">
                  <c:v>-9.130000000000001</c:v>
                </c:pt>
                <c:pt idx="36">
                  <c:v>-0.15</c:v>
                </c:pt>
                <c:pt idx="37">
                  <c:v>-7.37</c:v>
                </c:pt>
                <c:pt idx="38">
                  <c:v>-3.07</c:v>
                </c:pt>
                <c:pt idx="39">
                  <c:v>-8.53</c:v>
                </c:pt>
                <c:pt idx="40">
                  <c:v>7.28</c:v>
                </c:pt>
                <c:pt idx="41">
                  <c:v>-3.73</c:v>
                </c:pt>
                <c:pt idx="42">
                  <c:v>24.68</c:v>
                </c:pt>
                <c:pt idx="43">
                  <c:v>-0.41</c:v>
                </c:pt>
                <c:pt idx="44">
                  <c:v>1.73</c:v>
                </c:pt>
                <c:pt idx="45">
                  <c:v>-0.34</c:v>
                </c:pt>
                <c:pt idx="46">
                  <c:v>-14.69</c:v>
                </c:pt>
                <c:pt idx="47">
                  <c:v>-3.28</c:v>
                </c:pt>
                <c:pt idx="48">
                  <c:v>4.72</c:v>
                </c:pt>
                <c:pt idx="49">
                  <c:v>-25.61</c:v>
                </c:pt>
                <c:pt idx="50">
                  <c:v>17.96</c:v>
                </c:pt>
                <c:pt idx="51">
                  <c:v>26.58</c:v>
                </c:pt>
                <c:pt idx="52">
                  <c:v>6.329999999999999</c:v>
                </c:pt>
                <c:pt idx="53">
                  <c:v>0.54</c:v>
                </c:pt>
                <c:pt idx="54">
                  <c:v>-13.65</c:v>
                </c:pt>
                <c:pt idx="55">
                  <c:v>26.52</c:v>
                </c:pt>
                <c:pt idx="56">
                  <c:v>-2.07</c:v>
                </c:pt>
                <c:pt idx="57">
                  <c:v>-8.15</c:v>
                </c:pt>
                <c:pt idx="58">
                  <c:v>-18.02</c:v>
                </c:pt>
                <c:pt idx="59">
                  <c:v>-8.02</c:v>
                </c:pt>
                <c:pt idx="60">
                  <c:v>0.0</c:v>
                </c:pt>
                <c:pt idx="61">
                  <c:v>3.59</c:v>
                </c:pt>
                <c:pt idx="62">
                  <c:v>1.99</c:v>
                </c:pt>
                <c:pt idx="63">
                  <c:v>14.88</c:v>
                </c:pt>
                <c:pt idx="64">
                  <c:v>-6.81</c:v>
                </c:pt>
                <c:pt idx="65">
                  <c:v>6.2</c:v>
                </c:pt>
                <c:pt idx="66">
                  <c:v>-0.97</c:v>
                </c:pt>
                <c:pt idx="67">
                  <c:v>-1.51</c:v>
                </c:pt>
                <c:pt idx="68">
                  <c:v>0.54</c:v>
                </c:pt>
                <c:pt idx="69">
                  <c:v>19.91</c:v>
                </c:pt>
                <c:pt idx="70">
                  <c:v>-6.11</c:v>
                </c:pt>
                <c:pt idx="71">
                  <c:v>-2.64</c:v>
                </c:pt>
                <c:pt idx="72">
                  <c:v>-1.88</c:v>
                </c:pt>
                <c:pt idx="73">
                  <c:v>16.31</c:v>
                </c:pt>
                <c:pt idx="74">
                  <c:v>-5.55</c:v>
                </c:pt>
                <c:pt idx="75">
                  <c:v>-5.81</c:v>
                </c:pt>
                <c:pt idx="76">
                  <c:v>-4.73</c:v>
                </c:pt>
                <c:pt idx="77">
                  <c:v>-22.37</c:v>
                </c:pt>
                <c:pt idx="78">
                  <c:v>7.689999999999999</c:v>
                </c:pt>
                <c:pt idx="79">
                  <c:v>14.03</c:v>
                </c:pt>
                <c:pt idx="80">
                  <c:v>13.28</c:v>
                </c:pt>
                <c:pt idx="81">
                  <c:v>7.79</c:v>
                </c:pt>
                <c:pt idx="82">
                  <c:v>10.38</c:v>
                </c:pt>
                <c:pt idx="83">
                  <c:v>-19.48</c:v>
                </c:pt>
                <c:pt idx="84">
                  <c:v>18.78</c:v>
                </c:pt>
                <c:pt idx="85">
                  <c:v>-5.91</c:v>
                </c:pt>
                <c:pt idx="86">
                  <c:v>31.43</c:v>
                </c:pt>
                <c:pt idx="87">
                  <c:v>-4.26</c:v>
                </c:pt>
                <c:pt idx="88">
                  <c:v>-9.2</c:v>
                </c:pt>
                <c:pt idx="89">
                  <c:v>-5.609999999999999</c:v>
                </c:pt>
                <c:pt idx="90">
                  <c:v>25.62</c:v>
                </c:pt>
                <c:pt idx="91">
                  <c:v>-19.29</c:v>
                </c:pt>
                <c:pt idx="92">
                  <c:v>-6.72</c:v>
                </c:pt>
                <c:pt idx="93">
                  <c:v>8.66</c:v>
                </c:pt>
                <c:pt idx="94">
                  <c:v>-17.63</c:v>
                </c:pt>
                <c:pt idx="95">
                  <c:v>-6.41</c:v>
                </c:pt>
                <c:pt idx="96">
                  <c:v>4.37</c:v>
                </c:pt>
                <c:pt idx="97">
                  <c:v>-1.47</c:v>
                </c:pt>
                <c:pt idx="98">
                  <c:v>-1.77</c:v>
                </c:pt>
                <c:pt idx="99">
                  <c:v>1.8</c:v>
                </c:pt>
                <c:pt idx="100">
                  <c:v>7.290000000000001</c:v>
                </c:pt>
                <c:pt idx="101">
                  <c:v>4.95</c:v>
                </c:pt>
                <c:pt idx="102">
                  <c:v>-5.35</c:v>
                </c:pt>
                <c:pt idx="103">
                  <c:v>-12.36</c:v>
                </c:pt>
                <c:pt idx="104">
                  <c:v>-0.23</c:v>
                </c:pt>
                <c:pt idx="105">
                  <c:v>-0.08</c:v>
                </c:pt>
                <c:pt idx="106">
                  <c:v>-3.65</c:v>
                </c:pt>
                <c:pt idx="107">
                  <c:v>6.87</c:v>
                </c:pt>
                <c:pt idx="108">
                  <c:v>-4.65</c:v>
                </c:pt>
                <c:pt idx="109">
                  <c:v>2.79</c:v>
                </c:pt>
                <c:pt idx="110">
                  <c:v>5.35</c:v>
                </c:pt>
                <c:pt idx="111">
                  <c:v>20.17</c:v>
                </c:pt>
                <c:pt idx="112">
                  <c:v>-8.57</c:v>
                </c:pt>
                <c:pt idx="113">
                  <c:v>8.33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源数据!$AE$1</c:f>
              <c:strCache>
                <c:ptCount val="1"/>
                <c:pt idx="0">
                  <c:v>收盘价涨跌幅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源数据!$A$2:$A$119</c:f>
              <c:strCache>
                <c:ptCount val="114"/>
                <c:pt idx="0">
                  <c:v>日期</c:v>
                </c:pt>
                <c:pt idx="2">
                  <c:v>200901</c:v>
                </c:pt>
                <c:pt idx="3">
                  <c:v>200902</c:v>
                </c:pt>
                <c:pt idx="4">
                  <c:v>200903</c:v>
                </c:pt>
                <c:pt idx="5">
                  <c:v>200904</c:v>
                </c:pt>
                <c:pt idx="6">
                  <c:v>200905</c:v>
                </c:pt>
                <c:pt idx="7">
                  <c:v>200906</c:v>
                </c:pt>
                <c:pt idx="8">
                  <c:v>200907</c:v>
                </c:pt>
                <c:pt idx="9">
                  <c:v>200908</c:v>
                </c:pt>
                <c:pt idx="10">
                  <c:v>200909</c:v>
                </c:pt>
                <c:pt idx="11">
                  <c:v>200910</c:v>
                </c:pt>
                <c:pt idx="12">
                  <c:v>200911</c:v>
                </c:pt>
                <c:pt idx="13">
                  <c:v>200912</c:v>
                </c:pt>
                <c:pt idx="14">
                  <c:v>201001</c:v>
                </c:pt>
                <c:pt idx="15">
                  <c:v>201002</c:v>
                </c:pt>
                <c:pt idx="16">
                  <c:v>201003</c:v>
                </c:pt>
                <c:pt idx="17">
                  <c:v>201004</c:v>
                </c:pt>
                <c:pt idx="18">
                  <c:v>201005</c:v>
                </c:pt>
                <c:pt idx="19">
                  <c:v>201006</c:v>
                </c:pt>
                <c:pt idx="20">
                  <c:v>201007</c:v>
                </c:pt>
                <c:pt idx="21">
                  <c:v>201008</c:v>
                </c:pt>
                <c:pt idx="22">
                  <c:v>201009</c:v>
                </c:pt>
                <c:pt idx="23">
                  <c:v>201010</c:v>
                </c:pt>
                <c:pt idx="24">
                  <c:v>201011</c:v>
                </c:pt>
                <c:pt idx="25">
                  <c:v>201012</c:v>
                </c:pt>
                <c:pt idx="26">
                  <c:v>201101</c:v>
                </c:pt>
                <c:pt idx="27">
                  <c:v>201102</c:v>
                </c:pt>
                <c:pt idx="28">
                  <c:v>201103</c:v>
                </c:pt>
                <c:pt idx="29">
                  <c:v>201104</c:v>
                </c:pt>
                <c:pt idx="30">
                  <c:v>201105</c:v>
                </c:pt>
                <c:pt idx="31">
                  <c:v>201106</c:v>
                </c:pt>
                <c:pt idx="32">
                  <c:v>201107</c:v>
                </c:pt>
                <c:pt idx="33">
                  <c:v>201108</c:v>
                </c:pt>
                <c:pt idx="34">
                  <c:v>201109</c:v>
                </c:pt>
                <c:pt idx="35">
                  <c:v>201110</c:v>
                </c:pt>
                <c:pt idx="36">
                  <c:v>201111</c:v>
                </c:pt>
                <c:pt idx="37">
                  <c:v>201112</c:v>
                </c:pt>
                <c:pt idx="38">
                  <c:v>201201</c:v>
                </c:pt>
                <c:pt idx="39">
                  <c:v>201202</c:v>
                </c:pt>
                <c:pt idx="40">
                  <c:v>201203</c:v>
                </c:pt>
                <c:pt idx="41">
                  <c:v>201204</c:v>
                </c:pt>
                <c:pt idx="42">
                  <c:v>201205</c:v>
                </c:pt>
                <c:pt idx="43">
                  <c:v>201206</c:v>
                </c:pt>
                <c:pt idx="44">
                  <c:v>201207</c:v>
                </c:pt>
                <c:pt idx="45">
                  <c:v>201208</c:v>
                </c:pt>
                <c:pt idx="46">
                  <c:v>201209</c:v>
                </c:pt>
                <c:pt idx="47">
                  <c:v>201210</c:v>
                </c:pt>
                <c:pt idx="48">
                  <c:v>201211</c:v>
                </c:pt>
                <c:pt idx="49">
                  <c:v>201212</c:v>
                </c:pt>
                <c:pt idx="50">
                  <c:v>201301</c:v>
                </c:pt>
                <c:pt idx="51">
                  <c:v>201302</c:v>
                </c:pt>
                <c:pt idx="52">
                  <c:v>201303</c:v>
                </c:pt>
                <c:pt idx="53">
                  <c:v>201304</c:v>
                </c:pt>
                <c:pt idx="54">
                  <c:v>201305</c:v>
                </c:pt>
                <c:pt idx="55">
                  <c:v>201306</c:v>
                </c:pt>
                <c:pt idx="56">
                  <c:v>201307</c:v>
                </c:pt>
                <c:pt idx="57">
                  <c:v>201308</c:v>
                </c:pt>
                <c:pt idx="58">
                  <c:v>201309</c:v>
                </c:pt>
                <c:pt idx="59">
                  <c:v>201310</c:v>
                </c:pt>
                <c:pt idx="60">
                  <c:v>201311</c:v>
                </c:pt>
                <c:pt idx="61">
                  <c:v>201312</c:v>
                </c:pt>
                <c:pt idx="62">
                  <c:v>201401</c:v>
                </c:pt>
                <c:pt idx="63">
                  <c:v>201402</c:v>
                </c:pt>
                <c:pt idx="64">
                  <c:v>201403</c:v>
                </c:pt>
                <c:pt idx="65">
                  <c:v>201404</c:v>
                </c:pt>
                <c:pt idx="66">
                  <c:v>201405</c:v>
                </c:pt>
                <c:pt idx="67">
                  <c:v>201406</c:v>
                </c:pt>
                <c:pt idx="68">
                  <c:v>201407</c:v>
                </c:pt>
                <c:pt idx="69">
                  <c:v>201408</c:v>
                </c:pt>
                <c:pt idx="70">
                  <c:v>201409</c:v>
                </c:pt>
                <c:pt idx="71">
                  <c:v>201410</c:v>
                </c:pt>
                <c:pt idx="72">
                  <c:v>201411</c:v>
                </c:pt>
                <c:pt idx="73">
                  <c:v>201412</c:v>
                </c:pt>
                <c:pt idx="74">
                  <c:v>201501</c:v>
                </c:pt>
                <c:pt idx="75">
                  <c:v>201502</c:v>
                </c:pt>
                <c:pt idx="76">
                  <c:v>201503</c:v>
                </c:pt>
                <c:pt idx="77">
                  <c:v>201504</c:v>
                </c:pt>
                <c:pt idx="78">
                  <c:v>201505</c:v>
                </c:pt>
                <c:pt idx="79">
                  <c:v>201506</c:v>
                </c:pt>
                <c:pt idx="80">
                  <c:v>201507</c:v>
                </c:pt>
                <c:pt idx="81">
                  <c:v>201508</c:v>
                </c:pt>
                <c:pt idx="82">
                  <c:v>201509</c:v>
                </c:pt>
                <c:pt idx="83">
                  <c:v>201510</c:v>
                </c:pt>
                <c:pt idx="84">
                  <c:v>201511</c:v>
                </c:pt>
                <c:pt idx="85">
                  <c:v>201512</c:v>
                </c:pt>
                <c:pt idx="86">
                  <c:v>201601</c:v>
                </c:pt>
                <c:pt idx="87">
                  <c:v>201602</c:v>
                </c:pt>
                <c:pt idx="88">
                  <c:v>201603</c:v>
                </c:pt>
                <c:pt idx="89">
                  <c:v>201604</c:v>
                </c:pt>
                <c:pt idx="90">
                  <c:v>201605</c:v>
                </c:pt>
                <c:pt idx="91">
                  <c:v>201606</c:v>
                </c:pt>
                <c:pt idx="92">
                  <c:v>201607</c:v>
                </c:pt>
                <c:pt idx="93">
                  <c:v>201608</c:v>
                </c:pt>
                <c:pt idx="94">
                  <c:v>201609</c:v>
                </c:pt>
                <c:pt idx="95">
                  <c:v>201610</c:v>
                </c:pt>
                <c:pt idx="96">
                  <c:v>201611</c:v>
                </c:pt>
                <c:pt idx="97">
                  <c:v>201612</c:v>
                </c:pt>
                <c:pt idx="98">
                  <c:v>201701</c:v>
                </c:pt>
                <c:pt idx="99">
                  <c:v>201702</c:v>
                </c:pt>
                <c:pt idx="100">
                  <c:v>201703</c:v>
                </c:pt>
                <c:pt idx="101">
                  <c:v>201704</c:v>
                </c:pt>
                <c:pt idx="102">
                  <c:v>201705</c:v>
                </c:pt>
                <c:pt idx="103">
                  <c:v>201706</c:v>
                </c:pt>
                <c:pt idx="104">
                  <c:v>201707</c:v>
                </c:pt>
                <c:pt idx="105">
                  <c:v>201708</c:v>
                </c:pt>
                <c:pt idx="106">
                  <c:v>201709</c:v>
                </c:pt>
                <c:pt idx="107">
                  <c:v>201710</c:v>
                </c:pt>
                <c:pt idx="108">
                  <c:v>201711</c:v>
                </c:pt>
                <c:pt idx="109">
                  <c:v>201712</c:v>
                </c:pt>
                <c:pt idx="110">
                  <c:v>201801</c:v>
                </c:pt>
                <c:pt idx="111">
                  <c:v>201802</c:v>
                </c:pt>
                <c:pt idx="112">
                  <c:v>201803</c:v>
                </c:pt>
                <c:pt idx="113">
                  <c:v>201804</c:v>
                </c:pt>
              </c:strCache>
            </c:strRef>
          </c:cat>
          <c:val>
            <c:numRef>
              <c:f>源数据!$AE$2:$AE$119</c:f>
              <c:numCache>
                <c:formatCode>General</c:formatCode>
                <c:ptCount val="118"/>
                <c:pt idx="0">
                  <c:v>0.0</c:v>
                </c:pt>
                <c:pt idx="2">
                  <c:v>-7.71</c:v>
                </c:pt>
                <c:pt idx="3">
                  <c:v>-3.51</c:v>
                </c:pt>
                <c:pt idx="4">
                  <c:v>5.97</c:v>
                </c:pt>
                <c:pt idx="5">
                  <c:v>14.33</c:v>
                </c:pt>
                <c:pt idx="6">
                  <c:v>17.07</c:v>
                </c:pt>
                <c:pt idx="7">
                  <c:v>1.14</c:v>
                </c:pt>
                <c:pt idx="8">
                  <c:v>11.94</c:v>
                </c:pt>
                <c:pt idx="9">
                  <c:v>-4.13</c:v>
                </c:pt>
                <c:pt idx="10">
                  <c:v>6.24</c:v>
                </c:pt>
                <c:pt idx="11">
                  <c:v>3.81</c:v>
                </c:pt>
                <c:pt idx="12">
                  <c:v>0.32</c:v>
                </c:pt>
                <c:pt idx="13">
                  <c:v>0.23</c:v>
                </c:pt>
                <c:pt idx="14">
                  <c:v>-8.0</c:v>
                </c:pt>
                <c:pt idx="15">
                  <c:v>2.42</c:v>
                </c:pt>
                <c:pt idx="16">
                  <c:v>3.06</c:v>
                </c:pt>
                <c:pt idx="17">
                  <c:v>-0.62</c:v>
                </c:pt>
                <c:pt idx="18">
                  <c:v>-6.36</c:v>
                </c:pt>
                <c:pt idx="19">
                  <c:v>1.84</c:v>
                </c:pt>
                <c:pt idx="20">
                  <c:v>4.48</c:v>
                </c:pt>
                <c:pt idx="21">
                  <c:v>-2.35</c:v>
                </c:pt>
                <c:pt idx="22">
                  <c:v>8.87</c:v>
                </c:pt>
                <c:pt idx="23">
                  <c:v>3.3</c:v>
                </c:pt>
                <c:pt idx="24">
                  <c:v>-0.38</c:v>
                </c:pt>
                <c:pt idx="25">
                  <c:v>0.12</c:v>
                </c:pt>
                <c:pt idx="26">
                  <c:v>1.79</c:v>
                </c:pt>
                <c:pt idx="27">
                  <c:v>-0.47</c:v>
                </c:pt>
                <c:pt idx="28">
                  <c:v>0.81</c:v>
                </c:pt>
                <c:pt idx="29">
                  <c:v>0.82</c:v>
                </c:pt>
                <c:pt idx="30">
                  <c:v>-0.15</c:v>
                </c:pt>
                <c:pt idx="31">
                  <c:v>-5.43</c:v>
                </c:pt>
                <c:pt idx="32">
                  <c:v>0.19</c:v>
                </c:pt>
                <c:pt idx="33">
                  <c:v>-8.49</c:v>
                </c:pt>
                <c:pt idx="34">
                  <c:v>-14.33</c:v>
                </c:pt>
                <c:pt idx="35">
                  <c:v>12.92</c:v>
                </c:pt>
                <c:pt idx="36">
                  <c:v>-9.44</c:v>
                </c:pt>
                <c:pt idx="37">
                  <c:v>2.47</c:v>
                </c:pt>
                <c:pt idx="38">
                  <c:v>10.61</c:v>
                </c:pt>
                <c:pt idx="39">
                  <c:v>6.32</c:v>
                </c:pt>
                <c:pt idx="40">
                  <c:v>-5.19</c:v>
                </c:pt>
                <c:pt idx="41">
                  <c:v>2.62</c:v>
                </c:pt>
                <c:pt idx="42">
                  <c:v>-11.68</c:v>
                </c:pt>
                <c:pt idx="43">
                  <c:v>4.36</c:v>
                </c:pt>
                <c:pt idx="44">
                  <c:v>1.83</c:v>
                </c:pt>
                <c:pt idx="45">
                  <c:v>-1.59</c:v>
                </c:pt>
                <c:pt idx="46">
                  <c:v>6.97</c:v>
                </c:pt>
                <c:pt idx="47">
                  <c:v>3.85</c:v>
                </c:pt>
                <c:pt idx="48">
                  <c:v>1.8</c:v>
                </c:pt>
                <c:pt idx="49">
                  <c:v>2.84</c:v>
                </c:pt>
                <c:pt idx="50">
                  <c:v>4.73</c:v>
                </c:pt>
                <c:pt idx="51">
                  <c:v>-2.99</c:v>
                </c:pt>
                <c:pt idx="52">
                  <c:v>-3.13</c:v>
                </c:pt>
                <c:pt idx="53">
                  <c:v>1.96</c:v>
                </c:pt>
                <c:pt idx="54">
                  <c:v>-1.52</c:v>
                </c:pt>
                <c:pt idx="55">
                  <c:v>-7.1</c:v>
                </c:pt>
                <c:pt idx="56">
                  <c:v>5.19</c:v>
                </c:pt>
                <c:pt idx="57">
                  <c:v>-0.7</c:v>
                </c:pt>
                <c:pt idx="58">
                  <c:v>5.19</c:v>
                </c:pt>
                <c:pt idx="59">
                  <c:v>1.52</c:v>
                </c:pt>
                <c:pt idx="60">
                  <c:v>2.91</c:v>
                </c:pt>
                <c:pt idx="61">
                  <c:v>-2.41</c:v>
                </c:pt>
                <c:pt idx="62">
                  <c:v>-5.45</c:v>
                </c:pt>
                <c:pt idx="63">
                  <c:v>3.64</c:v>
                </c:pt>
                <c:pt idx="64">
                  <c:v>-3.0</c:v>
                </c:pt>
                <c:pt idx="65">
                  <c:v>-0.08</c:v>
                </c:pt>
                <c:pt idx="66">
                  <c:v>4.28</c:v>
                </c:pt>
                <c:pt idx="67">
                  <c:v>0.47</c:v>
                </c:pt>
                <c:pt idx="68">
                  <c:v>6.75</c:v>
                </c:pt>
                <c:pt idx="69">
                  <c:v>-0.06</c:v>
                </c:pt>
                <c:pt idx="70">
                  <c:v>-7.31</c:v>
                </c:pt>
                <c:pt idx="71">
                  <c:v>4.64</c:v>
                </c:pt>
                <c:pt idx="72">
                  <c:v>-0.04</c:v>
                </c:pt>
                <c:pt idx="73">
                  <c:v>-1.59</c:v>
                </c:pt>
                <c:pt idx="74">
                  <c:v>3.82</c:v>
                </c:pt>
                <c:pt idx="75">
                  <c:v>1.29</c:v>
                </c:pt>
                <c:pt idx="76">
                  <c:v>0.31</c:v>
                </c:pt>
                <c:pt idx="77">
                  <c:v>12.98</c:v>
                </c:pt>
                <c:pt idx="78">
                  <c:v>-2.52</c:v>
                </c:pt>
                <c:pt idx="79">
                  <c:v>-4.28</c:v>
                </c:pt>
                <c:pt idx="80">
                  <c:v>-6.15</c:v>
                </c:pt>
                <c:pt idx="81">
                  <c:v>-12.04</c:v>
                </c:pt>
                <c:pt idx="82">
                  <c:v>-3.8</c:v>
                </c:pt>
                <c:pt idx="83">
                  <c:v>8.6</c:v>
                </c:pt>
                <c:pt idx="84">
                  <c:v>-2.84</c:v>
                </c:pt>
                <c:pt idx="85">
                  <c:v>-0.37</c:v>
                </c:pt>
                <c:pt idx="86">
                  <c:v>-10.18</c:v>
                </c:pt>
                <c:pt idx="87">
                  <c:v>-2.9</c:v>
                </c:pt>
                <c:pt idx="88">
                  <c:v>8.710000000000001</c:v>
                </c:pt>
                <c:pt idx="89">
                  <c:v>1.4</c:v>
                </c:pt>
                <c:pt idx="90">
                  <c:v>-1.2</c:v>
                </c:pt>
                <c:pt idx="91">
                  <c:v>-0.1</c:v>
                </c:pt>
                <c:pt idx="92">
                  <c:v>5.28</c:v>
                </c:pt>
                <c:pt idx="93">
                  <c:v>4.96</c:v>
                </c:pt>
                <c:pt idx="94">
                  <c:v>1.39</c:v>
                </c:pt>
                <c:pt idx="95">
                  <c:v>-1.56</c:v>
                </c:pt>
                <c:pt idx="96">
                  <c:v>-0.63</c:v>
                </c:pt>
                <c:pt idx="97">
                  <c:v>-3.46</c:v>
                </c:pt>
                <c:pt idx="98">
                  <c:v>6.18</c:v>
                </c:pt>
                <c:pt idx="99">
                  <c:v>1.63</c:v>
                </c:pt>
                <c:pt idx="100">
                  <c:v>1.56</c:v>
                </c:pt>
                <c:pt idx="101">
                  <c:v>2.09</c:v>
                </c:pt>
                <c:pt idx="102">
                  <c:v>4.25</c:v>
                </c:pt>
                <c:pt idx="103">
                  <c:v>0.41</c:v>
                </c:pt>
                <c:pt idx="104">
                  <c:v>6.05</c:v>
                </c:pt>
                <c:pt idx="105">
                  <c:v>2.37</c:v>
                </c:pt>
                <c:pt idx="106">
                  <c:v>-1.49</c:v>
                </c:pt>
                <c:pt idx="107">
                  <c:v>2.51</c:v>
                </c:pt>
                <c:pt idx="108">
                  <c:v>3.3</c:v>
                </c:pt>
                <c:pt idx="109">
                  <c:v>2.54</c:v>
                </c:pt>
                <c:pt idx="110">
                  <c:v>9.92</c:v>
                </c:pt>
                <c:pt idx="111">
                  <c:v>-6.21</c:v>
                </c:pt>
                <c:pt idx="112">
                  <c:v>-2.44</c:v>
                </c:pt>
                <c:pt idx="113">
                  <c:v>2.38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30956720"/>
        <c:axId val="-531090656"/>
      </c:lineChart>
      <c:catAx>
        <c:axId val="-53095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31090656"/>
        <c:crosses val="autoZero"/>
        <c:auto val="1"/>
        <c:lblAlgn val="ctr"/>
        <c:lblOffset val="100"/>
        <c:noMultiLvlLbl val="0"/>
      </c:catAx>
      <c:valAx>
        <c:axId val="-53109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3095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12700</xdr:rowOff>
    </xdr:from>
    <xdr:to>
      <xdr:col>17</xdr:col>
      <xdr:colOff>762000</xdr:colOff>
      <xdr:row>27</xdr:row>
      <xdr:rowOff>88153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17</xdr:col>
      <xdr:colOff>762000</xdr:colOff>
      <xdr:row>70</xdr:row>
      <xdr:rowOff>60512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283882</xdr:colOff>
      <xdr:row>2</xdr:row>
      <xdr:rowOff>159869</xdr:rowOff>
    </xdr:from>
    <xdr:to>
      <xdr:col>68</xdr:col>
      <xdr:colOff>627528</xdr:colOff>
      <xdr:row>36</xdr:row>
      <xdr:rowOff>14939</xdr:rowOff>
    </xdr:to>
    <xdr:graphicFrame macro="">
      <xdr:nvGraphicFramePr>
        <xdr:cNvPr id="23" name="图表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164351</xdr:colOff>
      <xdr:row>23</xdr:row>
      <xdr:rowOff>115046</xdr:rowOff>
    </xdr:from>
    <xdr:to>
      <xdr:col>57</xdr:col>
      <xdr:colOff>552822</xdr:colOff>
      <xdr:row>36</xdr:row>
      <xdr:rowOff>138952</xdr:rowOff>
    </xdr:to>
    <xdr:graphicFrame macro="">
      <xdr:nvGraphicFramePr>
        <xdr:cNvPr id="26" name="图表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1269999</xdr:colOff>
      <xdr:row>38</xdr:row>
      <xdr:rowOff>189752</xdr:rowOff>
    </xdr:from>
    <xdr:to>
      <xdr:col>62</xdr:col>
      <xdr:colOff>239058</xdr:colOff>
      <xdr:row>66</xdr:row>
      <xdr:rowOff>164353</xdr:rowOff>
    </xdr:to>
    <xdr:graphicFrame macro="">
      <xdr:nvGraphicFramePr>
        <xdr:cNvPr id="28" name="图表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9:B87"/>
  <sheetViews>
    <sheetView tabSelected="1" workbookViewId="0">
      <selection activeCell="F31" sqref="F31"/>
    </sheetView>
  </sheetViews>
  <sheetFormatPr baseColWidth="10" defaultRowHeight="15" x14ac:dyDescent="0.2"/>
  <sheetData>
    <row r="29" spans="1:1" x14ac:dyDescent="0.2">
      <c r="A29" t="s">
        <v>31</v>
      </c>
    </row>
    <row r="30" spans="1:1" x14ac:dyDescent="0.2">
      <c r="A30" t="s">
        <v>30</v>
      </c>
    </row>
    <row r="32" spans="1:1" x14ac:dyDescent="0.2">
      <c r="A32" t="s">
        <v>32</v>
      </c>
    </row>
    <row r="33" spans="2:2" x14ac:dyDescent="0.2">
      <c r="B33" t="s">
        <v>33</v>
      </c>
    </row>
    <row r="34" spans="2:2" x14ac:dyDescent="0.2">
      <c r="B34" t="s">
        <v>48</v>
      </c>
    </row>
    <row r="36" spans="2:2" x14ac:dyDescent="0.2">
      <c r="B36" t="s">
        <v>34</v>
      </c>
    </row>
    <row r="37" spans="2:2" x14ac:dyDescent="0.2">
      <c r="B37" t="s">
        <v>49</v>
      </c>
    </row>
    <row r="38" spans="2:2" x14ac:dyDescent="0.2">
      <c r="B38" t="s">
        <v>50</v>
      </c>
    </row>
    <row r="72" spans="1:2" x14ac:dyDescent="0.2">
      <c r="A72" t="s">
        <v>41</v>
      </c>
    </row>
    <row r="73" spans="1:2" x14ac:dyDescent="0.2">
      <c r="B73" t="s">
        <v>42</v>
      </c>
    </row>
    <row r="74" spans="1:2" x14ac:dyDescent="0.2">
      <c r="B74" t="s">
        <v>43</v>
      </c>
    </row>
    <row r="76" spans="1:2" x14ac:dyDescent="0.2">
      <c r="A76" t="s">
        <v>32</v>
      </c>
    </row>
    <row r="77" spans="1:2" x14ac:dyDescent="0.2">
      <c r="B77" t="s">
        <v>44</v>
      </c>
    </row>
    <row r="78" spans="1:2" x14ac:dyDescent="0.2">
      <c r="B78" t="s">
        <v>45</v>
      </c>
    </row>
    <row r="80" spans="1:2" x14ac:dyDescent="0.2">
      <c r="B80" t="s">
        <v>51</v>
      </c>
    </row>
    <row r="81" spans="1:2" x14ac:dyDescent="0.2">
      <c r="B81" t="s">
        <v>52</v>
      </c>
    </row>
    <row r="83" spans="1:2" s="18" customFormat="1" x14ac:dyDescent="0.2"/>
    <row r="84" spans="1:2" x14ac:dyDescent="0.2">
      <c r="A84" t="s">
        <v>53</v>
      </c>
    </row>
    <row r="85" spans="1:2" x14ac:dyDescent="0.2">
      <c r="B85" t="s">
        <v>54</v>
      </c>
    </row>
    <row r="86" spans="1:2" x14ac:dyDescent="0.2">
      <c r="B86" t="s">
        <v>55</v>
      </c>
    </row>
    <row r="87" spans="1:2" x14ac:dyDescent="0.2">
      <c r="B87" t="s">
        <v>56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9"/>
  <sheetViews>
    <sheetView topLeftCell="N1" zoomScale="85" zoomScaleNormal="85" workbookViewId="0">
      <selection activeCell="V12" sqref="V12"/>
    </sheetView>
  </sheetViews>
  <sheetFormatPr baseColWidth="10" defaultColWidth="8.83203125" defaultRowHeight="15" x14ac:dyDescent="0.2"/>
  <cols>
    <col min="1" max="1" width="11.6640625" style="15" customWidth="1"/>
    <col min="2" max="2" width="14.1640625" bestFit="1" customWidth="1"/>
    <col min="3" max="4" width="14.1640625" customWidth="1"/>
    <col min="5" max="5" width="13.1640625" bestFit="1" customWidth="1"/>
    <col min="6" max="6" width="14.1640625" bestFit="1" customWidth="1"/>
    <col min="7" max="7" width="13.1640625" bestFit="1" customWidth="1"/>
    <col min="10" max="10" width="15.5" bestFit="1" customWidth="1"/>
    <col min="11" max="11" width="17.6640625" bestFit="1" customWidth="1"/>
    <col min="12" max="12" width="15.5" bestFit="1" customWidth="1"/>
    <col min="13" max="13" width="15.5" customWidth="1"/>
    <col min="14" max="14" width="12.83203125" bestFit="1" customWidth="1"/>
    <col min="15" max="15" width="15.5" bestFit="1" customWidth="1"/>
    <col min="17" max="17" width="16.6640625" bestFit="1" customWidth="1"/>
    <col min="18" max="18" width="21.6640625" bestFit="1" customWidth="1"/>
    <col min="19" max="19" width="18.83203125" bestFit="1" customWidth="1"/>
    <col min="20" max="20" width="21.33203125" bestFit="1" customWidth="1"/>
    <col min="21" max="22" width="21.33203125" customWidth="1"/>
    <col min="23" max="23" width="12" customWidth="1"/>
    <col min="24" max="24" width="13.33203125" customWidth="1"/>
    <col min="25" max="25" width="12.33203125" customWidth="1"/>
    <col min="26" max="29" width="10.1640625" bestFit="1" customWidth="1"/>
    <col min="32" max="32" width="10.1640625" bestFit="1" customWidth="1"/>
    <col min="35" max="35" width="14.33203125" bestFit="1" customWidth="1"/>
    <col min="37" max="37" width="6.83203125" customWidth="1"/>
    <col min="38" max="38" width="9" customWidth="1"/>
    <col min="40" max="40" width="17.6640625" bestFit="1" customWidth="1"/>
  </cols>
  <sheetData>
    <row r="1" spans="1:41" ht="25" thickBot="1" x14ac:dyDescent="0.25">
      <c r="D1" t="s">
        <v>26</v>
      </c>
      <c r="H1" t="s">
        <v>47</v>
      </c>
      <c r="M1" t="s">
        <v>46</v>
      </c>
      <c r="U1" t="s">
        <v>35</v>
      </c>
      <c r="V1" t="s">
        <v>36</v>
      </c>
      <c r="Y1" t="s">
        <v>37</v>
      </c>
      <c r="AD1" s="12"/>
      <c r="AE1" s="12" t="s">
        <v>29</v>
      </c>
      <c r="AJ1" t="s">
        <v>38</v>
      </c>
    </row>
    <row r="2" spans="1:41" ht="37" thickBot="1" x14ac:dyDescent="0.25">
      <c r="A2" s="15" t="s">
        <v>2</v>
      </c>
      <c r="B2" t="s">
        <v>3</v>
      </c>
      <c r="C2" t="s">
        <v>25</v>
      </c>
      <c r="D2" t="s">
        <v>26</v>
      </c>
      <c r="E2" t="s">
        <v>4</v>
      </c>
      <c r="F2" t="s">
        <v>3</v>
      </c>
      <c r="G2" t="s">
        <v>4</v>
      </c>
      <c r="H2" t="s">
        <v>47</v>
      </c>
      <c r="I2" t="s">
        <v>28</v>
      </c>
      <c r="J2" t="s">
        <v>23</v>
      </c>
      <c r="K2" t="s">
        <v>24</v>
      </c>
      <c r="L2" t="s">
        <v>7</v>
      </c>
      <c r="M2" t="s">
        <v>46</v>
      </c>
      <c r="N2" t="s">
        <v>0</v>
      </c>
      <c r="O2" t="s">
        <v>1</v>
      </c>
      <c r="P2" t="s">
        <v>27</v>
      </c>
      <c r="Q2" t="s">
        <v>8</v>
      </c>
      <c r="R2" t="s">
        <v>9</v>
      </c>
      <c r="S2" t="s">
        <v>10</v>
      </c>
      <c r="T2" t="s">
        <v>11</v>
      </c>
      <c r="U2" t="s">
        <v>35</v>
      </c>
      <c r="V2" t="s">
        <v>36</v>
      </c>
      <c r="W2" t="s">
        <v>39</v>
      </c>
      <c r="X2" t="s">
        <v>40</v>
      </c>
      <c r="Y2" t="s">
        <v>37</v>
      </c>
      <c r="Z2" s="12" t="s">
        <v>12</v>
      </c>
      <c r="AA2" s="12" t="s">
        <v>13</v>
      </c>
      <c r="AB2" s="12" t="s">
        <v>14</v>
      </c>
      <c r="AC2" s="12" t="s">
        <v>15</v>
      </c>
      <c r="AD2" s="12" t="s">
        <v>16</v>
      </c>
      <c r="AE2" s="12" t="s">
        <v>17</v>
      </c>
      <c r="AF2" s="12" t="s">
        <v>18</v>
      </c>
      <c r="AG2" s="12" t="s">
        <v>19</v>
      </c>
      <c r="AH2" s="12" t="s">
        <v>20</v>
      </c>
      <c r="AI2" s="12" t="s">
        <v>21</v>
      </c>
      <c r="AJ2" s="17" t="s">
        <v>38</v>
      </c>
      <c r="AN2">
        <f>COUNTIF(AK:AK,1)</f>
        <v>81</v>
      </c>
      <c r="AO2">
        <f>COUNTIF(AL:AL,1)</f>
        <v>68</v>
      </c>
    </row>
    <row r="3" spans="1:41" ht="16" thickBot="1" x14ac:dyDescent="0.25">
      <c r="A3" s="16"/>
      <c r="B3" s="1" t="s">
        <v>0</v>
      </c>
      <c r="C3" s="1"/>
      <c r="D3" s="1"/>
      <c r="F3" t="s">
        <v>1</v>
      </c>
      <c r="I3" t="s">
        <v>5</v>
      </c>
      <c r="L3" t="s">
        <v>6</v>
      </c>
      <c r="U3">
        <v>0</v>
      </c>
      <c r="V3">
        <v>0</v>
      </c>
      <c r="Z3" s="10"/>
      <c r="AA3" s="10"/>
      <c r="AB3" s="10"/>
      <c r="AC3" s="10"/>
      <c r="AD3" s="10"/>
      <c r="AE3" s="10"/>
      <c r="AF3" s="10"/>
      <c r="AG3" s="10"/>
      <c r="AH3" s="10"/>
      <c r="AI3" s="10"/>
      <c r="AN3">
        <f>COUNTIF(AK:AK,-1)</f>
        <v>12</v>
      </c>
      <c r="AO3">
        <f>COUNTIF(AL:AL,-1)</f>
        <v>25</v>
      </c>
    </row>
    <row r="4" spans="1:41" ht="16" thickBot="1" x14ac:dyDescent="0.25">
      <c r="A4" s="15">
        <v>200901</v>
      </c>
      <c r="B4">
        <v>6.72</v>
      </c>
      <c r="D4">
        <f>ROUND(C4/B4,4)*100</f>
        <v>0</v>
      </c>
      <c r="E4">
        <v>5.79</v>
      </c>
      <c r="F4">
        <v>7.28</v>
      </c>
      <c r="G4">
        <v>2.86</v>
      </c>
      <c r="I4">
        <v>1262</v>
      </c>
      <c r="J4" s="3">
        <v>1088</v>
      </c>
      <c r="K4">
        <v>174</v>
      </c>
      <c r="L4" s="2">
        <v>9600315</v>
      </c>
      <c r="M4" s="2"/>
      <c r="N4" s="2">
        <v>9556338</v>
      </c>
      <c r="O4" s="2">
        <v>43977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Z4" s="9">
        <v>12958.08</v>
      </c>
      <c r="AA4" s="9">
        <v>13390.12</v>
      </c>
      <c r="AB4" s="9">
        <v>12899.57</v>
      </c>
      <c r="AC4" s="9">
        <v>13278.21</v>
      </c>
      <c r="AD4" s="9">
        <v>-1109.27</v>
      </c>
      <c r="AE4" s="14">
        <v>-7.71</v>
      </c>
      <c r="AF4" s="9">
        <v>-1109.27</v>
      </c>
      <c r="AG4" s="14">
        <v>-7.71</v>
      </c>
      <c r="AH4" s="14" t="s">
        <v>22</v>
      </c>
      <c r="AI4" s="9">
        <v>4410383.33</v>
      </c>
      <c r="AJ4">
        <f>V4+AE4</f>
        <v>-7.71</v>
      </c>
      <c r="AK4">
        <f t="shared" ref="AK4:AK9" si="0">IF(Y4&gt;0,IF(AE4&gt;5,-1,1),0)</f>
        <v>0</v>
      </c>
      <c r="AL4">
        <f>IF(Y4&gt;0,IF(AE4&gt;3,-1,1),0)</f>
        <v>0</v>
      </c>
      <c r="AM4">
        <f>H4</f>
        <v>0</v>
      </c>
      <c r="AN4">
        <f>COUNT(AK:AK)</f>
        <v>112</v>
      </c>
      <c r="AO4">
        <f>COUNT(AL:AL)</f>
        <v>112</v>
      </c>
    </row>
    <row r="5" spans="1:41" ht="16" thickBot="1" x14ac:dyDescent="0.25">
      <c r="A5" s="15">
        <v>200902</v>
      </c>
      <c r="B5">
        <v>6.51</v>
      </c>
      <c r="C5">
        <f>B5-B4</f>
        <v>-0.20999999999999996</v>
      </c>
      <c r="D5">
        <f>ROUND(C5/B4,4)*100</f>
        <v>-3.1300000000000003</v>
      </c>
      <c r="E5">
        <v>5.96</v>
      </c>
      <c r="F5">
        <v>7.58</v>
      </c>
      <c r="G5">
        <v>2.3199999999999998</v>
      </c>
      <c r="H5">
        <f>ROUND((G5-G4)/G4,4)*100</f>
        <v>-18.88</v>
      </c>
      <c r="I5">
        <v>1265</v>
      </c>
      <c r="J5" s="3">
        <v>1091</v>
      </c>
      <c r="K5">
        <v>174</v>
      </c>
      <c r="L5" s="2">
        <v>9283907</v>
      </c>
      <c r="M5" s="2">
        <f>ROUND((L5-L4)/L5,4)*100</f>
        <v>-3.4099999999999997</v>
      </c>
      <c r="N5" s="2">
        <v>9238096</v>
      </c>
      <c r="O5" s="2">
        <v>45811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Z5" s="11">
        <v>12929.99</v>
      </c>
      <c r="AA5" s="11">
        <v>13032.3</v>
      </c>
      <c r="AB5" s="11">
        <v>12799.81</v>
      </c>
      <c r="AC5" s="11">
        <v>12811.57</v>
      </c>
      <c r="AD5" s="13">
        <v>-466.64</v>
      </c>
      <c r="AE5" s="13">
        <v>-3.51</v>
      </c>
      <c r="AF5" s="11">
        <v>-1575.91</v>
      </c>
      <c r="AG5" s="13">
        <v>-10.95</v>
      </c>
      <c r="AH5" s="13" t="s">
        <v>22</v>
      </c>
      <c r="AI5" s="11">
        <v>3803714.61</v>
      </c>
      <c r="AJ5">
        <f>V5+AE5</f>
        <v>-3.51</v>
      </c>
      <c r="AK5">
        <f t="shared" si="0"/>
        <v>0</v>
      </c>
      <c r="AL5">
        <f t="shared" ref="AL5:AL68" si="1">IF(Y5&gt;0,IF(AE5&gt;3,-1,1),0)</f>
        <v>0</v>
      </c>
      <c r="AM5">
        <f t="shared" ref="AM5:AM68" si="2">H5</f>
        <v>-18.88</v>
      </c>
      <c r="AN5">
        <f>AN2/(AN2+AN3)</f>
        <v>0.87096774193548387</v>
      </c>
      <c r="AO5">
        <f>AO2/(AO2+AO3)</f>
        <v>0.73118279569892475</v>
      </c>
    </row>
    <row r="6" spans="1:41" ht="16" thickBot="1" x14ac:dyDescent="0.25">
      <c r="A6" s="15">
        <v>200903</v>
      </c>
      <c r="B6">
        <v>8.99</v>
      </c>
      <c r="C6">
        <f t="shared" ref="C6:C69" si="3">B6-B5</f>
        <v>2.4800000000000004</v>
      </c>
      <c r="D6">
        <f t="shared" ref="D6:D69" si="4">ROUND(C6/B5,4)*100</f>
        <v>38.1</v>
      </c>
      <c r="E6">
        <v>4.9000000000000004</v>
      </c>
      <c r="F6">
        <v>13.25</v>
      </c>
      <c r="G6">
        <v>3.14</v>
      </c>
      <c r="H6">
        <f t="shared" ref="H6:H69" si="5">ROUND((G6-G5)/G5,4)*100</f>
        <v>35.339999999999996</v>
      </c>
      <c r="I6">
        <v>1266</v>
      </c>
      <c r="J6" s="3">
        <v>1092</v>
      </c>
      <c r="K6">
        <v>174</v>
      </c>
      <c r="L6" s="2">
        <v>10127736</v>
      </c>
      <c r="M6" s="2">
        <f t="shared" ref="M6:M69" si="6">ROUND((L6-L5)/L6,4)*100</f>
        <v>8.33</v>
      </c>
      <c r="N6" s="2">
        <v>10080763</v>
      </c>
      <c r="O6" s="2">
        <v>46973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Z6" s="4">
        <v>13545.36</v>
      </c>
      <c r="AA6" s="4">
        <v>13696.69</v>
      </c>
      <c r="AB6" s="4">
        <v>13428.31</v>
      </c>
      <c r="AC6" s="4">
        <v>13576.02</v>
      </c>
      <c r="AD6" s="5">
        <v>764.45</v>
      </c>
      <c r="AE6" s="5">
        <v>5.97</v>
      </c>
      <c r="AF6" s="5">
        <v>-811.46</v>
      </c>
      <c r="AG6" s="5">
        <v>-5.64</v>
      </c>
      <c r="AH6" s="5" t="s">
        <v>22</v>
      </c>
      <c r="AI6" s="4">
        <v>4903538.1100000003</v>
      </c>
      <c r="AJ6">
        <f>V6+AE6</f>
        <v>5.97</v>
      </c>
      <c r="AK6">
        <f t="shared" si="0"/>
        <v>0</v>
      </c>
      <c r="AL6">
        <f t="shared" si="1"/>
        <v>0</v>
      </c>
      <c r="AM6">
        <f t="shared" si="2"/>
        <v>35.339999999999996</v>
      </c>
    </row>
    <row r="7" spans="1:41" ht="16" thickBot="1" x14ac:dyDescent="0.25">
      <c r="A7" s="15">
        <v>200904</v>
      </c>
      <c r="B7">
        <v>10.85</v>
      </c>
      <c r="C7">
        <f t="shared" si="3"/>
        <v>1.8599999999999994</v>
      </c>
      <c r="D7">
        <f t="shared" si="4"/>
        <v>20.69</v>
      </c>
      <c r="E7">
        <v>4.3099999999999996</v>
      </c>
      <c r="F7">
        <v>15.03</v>
      </c>
      <c r="G7">
        <v>2.78</v>
      </c>
      <c r="H7">
        <f t="shared" si="5"/>
        <v>-11.459999999999999</v>
      </c>
      <c r="I7">
        <v>1267</v>
      </c>
      <c r="J7" s="3">
        <v>1093</v>
      </c>
      <c r="K7">
        <v>174</v>
      </c>
      <c r="L7" s="2">
        <v>11457881</v>
      </c>
      <c r="M7" s="2">
        <f t="shared" si="6"/>
        <v>11.61</v>
      </c>
      <c r="N7" s="2">
        <v>11405036</v>
      </c>
      <c r="O7" s="2">
        <v>52845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Z7" s="6">
        <v>15369.11</v>
      </c>
      <c r="AA7" s="6">
        <v>15587.29</v>
      </c>
      <c r="AB7" s="6">
        <v>15204.1</v>
      </c>
      <c r="AC7" s="6">
        <v>15520.99</v>
      </c>
      <c r="AD7" s="6">
        <v>1944.97</v>
      </c>
      <c r="AE7" s="7">
        <v>14.33</v>
      </c>
      <c r="AF7" s="6">
        <v>1133.51</v>
      </c>
      <c r="AG7" s="7">
        <v>7.88</v>
      </c>
      <c r="AH7" s="7" t="s">
        <v>22</v>
      </c>
      <c r="AI7" s="6">
        <v>7091024.4199999999</v>
      </c>
      <c r="AJ7">
        <f>V7+AE7</f>
        <v>14.33</v>
      </c>
      <c r="AK7">
        <f t="shared" si="0"/>
        <v>0</v>
      </c>
      <c r="AL7">
        <f t="shared" si="1"/>
        <v>0</v>
      </c>
      <c r="AM7">
        <f t="shared" si="2"/>
        <v>-11.459999999999999</v>
      </c>
    </row>
    <row r="8" spans="1:41" ht="16" thickBot="1" x14ac:dyDescent="0.25">
      <c r="A8" s="15">
        <v>200905</v>
      </c>
      <c r="B8">
        <v>13.03</v>
      </c>
      <c r="C8">
        <f t="shared" si="3"/>
        <v>2.1799999999999997</v>
      </c>
      <c r="D8">
        <f t="shared" si="4"/>
        <v>20.09</v>
      </c>
      <c r="E8">
        <v>3.51</v>
      </c>
      <c r="F8">
        <v>20.68</v>
      </c>
      <c r="G8">
        <v>2.0499999999999998</v>
      </c>
      <c r="H8">
        <f t="shared" si="5"/>
        <v>-26.26</v>
      </c>
      <c r="I8">
        <v>1269</v>
      </c>
      <c r="J8" s="3">
        <v>1096</v>
      </c>
      <c r="K8">
        <v>173</v>
      </c>
      <c r="L8" s="2">
        <v>13745022</v>
      </c>
      <c r="M8" s="2">
        <f t="shared" si="6"/>
        <v>16.64</v>
      </c>
      <c r="N8" s="2">
        <v>13673377</v>
      </c>
      <c r="O8" s="2">
        <v>71645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Z8" s="4">
        <v>18027.93</v>
      </c>
      <c r="AA8" s="4">
        <v>18227.79</v>
      </c>
      <c r="AB8" s="4">
        <v>17833.740000000002</v>
      </c>
      <c r="AC8" s="4">
        <v>18171</v>
      </c>
      <c r="AD8" s="4">
        <v>2650.01</v>
      </c>
      <c r="AE8" s="5">
        <v>17.07</v>
      </c>
      <c r="AF8" s="4">
        <v>3783.52</v>
      </c>
      <c r="AG8" s="5">
        <v>26.3</v>
      </c>
      <c r="AH8" s="5" t="s">
        <v>22</v>
      </c>
      <c r="AI8" s="4">
        <v>9216501.5800000001</v>
      </c>
      <c r="AJ8">
        <f>V8+AE8</f>
        <v>17.07</v>
      </c>
      <c r="AK8">
        <f t="shared" si="0"/>
        <v>0</v>
      </c>
      <c r="AL8">
        <f t="shared" si="1"/>
        <v>0</v>
      </c>
      <c r="AM8">
        <f t="shared" si="2"/>
        <v>-26.26</v>
      </c>
    </row>
    <row r="9" spans="1:41" ht="16" thickBot="1" x14ac:dyDescent="0.25">
      <c r="A9" s="15">
        <v>200906</v>
      </c>
      <c r="B9">
        <v>13.42</v>
      </c>
      <c r="C9">
        <f t="shared" si="3"/>
        <v>0.39000000000000057</v>
      </c>
      <c r="D9">
        <f t="shared" si="4"/>
        <v>2.9899999999999998</v>
      </c>
      <c r="E9">
        <v>3.41</v>
      </c>
      <c r="F9">
        <v>34.03</v>
      </c>
      <c r="G9">
        <v>1.2</v>
      </c>
      <c r="H9">
        <f t="shared" si="5"/>
        <v>-41.46</v>
      </c>
      <c r="I9">
        <v>1273</v>
      </c>
      <c r="J9" s="3">
        <v>1103</v>
      </c>
      <c r="K9">
        <v>170</v>
      </c>
      <c r="L9" s="2">
        <v>14147578</v>
      </c>
      <c r="M9" s="2">
        <f t="shared" si="6"/>
        <v>2.85</v>
      </c>
      <c r="N9" s="2">
        <v>14074574</v>
      </c>
      <c r="O9" s="2">
        <v>73004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Z9" s="6">
        <v>18883.240000000002</v>
      </c>
      <c r="AA9" s="6">
        <v>18883.240000000002</v>
      </c>
      <c r="AB9" s="6">
        <v>18364.810000000001</v>
      </c>
      <c r="AC9" s="6">
        <v>18378.73</v>
      </c>
      <c r="AD9" s="7">
        <v>207.73</v>
      </c>
      <c r="AE9" s="7">
        <v>1.1399999999999999</v>
      </c>
      <c r="AF9" s="6">
        <v>3991.25</v>
      </c>
      <c r="AG9" s="7">
        <v>27.74</v>
      </c>
      <c r="AH9" s="7" t="s">
        <v>22</v>
      </c>
      <c r="AI9" s="6">
        <v>6512500.54</v>
      </c>
      <c r="AJ9">
        <f>V9+AE9</f>
        <v>1.1399999999999999</v>
      </c>
      <c r="AK9">
        <f t="shared" si="0"/>
        <v>0</v>
      </c>
      <c r="AL9">
        <f t="shared" si="1"/>
        <v>0</v>
      </c>
      <c r="AM9">
        <f t="shared" si="2"/>
        <v>-41.46</v>
      </c>
    </row>
    <row r="10" spans="1:41" ht="16" thickBot="1" x14ac:dyDescent="0.25">
      <c r="A10" s="15">
        <v>200907</v>
      </c>
      <c r="B10">
        <v>15.4</v>
      </c>
      <c r="C10">
        <f t="shared" si="3"/>
        <v>1.9800000000000004</v>
      </c>
      <c r="D10">
        <f t="shared" si="4"/>
        <v>14.75</v>
      </c>
      <c r="E10">
        <v>3.03</v>
      </c>
      <c r="F10">
        <v>38.67</v>
      </c>
      <c r="G10">
        <v>1.05</v>
      </c>
      <c r="H10">
        <f t="shared" si="5"/>
        <v>-12.5</v>
      </c>
      <c r="I10">
        <v>1278</v>
      </c>
      <c r="J10" s="3">
        <v>1108</v>
      </c>
      <c r="K10">
        <v>170</v>
      </c>
      <c r="L10" s="2">
        <v>15902854</v>
      </c>
      <c r="M10" s="2">
        <f t="shared" si="6"/>
        <v>11.04</v>
      </c>
      <c r="N10" s="2">
        <v>15819357</v>
      </c>
      <c r="O10" s="2">
        <v>83497</v>
      </c>
      <c r="Q10" s="2">
        <v>208877.86</v>
      </c>
      <c r="R10">
        <v>0.51</v>
      </c>
      <c r="S10" s="2">
        <v>2597708.5099999998</v>
      </c>
      <c r="T10">
        <v>2.23</v>
      </c>
      <c r="U10">
        <f>T10-T9</f>
        <v>2.23</v>
      </c>
      <c r="V10">
        <v>0</v>
      </c>
      <c r="W10">
        <f>IF(V10&gt;0,1,-1)</f>
        <v>-1</v>
      </c>
      <c r="X10">
        <f t="shared" ref="X10:X11" si="7">IF(V10*W10-10&gt;0,1,-1)</f>
        <v>-1</v>
      </c>
      <c r="Y10">
        <f t="shared" ref="Y10:Y11" si="8">IF(X10=1,T10*0.2+V10*0.8,T10*0.8+V10*0.2)</f>
        <v>1.784</v>
      </c>
      <c r="Z10" s="4">
        <v>20546.07</v>
      </c>
      <c r="AA10" s="4">
        <v>20712.66</v>
      </c>
      <c r="AB10" s="4">
        <v>20474.05</v>
      </c>
      <c r="AC10" s="4">
        <v>20573.330000000002</v>
      </c>
      <c r="AD10" s="4">
        <v>2194.6</v>
      </c>
      <c r="AE10" s="5">
        <v>11.94</v>
      </c>
      <c r="AF10" s="4">
        <v>6185.85</v>
      </c>
      <c r="AG10" s="5">
        <v>42.99</v>
      </c>
      <c r="AH10" s="5" t="s">
        <v>22</v>
      </c>
      <c r="AI10" s="4">
        <v>7959710.7800000003</v>
      </c>
      <c r="AJ10">
        <f>V10+AE10</f>
        <v>11.94</v>
      </c>
      <c r="AK10">
        <f>IF(Y10&gt;0,IF(AE10&gt;5,-1,1),0)</f>
        <v>-1</v>
      </c>
      <c r="AL10">
        <f t="shared" si="1"/>
        <v>-1</v>
      </c>
      <c r="AM10">
        <f t="shared" si="2"/>
        <v>-12.5</v>
      </c>
    </row>
    <row r="11" spans="1:41" ht="16" thickBot="1" x14ac:dyDescent="0.25">
      <c r="A11" s="15">
        <v>200908</v>
      </c>
      <c r="B11">
        <v>14.86</v>
      </c>
      <c r="C11">
        <f t="shared" si="3"/>
        <v>-0.54000000000000092</v>
      </c>
      <c r="D11">
        <f t="shared" si="4"/>
        <v>-3.51</v>
      </c>
      <c r="E11">
        <v>2.82</v>
      </c>
      <c r="F11">
        <v>37.18</v>
      </c>
      <c r="G11">
        <v>1.22</v>
      </c>
      <c r="H11">
        <f t="shared" si="5"/>
        <v>16.189999999999998</v>
      </c>
      <c r="I11">
        <v>1280</v>
      </c>
      <c r="J11" s="3">
        <v>1109</v>
      </c>
      <c r="K11">
        <v>171</v>
      </c>
      <c r="L11" s="2">
        <v>15079124</v>
      </c>
      <c r="M11" s="2">
        <f t="shared" si="6"/>
        <v>-5.46</v>
      </c>
      <c r="N11" s="2">
        <v>14997771</v>
      </c>
      <c r="O11" s="2">
        <v>81353</v>
      </c>
      <c r="Q11" s="2">
        <v>673243.2</v>
      </c>
      <c r="R11">
        <v>1.95</v>
      </c>
      <c r="S11" s="2">
        <v>7881651.2800000003</v>
      </c>
      <c r="T11">
        <v>7.28</v>
      </c>
      <c r="U11">
        <f>T11-T10</f>
        <v>5.0500000000000007</v>
      </c>
      <c r="V11">
        <v>0</v>
      </c>
      <c r="W11">
        <f t="shared" ref="W11:W74" si="9">IF(V11&gt;0,1,-1)</f>
        <v>-1</v>
      </c>
      <c r="X11">
        <f t="shared" si="7"/>
        <v>-1</v>
      </c>
      <c r="Y11">
        <f t="shared" si="8"/>
        <v>5.8240000000000007</v>
      </c>
      <c r="Z11" s="6">
        <v>19827.13</v>
      </c>
      <c r="AA11" s="6">
        <v>19827.13</v>
      </c>
      <c r="AB11" s="6">
        <v>19592.07</v>
      </c>
      <c r="AC11" s="6">
        <v>19724.189999999999</v>
      </c>
      <c r="AD11" s="7">
        <v>-849.14</v>
      </c>
      <c r="AE11" s="7">
        <v>-4.13</v>
      </c>
      <c r="AF11" s="6">
        <v>5336.71</v>
      </c>
      <c r="AG11" s="7">
        <v>37.090000000000003</v>
      </c>
      <c r="AH11" s="7" t="s">
        <v>22</v>
      </c>
      <c r="AI11" s="6">
        <v>6732191.7300000004</v>
      </c>
      <c r="AJ11">
        <f>V11+AE11</f>
        <v>-4.13</v>
      </c>
      <c r="AK11">
        <f>IF(Y11&gt;0,IF(AE11&gt;5,-1,1),0)</f>
        <v>1</v>
      </c>
      <c r="AL11">
        <f t="shared" si="1"/>
        <v>1</v>
      </c>
      <c r="AM11">
        <f t="shared" si="2"/>
        <v>16.189999999999998</v>
      </c>
    </row>
    <row r="12" spans="1:41" ht="16" thickBot="1" x14ac:dyDescent="0.25">
      <c r="A12" s="15">
        <v>200909</v>
      </c>
      <c r="B12">
        <v>16.100000000000001</v>
      </c>
      <c r="C12">
        <f t="shared" si="3"/>
        <v>1.240000000000002</v>
      </c>
      <c r="D12">
        <f t="shared" si="4"/>
        <v>8.34</v>
      </c>
      <c r="E12">
        <v>2.66</v>
      </c>
      <c r="F12">
        <v>33.32</v>
      </c>
      <c r="G12">
        <v>1.1499999999999999</v>
      </c>
      <c r="H12">
        <f t="shared" si="5"/>
        <v>-5.74</v>
      </c>
      <c r="I12">
        <v>1286</v>
      </c>
      <c r="J12" s="3">
        <v>1114</v>
      </c>
      <c r="K12">
        <v>172</v>
      </c>
      <c r="L12" s="2">
        <v>15959746</v>
      </c>
      <c r="M12" s="2">
        <f t="shared" si="6"/>
        <v>5.52</v>
      </c>
      <c r="N12" s="2">
        <v>15872855</v>
      </c>
      <c r="O12" s="2">
        <v>86891</v>
      </c>
      <c r="Q12" s="2">
        <v>692066.87</v>
      </c>
      <c r="R12">
        <v>2.69</v>
      </c>
      <c r="S12" s="2">
        <v>7256260.9800000004</v>
      </c>
      <c r="T12">
        <v>7.3</v>
      </c>
      <c r="U12">
        <f t="shared" ref="U12:U75" si="10">T12-T11</f>
        <v>1.9999999999999574E-2</v>
      </c>
      <c r="V12">
        <f>ROUND(U12/T11,4)*100</f>
        <v>0.27</v>
      </c>
      <c r="W12">
        <f t="shared" si="9"/>
        <v>1</v>
      </c>
      <c r="X12">
        <f>IF(V12*W12-10&gt;0,1,-1)</f>
        <v>-1</v>
      </c>
      <c r="Y12">
        <f>IF(X12=1,T12*0.2+V12*0.8,T12*0.8+V12*0.2)</f>
        <v>5.8940000000000001</v>
      </c>
      <c r="Z12" s="4">
        <v>20981.13</v>
      </c>
      <c r="AA12" s="4">
        <v>21090.49</v>
      </c>
      <c r="AB12" s="4">
        <v>20792.98</v>
      </c>
      <c r="AC12" s="4">
        <v>20955.25</v>
      </c>
      <c r="AD12" s="4">
        <v>1231.06</v>
      </c>
      <c r="AE12" s="5">
        <v>6.24</v>
      </c>
      <c r="AF12" s="4">
        <v>6567.77</v>
      </c>
      <c r="AG12" s="5">
        <v>45.65</v>
      </c>
      <c r="AH12" s="5" t="s">
        <v>22</v>
      </c>
      <c r="AI12" s="4">
        <v>4902246.82</v>
      </c>
      <c r="AJ12">
        <f>V12+AE12</f>
        <v>6.51</v>
      </c>
      <c r="AK12">
        <f t="shared" ref="AK12:AK75" si="11">IF(Y12&gt;0,IF(AE12&gt;5,-1,1),0)</f>
        <v>-1</v>
      </c>
      <c r="AL12">
        <f t="shared" si="1"/>
        <v>-1</v>
      </c>
      <c r="AM12">
        <f t="shared" si="2"/>
        <v>-5.74</v>
      </c>
    </row>
    <row r="13" spans="1:41" ht="16" thickBot="1" x14ac:dyDescent="0.25">
      <c r="A13" s="15">
        <v>200910</v>
      </c>
      <c r="B13">
        <v>17.16</v>
      </c>
      <c r="C13">
        <f t="shared" si="3"/>
        <v>1.0599999999999987</v>
      </c>
      <c r="D13">
        <f t="shared" si="4"/>
        <v>6.58</v>
      </c>
      <c r="E13">
        <v>2.52</v>
      </c>
      <c r="F13">
        <v>36.57</v>
      </c>
      <c r="G13">
        <v>0.84</v>
      </c>
      <c r="H13">
        <f t="shared" si="5"/>
        <v>-26.96</v>
      </c>
      <c r="I13">
        <v>1297</v>
      </c>
      <c r="J13" s="3">
        <v>1123</v>
      </c>
      <c r="K13">
        <v>174</v>
      </c>
      <c r="L13" s="2">
        <v>16898747</v>
      </c>
      <c r="M13" s="2">
        <f t="shared" si="6"/>
        <v>5.56</v>
      </c>
      <c r="N13" s="2">
        <v>16803096</v>
      </c>
      <c r="O13" s="2">
        <v>95651</v>
      </c>
      <c r="Q13" s="2">
        <v>618133.75</v>
      </c>
      <c r="R13">
        <v>2.4</v>
      </c>
      <c r="S13" s="2">
        <v>7112411.9500000002</v>
      </c>
      <c r="T13">
        <v>7.11</v>
      </c>
      <c r="U13">
        <f t="shared" si="10"/>
        <v>-0.1899999999999995</v>
      </c>
      <c r="V13">
        <f t="shared" ref="V13:V76" si="12">ROUND(U13/T12,4)*100</f>
        <v>-2.6</v>
      </c>
      <c r="W13">
        <f t="shared" si="9"/>
        <v>-1</v>
      </c>
      <c r="X13">
        <f t="shared" ref="X13:X76" si="13">IF(V13*W13-10&gt;0,1,-1)</f>
        <v>-1</v>
      </c>
      <c r="Y13">
        <f t="shared" ref="Y13:Y76" si="14">IF(X13=1,T13*0.2+V13*0.8,T13*0.8+V13*0.2)</f>
        <v>5.168000000000001</v>
      </c>
      <c r="Z13" s="6">
        <v>21720.41</v>
      </c>
      <c r="AA13" s="6">
        <v>21953.59</v>
      </c>
      <c r="AB13" s="6">
        <v>21720.41</v>
      </c>
      <c r="AC13" s="6">
        <v>21752.87</v>
      </c>
      <c r="AD13" s="7">
        <v>797.62</v>
      </c>
      <c r="AE13" s="7">
        <v>3.81</v>
      </c>
      <c r="AF13" s="6">
        <v>7365.39</v>
      </c>
      <c r="AG13" s="7">
        <v>51.19</v>
      </c>
      <c r="AH13" s="7" t="s">
        <v>22</v>
      </c>
      <c r="AI13" s="6">
        <v>7634984.6200000001</v>
      </c>
      <c r="AJ13">
        <f>V13+AE13</f>
        <v>1.21</v>
      </c>
      <c r="AK13">
        <f t="shared" si="11"/>
        <v>1</v>
      </c>
      <c r="AL13">
        <f t="shared" si="1"/>
        <v>-1</v>
      </c>
      <c r="AM13">
        <f t="shared" si="2"/>
        <v>-26.96</v>
      </c>
    </row>
    <row r="14" spans="1:41" ht="16" thickBot="1" x14ac:dyDescent="0.25">
      <c r="A14" s="15">
        <v>200911</v>
      </c>
      <c r="B14">
        <v>17.79</v>
      </c>
      <c r="C14">
        <f t="shared" si="3"/>
        <v>0.62999999999999901</v>
      </c>
      <c r="D14">
        <f t="shared" si="4"/>
        <v>3.6700000000000004</v>
      </c>
      <c r="E14">
        <v>2.37</v>
      </c>
      <c r="F14">
        <v>38.32</v>
      </c>
      <c r="G14">
        <v>0.78</v>
      </c>
      <c r="H14">
        <f t="shared" si="5"/>
        <v>-7.1400000000000006</v>
      </c>
      <c r="I14">
        <v>1308</v>
      </c>
      <c r="J14" s="3">
        <v>1134</v>
      </c>
      <c r="K14">
        <v>174</v>
      </c>
      <c r="L14" s="2">
        <v>17515009</v>
      </c>
      <c r="M14" s="2">
        <f t="shared" si="6"/>
        <v>3.52</v>
      </c>
      <c r="N14" s="2">
        <v>17411636</v>
      </c>
      <c r="O14" s="2">
        <v>103373</v>
      </c>
      <c r="Q14" s="2">
        <v>684382.68</v>
      </c>
      <c r="R14">
        <v>1.84</v>
      </c>
      <c r="S14" s="2">
        <v>7222280.8899999997</v>
      </c>
      <c r="T14">
        <v>6.41</v>
      </c>
      <c r="U14">
        <f t="shared" si="10"/>
        <v>-0.70000000000000018</v>
      </c>
      <c r="V14">
        <f t="shared" si="12"/>
        <v>-9.85</v>
      </c>
      <c r="W14">
        <f t="shared" si="9"/>
        <v>-1</v>
      </c>
      <c r="X14">
        <f t="shared" si="13"/>
        <v>-1</v>
      </c>
      <c r="Y14">
        <f t="shared" si="14"/>
        <v>3.1580000000000004</v>
      </c>
      <c r="Z14" s="4">
        <v>21687.69</v>
      </c>
      <c r="AA14" s="4">
        <v>21924.080000000002</v>
      </c>
      <c r="AB14" s="4">
        <v>21687.69</v>
      </c>
      <c r="AC14" s="4">
        <v>21821.5</v>
      </c>
      <c r="AD14" s="5">
        <v>68.63</v>
      </c>
      <c r="AE14" s="5">
        <v>0.32</v>
      </c>
      <c r="AF14" s="4">
        <v>7434.02</v>
      </c>
      <c r="AG14" s="5">
        <v>51.67</v>
      </c>
      <c r="AH14" s="5" t="s">
        <v>22</v>
      </c>
      <c r="AI14" s="4">
        <v>7983592.2999999998</v>
      </c>
      <c r="AJ14">
        <f>V14+AE14</f>
        <v>-9.5299999999999994</v>
      </c>
      <c r="AK14">
        <f t="shared" si="11"/>
        <v>1</v>
      </c>
      <c r="AL14">
        <f t="shared" si="1"/>
        <v>1</v>
      </c>
      <c r="AM14">
        <f t="shared" si="2"/>
        <v>-7.1400000000000006</v>
      </c>
    </row>
    <row r="15" spans="1:41" ht="16" thickBot="1" x14ac:dyDescent="0.25">
      <c r="A15" s="15">
        <v>200912</v>
      </c>
      <c r="B15">
        <v>18.13</v>
      </c>
      <c r="C15">
        <f t="shared" si="3"/>
        <v>0.33999999999999986</v>
      </c>
      <c r="D15">
        <f t="shared" si="4"/>
        <v>1.91</v>
      </c>
      <c r="E15">
        <v>2.33</v>
      </c>
      <c r="F15">
        <v>38.979999999999997</v>
      </c>
      <c r="G15">
        <v>0.77</v>
      </c>
      <c r="H15">
        <f t="shared" si="5"/>
        <v>-1.28</v>
      </c>
      <c r="I15">
        <v>1319</v>
      </c>
      <c r="J15" s="3">
        <v>1145</v>
      </c>
      <c r="K15">
        <v>174</v>
      </c>
      <c r="L15" s="2">
        <v>17874307</v>
      </c>
      <c r="M15" s="2">
        <f t="shared" si="6"/>
        <v>2.0099999999999998</v>
      </c>
      <c r="N15" s="2">
        <v>17769271</v>
      </c>
      <c r="O15" s="2">
        <v>105036</v>
      </c>
      <c r="Q15" s="2">
        <v>535373.80000000005</v>
      </c>
      <c r="R15">
        <v>1.62</v>
      </c>
      <c r="S15" s="2">
        <v>6492676.8300000001</v>
      </c>
      <c r="T15">
        <v>6.51</v>
      </c>
      <c r="U15">
        <f t="shared" si="10"/>
        <v>9.9999999999999645E-2</v>
      </c>
      <c r="V15">
        <f t="shared" si="12"/>
        <v>1.5599999999999998</v>
      </c>
      <c r="W15">
        <f t="shared" si="9"/>
        <v>1</v>
      </c>
      <c r="X15">
        <f t="shared" si="13"/>
        <v>-1</v>
      </c>
      <c r="Y15">
        <f t="shared" si="14"/>
        <v>5.5200000000000005</v>
      </c>
      <c r="Z15" s="6">
        <v>21654.25</v>
      </c>
      <c r="AA15" s="6">
        <v>21886.32</v>
      </c>
      <c r="AB15" s="6">
        <v>21587.48</v>
      </c>
      <c r="AC15" s="6">
        <v>21872.5</v>
      </c>
      <c r="AD15" s="7">
        <v>51</v>
      </c>
      <c r="AE15" s="7">
        <v>0.23</v>
      </c>
      <c r="AF15" s="6">
        <v>7485.02</v>
      </c>
      <c r="AG15" s="7">
        <v>52.02</v>
      </c>
      <c r="AH15" s="7" t="s">
        <v>22</v>
      </c>
      <c r="AI15" s="6">
        <v>3005460.27</v>
      </c>
      <c r="AJ15">
        <f>V15+AE15</f>
        <v>1.7899999999999998</v>
      </c>
      <c r="AK15">
        <f t="shared" si="11"/>
        <v>1</v>
      </c>
      <c r="AL15">
        <f t="shared" si="1"/>
        <v>1</v>
      </c>
      <c r="AM15">
        <f t="shared" si="2"/>
        <v>-1.28</v>
      </c>
    </row>
    <row r="16" spans="1:41" ht="16" thickBot="1" x14ac:dyDescent="0.25">
      <c r="A16" s="15">
        <v>201001</v>
      </c>
      <c r="B16">
        <v>16.920000000000002</v>
      </c>
      <c r="C16">
        <f t="shared" si="3"/>
        <v>-1.2099999999999973</v>
      </c>
      <c r="D16">
        <f t="shared" si="4"/>
        <v>-6.67</v>
      </c>
      <c r="E16">
        <v>2.5</v>
      </c>
      <c r="F16">
        <v>40.93</v>
      </c>
      <c r="G16">
        <v>0.73</v>
      </c>
      <c r="H16">
        <f t="shared" si="5"/>
        <v>-5.19</v>
      </c>
      <c r="I16">
        <v>1321</v>
      </c>
      <c r="J16" s="3">
        <v>1147</v>
      </c>
      <c r="K16">
        <v>174</v>
      </c>
      <c r="L16" s="2">
        <v>16681738</v>
      </c>
      <c r="M16" s="2">
        <f t="shared" si="6"/>
        <v>-7.1499999999999995</v>
      </c>
      <c r="N16" s="2">
        <v>16571157</v>
      </c>
      <c r="O16" s="2">
        <v>110581</v>
      </c>
      <c r="Q16" s="2">
        <v>731012.26</v>
      </c>
      <c r="R16">
        <v>2.15</v>
      </c>
      <c r="S16" s="2">
        <v>8921029.0999999996</v>
      </c>
      <c r="T16">
        <v>7.48</v>
      </c>
      <c r="U16">
        <f t="shared" si="10"/>
        <v>0.97000000000000064</v>
      </c>
      <c r="V16">
        <f t="shared" si="12"/>
        <v>14.899999999999999</v>
      </c>
      <c r="W16">
        <f t="shared" si="9"/>
        <v>1</v>
      </c>
      <c r="X16">
        <f t="shared" si="13"/>
        <v>1</v>
      </c>
      <c r="Y16">
        <f t="shared" si="14"/>
        <v>13.416</v>
      </c>
      <c r="Z16" s="4">
        <v>20026.52</v>
      </c>
      <c r="AA16" s="4">
        <v>20327.689999999999</v>
      </c>
      <c r="AB16" s="4">
        <v>19916.34</v>
      </c>
      <c r="AC16" s="4">
        <v>20121.990000000002</v>
      </c>
      <c r="AD16" s="4">
        <v>-1750.51</v>
      </c>
      <c r="AE16" s="5">
        <v>-8</v>
      </c>
      <c r="AF16" s="4">
        <v>5734.51</v>
      </c>
      <c r="AG16" s="5">
        <v>39.86</v>
      </c>
      <c r="AH16" s="5" t="s">
        <v>22</v>
      </c>
      <c r="AI16" s="4">
        <v>6949990.6900000004</v>
      </c>
      <c r="AJ16">
        <f>V16+AE16</f>
        <v>6.8999999999999986</v>
      </c>
      <c r="AK16">
        <f t="shared" si="11"/>
        <v>1</v>
      </c>
      <c r="AL16">
        <f t="shared" si="1"/>
        <v>1</v>
      </c>
      <c r="AM16">
        <f t="shared" si="2"/>
        <v>-5.19</v>
      </c>
    </row>
    <row r="17" spans="1:39" ht="16" thickBot="1" x14ac:dyDescent="0.25">
      <c r="A17" s="15">
        <v>201002</v>
      </c>
      <c r="B17">
        <v>17.36</v>
      </c>
      <c r="C17">
        <f t="shared" si="3"/>
        <v>0.43999999999999773</v>
      </c>
      <c r="D17">
        <f t="shared" si="4"/>
        <v>2.6</v>
      </c>
      <c r="E17">
        <v>2.4300000000000002</v>
      </c>
      <c r="F17">
        <v>43.11</v>
      </c>
      <c r="G17">
        <v>0.7</v>
      </c>
      <c r="H17">
        <f t="shared" si="5"/>
        <v>-4.1099999999999994</v>
      </c>
      <c r="I17">
        <v>1326</v>
      </c>
      <c r="J17" s="3">
        <v>1152</v>
      </c>
      <c r="K17">
        <v>174</v>
      </c>
      <c r="L17" s="2">
        <v>17204279</v>
      </c>
      <c r="M17" s="2">
        <f t="shared" si="6"/>
        <v>3.04</v>
      </c>
      <c r="N17" s="2">
        <v>17088333</v>
      </c>
      <c r="O17" s="2">
        <v>115946</v>
      </c>
      <c r="Q17" s="2">
        <v>464070.36</v>
      </c>
      <c r="R17">
        <v>2.41</v>
      </c>
      <c r="S17" s="2">
        <v>5899333.3600000003</v>
      </c>
      <c r="T17">
        <v>8.3800000000000008</v>
      </c>
      <c r="U17">
        <f t="shared" si="10"/>
        <v>0.90000000000000036</v>
      </c>
      <c r="V17">
        <f t="shared" si="12"/>
        <v>12.030000000000001</v>
      </c>
      <c r="W17">
        <f t="shared" si="9"/>
        <v>1</v>
      </c>
      <c r="X17">
        <f t="shared" si="13"/>
        <v>1</v>
      </c>
      <c r="Y17">
        <f t="shared" si="14"/>
        <v>11.300000000000002</v>
      </c>
      <c r="Z17" s="6">
        <v>20657.830000000002</v>
      </c>
      <c r="AA17" s="6">
        <v>20662.84</v>
      </c>
      <c r="AB17" s="6">
        <v>20567.580000000002</v>
      </c>
      <c r="AC17" s="6">
        <v>20608.7</v>
      </c>
      <c r="AD17" s="7">
        <v>486.71</v>
      </c>
      <c r="AE17" s="7">
        <v>2.42</v>
      </c>
      <c r="AF17" s="6">
        <v>6221.22</v>
      </c>
      <c r="AG17" s="7">
        <v>43.24</v>
      </c>
      <c r="AH17" s="7" t="s">
        <v>22</v>
      </c>
      <c r="AI17" s="6">
        <v>5489567.5599999996</v>
      </c>
      <c r="AJ17">
        <f>V17+AE17</f>
        <v>14.450000000000001</v>
      </c>
      <c r="AK17">
        <f t="shared" si="11"/>
        <v>1</v>
      </c>
      <c r="AL17">
        <f t="shared" si="1"/>
        <v>1</v>
      </c>
      <c r="AM17">
        <f t="shared" si="2"/>
        <v>-4.1099999999999994</v>
      </c>
    </row>
    <row r="18" spans="1:39" ht="16" thickBot="1" x14ac:dyDescent="0.25">
      <c r="A18" s="15">
        <v>201003</v>
      </c>
      <c r="B18">
        <v>16.71</v>
      </c>
      <c r="C18">
        <f t="shared" si="3"/>
        <v>-0.64999999999999858</v>
      </c>
      <c r="D18">
        <f t="shared" si="4"/>
        <v>-3.74</v>
      </c>
      <c r="E18">
        <v>2.42</v>
      </c>
      <c r="F18">
        <v>43.09</v>
      </c>
      <c r="G18">
        <v>0.63</v>
      </c>
      <c r="H18">
        <f t="shared" si="5"/>
        <v>-10</v>
      </c>
      <c r="I18">
        <v>1332</v>
      </c>
      <c r="J18" s="3">
        <v>1158</v>
      </c>
      <c r="K18">
        <v>174</v>
      </c>
      <c r="L18" s="2">
        <v>18055638</v>
      </c>
      <c r="M18" s="2">
        <f t="shared" si="6"/>
        <v>4.72</v>
      </c>
      <c r="N18" s="2">
        <v>17920896</v>
      </c>
      <c r="O18" s="2">
        <v>134742</v>
      </c>
      <c r="Q18" s="2">
        <v>672786.15</v>
      </c>
      <c r="R18">
        <v>1.73</v>
      </c>
      <c r="S18" s="2">
        <v>8184352.0599999996</v>
      </c>
      <c r="T18">
        <v>7.75</v>
      </c>
      <c r="U18">
        <f t="shared" si="10"/>
        <v>-0.63000000000000078</v>
      </c>
      <c r="V18">
        <f t="shared" si="12"/>
        <v>-7.5200000000000005</v>
      </c>
      <c r="W18">
        <f t="shared" si="9"/>
        <v>-1</v>
      </c>
      <c r="X18">
        <f t="shared" si="13"/>
        <v>-1</v>
      </c>
      <c r="Y18">
        <f t="shared" si="14"/>
        <v>4.6959999999999997</v>
      </c>
      <c r="Z18" s="4">
        <v>21366.62</v>
      </c>
      <c r="AA18" s="4">
        <v>21446.799999999999</v>
      </c>
      <c r="AB18" s="4">
        <v>21230.29</v>
      </c>
      <c r="AC18" s="4">
        <v>21239.35</v>
      </c>
      <c r="AD18" s="5">
        <v>630.65</v>
      </c>
      <c r="AE18" s="5">
        <v>3.06</v>
      </c>
      <c r="AF18" s="4">
        <v>6851.87</v>
      </c>
      <c r="AG18" s="5">
        <v>47.62</v>
      </c>
      <c r="AH18" s="5" t="s">
        <v>22</v>
      </c>
      <c r="AI18" s="4">
        <v>6705883.4299999997</v>
      </c>
      <c r="AJ18">
        <f>V18+AE18</f>
        <v>-4.4600000000000009</v>
      </c>
      <c r="AK18">
        <f t="shared" si="11"/>
        <v>1</v>
      </c>
      <c r="AL18">
        <f t="shared" si="1"/>
        <v>-1</v>
      </c>
      <c r="AM18">
        <f t="shared" si="2"/>
        <v>-10</v>
      </c>
    </row>
    <row r="19" spans="1:39" ht="16" thickBot="1" x14ac:dyDescent="0.25">
      <c r="A19" s="15">
        <v>201004</v>
      </c>
      <c r="B19">
        <v>15.82</v>
      </c>
      <c r="C19">
        <f t="shared" si="3"/>
        <v>-0.89000000000000057</v>
      </c>
      <c r="D19">
        <f t="shared" si="4"/>
        <v>-5.33</v>
      </c>
      <c r="E19">
        <v>2.5</v>
      </c>
      <c r="F19">
        <v>45.27</v>
      </c>
      <c r="G19">
        <v>0.62</v>
      </c>
      <c r="H19">
        <f t="shared" si="5"/>
        <v>-1.59</v>
      </c>
      <c r="I19">
        <v>1334</v>
      </c>
      <c r="J19" s="3">
        <v>1160</v>
      </c>
      <c r="K19">
        <v>174</v>
      </c>
      <c r="L19" s="2">
        <v>18082865</v>
      </c>
      <c r="M19" s="2">
        <f t="shared" si="6"/>
        <v>0.15</v>
      </c>
      <c r="N19" s="2">
        <v>17938431</v>
      </c>
      <c r="O19" s="2">
        <v>144434</v>
      </c>
      <c r="Q19" s="2">
        <v>810791.64</v>
      </c>
      <c r="R19">
        <v>1.82</v>
      </c>
      <c r="S19" s="2">
        <v>8792456.7100000009</v>
      </c>
      <c r="T19">
        <v>8.43</v>
      </c>
      <c r="U19">
        <f t="shared" si="10"/>
        <v>0.67999999999999972</v>
      </c>
      <c r="V19">
        <f t="shared" si="12"/>
        <v>8.77</v>
      </c>
      <c r="W19">
        <f t="shared" si="9"/>
        <v>1</v>
      </c>
      <c r="X19">
        <f t="shared" si="13"/>
        <v>-1</v>
      </c>
      <c r="Y19">
        <f t="shared" si="14"/>
        <v>8.4979999999999993</v>
      </c>
      <c r="Z19" s="6">
        <v>20934.07</v>
      </c>
      <c r="AA19" s="6">
        <v>21121.52</v>
      </c>
      <c r="AB19" s="6">
        <v>20920.150000000001</v>
      </c>
      <c r="AC19" s="6">
        <v>21108.59</v>
      </c>
      <c r="AD19" s="7">
        <v>-130.76</v>
      </c>
      <c r="AE19" s="7">
        <v>-0.62</v>
      </c>
      <c r="AF19" s="6">
        <v>6721.11</v>
      </c>
      <c r="AG19" s="7">
        <v>46.71</v>
      </c>
      <c r="AH19" s="7" t="s">
        <v>22</v>
      </c>
      <c r="AI19" s="6">
        <v>7118853.0899999999</v>
      </c>
      <c r="AJ19">
        <f>V19+AE19</f>
        <v>8.15</v>
      </c>
      <c r="AK19">
        <f t="shared" si="11"/>
        <v>1</v>
      </c>
      <c r="AL19">
        <f t="shared" si="1"/>
        <v>1</v>
      </c>
      <c r="AM19">
        <f t="shared" si="2"/>
        <v>-1.59</v>
      </c>
    </row>
    <row r="20" spans="1:39" ht="16" thickBot="1" x14ac:dyDescent="0.25">
      <c r="A20" s="15">
        <v>201005</v>
      </c>
      <c r="B20">
        <v>14.71</v>
      </c>
      <c r="C20">
        <f t="shared" si="3"/>
        <v>-1.1099999999999994</v>
      </c>
      <c r="D20">
        <f t="shared" si="4"/>
        <v>-7.02</v>
      </c>
      <c r="E20">
        <v>2.7</v>
      </c>
      <c r="F20">
        <v>38.19</v>
      </c>
      <c r="G20">
        <v>0.73</v>
      </c>
      <c r="H20">
        <f t="shared" si="5"/>
        <v>17.740000000000002</v>
      </c>
      <c r="I20">
        <v>1338</v>
      </c>
      <c r="J20" s="3">
        <v>1165</v>
      </c>
      <c r="K20">
        <v>173</v>
      </c>
      <c r="L20" s="2">
        <v>16763846</v>
      </c>
      <c r="M20" s="2">
        <f t="shared" si="6"/>
        <v>-7.870000000000001</v>
      </c>
      <c r="N20" s="2">
        <v>16640488</v>
      </c>
      <c r="O20" s="2">
        <v>123358</v>
      </c>
      <c r="Q20" s="2">
        <v>937370.35</v>
      </c>
      <c r="R20">
        <v>3.39</v>
      </c>
      <c r="S20" s="2">
        <v>10907652.890000001</v>
      </c>
      <c r="T20">
        <v>11.2</v>
      </c>
      <c r="U20">
        <f t="shared" si="10"/>
        <v>2.7699999999999996</v>
      </c>
      <c r="V20">
        <f t="shared" si="12"/>
        <v>32.86</v>
      </c>
      <c r="W20">
        <f t="shared" si="9"/>
        <v>1</v>
      </c>
      <c r="X20">
        <f t="shared" si="13"/>
        <v>1</v>
      </c>
      <c r="Y20">
        <f t="shared" si="14"/>
        <v>28.527999999999999</v>
      </c>
      <c r="Z20" s="4">
        <v>19705.53</v>
      </c>
      <c r="AA20" s="4">
        <v>19823.990000000002</v>
      </c>
      <c r="AB20" s="4">
        <v>19629.830000000002</v>
      </c>
      <c r="AC20" s="4">
        <v>19765.189999999999</v>
      </c>
      <c r="AD20" s="4">
        <v>-1343.4</v>
      </c>
      <c r="AE20" s="5">
        <v>-6.36</v>
      </c>
      <c r="AF20" s="4">
        <v>5377.71</v>
      </c>
      <c r="AG20" s="5">
        <v>37.380000000000003</v>
      </c>
      <c r="AH20" s="5" t="s">
        <v>22</v>
      </c>
      <c r="AI20" s="4">
        <v>4756160.09</v>
      </c>
      <c r="AJ20">
        <f>V20+AE20</f>
        <v>26.5</v>
      </c>
      <c r="AK20">
        <f t="shared" si="11"/>
        <v>1</v>
      </c>
      <c r="AL20">
        <f t="shared" si="1"/>
        <v>1</v>
      </c>
      <c r="AM20">
        <f t="shared" si="2"/>
        <v>17.740000000000002</v>
      </c>
    </row>
    <row r="21" spans="1:39" ht="16" thickBot="1" x14ac:dyDescent="0.25">
      <c r="A21" s="15">
        <v>201006</v>
      </c>
      <c r="B21">
        <v>14.71</v>
      </c>
      <c r="C21">
        <f t="shared" si="3"/>
        <v>0</v>
      </c>
      <c r="D21">
        <f t="shared" si="4"/>
        <v>0</v>
      </c>
      <c r="E21">
        <v>2.66</v>
      </c>
      <c r="F21">
        <v>28.88</v>
      </c>
      <c r="G21">
        <v>0.76</v>
      </c>
      <c r="H21">
        <f t="shared" si="5"/>
        <v>4.1099999999999994</v>
      </c>
      <c r="I21">
        <v>1344</v>
      </c>
      <c r="J21" s="3">
        <v>1170</v>
      </c>
      <c r="K21">
        <v>174</v>
      </c>
      <c r="L21" s="2">
        <v>17131069</v>
      </c>
      <c r="M21" s="2">
        <f t="shared" si="6"/>
        <v>2.1399999999999997</v>
      </c>
      <c r="N21" s="2">
        <v>17000167</v>
      </c>
      <c r="O21" s="2">
        <v>130902</v>
      </c>
      <c r="Q21" s="2">
        <v>683602.46</v>
      </c>
      <c r="R21">
        <v>2.99</v>
      </c>
      <c r="S21" s="2">
        <v>7827221.4500000002</v>
      </c>
      <c r="T21">
        <v>10.17</v>
      </c>
      <c r="U21">
        <f t="shared" si="10"/>
        <v>-1.0299999999999994</v>
      </c>
      <c r="V21">
        <f t="shared" si="12"/>
        <v>-9.1999999999999993</v>
      </c>
      <c r="W21">
        <f t="shared" si="9"/>
        <v>-1</v>
      </c>
      <c r="X21">
        <f t="shared" si="13"/>
        <v>-1</v>
      </c>
      <c r="Y21">
        <f t="shared" si="14"/>
        <v>6.2960000000000012</v>
      </c>
      <c r="Z21" s="6">
        <v>19985.72</v>
      </c>
      <c r="AA21" s="6">
        <v>20143.16</v>
      </c>
      <c r="AB21" s="6">
        <v>19971.27</v>
      </c>
      <c r="AC21" s="6">
        <v>20128.990000000002</v>
      </c>
      <c r="AD21" s="7">
        <v>363.8</v>
      </c>
      <c r="AE21" s="7">
        <v>1.84</v>
      </c>
      <c r="AF21" s="6">
        <v>5741.51</v>
      </c>
      <c r="AG21" s="7">
        <v>39.909999999999997</v>
      </c>
      <c r="AH21" s="7" t="s">
        <v>22</v>
      </c>
      <c r="AI21" s="6">
        <v>5554739.1299999999</v>
      </c>
      <c r="AJ21">
        <f>V21+AE21</f>
        <v>-7.3599999999999994</v>
      </c>
      <c r="AK21">
        <f t="shared" si="11"/>
        <v>1</v>
      </c>
      <c r="AL21">
        <f t="shared" si="1"/>
        <v>1</v>
      </c>
      <c r="AM21">
        <f t="shared" si="2"/>
        <v>4.1099999999999994</v>
      </c>
    </row>
    <row r="22" spans="1:39" ht="16" thickBot="1" x14ac:dyDescent="0.25">
      <c r="A22" s="15">
        <v>201007</v>
      </c>
      <c r="B22">
        <v>15.1</v>
      </c>
      <c r="C22">
        <f t="shared" si="3"/>
        <v>0.38999999999999879</v>
      </c>
      <c r="D22">
        <f t="shared" si="4"/>
        <v>2.65</v>
      </c>
      <c r="E22">
        <v>2.5299999999999998</v>
      </c>
      <c r="F22">
        <v>28.46</v>
      </c>
      <c r="G22">
        <v>0.74</v>
      </c>
      <c r="H22">
        <f t="shared" si="5"/>
        <v>-2.63</v>
      </c>
      <c r="I22">
        <v>1352</v>
      </c>
      <c r="J22" s="3">
        <v>1181</v>
      </c>
      <c r="K22">
        <v>171</v>
      </c>
      <c r="L22" s="2">
        <v>18161390</v>
      </c>
      <c r="M22" s="2">
        <f t="shared" si="6"/>
        <v>5.67</v>
      </c>
      <c r="N22" s="2">
        <v>18044005</v>
      </c>
      <c r="O22" s="2">
        <v>117385</v>
      </c>
      <c r="Q22" s="2">
        <v>673996.61</v>
      </c>
      <c r="R22">
        <v>2.67</v>
      </c>
      <c r="S22" s="2">
        <v>6596236.2400000002</v>
      </c>
      <c r="T22">
        <v>8.69</v>
      </c>
      <c r="U22">
        <f t="shared" si="10"/>
        <v>-1.4800000000000004</v>
      </c>
      <c r="V22">
        <f t="shared" si="12"/>
        <v>-14.549999999999999</v>
      </c>
      <c r="W22">
        <f t="shared" si="9"/>
        <v>-1</v>
      </c>
      <c r="X22">
        <f t="shared" si="13"/>
        <v>1</v>
      </c>
      <c r="Y22">
        <f t="shared" si="14"/>
        <v>-9.902000000000001</v>
      </c>
      <c r="Z22" s="4">
        <v>21008.46</v>
      </c>
      <c r="AA22" s="4">
        <v>21095.9</v>
      </c>
      <c r="AB22" s="4">
        <v>20945.63</v>
      </c>
      <c r="AC22" s="4">
        <v>21029.81</v>
      </c>
      <c r="AD22" s="5">
        <v>900.82</v>
      </c>
      <c r="AE22" s="5">
        <v>4.4800000000000004</v>
      </c>
      <c r="AF22" s="4">
        <v>6642.33</v>
      </c>
      <c r="AG22" s="5">
        <v>46.17</v>
      </c>
      <c r="AH22" s="5" t="s">
        <v>22</v>
      </c>
      <c r="AI22" s="4">
        <v>5145046.7699999996</v>
      </c>
      <c r="AJ22">
        <f>V22+AE22</f>
        <v>-10.069999999999999</v>
      </c>
      <c r="AK22">
        <f t="shared" si="11"/>
        <v>0</v>
      </c>
      <c r="AL22">
        <f t="shared" si="1"/>
        <v>0</v>
      </c>
      <c r="AM22">
        <f t="shared" si="2"/>
        <v>-2.63</v>
      </c>
    </row>
    <row r="23" spans="1:39" ht="16" thickBot="1" x14ac:dyDescent="0.25">
      <c r="A23" s="15">
        <v>201008</v>
      </c>
      <c r="B23">
        <v>14.84</v>
      </c>
      <c r="C23">
        <f t="shared" si="3"/>
        <v>-0.25999999999999979</v>
      </c>
      <c r="D23">
        <f t="shared" si="4"/>
        <v>-1.72</v>
      </c>
      <c r="E23">
        <v>2.66</v>
      </c>
      <c r="F23">
        <v>29.35</v>
      </c>
      <c r="G23">
        <v>0.5</v>
      </c>
      <c r="H23">
        <f t="shared" si="5"/>
        <v>-32.43</v>
      </c>
      <c r="I23">
        <v>1356</v>
      </c>
      <c r="J23" s="3">
        <v>1184</v>
      </c>
      <c r="K23">
        <v>172</v>
      </c>
      <c r="L23" s="2">
        <v>17923711</v>
      </c>
      <c r="M23" s="2">
        <f t="shared" si="6"/>
        <v>-1.3299999999999998</v>
      </c>
      <c r="N23" s="2">
        <v>17803001</v>
      </c>
      <c r="O23" s="2">
        <v>120710</v>
      </c>
      <c r="Q23" s="2">
        <v>664920.18000000005</v>
      </c>
      <c r="R23">
        <v>2.4700000000000002</v>
      </c>
      <c r="S23" s="2">
        <v>7801180.3700000001</v>
      </c>
      <c r="T23">
        <v>8.85</v>
      </c>
      <c r="U23">
        <f t="shared" si="10"/>
        <v>0.16000000000000014</v>
      </c>
      <c r="V23">
        <f t="shared" si="12"/>
        <v>1.8399999999999999</v>
      </c>
      <c r="W23">
        <f t="shared" si="9"/>
        <v>1</v>
      </c>
      <c r="X23">
        <f t="shared" si="13"/>
        <v>-1</v>
      </c>
      <c r="Y23">
        <f t="shared" si="14"/>
        <v>7.4480000000000004</v>
      </c>
      <c r="Z23" s="6">
        <v>20539.22</v>
      </c>
      <c r="AA23" s="6">
        <v>20608.55</v>
      </c>
      <c r="AB23" s="6">
        <v>20372.29</v>
      </c>
      <c r="AC23" s="6">
        <v>20536.490000000002</v>
      </c>
      <c r="AD23" s="7">
        <v>-493.32</v>
      </c>
      <c r="AE23" s="7">
        <v>-2.35</v>
      </c>
      <c r="AF23" s="6">
        <v>6149.01</v>
      </c>
      <c r="AG23" s="7">
        <v>42.74</v>
      </c>
      <c r="AH23" s="7" t="s">
        <v>22</v>
      </c>
      <c r="AI23" s="6">
        <v>5688918.9199999999</v>
      </c>
      <c r="AJ23">
        <f>V23+AE23</f>
        <v>-0.51000000000000023</v>
      </c>
      <c r="AK23">
        <f t="shared" si="11"/>
        <v>1</v>
      </c>
      <c r="AL23">
        <f t="shared" si="1"/>
        <v>1</v>
      </c>
      <c r="AM23">
        <f t="shared" si="2"/>
        <v>-32.43</v>
      </c>
    </row>
    <row r="24" spans="1:39" ht="16" thickBot="1" x14ac:dyDescent="0.25">
      <c r="A24" s="15">
        <v>201009</v>
      </c>
      <c r="B24">
        <v>15.95</v>
      </c>
      <c r="C24">
        <f t="shared" si="3"/>
        <v>1.1099999999999994</v>
      </c>
      <c r="D24">
        <f t="shared" si="4"/>
        <v>7.48</v>
      </c>
      <c r="E24">
        <v>2.41</v>
      </c>
      <c r="F24">
        <v>33.11</v>
      </c>
      <c r="G24">
        <v>0.54</v>
      </c>
      <c r="H24">
        <f t="shared" si="5"/>
        <v>8</v>
      </c>
      <c r="I24">
        <v>1365</v>
      </c>
      <c r="J24" s="3">
        <v>1194</v>
      </c>
      <c r="K24">
        <v>171</v>
      </c>
      <c r="L24" s="2">
        <v>19687137</v>
      </c>
      <c r="M24" s="2">
        <f t="shared" si="6"/>
        <v>8.9599999999999991</v>
      </c>
      <c r="N24" s="2">
        <v>19557278</v>
      </c>
      <c r="O24" s="2">
        <v>129859</v>
      </c>
      <c r="Q24" s="2">
        <v>713973.88</v>
      </c>
      <c r="R24">
        <v>2.0299999999999998</v>
      </c>
      <c r="S24" s="2">
        <v>8711771.9399999995</v>
      </c>
      <c r="T24">
        <v>7.63</v>
      </c>
      <c r="U24">
        <f t="shared" si="10"/>
        <v>-1.2199999999999998</v>
      </c>
      <c r="V24">
        <f t="shared" si="12"/>
        <v>-13.79</v>
      </c>
      <c r="W24">
        <f t="shared" si="9"/>
        <v>-1</v>
      </c>
      <c r="X24">
        <f t="shared" si="13"/>
        <v>1</v>
      </c>
      <c r="Y24">
        <f t="shared" si="14"/>
        <v>-9.5060000000000002</v>
      </c>
      <c r="Z24" s="4">
        <v>22287.08</v>
      </c>
      <c r="AA24" s="4">
        <v>22370.42</v>
      </c>
      <c r="AB24" s="4">
        <v>22202.43</v>
      </c>
      <c r="AC24" s="4">
        <v>22358.17</v>
      </c>
      <c r="AD24" s="4">
        <v>1821.68</v>
      </c>
      <c r="AE24" s="5">
        <v>8.8699999999999992</v>
      </c>
      <c r="AF24" s="4">
        <v>7970.69</v>
      </c>
      <c r="AG24" s="5">
        <v>55.4</v>
      </c>
      <c r="AH24" s="5" t="s">
        <v>22</v>
      </c>
      <c r="AI24" s="4">
        <v>8595192.8499999996</v>
      </c>
      <c r="AJ24">
        <f>V24+AE24</f>
        <v>-4.92</v>
      </c>
      <c r="AK24">
        <f t="shared" si="11"/>
        <v>0</v>
      </c>
      <c r="AL24">
        <f t="shared" si="1"/>
        <v>0</v>
      </c>
      <c r="AM24">
        <f t="shared" si="2"/>
        <v>8</v>
      </c>
    </row>
    <row r="25" spans="1:39" ht="16" thickBot="1" x14ac:dyDescent="0.25">
      <c r="A25" s="15">
        <v>201010</v>
      </c>
      <c r="B25">
        <v>16.579999999999998</v>
      </c>
      <c r="C25">
        <f t="shared" si="3"/>
        <v>0.62999999999999901</v>
      </c>
      <c r="D25">
        <f t="shared" si="4"/>
        <v>3.95</v>
      </c>
      <c r="E25">
        <v>2.29</v>
      </c>
      <c r="F25">
        <v>34.04</v>
      </c>
      <c r="G25">
        <v>0.93</v>
      </c>
      <c r="H25">
        <f t="shared" si="5"/>
        <v>72.22</v>
      </c>
      <c r="I25">
        <v>1385</v>
      </c>
      <c r="J25" s="3">
        <v>1213</v>
      </c>
      <c r="K25">
        <v>172</v>
      </c>
      <c r="L25" s="2">
        <v>20771417</v>
      </c>
      <c r="M25" s="2">
        <f t="shared" si="6"/>
        <v>5.2200000000000006</v>
      </c>
      <c r="N25" s="2">
        <v>20637641</v>
      </c>
      <c r="O25" s="2">
        <v>133776</v>
      </c>
      <c r="Q25" s="2">
        <v>930493.74</v>
      </c>
      <c r="R25">
        <v>2.29</v>
      </c>
      <c r="S25" s="2">
        <v>11019889.359999999</v>
      </c>
      <c r="T25">
        <v>7.71</v>
      </c>
      <c r="U25">
        <f t="shared" si="10"/>
        <v>8.0000000000000071E-2</v>
      </c>
      <c r="V25">
        <f t="shared" si="12"/>
        <v>1.05</v>
      </c>
      <c r="W25">
        <f t="shared" si="9"/>
        <v>1</v>
      </c>
      <c r="X25">
        <f t="shared" si="13"/>
        <v>-1</v>
      </c>
      <c r="Y25">
        <f t="shared" si="14"/>
        <v>6.3780000000000001</v>
      </c>
      <c r="Z25" s="6">
        <v>23177.69</v>
      </c>
      <c r="AA25" s="6">
        <v>23222.35</v>
      </c>
      <c r="AB25" s="6">
        <v>22880.68</v>
      </c>
      <c r="AC25" s="6">
        <v>23096.32</v>
      </c>
      <c r="AD25" s="7">
        <v>738.15</v>
      </c>
      <c r="AE25" s="7">
        <v>3.3</v>
      </c>
      <c r="AF25" s="6">
        <v>8708.84</v>
      </c>
      <c r="AG25" s="7">
        <v>60.53</v>
      </c>
      <c r="AH25" s="7" t="s">
        <v>22</v>
      </c>
      <c r="AI25" s="6">
        <v>13592700</v>
      </c>
      <c r="AJ25">
        <f>V25+AE25</f>
        <v>4.3499999999999996</v>
      </c>
      <c r="AK25">
        <f t="shared" si="11"/>
        <v>1</v>
      </c>
      <c r="AL25">
        <f t="shared" si="1"/>
        <v>-1</v>
      </c>
      <c r="AM25">
        <f t="shared" si="2"/>
        <v>72.22</v>
      </c>
    </row>
    <row r="26" spans="1:39" ht="16" thickBot="1" x14ac:dyDescent="0.25">
      <c r="A26" s="15">
        <v>201011</v>
      </c>
      <c r="B26">
        <v>16.559999999999999</v>
      </c>
      <c r="C26">
        <f t="shared" si="3"/>
        <v>-1.9999999999999574E-2</v>
      </c>
      <c r="D26">
        <f t="shared" si="4"/>
        <v>-0.12</v>
      </c>
      <c r="E26">
        <v>2.3199999999999998</v>
      </c>
      <c r="F26">
        <v>34.17</v>
      </c>
      <c r="G26">
        <v>0.93</v>
      </c>
      <c r="H26">
        <f t="shared" si="5"/>
        <v>0</v>
      </c>
      <c r="I26">
        <v>1397</v>
      </c>
      <c r="J26" s="3">
        <v>1224</v>
      </c>
      <c r="K26">
        <v>173</v>
      </c>
      <c r="L26" s="2">
        <v>20935796</v>
      </c>
      <c r="M26" s="2">
        <f t="shared" si="6"/>
        <v>0.79</v>
      </c>
      <c r="N26" s="2">
        <v>20798039</v>
      </c>
      <c r="O26" s="2">
        <v>137757</v>
      </c>
      <c r="Q26" s="2">
        <v>1061133.19</v>
      </c>
      <c r="R26">
        <v>2.83</v>
      </c>
      <c r="S26" s="2">
        <v>12504745.25</v>
      </c>
      <c r="T26">
        <v>8.48</v>
      </c>
      <c r="U26">
        <f t="shared" si="10"/>
        <v>0.77000000000000046</v>
      </c>
      <c r="V26">
        <f t="shared" si="12"/>
        <v>9.99</v>
      </c>
      <c r="W26">
        <f t="shared" si="9"/>
        <v>1</v>
      </c>
      <c r="X26">
        <f t="shared" si="13"/>
        <v>-1</v>
      </c>
      <c r="Y26">
        <f t="shared" si="14"/>
        <v>8.782</v>
      </c>
      <c r="Z26" s="4">
        <v>23122.400000000001</v>
      </c>
      <c r="AA26" s="4">
        <v>23199.439999999999</v>
      </c>
      <c r="AB26" s="4">
        <v>22844.53</v>
      </c>
      <c r="AC26" s="4">
        <v>23007.99</v>
      </c>
      <c r="AD26" s="5">
        <v>-88.33</v>
      </c>
      <c r="AE26" s="5">
        <v>-0.38</v>
      </c>
      <c r="AF26" s="4">
        <v>8620.51</v>
      </c>
      <c r="AG26" s="5">
        <v>59.92</v>
      </c>
      <c r="AH26" s="5">
        <v>0</v>
      </c>
      <c r="AI26" s="4">
        <v>10100700.52</v>
      </c>
      <c r="AJ26">
        <f>V26+AE26</f>
        <v>9.61</v>
      </c>
      <c r="AK26">
        <f t="shared" si="11"/>
        <v>1</v>
      </c>
      <c r="AL26">
        <f t="shared" si="1"/>
        <v>1</v>
      </c>
      <c r="AM26">
        <f t="shared" si="2"/>
        <v>0</v>
      </c>
    </row>
    <row r="27" spans="1:39" ht="16" thickBot="1" x14ac:dyDescent="0.25">
      <c r="A27" s="15">
        <v>201012</v>
      </c>
      <c r="B27">
        <v>16.670000000000002</v>
      </c>
      <c r="C27">
        <f t="shared" si="3"/>
        <v>0.11000000000000298</v>
      </c>
      <c r="D27">
        <f t="shared" si="4"/>
        <v>0.66</v>
      </c>
      <c r="E27">
        <v>2.31</v>
      </c>
      <c r="F27">
        <v>31.1</v>
      </c>
      <c r="G27">
        <v>0.95</v>
      </c>
      <c r="H27">
        <f t="shared" si="5"/>
        <v>2.15</v>
      </c>
      <c r="I27">
        <v>1413</v>
      </c>
      <c r="J27" s="3">
        <v>1244</v>
      </c>
      <c r="K27">
        <v>169</v>
      </c>
      <c r="L27" s="2">
        <v>21076958</v>
      </c>
      <c r="M27" s="2">
        <f t="shared" si="6"/>
        <v>0.67</v>
      </c>
      <c r="N27" s="2">
        <v>20942284</v>
      </c>
      <c r="O27" s="2">
        <v>134674</v>
      </c>
      <c r="Q27" s="2">
        <v>649965.16</v>
      </c>
      <c r="R27">
        <v>2.13</v>
      </c>
      <c r="S27" s="2">
        <v>6931705.4299999997</v>
      </c>
      <c r="T27">
        <v>7.1</v>
      </c>
      <c r="U27">
        <f t="shared" si="10"/>
        <v>-1.3800000000000008</v>
      </c>
      <c r="V27">
        <f t="shared" si="12"/>
        <v>-16.27</v>
      </c>
      <c r="W27">
        <f t="shared" si="9"/>
        <v>-1</v>
      </c>
      <c r="X27">
        <f t="shared" si="13"/>
        <v>1</v>
      </c>
      <c r="Y27">
        <f t="shared" si="14"/>
        <v>-11.596</v>
      </c>
      <c r="Z27" s="6">
        <v>23079.84</v>
      </c>
      <c r="AA27" s="6">
        <v>23102.05</v>
      </c>
      <c r="AB27" s="6">
        <v>23012.5</v>
      </c>
      <c r="AC27" s="6">
        <v>23035.45</v>
      </c>
      <c r="AD27" s="7">
        <v>27.46</v>
      </c>
      <c r="AE27" s="7">
        <v>0.12</v>
      </c>
      <c r="AF27" s="6">
        <v>8647.9699999999993</v>
      </c>
      <c r="AG27" s="7">
        <v>60.11</v>
      </c>
      <c r="AH27" s="7">
        <v>0</v>
      </c>
      <c r="AI27" s="6">
        <v>3022496.8</v>
      </c>
      <c r="AJ27">
        <f>V27+AE27</f>
        <v>-16.149999999999999</v>
      </c>
      <c r="AK27">
        <f t="shared" si="11"/>
        <v>0</v>
      </c>
      <c r="AL27">
        <f t="shared" si="1"/>
        <v>0</v>
      </c>
      <c r="AM27">
        <f t="shared" si="2"/>
        <v>2.15</v>
      </c>
    </row>
    <row r="28" spans="1:39" ht="16" thickBot="1" x14ac:dyDescent="0.25">
      <c r="A28" s="15">
        <v>201101</v>
      </c>
      <c r="B28">
        <v>16.760000000000002</v>
      </c>
      <c r="C28">
        <f t="shared" si="3"/>
        <v>8.9999999999999858E-2</v>
      </c>
      <c r="D28">
        <f t="shared" si="4"/>
        <v>0.54</v>
      </c>
      <c r="E28">
        <v>2.2999999999999998</v>
      </c>
      <c r="F28">
        <v>29.57</v>
      </c>
      <c r="G28">
        <v>0.98</v>
      </c>
      <c r="H28">
        <f t="shared" si="5"/>
        <v>3.16</v>
      </c>
      <c r="I28">
        <v>1420</v>
      </c>
      <c r="J28" s="3">
        <v>1252</v>
      </c>
      <c r="K28">
        <v>168</v>
      </c>
      <c r="L28" s="2">
        <v>21233826</v>
      </c>
      <c r="M28" s="2">
        <f t="shared" si="6"/>
        <v>0.74</v>
      </c>
      <c r="N28" s="2">
        <v>21104520</v>
      </c>
      <c r="O28" s="2">
        <v>129306</v>
      </c>
      <c r="Q28" s="2">
        <v>673953.42</v>
      </c>
      <c r="R28">
        <v>2.33</v>
      </c>
      <c r="S28" s="2">
        <v>8410601.75</v>
      </c>
      <c r="T28">
        <v>7.72</v>
      </c>
      <c r="U28">
        <f t="shared" si="10"/>
        <v>0.62000000000000011</v>
      </c>
      <c r="V28">
        <f t="shared" si="12"/>
        <v>8.73</v>
      </c>
      <c r="W28">
        <f t="shared" si="9"/>
        <v>1</v>
      </c>
      <c r="X28">
        <f t="shared" si="13"/>
        <v>-1</v>
      </c>
      <c r="Y28">
        <f t="shared" si="14"/>
        <v>7.9220000000000006</v>
      </c>
      <c r="Z28" s="4">
        <v>23314.69</v>
      </c>
      <c r="AA28" s="4">
        <v>23520.54</v>
      </c>
      <c r="AB28" s="4">
        <v>23285.599999999999</v>
      </c>
      <c r="AC28" s="4">
        <v>23447.34</v>
      </c>
      <c r="AD28" s="5">
        <v>411.89</v>
      </c>
      <c r="AE28" s="5">
        <v>1.79</v>
      </c>
      <c r="AF28" s="4">
        <v>9059.86</v>
      </c>
      <c r="AG28" s="5">
        <v>62.97</v>
      </c>
      <c r="AH28" s="5">
        <v>0</v>
      </c>
      <c r="AI28" s="4">
        <v>6888489.3300000001</v>
      </c>
      <c r="AJ28">
        <f>V28+AE28</f>
        <v>10.52</v>
      </c>
      <c r="AK28">
        <f t="shared" si="11"/>
        <v>1</v>
      </c>
      <c r="AL28">
        <f t="shared" si="1"/>
        <v>1</v>
      </c>
      <c r="AM28">
        <f t="shared" si="2"/>
        <v>3.16</v>
      </c>
    </row>
    <row r="29" spans="1:39" ht="16" thickBot="1" x14ac:dyDescent="0.25">
      <c r="A29" s="15">
        <v>201102</v>
      </c>
      <c r="B29">
        <v>15.92</v>
      </c>
      <c r="C29">
        <f t="shared" si="3"/>
        <v>-0.84000000000000163</v>
      </c>
      <c r="D29">
        <f t="shared" si="4"/>
        <v>-5.01</v>
      </c>
      <c r="E29">
        <v>2.36</v>
      </c>
      <c r="F29">
        <v>29.71</v>
      </c>
      <c r="G29">
        <v>1.01</v>
      </c>
      <c r="H29">
        <f t="shared" si="5"/>
        <v>3.06</v>
      </c>
      <c r="I29">
        <v>1421</v>
      </c>
      <c r="J29" s="3">
        <v>1252</v>
      </c>
      <c r="K29">
        <v>169</v>
      </c>
      <c r="L29" s="2">
        <v>20789745</v>
      </c>
      <c r="M29" s="2">
        <f t="shared" si="6"/>
        <v>-2.1399999999999997</v>
      </c>
      <c r="N29" s="2">
        <v>20659291</v>
      </c>
      <c r="O29" s="2">
        <v>130454</v>
      </c>
      <c r="Q29" s="2">
        <v>652053.06999999995</v>
      </c>
      <c r="R29">
        <v>2.71</v>
      </c>
      <c r="S29" s="2">
        <v>7806371.0700000003</v>
      </c>
      <c r="T29">
        <v>8.4499999999999993</v>
      </c>
      <c r="U29">
        <f t="shared" si="10"/>
        <v>0.72999999999999954</v>
      </c>
      <c r="V29">
        <f t="shared" si="12"/>
        <v>9.4600000000000009</v>
      </c>
      <c r="W29">
        <f t="shared" si="9"/>
        <v>1</v>
      </c>
      <c r="X29">
        <f t="shared" si="13"/>
        <v>-1</v>
      </c>
      <c r="Y29">
        <f t="shared" si="14"/>
        <v>8.652000000000001</v>
      </c>
      <c r="Z29" s="6">
        <v>22900.15</v>
      </c>
      <c r="AA29" s="6">
        <v>23388.32</v>
      </c>
      <c r="AB29" s="6">
        <v>22886.37</v>
      </c>
      <c r="AC29" s="6">
        <v>23338.02</v>
      </c>
      <c r="AD29" s="7">
        <v>-109.32</v>
      </c>
      <c r="AE29" s="7">
        <v>-0.47</v>
      </c>
      <c r="AF29" s="6">
        <v>8950.5400000000009</v>
      </c>
      <c r="AG29" s="7">
        <v>62.21</v>
      </c>
      <c r="AH29" s="7">
        <v>0</v>
      </c>
      <c r="AI29" s="6">
        <v>8172540.7699999996</v>
      </c>
      <c r="AJ29">
        <f>V29+AE29</f>
        <v>8.99</v>
      </c>
      <c r="AK29">
        <f t="shared" si="11"/>
        <v>1</v>
      </c>
      <c r="AL29">
        <f t="shared" si="1"/>
        <v>1</v>
      </c>
      <c r="AM29">
        <f t="shared" si="2"/>
        <v>3.06</v>
      </c>
    </row>
    <row r="30" spans="1:39" ht="16" thickBot="1" x14ac:dyDescent="0.25">
      <c r="A30" s="15">
        <v>201103</v>
      </c>
      <c r="B30">
        <v>11.96</v>
      </c>
      <c r="C30">
        <f t="shared" si="3"/>
        <v>-3.9599999999999991</v>
      </c>
      <c r="D30">
        <f t="shared" si="4"/>
        <v>-24.87</v>
      </c>
      <c r="E30">
        <v>2.59</v>
      </c>
      <c r="F30">
        <v>25.78</v>
      </c>
      <c r="G30">
        <v>0.97</v>
      </c>
      <c r="H30">
        <f t="shared" si="5"/>
        <v>-3.9600000000000004</v>
      </c>
      <c r="I30">
        <v>1426</v>
      </c>
      <c r="J30" s="3">
        <v>1258</v>
      </c>
      <c r="K30">
        <v>168</v>
      </c>
      <c r="L30" s="2">
        <v>21396903</v>
      </c>
      <c r="M30" s="2">
        <f t="shared" si="6"/>
        <v>2.8400000000000003</v>
      </c>
      <c r="N30" s="2">
        <v>21259068</v>
      </c>
      <c r="O30" s="2">
        <v>137835</v>
      </c>
      <c r="Q30" s="2">
        <v>902607.02</v>
      </c>
      <c r="R30">
        <v>2.74</v>
      </c>
      <c r="S30" s="2">
        <v>10935505.619999999</v>
      </c>
      <c r="T30">
        <v>8.27</v>
      </c>
      <c r="U30">
        <f t="shared" si="10"/>
        <v>-0.17999999999999972</v>
      </c>
      <c r="V30">
        <f t="shared" si="12"/>
        <v>-2.13</v>
      </c>
      <c r="W30">
        <f t="shared" si="9"/>
        <v>-1</v>
      </c>
      <c r="X30">
        <f t="shared" si="13"/>
        <v>-1</v>
      </c>
      <c r="Y30">
        <f t="shared" si="14"/>
        <v>6.1899999999999995</v>
      </c>
      <c r="Z30" s="4">
        <v>23618.06</v>
      </c>
      <c r="AA30" s="4">
        <v>23618.06</v>
      </c>
      <c r="AB30" s="4">
        <v>23450.46</v>
      </c>
      <c r="AC30" s="4">
        <v>23527.52</v>
      </c>
      <c r="AD30" s="5">
        <v>189.5</v>
      </c>
      <c r="AE30" s="5">
        <v>0.81</v>
      </c>
      <c r="AF30" s="4">
        <v>9140.0400000000009</v>
      </c>
      <c r="AG30" s="5">
        <v>63.53</v>
      </c>
      <c r="AH30" s="5">
        <v>0</v>
      </c>
      <c r="AI30" s="4">
        <v>9276139.1699999999</v>
      </c>
      <c r="AJ30">
        <f>V30+AE30</f>
        <v>-1.3199999999999998</v>
      </c>
      <c r="AK30">
        <f t="shared" si="11"/>
        <v>1</v>
      </c>
      <c r="AL30">
        <f t="shared" si="1"/>
        <v>1</v>
      </c>
      <c r="AM30">
        <f t="shared" si="2"/>
        <v>-3.9600000000000004</v>
      </c>
    </row>
    <row r="31" spans="1:39" ht="16" thickBot="1" x14ac:dyDescent="0.25">
      <c r="A31" s="15">
        <v>201104</v>
      </c>
      <c r="B31">
        <v>12.22</v>
      </c>
      <c r="C31">
        <f t="shared" si="3"/>
        <v>0.25999999999999979</v>
      </c>
      <c r="D31">
        <f t="shared" si="4"/>
        <v>2.17</v>
      </c>
      <c r="E31">
        <v>2.5299999999999998</v>
      </c>
      <c r="F31">
        <v>25.71</v>
      </c>
      <c r="G31">
        <v>0.97</v>
      </c>
      <c r="H31">
        <f t="shared" si="5"/>
        <v>0</v>
      </c>
      <c r="I31">
        <v>1430</v>
      </c>
      <c r="J31" s="3">
        <v>1262</v>
      </c>
      <c r="K31">
        <v>168</v>
      </c>
      <c r="L31" s="2">
        <v>21940006</v>
      </c>
      <c r="M31" s="2">
        <f t="shared" si="6"/>
        <v>2.48</v>
      </c>
      <c r="N31" s="2">
        <v>21802537</v>
      </c>
      <c r="O31" s="2">
        <v>137469</v>
      </c>
      <c r="Q31" s="2">
        <v>749718.22</v>
      </c>
      <c r="R31">
        <v>2.48</v>
      </c>
      <c r="S31" s="2">
        <v>9115455.0800000001</v>
      </c>
      <c r="T31">
        <v>8.5299999999999994</v>
      </c>
      <c r="U31">
        <f t="shared" si="10"/>
        <v>0.25999999999999979</v>
      </c>
      <c r="V31">
        <f t="shared" si="12"/>
        <v>3.1399999999999997</v>
      </c>
      <c r="W31">
        <f t="shared" si="9"/>
        <v>1</v>
      </c>
      <c r="X31">
        <f t="shared" si="13"/>
        <v>-1</v>
      </c>
      <c r="Y31">
        <f t="shared" si="14"/>
        <v>7.452</v>
      </c>
      <c r="Z31" s="6">
        <v>23774.47</v>
      </c>
      <c r="AA31" s="6">
        <v>23808.93</v>
      </c>
      <c r="AB31" s="6">
        <v>23633.74</v>
      </c>
      <c r="AC31" s="6">
        <v>23720.81</v>
      </c>
      <c r="AD31" s="7">
        <v>193.29</v>
      </c>
      <c r="AE31" s="7">
        <v>0.82</v>
      </c>
      <c r="AF31" s="6">
        <v>9333.33</v>
      </c>
      <c r="AG31" s="7">
        <v>64.87</v>
      </c>
      <c r="AH31" s="7">
        <v>0</v>
      </c>
      <c r="AI31" s="6">
        <v>7002555.8499999996</v>
      </c>
      <c r="AJ31">
        <f>V31+AE31</f>
        <v>3.9599999999999995</v>
      </c>
      <c r="AK31">
        <f t="shared" si="11"/>
        <v>1</v>
      </c>
      <c r="AL31">
        <f t="shared" si="1"/>
        <v>1</v>
      </c>
      <c r="AM31">
        <f t="shared" si="2"/>
        <v>0</v>
      </c>
    </row>
    <row r="32" spans="1:39" ht="16" thickBot="1" x14ac:dyDescent="0.25">
      <c r="A32" s="15">
        <v>201105</v>
      </c>
      <c r="B32">
        <v>12.17</v>
      </c>
      <c r="C32">
        <f t="shared" si="3"/>
        <v>-5.0000000000000711E-2</v>
      </c>
      <c r="D32">
        <f t="shared" si="4"/>
        <v>-0.41000000000000003</v>
      </c>
      <c r="E32">
        <v>2.54</v>
      </c>
      <c r="F32">
        <v>24.42</v>
      </c>
      <c r="G32">
        <v>0.97</v>
      </c>
      <c r="H32">
        <f t="shared" si="5"/>
        <v>0</v>
      </c>
      <c r="I32">
        <v>1437</v>
      </c>
      <c r="J32" s="3">
        <v>1269</v>
      </c>
      <c r="K32">
        <v>168</v>
      </c>
      <c r="L32" s="2">
        <v>21909804</v>
      </c>
      <c r="M32" s="2">
        <f t="shared" si="6"/>
        <v>-0.13999999999999999</v>
      </c>
      <c r="N32" s="2">
        <v>21776016</v>
      </c>
      <c r="O32" s="2">
        <v>133788</v>
      </c>
      <c r="Q32" s="2">
        <v>940259.25</v>
      </c>
      <c r="R32">
        <v>3.4</v>
      </c>
      <c r="S32" s="2">
        <v>10272978.300000001</v>
      </c>
      <c r="T32">
        <v>10.62</v>
      </c>
      <c r="U32">
        <f t="shared" si="10"/>
        <v>2.09</v>
      </c>
      <c r="V32">
        <f t="shared" si="12"/>
        <v>24.5</v>
      </c>
      <c r="W32">
        <f t="shared" si="9"/>
        <v>1</v>
      </c>
      <c r="X32">
        <f t="shared" si="13"/>
        <v>1</v>
      </c>
      <c r="Y32">
        <f t="shared" si="14"/>
        <v>21.724</v>
      </c>
      <c r="Z32" s="4">
        <v>23380.29</v>
      </c>
      <c r="AA32" s="4">
        <v>23707.95</v>
      </c>
      <c r="AB32" s="4">
        <v>23371.48</v>
      </c>
      <c r="AC32" s="4">
        <v>23684.13</v>
      </c>
      <c r="AD32" s="5">
        <v>-36.68</v>
      </c>
      <c r="AE32" s="5">
        <v>-0.15</v>
      </c>
      <c r="AF32" s="4">
        <v>9296.65</v>
      </c>
      <c r="AG32" s="5">
        <v>64.62</v>
      </c>
      <c r="AH32" s="5">
        <v>0</v>
      </c>
      <c r="AI32" s="4">
        <v>9000379.5899999999</v>
      </c>
      <c r="AJ32">
        <f>V32+AE32</f>
        <v>24.35</v>
      </c>
      <c r="AK32">
        <f t="shared" si="11"/>
        <v>1</v>
      </c>
      <c r="AL32">
        <f t="shared" si="1"/>
        <v>1</v>
      </c>
      <c r="AM32">
        <f t="shared" si="2"/>
        <v>0</v>
      </c>
    </row>
    <row r="33" spans="1:39" ht="16" thickBot="1" x14ac:dyDescent="0.25">
      <c r="A33" s="15">
        <v>201106</v>
      </c>
      <c r="B33">
        <v>11.74</v>
      </c>
      <c r="C33">
        <f t="shared" si="3"/>
        <v>-0.42999999999999972</v>
      </c>
      <c r="D33">
        <f t="shared" si="4"/>
        <v>-3.53</v>
      </c>
      <c r="E33">
        <v>2.65</v>
      </c>
      <c r="F33">
        <v>23.61</v>
      </c>
      <c r="G33">
        <v>1</v>
      </c>
      <c r="H33">
        <f t="shared" si="5"/>
        <v>3.09</v>
      </c>
      <c r="I33">
        <v>1448</v>
      </c>
      <c r="J33" s="3">
        <v>1284</v>
      </c>
      <c r="K33">
        <v>164</v>
      </c>
      <c r="L33" s="2">
        <v>21103882</v>
      </c>
      <c r="M33" s="2">
        <f t="shared" si="6"/>
        <v>-3.82</v>
      </c>
      <c r="N33" s="2">
        <v>20992346</v>
      </c>
      <c r="O33" s="2">
        <v>111536</v>
      </c>
      <c r="Q33" s="2">
        <v>1210119.8799999999</v>
      </c>
      <c r="R33">
        <v>5.44</v>
      </c>
      <c r="S33" s="2">
        <v>13267525.439999999</v>
      </c>
      <c r="T33">
        <v>12.61</v>
      </c>
      <c r="U33">
        <f t="shared" si="10"/>
        <v>1.9900000000000002</v>
      </c>
      <c r="V33">
        <f t="shared" si="12"/>
        <v>18.740000000000002</v>
      </c>
      <c r="W33">
        <f t="shared" si="9"/>
        <v>1</v>
      </c>
      <c r="X33">
        <f t="shared" si="13"/>
        <v>1</v>
      </c>
      <c r="Y33">
        <f t="shared" si="14"/>
        <v>17.514000000000003</v>
      </c>
      <c r="Z33" s="6">
        <v>22233.7</v>
      </c>
      <c r="AA33" s="6">
        <v>22464.05</v>
      </c>
      <c r="AB33" s="6">
        <v>22174.61</v>
      </c>
      <c r="AC33" s="6">
        <v>22398.1</v>
      </c>
      <c r="AD33" s="6">
        <v>-1286.03</v>
      </c>
      <c r="AE33" s="7">
        <v>-5.43</v>
      </c>
      <c r="AF33" s="6">
        <v>8010.62</v>
      </c>
      <c r="AG33" s="7">
        <v>55.68</v>
      </c>
      <c r="AH33" s="7">
        <v>0</v>
      </c>
      <c r="AI33" s="6">
        <v>7398124.2699999996</v>
      </c>
      <c r="AJ33">
        <f>V33+AE33</f>
        <v>13.310000000000002</v>
      </c>
      <c r="AK33">
        <f t="shared" si="11"/>
        <v>1</v>
      </c>
      <c r="AL33">
        <f t="shared" si="1"/>
        <v>1</v>
      </c>
      <c r="AM33">
        <f t="shared" si="2"/>
        <v>3.09</v>
      </c>
    </row>
    <row r="34" spans="1:39" ht="16" thickBot="1" x14ac:dyDescent="0.25">
      <c r="A34" s="15">
        <v>201107</v>
      </c>
      <c r="B34">
        <v>12.01</v>
      </c>
      <c r="C34">
        <f t="shared" si="3"/>
        <v>0.26999999999999957</v>
      </c>
      <c r="D34">
        <f t="shared" si="4"/>
        <v>2.2999999999999998</v>
      </c>
      <c r="E34">
        <v>2.64</v>
      </c>
      <c r="F34">
        <v>22.6</v>
      </c>
      <c r="G34">
        <v>1.06</v>
      </c>
      <c r="H34">
        <f t="shared" si="5"/>
        <v>6</v>
      </c>
      <c r="I34">
        <v>1463</v>
      </c>
      <c r="J34" s="3">
        <v>1296</v>
      </c>
      <c r="K34">
        <v>167</v>
      </c>
      <c r="L34" s="2">
        <v>21293349</v>
      </c>
      <c r="M34" s="2">
        <f t="shared" si="6"/>
        <v>0.89</v>
      </c>
      <c r="N34" s="2">
        <v>21187933</v>
      </c>
      <c r="O34" s="2">
        <v>105416</v>
      </c>
      <c r="Q34" s="2">
        <v>953557.4</v>
      </c>
      <c r="R34">
        <v>4.91</v>
      </c>
      <c r="S34" s="2">
        <v>9687506.1300000008</v>
      </c>
      <c r="T34">
        <v>10.08</v>
      </c>
      <c r="U34">
        <f t="shared" si="10"/>
        <v>-2.5299999999999994</v>
      </c>
      <c r="V34">
        <f t="shared" si="12"/>
        <v>-20.059999999999999</v>
      </c>
      <c r="W34">
        <f t="shared" si="9"/>
        <v>-1</v>
      </c>
      <c r="X34">
        <f t="shared" si="13"/>
        <v>1</v>
      </c>
      <c r="Y34">
        <f t="shared" si="14"/>
        <v>-14.031999999999998</v>
      </c>
      <c r="Z34" s="4">
        <v>22544.51</v>
      </c>
      <c r="AA34" s="4">
        <v>22623.01</v>
      </c>
      <c r="AB34" s="4">
        <v>22323.16</v>
      </c>
      <c r="AC34" s="4">
        <v>22440.25</v>
      </c>
      <c r="AD34" s="5">
        <v>42.15</v>
      </c>
      <c r="AE34" s="5">
        <v>0.19</v>
      </c>
      <c r="AF34" s="4">
        <v>8052.77</v>
      </c>
      <c r="AG34" s="5">
        <v>55.97</v>
      </c>
      <c r="AH34" s="5">
        <v>0</v>
      </c>
      <c r="AI34" s="4">
        <v>6667507.9199999999</v>
      </c>
      <c r="AJ34">
        <f>V34+AE34</f>
        <v>-19.869999999999997</v>
      </c>
      <c r="AK34">
        <f t="shared" si="11"/>
        <v>0</v>
      </c>
      <c r="AL34">
        <f t="shared" si="1"/>
        <v>0</v>
      </c>
      <c r="AM34">
        <f t="shared" si="2"/>
        <v>6</v>
      </c>
    </row>
    <row r="35" spans="1:39" ht="16" thickBot="1" x14ac:dyDescent="0.25">
      <c r="A35" s="15">
        <v>201108</v>
      </c>
      <c r="B35">
        <v>10.94</v>
      </c>
      <c r="C35">
        <f t="shared" si="3"/>
        <v>-1.0700000000000003</v>
      </c>
      <c r="D35">
        <f t="shared" si="4"/>
        <v>-8.91</v>
      </c>
      <c r="E35">
        <v>2.94</v>
      </c>
      <c r="F35">
        <v>18.899999999999999</v>
      </c>
      <c r="G35">
        <v>0.54</v>
      </c>
      <c r="H35">
        <f t="shared" si="5"/>
        <v>-49.059999999999995</v>
      </c>
      <c r="I35">
        <v>1463</v>
      </c>
      <c r="J35" s="3">
        <v>1297</v>
      </c>
      <c r="K35">
        <v>166</v>
      </c>
      <c r="L35" s="2">
        <v>19431796</v>
      </c>
      <c r="M35" s="2">
        <f t="shared" si="6"/>
        <v>-9.58</v>
      </c>
      <c r="N35" s="2">
        <v>19344044</v>
      </c>
      <c r="O35" s="2">
        <v>87752</v>
      </c>
      <c r="Q35" s="2">
        <v>1509222.07</v>
      </c>
      <c r="R35">
        <v>6.15</v>
      </c>
      <c r="S35" s="2">
        <v>16734030.9</v>
      </c>
      <c r="T35">
        <v>12.79</v>
      </c>
      <c r="U35">
        <f t="shared" si="10"/>
        <v>2.7099999999999991</v>
      </c>
      <c r="V35">
        <f t="shared" si="12"/>
        <v>26.88</v>
      </c>
      <c r="W35">
        <f t="shared" si="9"/>
        <v>1</v>
      </c>
      <c r="X35">
        <f t="shared" si="13"/>
        <v>1</v>
      </c>
      <c r="Y35">
        <f t="shared" si="14"/>
        <v>24.062000000000001</v>
      </c>
      <c r="Z35" s="6">
        <v>20256.34</v>
      </c>
      <c r="AA35" s="6">
        <v>20556.93</v>
      </c>
      <c r="AB35" s="6">
        <v>20168.93</v>
      </c>
      <c r="AC35" s="6">
        <v>20534.849999999999</v>
      </c>
      <c r="AD35" s="6">
        <v>-1905.4</v>
      </c>
      <c r="AE35" s="7">
        <v>-8.49</v>
      </c>
      <c r="AF35" s="6">
        <v>6147.37</v>
      </c>
      <c r="AG35" s="7">
        <v>42.73</v>
      </c>
      <c r="AH35" s="7">
        <v>0</v>
      </c>
      <c r="AI35" s="6">
        <v>7525680.79</v>
      </c>
      <c r="AJ35">
        <f>V35+AE35</f>
        <v>18.39</v>
      </c>
      <c r="AK35">
        <f t="shared" si="11"/>
        <v>1</v>
      </c>
      <c r="AL35">
        <f t="shared" si="1"/>
        <v>1</v>
      </c>
      <c r="AM35">
        <f t="shared" si="2"/>
        <v>-49.059999999999995</v>
      </c>
    </row>
    <row r="36" spans="1:39" ht="16" thickBot="1" x14ac:dyDescent="0.25">
      <c r="A36" s="15">
        <v>201109</v>
      </c>
      <c r="B36">
        <v>9.02</v>
      </c>
      <c r="C36">
        <f t="shared" si="3"/>
        <v>-1.92</v>
      </c>
      <c r="D36">
        <f t="shared" si="4"/>
        <v>-17.549999999999997</v>
      </c>
      <c r="E36">
        <v>3.53</v>
      </c>
      <c r="F36">
        <v>20.23</v>
      </c>
      <c r="G36">
        <v>0.65</v>
      </c>
      <c r="H36">
        <f t="shared" si="5"/>
        <v>20.369999999999997</v>
      </c>
      <c r="I36">
        <v>1467</v>
      </c>
      <c r="J36" s="3">
        <v>1301</v>
      </c>
      <c r="K36">
        <v>166</v>
      </c>
      <c r="L36" s="2">
        <v>16225040</v>
      </c>
      <c r="M36" s="2">
        <f t="shared" si="6"/>
        <v>-19.759999999999998</v>
      </c>
      <c r="N36" s="2">
        <v>16147694</v>
      </c>
      <c r="O36" s="2">
        <v>77346</v>
      </c>
      <c r="Q36" s="2">
        <v>1466088.4</v>
      </c>
      <c r="R36">
        <v>7.6</v>
      </c>
      <c r="S36" s="2">
        <v>14548527.98</v>
      </c>
      <c r="T36">
        <v>15.11</v>
      </c>
      <c r="U36">
        <f t="shared" si="10"/>
        <v>2.3200000000000003</v>
      </c>
      <c r="V36">
        <f t="shared" si="12"/>
        <v>18.14</v>
      </c>
      <c r="W36">
        <f t="shared" si="9"/>
        <v>1</v>
      </c>
      <c r="X36">
        <f t="shared" si="13"/>
        <v>1</v>
      </c>
      <c r="Y36">
        <f t="shared" si="14"/>
        <v>17.533999999999999</v>
      </c>
      <c r="Z36" s="4">
        <v>17946.240000000002</v>
      </c>
      <c r="AA36" s="4">
        <v>17946.240000000002</v>
      </c>
      <c r="AB36" s="4">
        <v>17502.080000000002</v>
      </c>
      <c r="AC36" s="4">
        <v>17592.41</v>
      </c>
      <c r="AD36" s="4">
        <v>-2942.44</v>
      </c>
      <c r="AE36" s="5">
        <v>-14.33</v>
      </c>
      <c r="AF36" s="4">
        <v>3204.93</v>
      </c>
      <c r="AG36" s="5">
        <v>22.28</v>
      </c>
      <c r="AH36" s="5">
        <v>0</v>
      </c>
      <c r="AI36" s="4">
        <v>9044422.6799999997</v>
      </c>
      <c r="AJ36">
        <f>V36+AE36</f>
        <v>3.8100000000000005</v>
      </c>
      <c r="AK36">
        <f t="shared" si="11"/>
        <v>1</v>
      </c>
      <c r="AL36">
        <f t="shared" si="1"/>
        <v>1</v>
      </c>
      <c r="AM36">
        <f t="shared" si="2"/>
        <v>20.369999999999997</v>
      </c>
    </row>
    <row r="37" spans="1:39" ht="16" thickBot="1" x14ac:dyDescent="0.25">
      <c r="A37" s="15">
        <v>201110</v>
      </c>
      <c r="B37">
        <v>10.210000000000001</v>
      </c>
      <c r="C37">
        <f t="shared" si="3"/>
        <v>1.1900000000000013</v>
      </c>
      <c r="D37">
        <f t="shared" si="4"/>
        <v>13.19</v>
      </c>
      <c r="E37">
        <v>3.11</v>
      </c>
      <c r="F37">
        <v>22.07</v>
      </c>
      <c r="G37">
        <v>0.6</v>
      </c>
      <c r="H37">
        <f t="shared" si="5"/>
        <v>-7.6899999999999995</v>
      </c>
      <c r="I37">
        <v>1472</v>
      </c>
      <c r="J37" s="3">
        <v>1306</v>
      </c>
      <c r="K37">
        <v>166</v>
      </c>
      <c r="L37" s="2">
        <v>18443346</v>
      </c>
      <c r="M37" s="2">
        <f t="shared" si="6"/>
        <v>12.030000000000001</v>
      </c>
      <c r="N37" s="2">
        <v>18359562</v>
      </c>
      <c r="O37" s="2">
        <v>83784</v>
      </c>
      <c r="Q37" s="2">
        <v>1329029.2</v>
      </c>
      <c r="R37">
        <v>5.79</v>
      </c>
      <c r="S37" s="2">
        <v>13218251.189999999</v>
      </c>
      <c r="T37">
        <v>13.73</v>
      </c>
      <c r="U37">
        <f t="shared" si="10"/>
        <v>-1.379999999999999</v>
      </c>
      <c r="V37">
        <f t="shared" si="12"/>
        <v>-9.1300000000000008</v>
      </c>
      <c r="W37">
        <f t="shared" si="9"/>
        <v>-1</v>
      </c>
      <c r="X37">
        <f t="shared" si="13"/>
        <v>-1</v>
      </c>
      <c r="Y37">
        <f t="shared" si="14"/>
        <v>9.1580000000000013</v>
      </c>
      <c r="Z37" s="6">
        <v>20027.72</v>
      </c>
      <c r="AA37" s="6">
        <v>20155.62</v>
      </c>
      <c r="AB37" s="6">
        <v>19699.330000000002</v>
      </c>
      <c r="AC37" s="6">
        <v>19864.87</v>
      </c>
      <c r="AD37" s="6">
        <v>2272.46</v>
      </c>
      <c r="AE37" s="7">
        <v>12.92</v>
      </c>
      <c r="AF37" s="6">
        <v>5477.39</v>
      </c>
      <c r="AG37" s="7">
        <v>38.07</v>
      </c>
      <c r="AH37" s="7">
        <v>0</v>
      </c>
      <c r="AI37" s="6">
        <v>6816672.8700000001</v>
      </c>
      <c r="AJ37">
        <f>V37+AE37</f>
        <v>3.7899999999999991</v>
      </c>
      <c r="AK37">
        <f t="shared" si="11"/>
        <v>-1</v>
      </c>
      <c r="AL37">
        <f t="shared" si="1"/>
        <v>-1</v>
      </c>
      <c r="AM37">
        <f t="shared" si="2"/>
        <v>-7.6899999999999995</v>
      </c>
    </row>
    <row r="38" spans="1:39" ht="16" thickBot="1" x14ac:dyDescent="0.25">
      <c r="A38" s="15">
        <v>201111</v>
      </c>
      <c r="B38">
        <v>9.39</v>
      </c>
      <c r="C38">
        <f t="shared" si="3"/>
        <v>-0.82000000000000028</v>
      </c>
      <c r="D38">
        <f t="shared" si="4"/>
        <v>-8.0299999999999994</v>
      </c>
      <c r="E38">
        <v>3.42</v>
      </c>
      <c r="F38">
        <v>21.53</v>
      </c>
      <c r="G38">
        <v>0.53</v>
      </c>
      <c r="H38">
        <f t="shared" si="5"/>
        <v>-11.67</v>
      </c>
      <c r="I38">
        <v>1477</v>
      </c>
      <c r="J38" s="3">
        <v>1309</v>
      </c>
      <c r="K38">
        <v>168</v>
      </c>
      <c r="L38" s="2">
        <v>16985291</v>
      </c>
      <c r="M38" s="2">
        <f t="shared" si="6"/>
        <v>-8.58</v>
      </c>
      <c r="N38" s="2">
        <v>16903324</v>
      </c>
      <c r="O38" s="2">
        <v>81967</v>
      </c>
      <c r="Q38" s="2">
        <v>1234566.1599999999</v>
      </c>
      <c r="R38">
        <v>5.58</v>
      </c>
      <c r="S38" s="2">
        <v>11539975.199999999</v>
      </c>
      <c r="T38">
        <v>13.71</v>
      </c>
      <c r="U38">
        <f t="shared" si="10"/>
        <v>-1.9999999999999574E-2</v>
      </c>
      <c r="V38">
        <f t="shared" si="12"/>
        <v>-0.15</v>
      </c>
      <c r="W38">
        <f t="shared" si="9"/>
        <v>-1</v>
      </c>
      <c r="X38">
        <f t="shared" si="13"/>
        <v>-1</v>
      </c>
      <c r="Y38">
        <f t="shared" si="14"/>
        <v>10.938000000000002</v>
      </c>
      <c r="Z38" s="4">
        <v>18192.29</v>
      </c>
      <c r="AA38" s="4">
        <v>18192.29</v>
      </c>
      <c r="AB38" s="4">
        <v>17860.8</v>
      </c>
      <c r="AC38" s="4">
        <v>17989.349999999999</v>
      </c>
      <c r="AD38" s="4">
        <v>-1875.52</v>
      </c>
      <c r="AE38" s="5">
        <v>-9.44</v>
      </c>
      <c r="AF38" s="4">
        <v>3601.87</v>
      </c>
      <c r="AG38" s="5">
        <v>25.03</v>
      </c>
      <c r="AH38" s="5">
        <v>0</v>
      </c>
      <c r="AI38" s="4">
        <v>7792953.7699999996</v>
      </c>
      <c r="AJ38">
        <f>V38+AE38</f>
        <v>-9.59</v>
      </c>
      <c r="AK38">
        <f t="shared" si="11"/>
        <v>1</v>
      </c>
      <c r="AL38">
        <f t="shared" si="1"/>
        <v>1</v>
      </c>
      <c r="AM38">
        <f t="shared" si="2"/>
        <v>-11.67</v>
      </c>
    </row>
    <row r="39" spans="1:39" ht="16" thickBot="1" x14ac:dyDescent="0.25">
      <c r="A39" s="15">
        <v>201112</v>
      </c>
      <c r="B39">
        <v>9.68</v>
      </c>
      <c r="C39">
        <f t="shared" si="3"/>
        <v>0.28999999999999915</v>
      </c>
      <c r="D39">
        <f t="shared" si="4"/>
        <v>3.09</v>
      </c>
      <c r="E39">
        <v>3.31</v>
      </c>
      <c r="F39">
        <v>22.16</v>
      </c>
      <c r="G39">
        <v>0.52</v>
      </c>
      <c r="H39">
        <f t="shared" si="5"/>
        <v>-1.8900000000000001</v>
      </c>
      <c r="I39">
        <v>1496</v>
      </c>
      <c r="J39" s="3">
        <v>1326</v>
      </c>
      <c r="K39">
        <v>170</v>
      </c>
      <c r="L39" s="2">
        <v>17537256</v>
      </c>
      <c r="M39" s="2">
        <f t="shared" si="6"/>
        <v>3.15</v>
      </c>
      <c r="N39" s="2">
        <v>17452667</v>
      </c>
      <c r="O39" s="2">
        <v>84589</v>
      </c>
      <c r="Q39" s="2">
        <v>759251.67</v>
      </c>
      <c r="R39">
        <v>4.93</v>
      </c>
      <c r="S39" s="2">
        <v>7663803.3099999996</v>
      </c>
      <c r="T39">
        <v>12.7</v>
      </c>
      <c r="U39">
        <f t="shared" si="10"/>
        <v>-1.0100000000000016</v>
      </c>
      <c r="V39">
        <f t="shared" si="12"/>
        <v>-7.37</v>
      </c>
      <c r="W39">
        <f t="shared" si="9"/>
        <v>-1</v>
      </c>
      <c r="X39">
        <f t="shared" si="13"/>
        <v>-1</v>
      </c>
      <c r="Y39">
        <f t="shared" si="14"/>
        <v>8.6859999999999999</v>
      </c>
      <c r="Z39" s="6">
        <v>18489.04</v>
      </c>
      <c r="AA39" s="6">
        <v>18506.27</v>
      </c>
      <c r="AB39" s="6">
        <v>18415.849999999999</v>
      </c>
      <c r="AC39" s="6">
        <v>18434.39</v>
      </c>
      <c r="AD39" s="7">
        <v>445.04</v>
      </c>
      <c r="AE39" s="7">
        <v>2.4700000000000002</v>
      </c>
      <c r="AF39" s="6">
        <v>4046.91</v>
      </c>
      <c r="AG39" s="7">
        <v>28.13</v>
      </c>
      <c r="AH39" s="7">
        <v>0</v>
      </c>
      <c r="AI39" s="6">
        <v>2446629.63</v>
      </c>
      <c r="AJ39">
        <f>V39+AE39</f>
        <v>-4.9000000000000004</v>
      </c>
      <c r="AK39">
        <f t="shared" si="11"/>
        <v>1</v>
      </c>
      <c r="AL39">
        <f t="shared" si="1"/>
        <v>1</v>
      </c>
      <c r="AM39">
        <f t="shared" si="2"/>
        <v>-1.8900000000000001</v>
      </c>
    </row>
    <row r="40" spans="1:39" ht="16" thickBot="1" x14ac:dyDescent="0.25">
      <c r="A40" s="15">
        <v>201201</v>
      </c>
      <c r="B40">
        <v>10.62</v>
      </c>
      <c r="C40">
        <f t="shared" si="3"/>
        <v>0.9399999999999995</v>
      </c>
      <c r="D40">
        <f t="shared" si="4"/>
        <v>9.7100000000000009</v>
      </c>
      <c r="E40">
        <v>3.02</v>
      </c>
      <c r="F40">
        <v>22.27</v>
      </c>
      <c r="G40">
        <v>0.52</v>
      </c>
      <c r="H40">
        <f t="shared" si="5"/>
        <v>0</v>
      </c>
      <c r="I40">
        <v>1506</v>
      </c>
      <c r="J40" s="3">
        <v>1333</v>
      </c>
      <c r="K40">
        <v>173</v>
      </c>
      <c r="L40" s="2">
        <v>19232541</v>
      </c>
      <c r="M40" s="2">
        <f t="shared" si="6"/>
        <v>8.81</v>
      </c>
      <c r="N40" s="2">
        <v>19147636</v>
      </c>
      <c r="O40" s="2">
        <v>84905</v>
      </c>
      <c r="Q40" s="2">
        <v>929123.62</v>
      </c>
      <c r="R40">
        <v>5.85</v>
      </c>
      <c r="S40" s="2">
        <v>8741414.8699999992</v>
      </c>
      <c r="T40">
        <v>12.31</v>
      </c>
      <c r="U40">
        <f t="shared" si="10"/>
        <v>-0.38999999999999879</v>
      </c>
      <c r="V40">
        <f t="shared" si="12"/>
        <v>-3.0700000000000003</v>
      </c>
      <c r="W40">
        <f t="shared" si="9"/>
        <v>-1</v>
      </c>
      <c r="X40">
        <f t="shared" si="13"/>
        <v>-1</v>
      </c>
      <c r="Y40">
        <f t="shared" si="14"/>
        <v>9.234</v>
      </c>
      <c r="Z40" s="4">
        <v>20326.490000000002</v>
      </c>
      <c r="AA40" s="4">
        <v>20465.89</v>
      </c>
      <c r="AB40" s="4">
        <v>20219.27</v>
      </c>
      <c r="AC40" s="4">
        <v>20390.490000000002</v>
      </c>
      <c r="AD40" s="4">
        <v>1956.1</v>
      </c>
      <c r="AE40" s="5">
        <v>10.61</v>
      </c>
      <c r="AF40" s="4">
        <v>6003.01</v>
      </c>
      <c r="AG40" s="5">
        <v>41.72</v>
      </c>
      <c r="AH40" s="5">
        <v>0</v>
      </c>
      <c r="AI40" s="4">
        <v>7312113.4500000002</v>
      </c>
      <c r="AJ40">
        <f>V40+AE40</f>
        <v>7.5399999999999991</v>
      </c>
      <c r="AK40">
        <f t="shared" si="11"/>
        <v>-1</v>
      </c>
      <c r="AL40">
        <f t="shared" si="1"/>
        <v>-1</v>
      </c>
      <c r="AM40">
        <f t="shared" si="2"/>
        <v>0</v>
      </c>
    </row>
    <row r="41" spans="1:39" ht="16" thickBot="1" x14ac:dyDescent="0.25">
      <c r="A41" s="15">
        <v>201202</v>
      </c>
      <c r="B41">
        <v>11.27</v>
      </c>
      <c r="C41">
        <f t="shared" si="3"/>
        <v>0.65000000000000036</v>
      </c>
      <c r="D41">
        <f t="shared" si="4"/>
        <v>6.12</v>
      </c>
      <c r="E41">
        <v>2.9</v>
      </c>
      <c r="F41">
        <v>24.01</v>
      </c>
      <c r="G41">
        <v>0.43</v>
      </c>
      <c r="H41">
        <f t="shared" si="5"/>
        <v>-17.309999999999999</v>
      </c>
      <c r="I41">
        <v>1507</v>
      </c>
      <c r="J41" s="3">
        <v>1334</v>
      </c>
      <c r="K41">
        <v>173</v>
      </c>
      <c r="L41" s="2">
        <v>20748187</v>
      </c>
      <c r="M41" s="2">
        <f t="shared" si="6"/>
        <v>7.3</v>
      </c>
      <c r="N41" s="2">
        <v>20656670</v>
      </c>
      <c r="O41" s="2">
        <v>91517</v>
      </c>
      <c r="Q41" s="2">
        <v>1171980.6499999999</v>
      </c>
      <c r="R41">
        <v>4.46</v>
      </c>
      <c r="S41" s="2">
        <v>11283573.82</v>
      </c>
      <c r="T41">
        <v>11.26</v>
      </c>
      <c r="U41">
        <f t="shared" si="10"/>
        <v>-1.0500000000000007</v>
      </c>
      <c r="V41">
        <f t="shared" si="12"/>
        <v>-8.5299999999999994</v>
      </c>
      <c r="W41">
        <f t="shared" si="9"/>
        <v>-1</v>
      </c>
      <c r="X41">
        <f t="shared" si="13"/>
        <v>-1</v>
      </c>
      <c r="Y41">
        <f t="shared" si="14"/>
        <v>7.3020000000000014</v>
      </c>
      <c r="Z41" s="6">
        <v>21643.85</v>
      </c>
      <c r="AA41" s="6">
        <v>21716.76</v>
      </c>
      <c r="AB41" s="6">
        <v>21525.91</v>
      </c>
      <c r="AC41" s="6">
        <v>21680.080000000002</v>
      </c>
      <c r="AD41" s="6">
        <v>1289.5899999999999</v>
      </c>
      <c r="AE41" s="7">
        <v>6.32</v>
      </c>
      <c r="AF41" s="6">
        <v>7292.6</v>
      </c>
      <c r="AG41" s="7">
        <v>50.69</v>
      </c>
      <c r="AH41" s="7">
        <v>0</v>
      </c>
      <c r="AI41" s="6">
        <v>7087811.2400000002</v>
      </c>
      <c r="AJ41">
        <f>V41+AE41</f>
        <v>-2.2099999999999991</v>
      </c>
      <c r="AK41">
        <f t="shared" si="11"/>
        <v>-1</v>
      </c>
      <c r="AL41">
        <f t="shared" si="1"/>
        <v>-1</v>
      </c>
      <c r="AM41">
        <f t="shared" si="2"/>
        <v>-17.309999999999999</v>
      </c>
    </row>
    <row r="42" spans="1:39" ht="16" thickBot="1" x14ac:dyDescent="0.25">
      <c r="A42" s="15">
        <v>201203</v>
      </c>
      <c r="B42">
        <v>9.58</v>
      </c>
      <c r="C42">
        <f t="shared" si="3"/>
        <v>-1.6899999999999995</v>
      </c>
      <c r="D42">
        <f t="shared" si="4"/>
        <v>-15</v>
      </c>
      <c r="E42">
        <v>3.17</v>
      </c>
      <c r="F42">
        <v>18.16</v>
      </c>
      <c r="G42">
        <v>0.51</v>
      </c>
      <c r="H42">
        <f t="shared" si="5"/>
        <v>18.600000000000001</v>
      </c>
      <c r="I42">
        <v>1510</v>
      </c>
      <c r="J42" s="3">
        <v>1337</v>
      </c>
      <c r="K42">
        <v>173</v>
      </c>
      <c r="L42" s="2">
        <v>19775327</v>
      </c>
      <c r="M42" s="2">
        <f t="shared" si="6"/>
        <v>-4.92</v>
      </c>
      <c r="N42" s="2">
        <v>19690709</v>
      </c>
      <c r="O42" s="2">
        <v>84618</v>
      </c>
      <c r="Q42" s="2">
        <v>1258619.31</v>
      </c>
      <c r="R42">
        <v>6.17</v>
      </c>
      <c r="S42" s="2">
        <v>12366807.880000001</v>
      </c>
      <c r="T42">
        <v>12.08</v>
      </c>
      <c r="U42">
        <f t="shared" si="10"/>
        <v>0.82000000000000028</v>
      </c>
      <c r="V42">
        <f t="shared" si="12"/>
        <v>7.28</v>
      </c>
      <c r="W42">
        <f t="shared" si="9"/>
        <v>1</v>
      </c>
      <c r="X42">
        <f t="shared" si="13"/>
        <v>-1</v>
      </c>
      <c r="Y42">
        <f t="shared" si="14"/>
        <v>11.120000000000001</v>
      </c>
      <c r="Z42" s="4">
        <v>20380.060000000001</v>
      </c>
      <c r="AA42" s="4">
        <v>20566.09</v>
      </c>
      <c r="AB42" s="4">
        <v>20374.03</v>
      </c>
      <c r="AC42" s="4">
        <v>20555.580000000002</v>
      </c>
      <c r="AD42" s="4">
        <v>-1124.5</v>
      </c>
      <c r="AE42" s="5">
        <v>-5.19</v>
      </c>
      <c r="AF42" s="4">
        <v>6168.1</v>
      </c>
      <c r="AG42" s="5">
        <v>42.87</v>
      </c>
      <c r="AH42" s="5">
        <v>0</v>
      </c>
      <c r="AI42" s="4">
        <v>7368312.6399999997</v>
      </c>
      <c r="AJ42">
        <f>V42+AE42</f>
        <v>2.09</v>
      </c>
      <c r="AK42">
        <f t="shared" si="11"/>
        <v>1</v>
      </c>
      <c r="AL42">
        <f t="shared" si="1"/>
        <v>1</v>
      </c>
      <c r="AM42">
        <f t="shared" si="2"/>
        <v>18.600000000000001</v>
      </c>
    </row>
    <row r="43" spans="1:39" ht="16" thickBot="1" x14ac:dyDescent="0.25">
      <c r="A43" s="15">
        <v>201204</v>
      </c>
      <c r="B43">
        <v>9.68</v>
      </c>
      <c r="C43">
        <f t="shared" si="3"/>
        <v>9.9999999999999645E-2</v>
      </c>
      <c r="D43">
        <f t="shared" si="4"/>
        <v>1.04</v>
      </c>
      <c r="E43">
        <v>3.15</v>
      </c>
      <c r="F43">
        <v>19.100000000000001</v>
      </c>
      <c r="G43">
        <v>0.52</v>
      </c>
      <c r="H43">
        <f t="shared" si="5"/>
        <v>1.96</v>
      </c>
      <c r="I43">
        <v>1516</v>
      </c>
      <c r="J43" s="3">
        <v>1342</v>
      </c>
      <c r="K43">
        <v>174</v>
      </c>
      <c r="L43" s="2">
        <v>20231342</v>
      </c>
      <c r="M43" s="2">
        <f t="shared" si="6"/>
        <v>2.25</v>
      </c>
      <c r="N43" s="2">
        <v>20148201</v>
      </c>
      <c r="O43" s="2">
        <v>83141</v>
      </c>
      <c r="Q43" s="2">
        <v>861809.53</v>
      </c>
      <c r="R43">
        <v>6.51</v>
      </c>
      <c r="S43" s="2">
        <v>7627437.8099999996</v>
      </c>
      <c r="T43">
        <v>11.63</v>
      </c>
      <c r="U43">
        <f t="shared" si="10"/>
        <v>-0.44999999999999929</v>
      </c>
      <c r="V43">
        <f t="shared" si="12"/>
        <v>-3.73</v>
      </c>
      <c r="W43">
        <f t="shared" si="9"/>
        <v>-1</v>
      </c>
      <c r="X43">
        <f t="shared" si="13"/>
        <v>-1</v>
      </c>
      <c r="Y43">
        <f t="shared" si="14"/>
        <v>8.5579999999999998</v>
      </c>
      <c r="Z43" s="6">
        <v>20889.77</v>
      </c>
      <c r="AA43" s="6">
        <v>21105.57</v>
      </c>
      <c r="AB43" s="6">
        <v>20889.77</v>
      </c>
      <c r="AC43" s="6">
        <v>21094.21</v>
      </c>
      <c r="AD43" s="7">
        <v>538.63</v>
      </c>
      <c r="AE43" s="7">
        <v>2.62</v>
      </c>
      <c r="AF43" s="6">
        <v>6706.73</v>
      </c>
      <c r="AG43" s="7">
        <v>46.62</v>
      </c>
      <c r="AH43" s="7">
        <v>0</v>
      </c>
      <c r="AI43" s="6">
        <v>4257987.82</v>
      </c>
      <c r="AJ43">
        <f>V43+AE43</f>
        <v>-1.1099999999999999</v>
      </c>
      <c r="AK43">
        <f t="shared" si="11"/>
        <v>1</v>
      </c>
      <c r="AL43">
        <f t="shared" si="1"/>
        <v>1</v>
      </c>
      <c r="AM43">
        <f t="shared" si="2"/>
        <v>1.96</v>
      </c>
    </row>
    <row r="44" spans="1:39" ht="16" thickBot="1" x14ac:dyDescent="0.25">
      <c r="A44" s="15">
        <v>201205</v>
      </c>
      <c r="B44">
        <v>8.6</v>
      </c>
      <c r="C44">
        <f t="shared" si="3"/>
        <v>-1.08</v>
      </c>
      <c r="D44">
        <f t="shared" si="4"/>
        <v>-11.16</v>
      </c>
      <c r="E44">
        <v>3.55</v>
      </c>
      <c r="F44">
        <v>17.96</v>
      </c>
      <c r="G44">
        <v>0.56000000000000005</v>
      </c>
      <c r="H44">
        <f t="shared" si="5"/>
        <v>7.6899999999999995</v>
      </c>
      <c r="I44">
        <v>1518</v>
      </c>
      <c r="J44" s="3">
        <v>1342</v>
      </c>
      <c r="K44">
        <v>176</v>
      </c>
      <c r="L44" s="2">
        <v>18007037</v>
      </c>
      <c r="M44" s="2">
        <f t="shared" si="6"/>
        <v>-12.35</v>
      </c>
      <c r="N44" s="2">
        <v>17928736</v>
      </c>
      <c r="O44" s="2">
        <v>78301</v>
      </c>
      <c r="Q44" s="2">
        <v>1217930.1299999999</v>
      </c>
      <c r="R44">
        <v>7.07</v>
      </c>
      <c r="S44" s="2">
        <v>12428295.199999999</v>
      </c>
      <c r="T44">
        <v>14.5</v>
      </c>
      <c r="U44">
        <f t="shared" si="10"/>
        <v>2.8699999999999992</v>
      </c>
      <c r="V44">
        <f t="shared" si="12"/>
        <v>24.68</v>
      </c>
      <c r="W44">
        <f t="shared" si="9"/>
        <v>1</v>
      </c>
      <c r="X44">
        <f t="shared" si="13"/>
        <v>1</v>
      </c>
      <c r="Y44">
        <f t="shared" si="14"/>
        <v>22.643999999999998</v>
      </c>
      <c r="Z44" s="4">
        <v>18470.77</v>
      </c>
      <c r="AA44" s="4">
        <v>18657.900000000001</v>
      </c>
      <c r="AB44" s="4">
        <v>18378.14</v>
      </c>
      <c r="AC44" s="4">
        <v>18629.52</v>
      </c>
      <c r="AD44" s="4">
        <v>-2464.69</v>
      </c>
      <c r="AE44" s="5">
        <v>-11.68</v>
      </c>
      <c r="AF44" s="4">
        <v>4242.04</v>
      </c>
      <c r="AG44" s="5">
        <v>29.48</v>
      </c>
      <c r="AH44" s="5">
        <v>0</v>
      </c>
      <c r="AI44" s="4">
        <v>7653440.6100000003</v>
      </c>
      <c r="AJ44">
        <f>V44+AE44</f>
        <v>13</v>
      </c>
      <c r="AK44">
        <f t="shared" si="11"/>
        <v>1</v>
      </c>
      <c r="AL44">
        <f t="shared" si="1"/>
        <v>1</v>
      </c>
      <c r="AM44">
        <f t="shared" si="2"/>
        <v>7.6899999999999995</v>
      </c>
    </row>
    <row r="45" spans="1:39" ht="16" thickBot="1" x14ac:dyDescent="0.25">
      <c r="A45" s="15">
        <v>201206</v>
      </c>
      <c r="B45">
        <v>8.7799999999999994</v>
      </c>
      <c r="C45">
        <f t="shared" si="3"/>
        <v>0.17999999999999972</v>
      </c>
      <c r="D45">
        <f t="shared" si="4"/>
        <v>2.09</v>
      </c>
      <c r="E45">
        <v>3.47</v>
      </c>
      <c r="F45">
        <v>17.36</v>
      </c>
      <c r="G45">
        <v>0.53</v>
      </c>
      <c r="H45">
        <f t="shared" si="5"/>
        <v>-5.36</v>
      </c>
      <c r="I45">
        <v>1519</v>
      </c>
      <c r="J45" s="3">
        <v>1342</v>
      </c>
      <c r="K45">
        <v>177</v>
      </c>
      <c r="L45" s="2">
        <v>18429231</v>
      </c>
      <c r="M45" s="2">
        <f t="shared" si="6"/>
        <v>2.29</v>
      </c>
      <c r="N45" s="2">
        <v>18351873</v>
      </c>
      <c r="O45" s="2">
        <v>77358</v>
      </c>
      <c r="Q45" s="2">
        <v>1009403.74</v>
      </c>
      <c r="R45">
        <v>7.35</v>
      </c>
      <c r="S45" s="2">
        <v>9673436.0600000005</v>
      </c>
      <c r="T45">
        <v>14.44</v>
      </c>
      <c r="U45">
        <f t="shared" si="10"/>
        <v>-6.0000000000000497E-2</v>
      </c>
      <c r="V45">
        <f t="shared" si="12"/>
        <v>-0.41000000000000003</v>
      </c>
      <c r="W45">
        <f t="shared" si="9"/>
        <v>-1</v>
      </c>
      <c r="X45">
        <f t="shared" si="13"/>
        <v>-1</v>
      </c>
      <c r="Y45">
        <f t="shared" si="14"/>
        <v>11.469999999999999</v>
      </c>
      <c r="Z45" s="6">
        <v>18996.57</v>
      </c>
      <c r="AA45" s="6">
        <v>19510.77</v>
      </c>
      <c r="AB45" s="6">
        <v>18991.099999999999</v>
      </c>
      <c r="AC45" s="6">
        <v>19441.46</v>
      </c>
      <c r="AD45" s="7">
        <v>811.94</v>
      </c>
      <c r="AE45" s="7">
        <v>4.3600000000000003</v>
      </c>
      <c r="AF45" s="6">
        <v>5053.9799999999996</v>
      </c>
      <c r="AG45" s="7">
        <v>35.130000000000003</v>
      </c>
      <c r="AH45" s="7">
        <v>0</v>
      </c>
      <c r="AI45" s="6">
        <v>5079259.6900000004</v>
      </c>
      <c r="AJ45">
        <f>V45+AE45</f>
        <v>3.95</v>
      </c>
      <c r="AK45">
        <f t="shared" si="11"/>
        <v>1</v>
      </c>
      <c r="AL45">
        <f t="shared" si="1"/>
        <v>-1</v>
      </c>
      <c r="AM45">
        <f t="shared" si="2"/>
        <v>-5.36</v>
      </c>
    </row>
    <row r="46" spans="1:39" ht="16" thickBot="1" x14ac:dyDescent="0.25">
      <c r="A46" s="15">
        <v>201207</v>
      </c>
      <c r="B46">
        <v>8.9</v>
      </c>
      <c r="C46">
        <f t="shared" si="3"/>
        <v>0.12000000000000099</v>
      </c>
      <c r="D46">
        <f t="shared" si="4"/>
        <v>1.37</v>
      </c>
      <c r="E46">
        <v>3.43</v>
      </c>
      <c r="F46">
        <v>16.89</v>
      </c>
      <c r="G46">
        <v>0.56000000000000005</v>
      </c>
      <c r="H46">
        <f t="shared" si="5"/>
        <v>5.66</v>
      </c>
      <c r="I46">
        <v>1531</v>
      </c>
      <c r="J46" s="3">
        <v>1354</v>
      </c>
      <c r="K46">
        <v>177</v>
      </c>
      <c r="L46" s="2">
        <v>18671614</v>
      </c>
      <c r="M46" s="2">
        <f t="shared" si="6"/>
        <v>1.3</v>
      </c>
      <c r="N46" s="2">
        <v>18598860</v>
      </c>
      <c r="O46" s="2">
        <v>72754</v>
      </c>
      <c r="Q46" s="2">
        <v>907218.12</v>
      </c>
      <c r="R46">
        <v>6.39</v>
      </c>
      <c r="S46" s="2">
        <v>9392659.3800000008</v>
      </c>
      <c r="T46">
        <v>14.69</v>
      </c>
      <c r="U46">
        <f t="shared" si="10"/>
        <v>0.25</v>
      </c>
      <c r="V46">
        <f t="shared" si="12"/>
        <v>1.73</v>
      </c>
      <c r="W46">
        <f t="shared" si="9"/>
        <v>1</v>
      </c>
      <c r="X46">
        <f t="shared" si="13"/>
        <v>-1</v>
      </c>
      <c r="Y46">
        <f t="shared" si="14"/>
        <v>12.098000000000001</v>
      </c>
      <c r="Z46" s="4">
        <v>19661.41</v>
      </c>
      <c r="AA46" s="4">
        <v>19840.16</v>
      </c>
      <c r="AB46" s="4">
        <v>19618.57</v>
      </c>
      <c r="AC46" s="4">
        <v>19796.810000000001</v>
      </c>
      <c r="AD46" s="5">
        <v>355.35</v>
      </c>
      <c r="AE46" s="5">
        <v>1.83</v>
      </c>
      <c r="AF46" s="4">
        <v>5409.33</v>
      </c>
      <c r="AG46" s="5">
        <v>37.6</v>
      </c>
      <c r="AH46" s="5">
        <v>0</v>
      </c>
      <c r="AI46" s="4">
        <v>5103050.16</v>
      </c>
      <c r="AJ46">
        <f>V46+AE46</f>
        <v>3.56</v>
      </c>
      <c r="AK46">
        <f t="shared" si="11"/>
        <v>1</v>
      </c>
      <c r="AL46">
        <f t="shared" si="1"/>
        <v>1</v>
      </c>
      <c r="AM46">
        <f t="shared" si="2"/>
        <v>5.66</v>
      </c>
    </row>
    <row r="47" spans="1:39" ht="16" thickBot="1" x14ac:dyDescent="0.25">
      <c r="A47" s="15">
        <v>201208</v>
      </c>
      <c r="B47">
        <v>8.83</v>
      </c>
      <c r="C47">
        <f t="shared" si="3"/>
        <v>-7.0000000000000284E-2</v>
      </c>
      <c r="D47">
        <f t="shared" si="4"/>
        <v>-0.79</v>
      </c>
      <c r="E47">
        <v>3.35</v>
      </c>
      <c r="F47">
        <v>16.36</v>
      </c>
      <c r="G47">
        <v>0.95</v>
      </c>
      <c r="H47">
        <f t="shared" si="5"/>
        <v>69.64</v>
      </c>
      <c r="I47">
        <v>1533</v>
      </c>
      <c r="J47" s="3">
        <v>1355</v>
      </c>
      <c r="K47">
        <v>178</v>
      </c>
      <c r="L47" s="2">
        <v>18511481</v>
      </c>
      <c r="M47" s="2">
        <f t="shared" si="6"/>
        <v>-0.86999999999999988</v>
      </c>
      <c r="N47" s="2">
        <v>18439598</v>
      </c>
      <c r="O47" s="2">
        <v>71883</v>
      </c>
      <c r="Q47" s="2">
        <v>1039911.67</v>
      </c>
      <c r="R47">
        <v>6.44</v>
      </c>
      <c r="S47" s="2">
        <v>10393091.98</v>
      </c>
      <c r="T47">
        <v>14.64</v>
      </c>
      <c r="U47">
        <f t="shared" si="10"/>
        <v>-4.9999999999998934E-2</v>
      </c>
      <c r="V47">
        <f t="shared" si="12"/>
        <v>-0.33999999999999997</v>
      </c>
      <c r="W47">
        <f t="shared" si="9"/>
        <v>-1</v>
      </c>
      <c r="X47">
        <f t="shared" si="13"/>
        <v>-1</v>
      </c>
      <c r="Y47">
        <f t="shared" si="14"/>
        <v>11.644000000000002</v>
      </c>
      <c r="Z47" s="6">
        <v>19516.95</v>
      </c>
      <c r="AA47" s="6">
        <v>19554.259999999998</v>
      </c>
      <c r="AB47" s="6">
        <v>19450.77</v>
      </c>
      <c r="AC47" s="6">
        <v>19482.57</v>
      </c>
      <c r="AD47" s="7">
        <v>-314.24</v>
      </c>
      <c r="AE47" s="7">
        <v>-1.59</v>
      </c>
      <c r="AF47" s="6">
        <v>5095.09</v>
      </c>
      <c r="AG47" s="7">
        <v>35.409999999999997</v>
      </c>
      <c r="AH47" s="7">
        <v>0</v>
      </c>
      <c r="AI47" s="6">
        <v>3942714.9</v>
      </c>
      <c r="AJ47">
        <f>V47+AE47</f>
        <v>-1.9300000000000002</v>
      </c>
      <c r="AK47">
        <f t="shared" si="11"/>
        <v>1</v>
      </c>
      <c r="AL47">
        <f t="shared" si="1"/>
        <v>1</v>
      </c>
      <c r="AM47">
        <f t="shared" si="2"/>
        <v>69.64</v>
      </c>
    </row>
    <row r="48" spans="1:39" ht="16" thickBot="1" x14ac:dyDescent="0.25">
      <c r="A48" s="15">
        <v>201209</v>
      </c>
      <c r="B48">
        <v>9.44</v>
      </c>
      <c r="C48">
        <f t="shared" si="3"/>
        <v>0.60999999999999943</v>
      </c>
      <c r="D48">
        <f t="shared" si="4"/>
        <v>6.9099999999999993</v>
      </c>
      <c r="E48">
        <v>3.12</v>
      </c>
      <c r="F48">
        <v>17.170000000000002</v>
      </c>
      <c r="G48">
        <v>0.92</v>
      </c>
      <c r="H48">
        <f t="shared" si="5"/>
        <v>-3.16</v>
      </c>
      <c r="I48">
        <v>1533</v>
      </c>
      <c r="J48" s="3">
        <v>1355</v>
      </c>
      <c r="K48">
        <v>178</v>
      </c>
      <c r="L48" s="2">
        <v>19648590</v>
      </c>
      <c r="M48" s="2">
        <f t="shared" si="6"/>
        <v>5.79</v>
      </c>
      <c r="N48" s="2">
        <v>19575154</v>
      </c>
      <c r="O48" s="2">
        <v>73436</v>
      </c>
      <c r="Q48" s="2">
        <v>1006774.17</v>
      </c>
      <c r="R48">
        <v>6.05</v>
      </c>
      <c r="S48" s="2">
        <v>9727214.6300000008</v>
      </c>
      <c r="T48">
        <v>12.49</v>
      </c>
      <c r="U48">
        <f t="shared" si="10"/>
        <v>-2.1500000000000004</v>
      </c>
      <c r="V48">
        <f t="shared" si="12"/>
        <v>-14.69</v>
      </c>
      <c r="W48">
        <f t="shared" si="9"/>
        <v>-1</v>
      </c>
      <c r="X48">
        <f t="shared" si="13"/>
        <v>1</v>
      </c>
      <c r="Y48">
        <f t="shared" si="14"/>
        <v>-9.2540000000000013</v>
      </c>
      <c r="Z48" s="4">
        <v>20757.97</v>
      </c>
      <c r="AA48" s="4">
        <v>20889.900000000001</v>
      </c>
      <c r="AB48" s="4">
        <v>20725.52</v>
      </c>
      <c r="AC48" s="4">
        <v>20840.38</v>
      </c>
      <c r="AD48" s="4">
        <v>1357.81</v>
      </c>
      <c r="AE48" s="5">
        <v>6.97</v>
      </c>
      <c r="AF48" s="4">
        <v>6452.9</v>
      </c>
      <c r="AG48" s="5">
        <v>44.85</v>
      </c>
      <c r="AH48" s="5">
        <v>0</v>
      </c>
      <c r="AI48" s="4">
        <v>5066618.83</v>
      </c>
      <c r="AJ48">
        <f>V48+AE48</f>
        <v>-7.72</v>
      </c>
      <c r="AK48">
        <f t="shared" si="11"/>
        <v>0</v>
      </c>
      <c r="AL48">
        <f t="shared" si="1"/>
        <v>0</v>
      </c>
      <c r="AM48">
        <f t="shared" si="2"/>
        <v>-3.16</v>
      </c>
    </row>
    <row r="49" spans="1:39" ht="16" thickBot="1" x14ac:dyDescent="0.25">
      <c r="A49" s="15">
        <v>201210</v>
      </c>
      <c r="B49">
        <v>9.81</v>
      </c>
      <c r="C49">
        <f t="shared" si="3"/>
        <v>0.37000000000000099</v>
      </c>
      <c r="D49">
        <f t="shared" si="4"/>
        <v>3.92</v>
      </c>
      <c r="E49">
        <v>3.01</v>
      </c>
      <c r="F49">
        <v>16.68</v>
      </c>
      <c r="G49">
        <v>0.97</v>
      </c>
      <c r="H49">
        <f t="shared" si="5"/>
        <v>5.43</v>
      </c>
      <c r="I49">
        <v>1536</v>
      </c>
      <c r="J49" s="3">
        <v>1358</v>
      </c>
      <c r="K49">
        <v>178</v>
      </c>
      <c r="L49" s="2">
        <v>20408170</v>
      </c>
      <c r="M49" s="2">
        <f t="shared" si="6"/>
        <v>3.7199999999999998</v>
      </c>
      <c r="N49" s="2">
        <v>20338180</v>
      </c>
      <c r="O49" s="2">
        <v>69990</v>
      </c>
      <c r="Q49" s="2">
        <v>977677.52</v>
      </c>
      <c r="R49">
        <v>5.52</v>
      </c>
      <c r="S49" s="2">
        <v>9306019.5600000005</v>
      </c>
      <c r="T49">
        <v>12.08</v>
      </c>
      <c r="U49">
        <f t="shared" si="10"/>
        <v>-0.41000000000000014</v>
      </c>
      <c r="V49">
        <f t="shared" si="12"/>
        <v>-3.2800000000000002</v>
      </c>
      <c r="W49">
        <f t="shared" si="9"/>
        <v>-1</v>
      </c>
      <c r="X49">
        <f t="shared" si="13"/>
        <v>-1</v>
      </c>
      <c r="Y49">
        <f t="shared" si="14"/>
        <v>9.0080000000000009</v>
      </c>
      <c r="Z49" s="6">
        <v>21539.49</v>
      </c>
      <c r="AA49" s="6">
        <v>21648.639999999999</v>
      </c>
      <c r="AB49" s="6">
        <v>21496.92</v>
      </c>
      <c r="AC49" s="6">
        <v>21641.82</v>
      </c>
      <c r="AD49" s="7">
        <v>801.44</v>
      </c>
      <c r="AE49" s="7">
        <v>3.85</v>
      </c>
      <c r="AF49" s="6">
        <v>7254.34</v>
      </c>
      <c r="AG49" s="7">
        <v>50.42</v>
      </c>
      <c r="AH49" s="7">
        <v>0</v>
      </c>
      <c r="AI49" s="6">
        <v>4794125.5</v>
      </c>
      <c r="AJ49">
        <f>V49+AE49</f>
        <v>0.56999999999999984</v>
      </c>
      <c r="AK49">
        <f t="shared" si="11"/>
        <v>1</v>
      </c>
      <c r="AL49">
        <f t="shared" si="1"/>
        <v>-1</v>
      </c>
      <c r="AM49">
        <f t="shared" si="2"/>
        <v>5.43</v>
      </c>
    </row>
    <row r="50" spans="1:39" ht="16" thickBot="1" x14ac:dyDescent="0.25">
      <c r="A50" s="15">
        <v>201211</v>
      </c>
      <c r="B50">
        <v>10.08</v>
      </c>
      <c r="C50">
        <f t="shared" si="3"/>
        <v>0.26999999999999957</v>
      </c>
      <c r="D50">
        <f t="shared" si="4"/>
        <v>2.75</v>
      </c>
      <c r="E50">
        <v>2.93</v>
      </c>
      <c r="F50">
        <v>16.95</v>
      </c>
      <c r="G50">
        <v>0.96</v>
      </c>
      <c r="H50">
        <f t="shared" si="5"/>
        <v>-1.03</v>
      </c>
      <c r="I50">
        <v>1540</v>
      </c>
      <c r="J50" s="3">
        <v>1362</v>
      </c>
      <c r="K50">
        <v>178</v>
      </c>
      <c r="L50" s="2">
        <v>21035334</v>
      </c>
      <c r="M50" s="2">
        <f t="shared" si="6"/>
        <v>2.98</v>
      </c>
      <c r="N50" s="2">
        <v>20963643</v>
      </c>
      <c r="O50" s="2">
        <v>71691</v>
      </c>
      <c r="Q50" s="2">
        <v>1015356.49</v>
      </c>
      <c r="R50">
        <v>5.07</v>
      </c>
      <c r="S50" s="2">
        <v>10696795.84</v>
      </c>
      <c r="T50">
        <v>12.65</v>
      </c>
      <c r="U50">
        <f t="shared" si="10"/>
        <v>0.57000000000000028</v>
      </c>
      <c r="V50">
        <f t="shared" si="12"/>
        <v>4.72</v>
      </c>
      <c r="W50">
        <f t="shared" si="9"/>
        <v>1</v>
      </c>
      <c r="X50">
        <f t="shared" si="13"/>
        <v>-1</v>
      </c>
      <c r="Y50">
        <f t="shared" si="14"/>
        <v>11.064</v>
      </c>
      <c r="Z50" s="4">
        <v>21949.4</v>
      </c>
      <c r="AA50" s="4">
        <v>22091.61</v>
      </c>
      <c r="AB50" s="4">
        <v>21918.55</v>
      </c>
      <c r="AC50" s="4">
        <v>22030.39</v>
      </c>
      <c r="AD50" s="5">
        <v>388.57</v>
      </c>
      <c r="AE50" s="5">
        <v>1.8</v>
      </c>
      <c r="AF50" s="4">
        <v>7642.91</v>
      </c>
      <c r="AG50" s="5">
        <v>53.12</v>
      </c>
      <c r="AH50" s="5">
        <v>0</v>
      </c>
      <c r="AI50" s="4">
        <v>8002803.4299999997</v>
      </c>
      <c r="AJ50">
        <f>V50+AE50</f>
        <v>6.52</v>
      </c>
      <c r="AK50">
        <f t="shared" si="11"/>
        <v>1</v>
      </c>
      <c r="AL50">
        <f t="shared" si="1"/>
        <v>1</v>
      </c>
      <c r="AM50">
        <f t="shared" si="2"/>
        <v>-1.03</v>
      </c>
    </row>
    <row r="51" spans="1:39" ht="16" thickBot="1" x14ac:dyDescent="0.25">
      <c r="A51" s="15">
        <v>201212</v>
      </c>
      <c r="B51">
        <v>10.5</v>
      </c>
      <c r="C51">
        <f t="shared" si="3"/>
        <v>0.41999999999999993</v>
      </c>
      <c r="D51">
        <f t="shared" si="4"/>
        <v>4.17</v>
      </c>
      <c r="E51">
        <v>2.81</v>
      </c>
      <c r="F51">
        <v>18.38</v>
      </c>
      <c r="G51">
        <v>0.88</v>
      </c>
      <c r="H51">
        <f t="shared" si="5"/>
        <v>-8.33</v>
      </c>
      <c r="I51">
        <v>1547</v>
      </c>
      <c r="J51" s="3">
        <v>1368</v>
      </c>
      <c r="K51">
        <v>179</v>
      </c>
      <c r="L51" s="2">
        <v>21950129</v>
      </c>
      <c r="M51" s="2">
        <f t="shared" si="6"/>
        <v>4.17</v>
      </c>
      <c r="N51" s="2">
        <v>21871730</v>
      </c>
      <c r="O51" s="2">
        <v>78399</v>
      </c>
      <c r="Q51" s="2">
        <v>810711.61</v>
      </c>
      <c r="R51">
        <v>4.2300000000000004</v>
      </c>
      <c r="S51" s="2">
        <v>8139535.5899999999</v>
      </c>
      <c r="T51">
        <v>9.41</v>
      </c>
      <c r="U51">
        <f t="shared" si="10"/>
        <v>-3.24</v>
      </c>
      <c r="V51">
        <f t="shared" si="12"/>
        <v>-25.61</v>
      </c>
      <c r="W51">
        <f t="shared" si="9"/>
        <v>-1</v>
      </c>
      <c r="X51">
        <f t="shared" si="13"/>
        <v>1</v>
      </c>
      <c r="Y51">
        <f t="shared" si="14"/>
        <v>-18.605999999999998</v>
      </c>
      <c r="Z51" s="6">
        <v>22584.44</v>
      </c>
      <c r="AA51" s="6">
        <v>22698.33</v>
      </c>
      <c r="AB51" s="6">
        <v>22566.89</v>
      </c>
      <c r="AC51" s="6">
        <v>22656.92</v>
      </c>
      <c r="AD51" s="7">
        <v>626.53</v>
      </c>
      <c r="AE51" s="7">
        <v>2.84</v>
      </c>
      <c r="AF51" s="6">
        <v>8269.44</v>
      </c>
      <c r="AG51" s="7">
        <v>57.48</v>
      </c>
      <c r="AH51" s="7">
        <v>0</v>
      </c>
      <c r="AI51" s="6">
        <v>2878816.11</v>
      </c>
      <c r="AJ51">
        <f>V51+AE51</f>
        <v>-22.77</v>
      </c>
      <c r="AK51">
        <f t="shared" si="11"/>
        <v>0</v>
      </c>
      <c r="AL51">
        <f t="shared" si="1"/>
        <v>0</v>
      </c>
      <c r="AM51">
        <f t="shared" si="2"/>
        <v>-8.33</v>
      </c>
    </row>
    <row r="52" spans="1:39" ht="16" thickBot="1" x14ac:dyDescent="0.25">
      <c r="A52" s="15">
        <v>201301</v>
      </c>
      <c r="B52">
        <v>11</v>
      </c>
      <c r="C52">
        <f t="shared" si="3"/>
        <v>0.5</v>
      </c>
      <c r="D52">
        <f t="shared" si="4"/>
        <v>4.7600000000000007</v>
      </c>
      <c r="E52">
        <v>2.71</v>
      </c>
      <c r="F52">
        <v>19.57</v>
      </c>
      <c r="G52">
        <v>0.82</v>
      </c>
      <c r="H52">
        <f t="shared" si="5"/>
        <v>-6.8199999999999994</v>
      </c>
      <c r="I52">
        <v>1551</v>
      </c>
      <c r="J52" s="3">
        <v>1372</v>
      </c>
      <c r="K52">
        <v>179</v>
      </c>
      <c r="L52" s="2">
        <v>23097373</v>
      </c>
      <c r="M52" s="2">
        <f t="shared" si="6"/>
        <v>4.97</v>
      </c>
      <c r="N52" s="2">
        <v>23013359</v>
      </c>
      <c r="O52" s="2">
        <v>84014</v>
      </c>
      <c r="Q52" s="2">
        <v>1387327.8</v>
      </c>
      <c r="R52">
        <v>4.13</v>
      </c>
      <c r="S52" s="2">
        <v>13761176.279999999</v>
      </c>
      <c r="T52">
        <v>11.1</v>
      </c>
      <c r="U52">
        <f t="shared" si="10"/>
        <v>1.6899999999999995</v>
      </c>
      <c r="V52">
        <f t="shared" si="12"/>
        <v>17.96</v>
      </c>
      <c r="W52">
        <f t="shared" si="9"/>
        <v>1</v>
      </c>
      <c r="X52">
        <f t="shared" si="13"/>
        <v>1</v>
      </c>
      <c r="Y52">
        <f t="shared" si="14"/>
        <v>16.588000000000001</v>
      </c>
      <c r="Z52" s="4">
        <v>23799.17</v>
      </c>
      <c r="AA52" s="4">
        <v>23799.17</v>
      </c>
      <c r="AB52" s="4">
        <v>23667.94</v>
      </c>
      <c r="AC52" s="4">
        <v>23729.53</v>
      </c>
      <c r="AD52" s="4">
        <v>1072.6099999999999</v>
      </c>
      <c r="AE52" s="5">
        <v>4.7300000000000004</v>
      </c>
      <c r="AF52" s="4">
        <v>9342.0499999999993</v>
      </c>
      <c r="AG52" s="5">
        <v>64.930000000000007</v>
      </c>
      <c r="AH52" s="5">
        <v>0</v>
      </c>
      <c r="AI52" s="4">
        <v>6989742.1299999999</v>
      </c>
      <c r="AJ52">
        <f>V52+AE52</f>
        <v>22.69</v>
      </c>
      <c r="AK52">
        <f t="shared" si="11"/>
        <v>1</v>
      </c>
      <c r="AL52">
        <f t="shared" si="1"/>
        <v>-1</v>
      </c>
      <c r="AM52">
        <f t="shared" si="2"/>
        <v>-6.8199999999999994</v>
      </c>
    </row>
    <row r="53" spans="1:39" ht="16" thickBot="1" x14ac:dyDescent="0.25">
      <c r="A53" s="15">
        <v>201302</v>
      </c>
      <c r="B53">
        <v>10.72</v>
      </c>
      <c r="C53">
        <f t="shared" si="3"/>
        <v>-0.27999999999999936</v>
      </c>
      <c r="D53">
        <f t="shared" si="4"/>
        <v>-2.5499999999999998</v>
      </c>
      <c r="E53">
        <v>2.79</v>
      </c>
      <c r="F53">
        <v>20.45</v>
      </c>
      <c r="G53">
        <v>0.78</v>
      </c>
      <c r="H53">
        <f t="shared" si="5"/>
        <v>-4.88</v>
      </c>
      <c r="I53">
        <v>1554</v>
      </c>
      <c r="J53" s="3">
        <v>1374</v>
      </c>
      <c r="K53">
        <v>180</v>
      </c>
      <c r="L53" s="2">
        <v>22660358</v>
      </c>
      <c r="M53" s="2">
        <f t="shared" si="6"/>
        <v>-1.9300000000000002</v>
      </c>
      <c r="N53" s="2">
        <v>22572357</v>
      </c>
      <c r="O53" s="2">
        <v>88001</v>
      </c>
      <c r="Q53" s="2">
        <v>1092963.6599999999</v>
      </c>
      <c r="R53">
        <v>6.06</v>
      </c>
      <c r="S53" s="2">
        <v>11991995.970000001</v>
      </c>
      <c r="T53">
        <v>14.05</v>
      </c>
      <c r="U53">
        <f t="shared" si="10"/>
        <v>2.9500000000000011</v>
      </c>
      <c r="V53">
        <f t="shared" si="12"/>
        <v>26.58</v>
      </c>
      <c r="W53">
        <f t="shared" si="9"/>
        <v>1</v>
      </c>
      <c r="X53">
        <f t="shared" si="13"/>
        <v>1</v>
      </c>
      <c r="Y53">
        <f t="shared" si="14"/>
        <v>24.073999999999998</v>
      </c>
      <c r="Z53" s="6">
        <v>22826.42</v>
      </c>
      <c r="AA53" s="6">
        <v>23031.69</v>
      </c>
      <c r="AB53" s="6">
        <v>22734.84</v>
      </c>
      <c r="AC53" s="6">
        <v>23020.27</v>
      </c>
      <c r="AD53" s="7">
        <v>-709.26</v>
      </c>
      <c r="AE53" s="7">
        <v>-2.99</v>
      </c>
      <c r="AF53" s="6">
        <v>8632.7900000000009</v>
      </c>
      <c r="AG53" s="7">
        <v>60</v>
      </c>
      <c r="AH53" s="7">
        <v>0</v>
      </c>
      <c r="AI53" s="6">
        <v>8686309.0199999996</v>
      </c>
      <c r="AJ53">
        <f>V53+AE53</f>
        <v>23.589999999999996</v>
      </c>
      <c r="AK53">
        <f t="shared" si="11"/>
        <v>1</v>
      </c>
      <c r="AL53">
        <f t="shared" si="1"/>
        <v>1</v>
      </c>
      <c r="AM53">
        <f t="shared" si="2"/>
        <v>-4.88</v>
      </c>
    </row>
    <row r="54" spans="1:39" ht="16" thickBot="1" x14ac:dyDescent="0.25">
      <c r="A54" s="15">
        <v>201303</v>
      </c>
      <c r="B54">
        <v>10.49</v>
      </c>
      <c r="C54">
        <f t="shared" si="3"/>
        <v>-0.23000000000000043</v>
      </c>
      <c r="D54">
        <f t="shared" si="4"/>
        <v>-2.15</v>
      </c>
      <c r="E54">
        <v>3.08</v>
      </c>
      <c r="F54">
        <v>27.43</v>
      </c>
      <c r="G54">
        <v>0.93</v>
      </c>
      <c r="H54">
        <f t="shared" si="5"/>
        <v>19.23</v>
      </c>
      <c r="I54">
        <v>1557</v>
      </c>
      <c r="J54" s="3">
        <v>1378</v>
      </c>
      <c r="K54">
        <v>179</v>
      </c>
      <c r="L54" s="2">
        <v>21953238</v>
      </c>
      <c r="M54" s="2">
        <f t="shared" si="6"/>
        <v>-3.2199999999999998</v>
      </c>
      <c r="N54" s="2">
        <v>21865920</v>
      </c>
      <c r="O54" s="2">
        <v>87318</v>
      </c>
      <c r="Q54" s="2">
        <v>1466978.94</v>
      </c>
      <c r="R54">
        <v>7.17</v>
      </c>
      <c r="S54" s="2">
        <v>14942748.9</v>
      </c>
      <c r="T54">
        <v>14.94</v>
      </c>
      <c r="U54">
        <f t="shared" si="10"/>
        <v>0.88999999999999879</v>
      </c>
      <c r="V54">
        <f t="shared" si="12"/>
        <v>6.3299999999999992</v>
      </c>
      <c r="W54">
        <f t="shared" si="9"/>
        <v>1</v>
      </c>
      <c r="X54">
        <f t="shared" si="13"/>
        <v>-1</v>
      </c>
      <c r="Y54">
        <f t="shared" si="14"/>
        <v>13.218</v>
      </c>
      <c r="Z54" s="4">
        <v>22390.35</v>
      </c>
      <c r="AA54" s="4">
        <v>22390.35</v>
      </c>
      <c r="AB54" s="4">
        <v>22132.33</v>
      </c>
      <c r="AC54" s="4">
        <v>22299.63</v>
      </c>
      <c r="AD54" s="5">
        <v>-720.64</v>
      </c>
      <c r="AE54" s="5">
        <v>-3.13</v>
      </c>
      <c r="AF54" s="4">
        <v>7912.15</v>
      </c>
      <c r="AG54" s="5">
        <v>54.99</v>
      </c>
      <c r="AH54" s="5">
        <v>0</v>
      </c>
      <c r="AI54" s="4">
        <v>7356605.2300000004</v>
      </c>
      <c r="AJ54">
        <f>V54+AE54</f>
        <v>3.1999999999999993</v>
      </c>
      <c r="AK54">
        <f t="shared" si="11"/>
        <v>1</v>
      </c>
      <c r="AL54">
        <f t="shared" si="1"/>
        <v>1</v>
      </c>
      <c r="AM54">
        <f t="shared" si="2"/>
        <v>19.23</v>
      </c>
    </row>
    <row r="55" spans="1:39" ht="16" thickBot="1" x14ac:dyDescent="0.25">
      <c r="A55" s="15">
        <v>201304</v>
      </c>
      <c r="B55">
        <v>10.63</v>
      </c>
      <c r="C55">
        <f t="shared" si="3"/>
        <v>0.14000000000000057</v>
      </c>
      <c r="D55">
        <f t="shared" si="4"/>
        <v>1.3299999999999998</v>
      </c>
      <c r="E55">
        <v>3.05</v>
      </c>
      <c r="F55">
        <v>27.96</v>
      </c>
      <c r="G55">
        <v>0.93</v>
      </c>
      <c r="H55">
        <f t="shared" si="5"/>
        <v>0</v>
      </c>
      <c r="I55">
        <v>1558</v>
      </c>
      <c r="J55" s="3">
        <v>1378</v>
      </c>
      <c r="K55">
        <v>180</v>
      </c>
      <c r="L55" s="2">
        <v>22374465</v>
      </c>
      <c r="M55" s="2">
        <f t="shared" si="6"/>
        <v>1.8800000000000001</v>
      </c>
      <c r="N55" s="2">
        <v>22287189</v>
      </c>
      <c r="O55" s="2">
        <v>87276</v>
      </c>
      <c r="Q55" s="2">
        <v>1311438.1100000001</v>
      </c>
      <c r="R55">
        <v>7.95</v>
      </c>
      <c r="S55" s="2">
        <v>12206041.4</v>
      </c>
      <c r="T55">
        <v>15.02</v>
      </c>
      <c r="U55">
        <f t="shared" si="10"/>
        <v>8.0000000000000071E-2</v>
      </c>
      <c r="V55">
        <f t="shared" si="12"/>
        <v>0.54</v>
      </c>
      <c r="W55">
        <f t="shared" si="9"/>
        <v>1</v>
      </c>
      <c r="X55">
        <f t="shared" si="13"/>
        <v>-1</v>
      </c>
      <c r="Y55">
        <f t="shared" si="14"/>
        <v>12.124000000000001</v>
      </c>
      <c r="Z55" s="6">
        <v>22769.59</v>
      </c>
      <c r="AA55" s="6">
        <v>22862.69</v>
      </c>
      <c r="AB55" s="6">
        <v>22669.54</v>
      </c>
      <c r="AC55" s="6">
        <v>22737.01</v>
      </c>
      <c r="AD55" s="7">
        <v>437.38</v>
      </c>
      <c r="AE55" s="7">
        <v>1.96</v>
      </c>
      <c r="AF55" s="6">
        <v>8349.5300000000007</v>
      </c>
      <c r="AG55" s="7">
        <v>58.03</v>
      </c>
      <c r="AH55" s="7">
        <v>0</v>
      </c>
      <c r="AI55" s="6">
        <v>5244441.91</v>
      </c>
      <c r="AJ55">
        <f>V55+AE55</f>
        <v>2.5</v>
      </c>
      <c r="AK55">
        <f t="shared" si="11"/>
        <v>1</v>
      </c>
      <c r="AL55">
        <f t="shared" si="1"/>
        <v>1</v>
      </c>
      <c r="AM55">
        <f t="shared" si="2"/>
        <v>0</v>
      </c>
    </row>
    <row r="56" spans="1:39" ht="16" thickBot="1" x14ac:dyDescent="0.25">
      <c r="A56" s="15">
        <v>201305</v>
      </c>
      <c r="B56">
        <v>10.56</v>
      </c>
      <c r="C56">
        <f t="shared" si="3"/>
        <v>-7.0000000000000284E-2</v>
      </c>
      <c r="D56">
        <f t="shared" si="4"/>
        <v>-0.66</v>
      </c>
      <c r="E56">
        <v>3.09</v>
      </c>
      <c r="F56">
        <v>31.34</v>
      </c>
      <c r="G56">
        <v>0.93</v>
      </c>
      <c r="H56">
        <f t="shared" si="5"/>
        <v>0</v>
      </c>
      <c r="I56">
        <v>1563</v>
      </c>
      <c r="J56" s="3">
        <v>1380</v>
      </c>
      <c r="K56">
        <v>183</v>
      </c>
      <c r="L56" s="2">
        <v>22305792</v>
      </c>
      <c r="M56" s="2">
        <f t="shared" si="6"/>
        <v>-0.31</v>
      </c>
      <c r="N56" s="2">
        <v>22206427</v>
      </c>
      <c r="O56" s="2">
        <v>99365</v>
      </c>
      <c r="Q56" s="2">
        <v>1257545.03</v>
      </c>
      <c r="R56">
        <v>6.15</v>
      </c>
      <c r="S56" s="2">
        <v>12410032.76</v>
      </c>
      <c r="T56">
        <v>12.97</v>
      </c>
      <c r="U56">
        <f t="shared" si="10"/>
        <v>-2.0499999999999989</v>
      </c>
      <c r="V56">
        <f t="shared" si="12"/>
        <v>-13.65</v>
      </c>
      <c r="W56">
        <f t="shared" si="9"/>
        <v>-1</v>
      </c>
      <c r="X56">
        <f t="shared" si="13"/>
        <v>1</v>
      </c>
      <c r="Y56">
        <f t="shared" si="14"/>
        <v>-8.3260000000000005</v>
      </c>
      <c r="Z56" s="4">
        <v>22582.55</v>
      </c>
      <c r="AA56" s="4">
        <v>22582.55</v>
      </c>
      <c r="AB56" s="4">
        <v>22346.18</v>
      </c>
      <c r="AC56" s="4">
        <v>22392.16</v>
      </c>
      <c r="AD56" s="5">
        <v>-344.85</v>
      </c>
      <c r="AE56" s="5">
        <v>-1.52</v>
      </c>
      <c r="AF56" s="4">
        <v>8004.68</v>
      </c>
      <c r="AG56" s="5">
        <v>55.64</v>
      </c>
      <c r="AH56" s="5">
        <v>0</v>
      </c>
      <c r="AI56" s="4">
        <v>7964172.2999999998</v>
      </c>
      <c r="AJ56">
        <f>V56+AE56</f>
        <v>-15.17</v>
      </c>
      <c r="AK56">
        <f t="shared" si="11"/>
        <v>0</v>
      </c>
      <c r="AL56">
        <f t="shared" si="1"/>
        <v>0</v>
      </c>
      <c r="AM56">
        <f t="shared" si="2"/>
        <v>0</v>
      </c>
    </row>
    <row r="57" spans="1:39" ht="16" thickBot="1" x14ac:dyDescent="0.25">
      <c r="A57" s="15">
        <v>201306</v>
      </c>
      <c r="B57">
        <v>9.8000000000000007</v>
      </c>
      <c r="C57">
        <f t="shared" si="3"/>
        <v>-0.75999999999999979</v>
      </c>
      <c r="D57">
        <f t="shared" si="4"/>
        <v>-7.1999999999999993</v>
      </c>
      <c r="E57">
        <v>3.33</v>
      </c>
      <c r="F57">
        <v>33.950000000000003</v>
      </c>
      <c r="G57">
        <v>0.93</v>
      </c>
      <c r="H57">
        <f t="shared" si="5"/>
        <v>0</v>
      </c>
      <c r="I57">
        <v>1567</v>
      </c>
      <c r="J57" s="3">
        <v>1384</v>
      </c>
      <c r="K57">
        <v>183</v>
      </c>
      <c r="L57" s="2">
        <v>20706450</v>
      </c>
      <c r="M57" s="2">
        <f t="shared" si="6"/>
        <v>-7.7200000000000006</v>
      </c>
      <c r="N57" s="2">
        <v>20607719</v>
      </c>
      <c r="O57" s="2">
        <v>98731</v>
      </c>
      <c r="Q57" s="2">
        <v>1586475.48</v>
      </c>
      <c r="R57">
        <v>7.87</v>
      </c>
      <c r="S57" s="2">
        <v>15613124.550000001</v>
      </c>
      <c r="T57">
        <v>16.41</v>
      </c>
      <c r="U57">
        <f t="shared" si="10"/>
        <v>3.4399999999999995</v>
      </c>
      <c r="V57">
        <f t="shared" si="12"/>
        <v>26.52</v>
      </c>
      <c r="W57">
        <f t="shared" si="9"/>
        <v>1</v>
      </c>
      <c r="X57">
        <f t="shared" si="13"/>
        <v>1</v>
      </c>
      <c r="Y57">
        <f t="shared" si="14"/>
        <v>24.498000000000001</v>
      </c>
      <c r="Z57" s="6">
        <v>20596.63</v>
      </c>
      <c r="AA57" s="6">
        <v>20818.349999999999</v>
      </c>
      <c r="AB57" s="6">
        <v>20490.89</v>
      </c>
      <c r="AC57" s="6">
        <v>20803.29</v>
      </c>
      <c r="AD57" s="6">
        <v>-1588.87</v>
      </c>
      <c r="AE57" s="7">
        <v>-7.1</v>
      </c>
      <c r="AF57" s="6">
        <v>6415.81</v>
      </c>
      <c r="AG57" s="7">
        <v>44.59</v>
      </c>
      <c r="AH57" s="7">
        <v>0</v>
      </c>
      <c r="AI57" s="6">
        <v>6898419.3300000001</v>
      </c>
      <c r="AJ57">
        <f>V57+AE57</f>
        <v>19.420000000000002</v>
      </c>
      <c r="AK57">
        <f t="shared" si="11"/>
        <v>1</v>
      </c>
      <c r="AL57">
        <f t="shared" si="1"/>
        <v>1</v>
      </c>
      <c r="AM57">
        <f t="shared" si="2"/>
        <v>0</v>
      </c>
    </row>
    <row r="58" spans="1:39" ht="16" thickBot="1" x14ac:dyDescent="0.25">
      <c r="A58" s="15">
        <v>201307</v>
      </c>
      <c r="B58">
        <v>10.17</v>
      </c>
      <c r="C58">
        <f t="shared" si="3"/>
        <v>0.36999999999999922</v>
      </c>
      <c r="D58">
        <f t="shared" si="4"/>
        <v>3.7800000000000002</v>
      </c>
      <c r="E58">
        <v>3.23</v>
      </c>
      <c r="F58">
        <v>37.11</v>
      </c>
      <c r="G58">
        <v>0.85</v>
      </c>
      <c r="H58">
        <f t="shared" si="5"/>
        <v>-8.6</v>
      </c>
      <c r="I58">
        <v>1575</v>
      </c>
      <c r="J58" s="3">
        <v>1392</v>
      </c>
      <c r="K58">
        <v>183</v>
      </c>
      <c r="L58" s="2">
        <v>21509410</v>
      </c>
      <c r="M58" s="2">
        <f t="shared" si="6"/>
        <v>3.73</v>
      </c>
      <c r="N58" s="2">
        <v>21402894</v>
      </c>
      <c r="O58" s="2">
        <v>106516</v>
      </c>
      <c r="Q58" s="2">
        <v>1328613.6100000001</v>
      </c>
      <c r="R58">
        <v>6.98</v>
      </c>
      <c r="S58" s="2">
        <v>12920538.99</v>
      </c>
      <c r="T58">
        <v>16.07</v>
      </c>
      <c r="U58">
        <f t="shared" si="10"/>
        <v>-0.33999999999999986</v>
      </c>
      <c r="V58">
        <f t="shared" si="12"/>
        <v>-2.0699999999999998</v>
      </c>
      <c r="W58">
        <f t="shared" si="9"/>
        <v>-1</v>
      </c>
      <c r="X58">
        <f t="shared" si="13"/>
        <v>-1</v>
      </c>
      <c r="Y58">
        <f t="shared" si="14"/>
        <v>12.442000000000002</v>
      </c>
      <c r="Z58" s="4">
        <v>21888.799999999999</v>
      </c>
      <c r="AA58" s="4">
        <v>22070.14</v>
      </c>
      <c r="AB58" s="4">
        <v>21853.439999999999</v>
      </c>
      <c r="AC58" s="4">
        <v>21883.66</v>
      </c>
      <c r="AD58" s="4">
        <v>1080.3699999999999</v>
      </c>
      <c r="AE58" s="5">
        <v>5.19</v>
      </c>
      <c r="AF58" s="4">
        <v>7496.18</v>
      </c>
      <c r="AG58" s="5">
        <v>52.1</v>
      </c>
      <c r="AH58" s="5">
        <v>0</v>
      </c>
      <c r="AI58" s="4">
        <v>4876336.8</v>
      </c>
      <c r="AJ58">
        <f>V58+AE58</f>
        <v>3.1200000000000006</v>
      </c>
      <c r="AK58">
        <f t="shared" si="11"/>
        <v>-1</v>
      </c>
      <c r="AL58">
        <f t="shared" si="1"/>
        <v>-1</v>
      </c>
      <c r="AM58">
        <f t="shared" si="2"/>
        <v>-8.6</v>
      </c>
    </row>
    <row r="59" spans="1:39" ht="16" thickBot="1" x14ac:dyDescent="0.25">
      <c r="A59" s="15">
        <v>201308</v>
      </c>
      <c r="B59">
        <v>10.220000000000001</v>
      </c>
      <c r="C59">
        <f t="shared" si="3"/>
        <v>5.0000000000000711E-2</v>
      </c>
      <c r="D59">
        <f t="shared" si="4"/>
        <v>0.49</v>
      </c>
      <c r="E59">
        <v>3.25</v>
      </c>
      <c r="F59">
        <v>38.5</v>
      </c>
      <c r="G59">
        <v>0.59</v>
      </c>
      <c r="H59">
        <f t="shared" si="5"/>
        <v>-30.59</v>
      </c>
      <c r="I59">
        <v>1578</v>
      </c>
      <c r="J59" s="3">
        <v>1395</v>
      </c>
      <c r="K59">
        <v>183</v>
      </c>
      <c r="L59" s="2">
        <v>21737615</v>
      </c>
      <c r="M59" s="2">
        <f t="shared" si="6"/>
        <v>1.05</v>
      </c>
      <c r="N59" s="2">
        <v>21628028</v>
      </c>
      <c r="O59" s="2">
        <v>109587</v>
      </c>
      <c r="Q59" s="2">
        <v>1280086.07</v>
      </c>
      <c r="R59">
        <v>6.63</v>
      </c>
      <c r="S59" s="2">
        <v>12389054.859999999</v>
      </c>
      <c r="T59">
        <v>14.76</v>
      </c>
      <c r="U59">
        <f t="shared" si="10"/>
        <v>-1.3100000000000005</v>
      </c>
      <c r="V59">
        <f t="shared" si="12"/>
        <v>-8.15</v>
      </c>
      <c r="W59">
        <f t="shared" si="9"/>
        <v>-1</v>
      </c>
      <c r="X59">
        <f t="shared" si="13"/>
        <v>-1</v>
      </c>
      <c r="Y59">
        <f t="shared" si="14"/>
        <v>10.177999999999999</v>
      </c>
      <c r="Z59" s="6">
        <v>21618.34</v>
      </c>
      <c r="AA59" s="6">
        <v>21753.4</v>
      </c>
      <c r="AB59" s="6">
        <v>21549.96</v>
      </c>
      <c r="AC59" s="6">
        <v>21731.37</v>
      </c>
      <c r="AD59" s="7">
        <v>-152.29</v>
      </c>
      <c r="AE59" s="7">
        <v>-0.7</v>
      </c>
      <c r="AF59" s="6">
        <v>7343.89</v>
      </c>
      <c r="AG59" s="7">
        <v>51.04</v>
      </c>
      <c r="AH59" s="7">
        <v>0</v>
      </c>
      <c r="AI59" s="6">
        <v>5048498.33</v>
      </c>
      <c r="AJ59">
        <f>V59+AE59</f>
        <v>-8.85</v>
      </c>
      <c r="AK59">
        <f t="shared" si="11"/>
        <v>1</v>
      </c>
      <c r="AL59">
        <f t="shared" si="1"/>
        <v>1</v>
      </c>
      <c r="AM59">
        <f t="shared" si="2"/>
        <v>-30.59</v>
      </c>
    </row>
    <row r="60" spans="1:39" ht="16" thickBot="1" x14ac:dyDescent="0.25">
      <c r="A60" s="15">
        <v>201309</v>
      </c>
      <c r="B60">
        <v>10.69</v>
      </c>
      <c r="C60">
        <f t="shared" si="3"/>
        <v>0.46999999999999886</v>
      </c>
      <c r="D60">
        <f t="shared" si="4"/>
        <v>4.5999999999999996</v>
      </c>
      <c r="E60">
        <v>3.1</v>
      </c>
      <c r="F60">
        <v>41.33</v>
      </c>
      <c r="G60">
        <v>0.56999999999999995</v>
      </c>
      <c r="H60">
        <f t="shared" si="5"/>
        <v>-3.39</v>
      </c>
      <c r="I60">
        <v>1585</v>
      </c>
      <c r="J60" s="3">
        <v>1399</v>
      </c>
      <c r="K60">
        <v>186</v>
      </c>
      <c r="L60" s="2">
        <v>22816527</v>
      </c>
      <c r="M60" s="2">
        <f t="shared" si="6"/>
        <v>4.7300000000000004</v>
      </c>
      <c r="N60" s="2">
        <v>22697506</v>
      </c>
      <c r="O60" s="2">
        <v>119021</v>
      </c>
      <c r="Q60" s="2">
        <v>1223273.17</v>
      </c>
      <c r="R60">
        <v>5.66</v>
      </c>
      <c r="S60" s="2">
        <v>10953589.369999999</v>
      </c>
      <c r="T60">
        <v>12.1</v>
      </c>
      <c r="U60">
        <f t="shared" si="10"/>
        <v>-2.66</v>
      </c>
      <c r="V60">
        <f t="shared" si="12"/>
        <v>-18.02</v>
      </c>
      <c r="W60">
        <f t="shared" si="9"/>
        <v>-1</v>
      </c>
      <c r="X60">
        <f t="shared" si="13"/>
        <v>1</v>
      </c>
      <c r="Y60">
        <f t="shared" si="14"/>
        <v>-11.996</v>
      </c>
      <c r="Z60" s="4">
        <v>22946.74</v>
      </c>
      <c r="AA60" s="4">
        <v>22986.95</v>
      </c>
      <c r="AB60" s="4">
        <v>22845.439999999999</v>
      </c>
      <c r="AC60" s="4">
        <v>22859.86</v>
      </c>
      <c r="AD60" s="4">
        <v>1128.49</v>
      </c>
      <c r="AE60" s="5">
        <v>5.19</v>
      </c>
      <c r="AF60" s="4">
        <v>8472.3799999999992</v>
      </c>
      <c r="AG60" s="5">
        <v>58.89</v>
      </c>
      <c r="AH60" s="5">
        <v>0</v>
      </c>
      <c r="AI60" s="4">
        <v>5324035.13</v>
      </c>
      <c r="AJ60">
        <f>V60+AE60</f>
        <v>-12.829999999999998</v>
      </c>
      <c r="AK60">
        <f t="shared" si="11"/>
        <v>0</v>
      </c>
      <c r="AL60">
        <f t="shared" si="1"/>
        <v>0</v>
      </c>
      <c r="AM60">
        <f t="shared" si="2"/>
        <v>-3.39</v>
      </c>
    </row>
    <row r="61" spans="1:39" ht="16" thickBot="1" x14ac:dyDescent="0.25">
      <c r="A61" s="15">
        <v>201310</v>
      </c>
      <c r="B61">
        <v>10.96</v>
      </c>
      <c r="C61">
        <f t="shared" si="3"/>
        <v>0.27000000000000135</v>
      </c>
      <c r="D61">
        <f t="shared" si="4"/>
        <v>2.5299999999999998</v>
      </c>
      <c r="E61">
        <v>3.07</v>
      </c>
      <c r="F61">
        <v>45.79</v>
      </c>
      <c r="G61">
        <v>0.51</v>
      </c>
      <c r="H61">
        <f t="shared" si="5"/>
        <v>-10.530000000000001</v>
      </c>
      <c r="I61">
        <v>1602</v>
      </c>
      <c r="J61" s="3">
        <v>1411</v>
      </c>
      <c r="K61">
        <v>191</v>
      </c>
      <c r="L61" s="2">
        <v>23432824</v>
      </c>
      <c r="M61" s="2">
        <f t="shared" si="6"/>
        <v>2.63</v>
      </c>
      <c r="N61" s="2">
        <v>23302641</v>
      </c>
      <c r="O61" s="2">
        <v>130183</v>
      </c>
      <c r="Q61" s="2">
        <v>1177723.01</v>
      </c>
      <c r="R61">
        <v>4.34</v>
      </c>
      <c r="S61" s="2">
        <v>10548744</v>
      </c>
      <c r="T61">
        <v>11.13</v>
      </c>
      <c r="U61">
        <f t="shared" si="10"/>
        <v>-0.96999999999999886</v>
      </c>
      <c r="V61">
        <f t="shared" si="12"/>
        <v>-8.02</v>
      </c>
      <c r="W61">
        <f t="shared" si="9"/>
        <v>-1</v>
      </c>
      <c r="X61">
        <f t="shared" si="13"/>
        <v>-1</v>
      </c>
      <c r="Y61">
        <f t="shared" si="14"/>
        <v>7.3000000000000016</v>
      </c>
      <c r="Z61" s="6">
        <v>23134.39</v>
      </c>
      <c r="AA61" s="6">
        <v>23250.66</v>
      </c>
      <c r="AB61" s="6">
        <v>23108.27</v>
      </c>
      <c r="AC61" s="6">
        <v>23206.37</v>
      </c>
      <c r="AD61" s="7">
        <v>346.51</v>
      </c>
      <c r="AE61" s="7">
        <v>1.52</v>
      </c>
      <c r="AF61" s="6">
        <v>8818.89</v>
      </c>
      <c r="AG61" s="7">
        <v>61.3</v>
      </c>
      <c r="AH61" s="7">
        <v>0</v>
      </c>
      <c r="AI61" s="6">
        <v>5919796.1900000004</v>
      </c>
      <c r="AJ61">
        <f>V61+AE61</f>
        <v>-6.5</v>
      </c>
      <c r="AK61">
        <f t="shared" si="11"/>
        <v>1</v>
      </c>
      <c r="AL61">
        <f t="shared" si="1"/>
        <v>1</v>
      </c>
      <c r="AM61">
        <f t="shared" si="2"/>
        <v>-10.530000000000001</v>
      </c>
    </row>
    <row r="62" spans="1:39" ht="16" thickBot="1" x14ac:dyDescent="0.25">
      <c r="A62" s="15">
        <v>201311</v>
      </c>
      <c r="B62">
        <v>11.3</v>
      </c>
      <c r="C62">
        <f t="shared" si="3"/>
        <v>0.33999999999999986</v>
      </c>
      <c r="D62">
        <f t="shared" si="4"/>
        <v>3.1</v>
      </c>
      <c r="E62">
        <v>2.98</v>
      </c>
      <c r="F62">
        <v>45.92</v>
      </c>
      <c r="G62">
        <v>0.53</v>
      </c>
      <c r="H62">
        <f t="shared" si="5"/>
        <v>3.92</v>
      </c>
      <c r="I62">
        <v>1615</v>
      </c>
      <c r="J62" s="3">
        <v>1425</v>
      </c>
      <c r="K62">
        <v>190</v>
      </c>
      <c r="L62" s="2">
        <v>24134627</v>
      </c>
      <c r="M62" s="2">
        <f t="shared" si="6"/>
        <v>2.91</v>
      </c>
      <c r="N62" s="2">
        <v>24005026</v>
      </c>
      <c r="O62" s="2">
        <v>129601</v>
      </c>
      <c r="Q62" s="2">
        <v>1131354.28</v>
      </c>
      <c r="R62">
        <v>4.3099999999999996</v>
      </c>
      <c r="S62" s="2">
        <v>11239867.300000001</v>
      </c>
      <c r="T62">
        <v>11.13</v>
      </c>
      <c r="U62">
        <f t="shared" si="10"/>
        <v>0</v>
      </c>
      <c r="V62">
        <f t="shared" si="12"/>
        <v>0</v>
      </c>
      <c r="W62">
        <f t="shared" si="9"/>
        <v>-1</v>
      </c>
      <c r="X62">
        <f t="shared" si="13"/>
        <v>-1</v>
      </c>
      <c r="Y62">
        <f t="shared" si="14"/>
        <v>8.9040000000000017</v>
      </c>
      <c r="Z62" s="4">
        <v>23862.38</v>
      </c>
      <c r="AA62" s="4">
        <v>23912.29</v>
      </c>
      <c r="AB62" s="4">
        <v>23809.71</v>
      </c>
      <c r="AC62" s="4">
        <v>23881.29</v>
      </c>
      <c r="AD62" s="5">
        <v>674.92</v>
      </c>
      <c r="AE62" s="5">
        <v>2.91</v>
      </c>
      <c r="AF62" s="4">
        <v>9493.81</v>
      </c>
      <c r="AG62" s="5">
        <v>65.989999999999995</v>
      </c>
      <c r="AH62" s="5">
        <v>0</v>
      </c>
      <c r="AI62" s="4">
        <v>4812180.78</v>
      </c>
      <c r="AJ62">
        <f>V62+AE62</f>
        <v>2.91</v>
      </c>
      <c r="AK62">
        <f t="shared" si="11"/>
        <v>1</v>
      </c>
      <c r="AL62">
        <f t="shared" si="1"/>
        <v>1</v>
      </c>
      <c r="AM62">
        <f t="shared" si="2"/>
        <v>3.92</v>
      </c>
    </row>
    <row r="63" spans="1:39" ht="16" thickBot="1" x14ac:dyDescent="0.25">
      <c r="A63" s="15">
        <v>201312</v>
      </c>
      <c r="B63">
        <v>11.24</v>
      </c>
      <c r="C63">
        <f t="shared" si="3"/>
        <v>-6.0000000000000497E-2</v>
      </c>
      <c r="D63">
        <f t="shared" si="4"/>
        <v>-0.53</v>
      </c>
      <c r="E63">
        <v>2.99</v>
      </c>
      <c r="F63">
        <v>49.25</v>
      </c>
      <c r="G63">
        <v>0.52</v>
      </c>
      <c r="H63">
        <f t="shared" si="5"/>
        <v>-1.8900000000000001</v>
      </c>
      <c r="I63">
        <v>1643</v>
      </c>
      <c r="J63" s="3">
        <v>1451</v>
      </c>
      <c r="K63">
        <v>192</v>
      </c>
      <c r="L63" s="2">
        <v>24042806</v>
      </c>
      <c r="M63" s="2">
        <f t="shared" si="6"/>
        <v>-0.38</v>
      </c>
      <c r="N63" s="2">
        <v>23908804</v>
      </c>
      <c r="O63" s="2">
        <v>134002</v>
      </c>
      <c r="Q63" s="2">
        <v>1052035.1499999999</v>
      </c>
      <c r="R63">
        <v>4.4000000000000004</v>
      </c>
      <c r="S63" s="2">
        <v>10382990.4</v>
      </c>
      <c r="T63">
        <v>11.53</v>
      </c>
      <c r="U63">
        <f t="shared" si="10"/>
        <v>0.39999999999999858</v>
      </c>
      <c r="V63">
        <f t="shared" si="12"/>
        <v>3.5900000000000003</v>
      </c>
      <c r="W63">
        <f t="shared" si="9"/>
        <v>1</v>
      </c>
      <c r="X63">
        <f t="shared" si="13"/>
        <v>-1</v>
      </c>
      <c r="Y63">
        <f t="shared" si="14"/>
        <v>9.9420000000000002</v>
      </c>
      <c r="Z63" s="6">
        <v>23328.44</v>
      </c>
      <c r="AA63" s="6">
        <v>23361.34</v>
      </c>
      <c r="AB63" s="6">
        <v>23271.8</v>
      </c>
      <c r="AC63" s="6">
        <v>23306.39</v>
      </c>
      <c r="AD63" s="7">
        <v>-574.9</v>
      </c>
      <c r="AE63" s="7">
        <v>-2.41</v>
      </c>
      <c r="AF63" s="6">
        <v>8918.91</v>
      </c>
      <c r="AG63" s="7">
        <v>61.99</v>
      </c>
      <c r="AH63" s="7">
        <v>0</v>
      </c>
      <c r="AI63" s="6">
        <v>3061714.09</v>
      </c>
      <c r="AJ63">
        <f>V63+AE63</f>
        <v>1.1800000000000002</v>
      </c>
      <c r="AK63">
        <f t="shared" si="11"/>
        <v>1</v>
      </c>
      <c r="AL63">
        <f t="shared" si="1"/>
        <v>1</v>
      </c>
      <c r="AM63">
        <f t="shared" si="2"/>
        <v>-1.8900000000000001</v>
      </c>
    </row>
    <row r="64" spans="1:39" ht="16" thickBot="1" x14ac:dyDescent="0.25">
      <c r="A64" s="15">
        <v>201401</v>
      </c>
      <c r="B64">
        <v>10.73</v>
      </c>
      <c r="C64">
        <f t="shared" si="3"/>
        <v>-0.50999999999999979</v>
      </c>
      <c r="D64">
        <f t="shared" si="4"/>
        <v>-4.54</v>
      </c>
      <c r="E64">
        <v>3.19</v>
      </c>
      <c r="F64">
        <v>57.22</v>
      </c>
      <c r="G64">
        <v>0.44</v>
      </c>
      <c r="H64">
        <f t="shared" si="5"/>
        <v>-15.379999999999999</v>
      </c>
      <c r="I64">
        <v>1657</v>
      </c>
      <c r="J64" s="3">
        <v>1462</v>
      </c>
      <c r="K64">
        <v>195</v>
      </c>
      <c r="L64" s="2">
        <v>22971999</v>
      </c>
      <c r="M64" s="2">
        <f t="shared" si="6"/>
        <v>-4.66</v>
      </c>
      <c r="N64" s="2">
        <v>22818274</v>
      </c>
      <c r="O64" s="2">
        <v>153725</v>
      </c>
      <c r="Q64" s="2">
        <v>1365963.59</v>
      </c>
      <c r="R64">
        <v>4.5</v>
      </c>
      <c r="S64" s="2">
        <v>13152357.859999999</v>
      </c>
      <c r="T64">
        <v>11.76</v>
      </c>
      <c r="U64">
        <f t="shared" si="10"/>
        <v>0.23000000000000043</v>
      </c>
      <c r="V64">
        <f t="shared" si="12"/>
        <v>1.9900000000000002</v>
      </c>
      <c r="W64">
        <f t="shared" si="9"/>
        <v>1</v>
      </c>
      <c r="X64">
        <f t="shared" si="13"/>
        <v>-1</v>
      </c>
      <c r="Y64">
        <f t="shared" si="14"/>
        <v>9.8059999999999992</v>
      </c>
      <c r="Z64" s="4">
        <v>21827.33</v>
      </c>
      <c r="AA64" s="4">
        <v>22052.16</v>
      </c>
      <c r="AB64" s="4">
        <v>21746.23</v>
      </c>
      <c r="AC64" s="4">
        <v>22035.42</v>
      </c>
      <c r="AD64" s="4">
        <v>-1270.97</v>
      </c>
      <c r="AE64" s="5">
        <v>-5.45</v>
      </c>
      <c r="AF64" s="4">
        <v>7647.94</v>
      </c>
      <c r="AG64" s="5">
        <v>53.16</v>
      </c>
      <c r="AH64" s="5">
        <v>0</v>
      </c>
      <c r="AI64" s="4">
        <v>4926999.5599999996</v>
      </c>
      <c r="AJ64">
        <f>V64+AE64</f>
        <v>-3.46</v>
      </c>
      <c r="AK64">
        <f t="shared" si="11"/>
        <v>1</v>
      </c>
      <c r="AL64">
        <f t="shared" si="1"/>
        <v>1</v>
      </c>
      <c r="AM64">
        <f t="shared" si="2"/>
        <v>-15.379999999999999</v>
      </c>
    </row>
    <row r="65" spans="1:39" ht="16" thickBot="1" x14ac:dyDescent="0.25">
      <c r="A65" s="15">
        <v>201402</v>
      </c>
      <c r="B65">
        <v>10.82</v>
      </c>
      <c r="C65">
        <f t="shared" si="3"/>
        <v>8.9999999999999858E-2</v>
      </c>
      <c r="D65">
        <f t="shared" si="4"/>
        <v>0.84</v>
      </c>
      <c r="E65">
        <v>3.16</v>
      </c>
      <c r="F65">
        <v>63.8</v>
      </c>
      <c r="G65">
        <v>0.4</v>
      </c>
      <c r="H65">
        <f t="shared" si="5"/>
        <v>-9.09</v>
      </c>
      <c r="I65">
        <v>1660</v>
      </c>
      <c r="J65" s="3">
        <v>1465</v>
      </c>
      <c r="K65">
        <v>195</v>
      </c>
      <c r="L65" s="2">
        <v>23682146</v>
      </c>
      <c r="M65" s="2">
        <f t="shared" si="6"/>
        <v>3</v>
      </c>
      <c r="N65" s="2">
        <v>23512639</v>
      </c>
      <c r="O65" s="2">
        <v>169507</v>
      </c>
      <c r="Q65" s="2">
        <v>1219161.8500000001</v>
      </c>
      <c r="R65">
        <v>4.54</v>
      </c>
      <c r="S65" s="2">
        <v>12885856.800000001</v>
      </c>
      <c r="T65">
        <v>13.51</v>
      </c>
      <c r="U65">
        <f t="shared" si="10"/>
        <v>1.75</v>
      </c>
      <c r="V65">
        <f t="shared" si="12"/>
        <v>14.879999999999999</v>
      </c>
      <c r="W65">
        <f t="shared" si="9"/>
        <v>1</v>
      </c>
      <c r="X65">
        <f t="shared" si="13"/>
        <v>1</v>
      </c>
      <c r="Y65">
        <f t="shared" si="14"/>
        <v>14.606</v>
      </c>
      <c r="Z65" s="6">
        <v>22942.959999999999</v>
      </c>
      <c r="AA65" s="6">
        <v>22986.7</v>
      </c>
      <c r="AB65" s="6">
        <v>22709.52</v>
      </c>
      <c r="AC65" s="6">
        <v>22836.959999999999</v>
      </c>
      <c r="AD65" s="7">
        <v>801.54</v>
      </c>
      <c r="AE65" s="7">
        <v>3.64</v>
      </c>
      <c r="AF65" s="6">
        <v>8449.48</v>
      </c>
      <c r="AG65" s="7">
        <v>58.73</v>
      </c>
      <c r="AH65" s="7">
        <v>0</v>
      </c>
      <c r="AI65" s="6">
        <v>7696782.1699999999</v>
      </c>
      <c r="AJ65">
        <f>V65+AE65</f>
        <v>18.52</v>
      </c>
      <c r="AK65">
        <f t="shared" si="11"/>
        <v>1</v>
      </c>
      <c r="AL65">
        <f t="shared" si="1"/>
        <v>-1</v>
      </c>
      <c r="AM65">
        <f t="shared" si="2"/>
        <v>-9.09</v>
      </c>
    </row>
    <row r="66" spans="1:39" ht="16" thickBot="1" x14ac:dyDescent="0.25">
      <c r="A66" s="15">
        <v>201403</v>
      </c>
      <c r="B66">
        <v>10.26</v>
      </c>
      <c r="C66">
        <f t="shared" si="3"/>
        <v>-0.5600000000000005</v>
      </c>
      <c r="D66">
        <f t="shared" si="4"/>
        <v>-5.18</v>
      </c>
      <c r="E66">
        <v>3.51</v>
      </c>
      <c r="F66">
        <v>11.46</v>
      </c>
      <c r="G66">
        <v>0.5</v>
      </c>
      <c r="H66">
        <f t="shared" si="5"/>
        <v>25</v>
      </c>
      <c r="I66">
        <v>1666</v>
      </c>
      <c r="J66" s="3">
        <v>1471</v>
      </c>
      <c r="K66">
        <v>195</v>
      </c>
      <c r="L66" s="2">
        <v>23064819</v>
      </c>
      <c r="M66" s="2">
        <f t="shared" si="6"/>
        <v>-2.68</v>
      </c>
      <c r="N66" s="2">
        <v>22892042</v>
      </c>
      <c r="O66" s="2">
        <v>172777</v>
      </c>
      <c r="Q66" s="2">
        <v>1477374.54</v>
      </c>
      <c r="R66">
        <v>4.1500000000000004</v>
      </c>
      <c r="S66" s="2">
        <v>14773354.869999999</v>
      </c>
      <c r="T66">
        <v>12.59</v>
      </c>
      <c r="U66">
        <f t="shared" si="10"/>
        <v>-0.91999999999999993</v>
      </c>
      <c r="V66">
        <f t="shared" si="12"/>
        <v>-6.81</v>
      </c>
      <c r="W66">
        <f t="shared" si="9"/>
        <v>-1</v>
      </c>
      <c r="X66">
        <f t="shared" si="13"/>
        <v>-1</v>
      </c>
      <c r="Y66">
        <f t="shared" si="14"/>
        <v>8.7100000000000009</v>
      </c>
      <c r="Z66" s="4">
        <v>22244.16</v>
      </c>
      <c r="AA66" s="4">
        <v>22244.16</v>
      </c>
      <c r="AB66" s="4">
        <v>22043.51</v>
      </c>
      <c r="AC66" s="4">
        <v>22151.06</v>
      </c>
      <c r="AD66" s="5">
        <v>-685.9</v>
      </c>
      <c r="AE66" s="5">
        <v>-3</v>
      </c>
      <c r="AF66" s="4">
        <v>7763.58</v>
      </c>
      <c r="AG66" s="5">
        <v>53.96</v>
      </c>
      <c r="AH66" s="5">
        <v>0</v>
      </c>
      <c r="AI66" s="4">
        <v>6604739.5</v>
      </c>
      <c r="AJ66">
        <f>V66+AE66</f>
        <v>-9.8099999999999987</v>
      </c>
      <c r="AK66">
        <f t="shared" si="11"/>
        <v>1</v>
      </c>
      <c r="AL66">
        <f t="shared" si="1"/>
        <v>1</v>
      </c>
      <c r="AM66">
        <f t="shared" si="2"/>
        <v>25</v>
      </c>
    </row>
    <row r="67" spans="1:39" ht="16" thickBot="1" x14ac:dyDescent="0.25">
      <c r="A67" s="15">
        <v>201404</v>
      </c>
      <c r="B67">
        <v>10.16</v>
      </c>
      <c r="C67">
        <f t="shared" si="3"/>
        <v>-9.9999999999999645E-2</v>
      </c>
      <c r="D67">
        <f t="shared" si="4"/>
        <v>-0.97</v>
      </c>
      <c r="E67">
        <v>3.65</v>
      </c>
      <c r="F67">
        <v>10.52</v>
      </c>
      <c r="G67">
        <v>0.54</v>
      </c>
      <c r="H67">
        <f t="shared" si="5"/>
        <v>8</v>
      </c>
      <c r="I67">
        <v>1667</v>
      </c>
      <c r="J67" s="3">
        <v>1472</v>
      </c>
      <c r="K67">
        <v>195</v>
      </c>
      <c r="L67" s="2">
        <v>22881480</v>
      </c>
      <c r="M67" s="2">
        <f t="shared" si="6"/>
        <v>-0.8</v>
      </c>
      <c r="N67" s="2">
        <v>22723267</v>
      </c>
      <c r="O67" s="2">
        <v>158213</v>
      </c>
      <c r="Q67" s="2">
        <v>1346505.06</v>
      </c>
      <c r="R67">
        <v>5.28</v>
      </c>
      <c r="S67" s="2">
        <v>13544968.550000001</v>
      </c>
      <c r="T67">
        <v>13.37</v>
      </c>
      <c r="U67">
        <f t="shared" si="10"/>
        <v>0.77999999999999936</v>
      </c>
      <c r="V67">
        <f t="shared" si="12"/>
        <v>6.2</v>
      </c>
      <c r="W67">
        <f t="shared" si="9"/>
        <v>1</v>
      </c>
      <c r="X67">
        <f t="shared" si="13"/>
        <v>-1</v>
      </c>
      <c r="Y67">
        <f t="shared" si="14"/>
        <v>11.936</v>
      </c>
      <c r="Z67" s="6">
        <v>22466.04</v>
      </c>
      <c r="AA67" s="6">
        <v>22466.04</v>
      </c>
      <c r="AB67" s="6">
        <v>22097.360000000001</v>
      </c>
      <c r="AC67" s="6">
        <v>22133.97</v>
      </c>
      <c r="AD67" s="7">
        <v>-17.09</v>
      </c>
      <c r="AE67" s="7">
        <v>-0.08</v>
      </c>
      <c r="AF67" s="6">
        <v>7746.49</v>
      </c>
      <c r="AG67" s="7">
        <v>53.84</v>
      </c>
      <c r="AH67" s="7">
        <v>0</v>
      </c>
      <c r="AI67" s="6">
        <v>6714729.8499999996</v>
      </c>
      <c r="AJ67">
        <f>V67+AE67</f>
        <v>6.12</v>
      </c>
      <c r="AK67">
        <f t="shared" si="11"/>
        <v>1</v>
      </c>
      <c r="AL67">
        <f t="shared" si="1"/>
        <v>1</v>
      </c>
      <c r="AM67">
        <f t="shared" si="2"/>
        <v>8</v>
      </c>
    </row>
    <row r="68" spans="1:39" ht="16" thickBot="1" x14ac:dyDescent="0.25">
      <c r="A68" s="15">
        <v>201405</v>
      </c>
      <c r="B68">
        <v>10.46</v>
      </c>
      <c r="C68">
        <f t="shared" si="3"/>
        <v>0.30000000000000071</v>
      </c>
      <c r="D68">
        <f t="shared" si="4"/>
        <v>2.9499999999999997</v>
      </c>
      <c r="E68">
        <v>3.55</v>
      </c>
      <c r="F68">
        <v>11.16</v>
      </c>
      <c r="G68">
        <v>0.61</v>
      </c>
      <c r="H68">
        <f t="shared" si="5"/>
        <v>12.959999999999999</v>
      </c>
      <c r="I68">
        <v>1673</v>
      </c>
      <c r="J68" s="3">
        <v>1478</v>
      </c>
      <c r="K68">
        <v>195</v>
      </c>
      <c r="L68" s="2">
        <v>23622732</v>
      </c>
      <c r="M68" s="2">
        <f t="shared" si="6"/>
        <v>3.1399999999999997</v>
      </c>
      <c r="N68" s="2">
        <v>23455949</v>
      </c>
      <c r="O68" s="2">
        <v>166783</v>
      </c>
      <c r="Q68" s="2">
        <v>1132664.82</v>
      </c>
      <c r="R68">
        <v>4.96</v>
      </c>
      <c r="S68" s="2">
        <v>11472384.52</v>
      </c>
      <c r="T68">
        <v>13.24</v>
      </c>
      <c r="U68">
        <f t="shared" si="10"/>
        <v>-0.12999999999999901</v>
      </c>
      <c r="V68">
        <f t="shared" si="12"/>
        <v>-0.97</v>
      </c>
      <c r="W68">
        <f t="shared" si="9"/>
        <v>-1</v>
      </c>
      <c r="X68">
        <f t="shared" si="13"/>
        <v>-1</v>
      </c>
      <c r="Y68">
        <f t="shared" si="14"/>
        <v>10.398</v>
      </c>
      <c r="Z68" s="4">
        <v>23074.79</v>
      </c>
      <c r="AA68" s="4">
        <v>23178.6</v>
      </c>
      <c r="AB68" s="4">
        <v>22993.71</v>
      </c>
      <c r="AC68" s="4">
        <v>23081.65</v>
      </c>
      <c r="AD68" s="5">
        <v>947.68</v>
      </c>
      <c r="AE68" s="5">
        <v>4.28</v>
      </c>
      <c r="AF68" s="4">
        <v>8694.17</v>
      </c>
      <c r="AG68" s="5">
        <v>60.43</v>
      </c>
      <c r="AH68" s="5">
        <v>0</v>
      </c>
      <c r="AI68" s="4">
        <v>7540012.0899999999</v>
      </c>
      <c r="AJ68">
        <f>V68+AE68</f>
        <v>3.3100000000000005</v>
      </c>
      <c r="AK68">
        <f t="shared" si="11"/>
        <v>1</v>
      </c>
      <c r="AL68">
        <f t="shared" si="1"/>
        <v>-1</v>
      </c>
      <c r="AM68">
        <f t="shared" si="2"/>
        <v>12.959999999999999</v>
      </c>
    </row>
    <row r="69" spans="1:39" ht="16" thickBot="1" x14ac:dyDescent="0.25">
      <c r="A69" s="15">
        <v>201406</v>
      </c>
      <c r="B69">
        <v>10.6</v>
      </c>
      <c r="C69">
        <f t="shared" si="3"/>
        <v>0.13999999999999879</v>
      </c>
      <c r="D69">
        <f t="shared" si="4"/>
        <v>1.34</v>
      </c>
      <c r="E69">
        <v>3.51</v>
      </c>
      <c r="F69">
        <v>10.86</v>
      </c>
      <c r="G69">
        <v>0.66</v>
      </c>
      <c r="H69">
        <f t="shared" si="5"/>
        <v>8.2000000000000011</v>
      </c>
      <c r="I69">
        <v>1689</v>
      </c>
      <c r="J69" s="3">
        <v>1495</v>
      </c>
      <c r="K69">
        <v>194</v>
      </c>
      <c r="L69" s="2">
        <v>23944382</v>
      </c>
      <c r="M69" s="2">
        <f t="shared" si="6"/>
        <v>1.34</v>
      </c>
      <c r="N69" s="2">
        <v>23780215</v>
      </c>
      <c r="O69" s="2">
        <v>164167</v>
      </c>
      <c r="Q69" s="2">
        <v>1163777.6000000001</v>
      </c>
      <c r="R69">
        <v>4.96</v>
      </c>
      <c r="S69" s="2">
        <v>10317649.66</v>
      </c>
      <c r="T69">
        <v>13.04</v>
      </c>
      <c r="U69">
        <f t="shared" si="10"/>
        <v>-0.20000000000000107</v>
      </c>
      <c r="V69">
        <f t="shared" si="12"/>
        <v>-1.51</v>
      </c>
      <c r="W69">
        <f t="shared" si="9"/>
        <v>-1</v>
      </c>
      <c r="X69">
        <f t="shared" si="13"/>
        <v>-1</v>
      </c>
      <c r="Y69">
        <f t="shared" si="14"/>
        <v>10.130000000000001</v>
      </c>
      <c r="Z69" s="6">
        <v>23273.19</v>
      </c>
      <c r="AA69" s="6">
        <v>23346.23</v>
      </c>
      <c r="AB69" s="6">
        <v>22960.080000000002</v>
      </c>
      <c r="AC69" s="6">
        <v>23190.720000000001</v>
      </c>
      <c r="AD69" s="7">
        <v>109.07</v>
      </c>
      <c r="AE69" s="7">
        <v>0.47</v>
      </c>
      <c r="AF69" s="6">
        <v>8803.24</v>
      </c>
      <c r="AG69" s="7">
        <v>61.19</v>
      </c>
      <c r="AH69" s="7">
        <v>0</v>
      </c>
      <c r="AI69" s="6">
        <v>5337072.45</v>
      </c>
      <c r="AJ69">
        <f>V69+AE69</f>
        <v>-1.04</v>
      </c>
      <c r="AK69">
        <f t="shared" si="11"/>
        <v>1</v>
      </c>
      <c r="AL69">
        <f t="shared" ref="AL69:AL115" si="15">IF(Y69&gt;0,IF(AE69&gt;3,-1,1),0)</f>
        <v>1</v>
      </c>
      <c r="AM69">
        <f t="shared" ref="AM69:AM115" si="16">H69</f>
        <v>8.2000000000000011</v>
      </c>
    </row>
    <row r="70" spans="1:39" ht="16" thickBot="1" x14ac:dyDescent="0.25">
      <c r="A70" s="15">
        <v>201407</v>
      </c>
      <c r="B70">
        <v>11.29</v>
      </c>
      <c r="C70">
        <f t="shared" ref="C70:C114" si="17">B70-B69</f>
        <v>0.6899999999999995</v>
      </c>
      <c r="D70">
        <f t="shared" ref="D70:D114" si="18">ROUND(C70/B69,4)*100</f>
        <v>6.5100000000000007</v>
      </c>
      <c r="E70">
        <v>3.32</v>
      </c>
      <c r="F70">
        <v>11.5</v>
      </c>
      <c r="G70">
        <v>0.63</v>
      </c>
      <c r="H70">
        <f t="shared" ref="H70:H114" si="19">ROUND((G70-G69)/G69,4)*100</f>
        <v>-4.55</v>
      </c>
      <c r="I70">
        <v>1711</v>
      </c>
      <c r="J70" s="3">
        <v>1513</v>
      </c>
      <c r="K70">
        <v>198</v>
      </c>
      <c r="L70" s="2">
        <v>25500412</v>
      </c>
      <c r="M70" s="2">
        <f t="shared" ref="M70:M115" si="20">ROUND((L70-L69)/L70,4)*100</f>
        <v>6.1</v>
      </c>
      <c r="N70" s="2">
        <v>25326551</v>
      </c>
      <c r="O70" s="2">
        <v>173861</v>
      </c>
      <c r="Q70" s="2">
        <v>1409292.34</v>
      </c>
      <c r="R70">
        <v>4.71</v>
      </c>
      <c r="S70" s="2">
        <v>13857038.18</v>
      </c>
      <c r="T70">
        <v>13.11</v>
      </c>
      <c r="U70">
        <f t="shared" si="10"/>
        <v>7.0000000000000284E-2</v>
      </c>
      <c r="V70">
        <f t="shared" si="12"/>
        <v>0.54</v>
      </c>
      <c r="W70">
        <f t="shared" si="9"/>
        <v>1</v>
      </c>
      <c r="X70">
        <f t="shared" si="13"/>
        <v>-1</v>
      </c>
      <c r="Y70">
        <f t="shared" si="14"/>
        <v>10.596</v>
      </c>
      <c r="Z70" s="4">
        <v>24805.75</v>
      </c>
      <c r="AA70" s="4">
        <v>24893.74</v>
      </c>
      <c r="AB70" s="4">
        <v>24661.57</v>
      </c>
      <c r="AC70" s="4">
        <v>24756.85</v>
      </c>
      <c r="AD70" s="4">
        <v>1566.13</v>
      </c>
      <c r="AE70" s="5">
        <v>6.75</v>
      </c>
      <c r="AF70" s="4">
        <v>10369.370000000001</v>
      </c>
      <c r="AG70" s="5">
        <v>72.069999999999993</v>
      </c>
      <c r="AH70" s="5">
        <v>0</v>
      </c>
      <c r="AI70" s="4">
        <v>8400875.4000000004</v>
      </c>
      <c r="AJ70">
        <f>V70+AE70</f>
        <v>7.29</v>
      </c>
      <c r="AK70">
        <f t="shared" si="11"/>
        <v>-1</v>
      </c>
      <c r="AL70">
        <f t="shared" si="15"/>
        <v>-1</v>
      </c>
      <c r="AM70">
        <f t="shared" si="16"/>
        <v>-4.55</v>
      </c>
    </row>
    <row r="71" spans="1:39" ht="16" thickBot="1" x14ac:dyDescent="0.25">
      <c r="A71" s="15">
        <v>201408</v>
      </c>
      <c r="B71">
        <v>11.34</v>
      </c>
      <c r="C71">
        <f t="shared" si="17"/>
        <v>5.0000000000000711E-2</v>
      </c>
      <c r="D71">
        <f t="shared" si="18"/>
        <v>0.44</v>
      </c>
      <c r="E71">
        <v>3.2</v>
      </c>
      <c r="F71">
        <v>11.87</v>
      </c>
      <c r="G71">
        <v>0.61</v>
      </c>
      <c r="H71">
        <f t="shared" si="19"/>
        <v>-3.17</v>
      </c>
      <c r="I71">
        <v>1716</v>
      </c>
      <c r="J71" s="3">
        <v>1517</v>
      </c>
      <c r="K71">
        <v>199</v>
      </c>
      <c r="L71" s="2">
        <v>25985046</v>
      </c>
      <c r="M71" s="2">
        <f t="shared" si="20"/>
        <v>1.87</v>
      </c>
      <c r="N71" s="2">
        <v>25807388</v>
      </c>
      <c r="O71" s="2">
        <v>177658</v>
      </c>
      <c r="Q71" s="2">
        <v>1559346.82</v>
      </c>
      <c r="R71">
        <v>5.19</v>
      </c>
      <c r="S71" s="2">
        <v>16153030.140000001</v>
      </c>
      <c r="T71">
        <v>15.72</v>
      </c>
      <c r="U71">
        <f t="shared" si="10"/>
        <v>2.6100000000000012</v>
      </c>
      <c r="V71">
        <f t="shared" si="12"/>
        <v>19.91</v>
      </c>
      <c r="W71">
        <f t="shared" si="9"/>
        <v>1</v>
      </c>
      <c r="X71">
        <f t="shared" si="13"/>
        <v>1</v>
      </c>
      <c r="Y71">
        <f t="shared" si="14"/>
        <v>19.072000000000003</v>
      </c>
      <c r="Z71" s="6">
        <v>24748.19</v>
      </c>
      <c r="AA71" s="6">
        <v>24814.27</v>
      </c>
      <c r="AB71" s="6">
        <v>24630.799999999999</v>
      </c>
      <c r="AC71" s="6">
        <v>24742.06</v>
      </c>
      <c r="AD71" s="7">
        <v>-14.79</v>
      </c>
      <c r="AE71" s="7">
        <v>-0.06</v>
      </c>
      <c r="AF71" s="6">
        <v>10354.58</v>
      </c>
      <c r="AG71" s="7">
        <v>71.97</v>
      </c>
      <c r="AH71" s="7">
        <v>0</v>
      </c>
      <c r="AI71" s="6">
        <v>8133231.7400000002</v>
      </c>
      <c r="AJ71">
        <f>V71+AE71</f>
        <v>19.850000000000001</v>
      </c>
      <c r="AK71">
        <f t="shared" si="11"/>
        <v>1</v>
      </c>
      <c r="AL71">
        <f t="shared" si="15"/>
        <v>1</v>
      </c>
      <c r="AM71">
        <f t="shared" si="16"/>
        <v>-3.17</v>
      </c>
    </row>
    <row r="72" spans="1:39" ht="16" thickBot="1" x14ac:dyDescent="0.25">
      <c r="A72" s="15">
        <v>201409</v>
      </c>
      <c r="B72">
        <v>10.69</v>
      </c>
      <c r="C72">
        <f t="shared" si="17"/>
        <v>-0.65000000000000036</v>
      </c>
      <c r="D72">
        <f t="shared" si="18"/>
        <v>-5.7299999999999995</v>
      </c>
      <c r="E72">
        <v>3.41</v>
      </c>
      <c r="F72">
        <v>11.52</v>
      </c>
      <c r="G72">
        <v>0.62</v>
      </c>
      <c r="H72">
        <f t="shared" si="19"/>
        <v>1.6400000000000001</v>
      </c>
      <c r="I72">
        <v>1721</v>
      </c>
      <c r="J72" s="3">
        <v>1521</v>
      </c>
      <c r="K72">
        <v>200</v>
      </c>
      <c r="L72" s="2">
        <v>24428282</v>
      </c>
      <c r="M72" s="2">
        <f t="shared" si="20"/>
        <v>-6.370000000000001</v>
      </c>
      <c r="N72" s="2">
        <v>24248111</v>
      </c>
      <c r="O72" s="2">
        <v>180171</v>
      </c>
      <c r="Q72" s="2">
        <v>1618185.82</v>
      </c>
      <c r="R72">
        <v>4.45</v>
      </c>
      <c r="S72" s="2">
        <v>16428371.279999999</v>
      </c>
      <c r="T72">
        <v>14.76</v>
      </c>
      <c r="U72">
        <f t="shared" si="10"/>
        <v>-0.96000000000000085</v>
      </c>
      <c r="V72">
        <f t="shared" si="12"/>
        <v>-6.11</v>
      </c>
      <c r="W72">
        <f t="shared" si="9"/>
        <v>-1</v>
      </c>
      <c r="X72">
        <f t="shared" si="13"/>
        <v>-1</v>
      </c>
      <c r="Y72">
        <f t="shared" si="14"/>
        <v>10.586</v>
      </c>
      <c r="Z72" s="4">
        <v>23137.26</v>
      </c>
      <c r="AA72" s="4">
        <v>23137.26</v>
      </c>
      <c r="AB72" s="4">
        <v>22855.040000000001</v>
      </c>
      <c r="AC72" s="4">
        <v>22932.98</v>
      </c>
      <c r="AD72" s="4">
        <v>-1809.08</v>
      </c>
      <c r="AE72" s="5">
        <v>-7.31</v>
      </c>
      <c r="AF72" s="4">
        <v>8545.5</v>
      </c>
      <c r="AG72" s="5">
        <v>59.4</v>
      </c>
      <c r="AH72" s="5">
        <v>0</v>
      </c>
      <c r="AI72" s="4">
        <v>8472523.6799999997</v>
      </c>
      <c r="AJ72">
        <f>V72+AE72</f>
        <v>-13.42</v>
      </c>
      <c r="AK72">
        <f t="shared" si="11"/>
        <v>1</v>
      </c>
      <c r="AL72">
        <f t="shared" si="15"/>
        <v>1</v>
      </c>
      <c r="AM72">
        <f t="shared" si="16"/>
        <v>1.6400000000000001</v>
      </c>
    </row>
    <row r="73" spans="1:39" ht="16" thickBot="1" x14ac:dyDescent="0.25">
      <c r="A73" s="15">
        <v>201410</v>
      </c>
      <c r="B73">
        <v>11.09</v>
      </c>
      <c r="C73">
        <f t="shared" si="17"/>
        <v>0.40000000000000036</v>
      </c>
      <c r="D73">
        <f t="shared" si="18"/>
        <v>3.74</v>
      </c>
      <c r="E73">
        <v>3.32</v>
      </c>
      <c r="F73">
        <v>11.6</v>
      </c>
      <c r="G73">
        <v>0.63</v>
      </c>
      <c r="H73">
        <f t="shared" si="19"/>
        <v>1.6099999999999999</v>
      </c>
      <c r="I73">
        <v>1729</v>
      </c>
      <c r="J73" s="3">
        <v>1528</v>
      </c>
      <c r="K73">
        <v>201</v>
      </c>
      <c r="L73" s="2">
        <v>25318569</v>
      </c>
      <c r="M73" s="2">
        <f t="shared" si="20"/>
        <v>3.52</v>
      </c>
      <c r="N73" s="2">
        <v>25139673</v>
      </c>
      <c r="O73" s="2">
        <v>178896</v>
      </c>
      <c r="Q73" s="2">
        <v>1397082.87</v>
      </c>
      <c r="R73">
        <v>4.55</v>
      </c>
      <c r="S73" s="2">
        <v>14314267.6</v>
      </c>
      <c r="T73">
        <v>14.37</v>
      </c>
      <c r="U73">
        <f t="shared" si="10"/>
        <v>-0.39000000000000057</v>
      </c>
      <c r="V73">
        <f t="shared" si="12"/>
        <v>-2.64</v>
      </c>
      <c r="W73">
        <f t="shared" si="9"/>
        <v>-1</v>
      </c>
      <c r="X73">
        <f t="shared" si="13"/>
        <v>-1</v>
      </c>
      <c r="Y73">
        <f t="shared" si="14"/>
        <v>10.968</v>
      </c>
      <c r="Z73" s="6">
        <v>23913.69</v>
      </c>
      <c r="AA73" s="6">
        <v>24046.400000000001</v>
      </c>
      <c r="AB73" s="6">
        <v>23850.7</v>
      </c>
      <c r="AC73" s="6">
        <v>23998.06</v>
      </c>
      <c r="AD73" s="6">
        <v>1065.08</v>
      </c>
      <c r="AE73" s="7">
        <v>4.6399999999999997</v>
      </c>
      <c r="AF73" s="6">
        <v>9610.58</v>
      </c>
      <c r="AG73" s="7">
        <v>66.8</v>
      </c>
      <c r="AH73" s="7">
        <v>0</v>
      </c>
      <c r="AI73" s="6">
        <v>8293593.7800000003</v>
      </c>
      <c r="AJ73">
        <f>V73+AE73</f>
        <v>1.9999999999999996</v>
      </c>
      <c r="AK73">
        <f t="shared" si="11"/>
        <v>1</v>
      </c>
      <c r="AL73">
        <f t="shared" si="15"/>
        <v>-1</v>
      </c>
      <c r="AM73">
        <f t="shared" si="16"/>
        <v>1.6099999999999999</v>
      </c>
    </row>
    <row r="74" spans="1:39" ht="16" thickBot="1" x14ac:dyDescent="0.25">
      <c r="A74" s="15">
        <v>201411</v>
      </c>
      <c r="B74">
        <v>11.15</v>
      </c>
      <c r="C74">
        <f t="shared" si="17"/>
        <v>6.0000000000000497E-2</v>
      </c>
      <c r="D74">
        <f t="shared" si="18"/>
        <v>0.54</v>
      </c>
      <c r="E74">
        <v>3.31</v>
      </c>
      <c r="F74">
        <v>11.85</v>
      </c>
      <c r="G74">
        <v>0.63</v>
      </c>
      <c r="H74">
        <f t="shared" si="19"/>
        <v>0</v>
      </c>
      <c r="I74">
        <v>1735</v>
      </c>
      <c r="J74" s="3">
        <v>1534</v>
      </c>
      <c r="K74">
        <v>201</v>
      </c>
      <c r="L74" s="2">
        <v>25497293</v>
      </c>
      <c r="M74" s="2">
        <f t="shared" si="20"/>
        <v>0.70000000000000007</v>
      </c>
      <c r="N74" s="2">
        <v>25314202</v>
      </c>
      <c r="O74" s="2">
        <v>183091</v>
      </c>
      <c r="Q74" s="2">
        <v>1603043.92</v>
      </c>
      <c r="R74">
        <v>4.37</v>
      </c>
      <c r="S74" s="2">
        <v>15885372.65</v>
      </c>
      <c r="T74">
        <v>14.1</v>
      </c>
      <c r="U74">
        <f t="shared" si="10"/>
        <v>-0.26999999999999957</v>
      </c>
      <c r="V74">
        <f t="shared" si="12"/>
        <v>-1.8800000000000001</v>
      </c>
      <c r="W74">
        <f t="shared" si="9"/>
        <v>-1</v>
      </c>
      <c r="X74">
        <f t="shared" si="13"/>
        <v>-1</v>
      </c>
      <c r="Y74">
        <f t="shared" si="14"/>
        <v>10.904000000000002</v>
      </c>
      <c r="Z74" s="4">
        <v>23982.29</v>
      </c>
      <c r="AA74" s="4">
        <v>24117.16</v>
      </c>
      <c r="AB74" s="4">
        <v>23887.63</v>
      </c>
      <c r="AC74" s="4">
        <v>23987.45</v>
      </c>
      <c r="AD74" s="5">
        <v>-10.61</v>
      </c>
      <c r="AE74" s="5">
        <v>-0.04</v>
      </c>
      <c r="AF74" s="4">
        <v>9599.9699999999993</v>
      </c>
      <c r="AG74" s="5">
        <v>66.72</v>
      </c>
      <c r="AH74" s="5">
        <v>0</v>
      </c>
      <c r="AI74" s="4">
        <v>9024396.3000000007</v>
      </c>
      <c r="AJ74">
        <f>V74+AE74</f>
        <v>-1.9200000000000002</v>
      </c>
      <c r="AK74">
        <f t="shared" si="11"/>
        <v>1</v>
      </c>
      <c r="AL74">
        <f t="shared" si="15"/>
        <v>1</v>
      </c>
      <c r="AM74">
        <f t="shared" si="16"/>
        <v>0</v>
      </c>
    </row>
    <row r="75" spans="1:39" ht="16" thickBot="1" x14ac:dyDescent="0.25">
      <c r="A75" s="15">
        <v>201412</v>
      </c>
      <c r="B75">
        <v>10.94</v>
      </c>
      <c r="C75">
        <f t="shared" si="17"/>
        <v>-0.21000000000000085</v>
      </c>
      <c r="D75">
        <f t="shared" si="18"/>
        <v>-1.8800000000000001</v>
      </c>
      <c r="E75">
        <v>3.44</v>
      </c>
      <c r="F75">
        <v>11.59</v>
      </c>
      <c r="G75">
        <v>0.65</v>
      </c>
      <c r="H75">
        <f t="shared" si="19"/>
        <v>3.17</v>
      </c>
      <c r="I75">
        <v>1752</v>
      </c>
      <c r="J75" s="3">
        <v>1548</v>
      </c>
      <c r="K75">
        <v>204</v>
      </c>
      <c r="L75" s="2">
        <v>25071829</v>
      </c>
      <c r="M75" s="2">
        <f t="shared" si="20"/>
        <v>-1.7000000000000002</v>
      </c>
      <c r="N75" s="2">
        <v>24892419</v>
      </c>
      <c r="O75" s="2">
        <v>179410</v>
      </c>
      <c r="Q75" s="2">
        <v>1972118.67</v>
      </c>
      <c r="R75">
        <v>5.86</v>
      </c>
      <c r="S75" s="2">
        <v>22942218.739999998</v>
      </c>
      <c r="T75">
        <v>16.399999999999999</v>
      </c>
      <c r="U75">
        <f t="shared" si="10"/>
        <v>2.2999999999999989</v>
      </c>
      <c r="V75">
        <f t="shared" si="12"/>
        <v>16.309999999999999</v>
      </c>
      <c r="W75">
        <f t="shared" ref="W75:W115" si="21">IF(V75&gt;0,1,-1)</f>
        <v>1</v>
      </c>
      <c r="X75">
        <f t="shared" si="13"/>
        <v>1</v>
      </c>
      <c r="Y75">
        <f t="shared" si="14"/>
        <v>16.327999999999999</v>
      </c>
      <c r="Z75" s="6">
        <v>23480.81</v>
      </c>
      <c r="AA75" s="6">
        <v>23632.35</v>
      </c>
      <c r="AB75" s="6">
        <v>23464.25</v>
      </c>
      <c r="AC75" s="6">
        <v>23605.040000000001</v>
      </c>
      <c r="AD75" s="7">
        <v>-382.41</v>
      </c>
      <c r="AE75" s="7">
        <v>-1.59</v>
      </c>
      <c r="AF75" s="6">
        <v>9217.56</v>
      </c>
      <c r="AG75" s="7">
        <v>64.069999999999993</v>
      </c>
      <c r="AH75" s="7">
        <v>0</v>
      </c>
      <c r="AI75" s="6">
        <v>4393830.7699999996</v>
      </c>
      <c r="AJ75">
        <f>V75+AE75</f>
        <v>14.719999999999999</v>
      </c>
      <c r="AK75">
        <f t="shared" si="11"/>
        <v>1</v>
      </c>
      <c r="AL75">
        <f t="shared" si="15"/>
        <v>1</v>
      </c>
      <c r="AM75">
        <f t="shared" si="16"/>
        <v>3.17</v>
      </c>
    </row>
    <row r="76" spans="1:39" ht="16" thickBot="1" x14ac:dyDescent="0.25">
      <c r="A76" s="15">
        <v>201501</v>
      </c>
      <c r="B76">
        <v>11.19</v>
      </c>
      <c r="C76">
        <f t="shared" si="17"/>
        <v>0.25</v>
      </c>
      <c r="D76">
        <f t="shared" si="18"/>
        <v>2.29</v>
      </c>
      <c r="E76">
        <v>3.38</v>
      </c>
      <c r="F76">
        <v>11.57</v>
      </c>
      <c r="G76">
        <v>0.65</v>
      </c>
      <c r="H76">
        <f t="shared" si="19"/>
        <v>0</v>
      </c>
      <c r="I76">
        <v>1763</v>
      </c>
      <c r="J76" s="3">
        <v>1558</v>
      </c>
      <c r="K76">
        <v>205</v>
      </c>
      <c r="L76" s="2">
        <v>25772620</v>
      </c>
      <c r="M76" s="2">
        <f t="shared" si="20"/>
        <v>2.7199999999999998</v>
      </c>
      <c r="N76" s="2">
        <v>25594121</v>
      </c>
      <c r="O76" s="2">
        <v>178499</v>
      </c>
      <c r="Q76" s="2">
        <v>1616704.59</v>
      </c>
      <c r="R76">
        <v>5.73</v>
      </c>
      <c r="S76" s="2">
        <v>19933257.920000002</v>
      </c>
      <c r="T76">
        <v>15.49</v>
      </c>
      <c r="U76">
        <f t="shared" ref="U76:U115" si="22">T76-T75</f>
        <v>-0.90999999999999837</v>
      </c>
      <c r="V76">
        <f t="shared" si="12"/>
        <v>-5.55</v>
      </c>
      <c r="W76">
        <f t="shared" si="21"/>
        <v>-1</v>
      </c>
      <c r="X76">
        <f t="shared" si="13"/>
        <v>-1</v>
      </c>
      <c r="Y76">
        <f t="shared" si="14"/>
        <v>11.282000000000002</v>
      </c>
      <c r="Z76" s="4">
        <v>24771.37</v>
      </c>
      <c r="AA76" s="4">
        <v>24771.37</v>
      </c>
      <c r="AB76" s="4">
        <v>24450.05</v>
      </c>
      <c r="AC76" s="4">
        <v>24507.05</v>
      </c>
      <c r="AD76" s="5">
        <v>902.01</v>
      </c>
      <c r="AE76" s="5">
        <v>3.82</v>
      </c>
      <c r="AF76" s="4">
        <v>10119.57</v>
      </c>
      <c r="AG76" s="5">
        <v>70.34</v>
      </c>
      <c r="AH76" s="5">
        <v>0</v>
      </c>
      <c r="AI76" s="4">
        <v>8512630.6099999994</v>
      </c>
      <c r="AJ76">
        <f>V76+AE76</f>
        <v>-1.73</v>
      </c>
      <c r="AK76">
        <f t="shared" ref="AK76:AK115" si="23">IF(Y76&gt;0,IF(AE76&gt;5,-1,1),0)</f>
        <v>1</v>
      </c>
      <c r="AL76">
        <f t="shared" si="15"/>
        <v>-1</v>
      </c>
      <c r="AM76">
        <f t="shared" si="16"/>
        <v>0</v>
      </c>
    </row>
    <row r="77" spans="1:39" ht="16" thickBot="1" x14ac:dyDescent="0.25">
      <c r="A77" s="15">
        <v>201502</v>
      </c>
      <c r="B77">
        <v>10.87</v>
      </c>
      <c r="C77">
        <f t="shared" si="17"/>
        <v>-0.32000000000000028</v>
      </c>
      <c r="D77">
        <f t="shared" si="18"/>
        <v>-2.86</v>
      </c>
      <c r="E77">
        <v>3.16</v>
      </c>
      <c r="F77">
        <v>11.96</v>
      </c>
      <c r="G77">
        <v>0.63</v>
      </c>
      <c r="H77">
        <f t="shared" si="19"/>
        <v>-3.08</v>
      </c>
      <c r="I77">
        <v>1766</v>
      </c>
      <c r="J77" s="3">
        <v>1558</v>
      </c>
      <c r="K77">
        <v>208</v>
      </c>
      <c r="L77" s="2">
        <v>26239101</v>
      </c>
      <c r="M77" s="2">
        <f t="shared" si="20"/>
        <v>1.78</v>
      </c>
      <c r="N77" s="2">
        <v>26054267</v>
      </c>
      <c r="O77" s="2">
        <v>184834</v>
      </c>
      <c r="Q77" s="2">
        <v>985027.27</v>
      </c>
      <c r="R77">
        <v>5.15</v>
      </c>
      <c r="S77" s="2">
        <v>11732187.66</v>
      </c>
      <c r="T77">
        <v>14.59</v>
      </c>
      <c r="U77">
        <f t="shared" si="22"/>
        <v>-0.90000000000000036</v>
      </c>
      <c r="V77">
        <f t="shared" ref="V77:V115" si="24">ROUND(U77/T76,4)*100</f>
        <v>-5.81</v>
      </c>
      <c r="W77">
        <f t="shared" si="21"/>
        <v>-1</v>
      </c>
      <c r="X77">
        <f t="shared" ref="X77:X115" si="25">IF(V77*W77-10&gt;0,1,-1)</f>
        <v>-1</v>
      </c>
      <c r="Y77">
        <f t="shared" ref="Y77:Y115" si="26">IF(X77=1,T77*0.2+V77*0.8,T77*0.8+V77*0.2)</f>
        <v>10.510000000000002</v>
      </c>
      <c r="Z77" s="6">
        <v>24902.61</v>
      </c>
      <c r="AA77" s="6">
        <v>25101.96</v>
      </c>
      <c r="AB77" s="6">
        <v>24815.03</v>
      </c>
      <c r="AC77" s="6">
        <v>24823.29</v>
      </c>
      <c r="AD77" s="7">
        <v>316.24</v>
      </c>
      <c r="AE77" s="7">
        <v>1.29</v>
      </c>
      <c r="AF77" s="6">
        <v>10435.81</v>
      </c>
      <c r="AG77" s="7">
        <v>72.53</v>
      </c>
      <c r="AH77" s="7">
        <v>0</v>
      </c>
      <c r="AI77" s="6">
        <v>7655422.6500000004</v>
      </c>
      <c r="AJ77">
        <f>V77+AE77</f>
        <v>-4.5199999999999996</v>
      </c>
      <c r="AK77">
        <f t="shared" si="23"/>
        <v>1</v>
      </c>
      <c r="AL77">
        <f t="shared" si="15"/>
        <v>1</v>
      </c>
      <c r="AM77">
        <f t="shared" si="16"/>
        <v>-3.08</v>
      </c>
    </row>
    <row r="78" spans="1:39" ht="16" thickBot="1" x14ac:dyDescent="0.25">
      <c r="A78" s="15">
        <v>201503</v>
      </c>
      <c r="B78">
        <v>10.9</v>
      </c>
      <c r="C78">
        <f t="shared" si="17"/>
        <v>3.0000000000001137E-2</v>
      </c>
      <c r="D78">
        <f t="shared" si="18"/>
        <v>0.27999999999999997</v>
      </c>
      <c r="E78">
        <v>3.1</v>
      </c>
      <c r="F78">
        <v>60.53</v>
      </c>
      <c r="G78">
        <v>0.63</v>
      </c>
      <c r="H78">
        <f t="shared" si="19"/>
        <v>0</v>
      </c>
      <c r="I78">
        <v>1775</v>
      </c>
      <c r="J78" s="3">
        <v>1565</v>
      </c>
      <c r="K78">
        <v>210</v>
      </c>
      <c r="L78" s="2">
        <v>26741879</v>
      </c>
      <c r="M78" s="2">
        <f t="shared" si="20"/>
        <v>1.8800000000000001</v>
      </c>
      <c r="N78" s="2">
        <v>26534267</v>
      </c>
      <c r="O78" s="2">
        <v>207612</v>
      </c>
      <c r="Q78" s="2">
        <v>1634438.38</v>
      </c>
      <c r="R78">
        <v>4.45</v>
      </c>
      <c r="S78" s="2">
        <v>18719186.949999999</v>
      </c>
      <c r="T78">
        <v>13.9</v>
      </c>
      <c r="U78">
        <f t="shared" si="22"/>
        <v>-0.6899999999999995</v>
      </c>
      <c r="V78">
        <f t="shared" si="24"/>
        <v>-4.7300000000000004</v>
      </c>
      <c r="W78">
        <f t="shared" si="21"/>
        <v>-1</v>
      </c>
      <c r="X78">
        <f t="shared" si="25"/>
        <v>-1</v>
      </c>
      <c r="Y78">
        <f t="shared" si="26"/>
        <v>10.174000000000001</v>
      </c>
      <c r="Z78" s="4">
        <v>25113.200000000001</v>
      </c>
      <c r="AA78" s="4">
        <v>25113.200000000001</v>
      </c>
      <c r="AB78" s="4">
        <v>24876.37</v>
      </c>
      <c r="AC78" s="4">
        <v>24900.89</v>
      </c>
      <c r="AD78" s="5">
        <v>77.599999999999994</v>
      </c>
      <c r="AE78" s="5">
        <v>0.31</v>
      </c>
      <c r="AF78" s="4">
        <v>10513.41</v>
      </c>
      <c r="AG78" s="5">
        <v>73.069999999999993</v>
      </c>
      <c r="AH78" s="5">
        <v>0</v>
      </c>
      <c r="AI78" s="4">
        <v>14888088.380000001</v>
      </c>
      <c r="AJ78">
        <f>V78+AE78</f>
        <v>-4.4200000000000008</v>
      </c>
      <c r="AK78">
        <f t="shared" si="23"/>
        <v>1</v>
      </c>
      <c r="AL78">
        <f t="shared" si="15"/>
        <v>1</v>
      </c>
      <c r="AM78">
        <f t="shared" si="16"/>
        <v>0</v>
      </c>
    </row>
    <row r="79" spans="1:39" ht="16" thickBot="1" x14ac:dyDescent="0.25">
      <c r="A79" s="15">
        <v>201504</v>
      </c>
      <c r="B79">
        <v>12.6</v>
      </c>
      <c r="C79">
        <f t="shared" si="17"/>
        <v>1.6999999999999993</v>
      </c>
      <c r="D79">
        <f t="shared" si="18"/>
        <v>15.6</v>
      </c>
      <c r="E79">
        <v>2.75</v>
      </c>
      <c r="F79">
        <v>80.62</v>
      </c>
      <c r="G79">
        <v>0.45</v>
      </c>
      <c r="H79">
        <f t="shared" si="19"/>
        <v>-28.57</v>
      </c>
      <c r="I79">
        <v>1780</v>
      </c>
      <c r="J79" s="3">
        <v>1569</v>
      </c>
      <c r="K79">
        <v>211</v>
      </c>
      <c r="L79" s="2">
        <v>30995152</v>
      </c>
      <c r="M79" s="2">
        <f t="shared" si="20"/>
        <v>13.719999999999999</v>
      </c>
      <c r="N79" s="2">
        <v>30702257</v>
      </c>
      <c r="O79" s="2">
        <v>292895</v>
      </c>
      <c r="Q79" s="2">
        <v>2456413.85</v>
      </c>
      <c r="R79">
        <v>2.75</v>
      </c>
      <c r="S79" s="2">
        <v>30935021.66</v>
      </c>
      <c r="T79">
        <v>10.79</v>
      </c>
      <c r="U79">
        <f t="shared" si="22"/>
        <v>-3.1100000000000012</v>
      </c>
      <c r="V79">
        <f t="shared" si="24"/>
        <v>-22.37</v>
      </c>
      <c r="W79">
        <f t="shared" si="21"/>
        <v>-1</v>
      </c>
      <c r="X79">
        <f t="shared" si="25"/>
        <v>1</v>
      </c>
      <c r="Y79">
        <f t="shared" si="26"/>
        <v>-15.738000000000001</v>
      </c>
      <c r="Z79" s="6">
        <v>28289.14</v>
      </c>
      <c r="AA79" s="6">
        <v>28317.87</v>
      </c>
      <c r="AB79" s="6">
        <v>27997.9</v>
      </c>
      <c r="AC79" s="6">
        <v>28133</v>
      </c>
      <c r="AD79" s="6">
        <v>3232.11</v>
      </c>
      <c r="AE79" s="7">
        <v>12.98</v>
      </c>
      <c r="AF79" s="6">
        <v>13745.52</v>
      </c>
      <c r="AG79" s="7">
        <v>95.54</v>
      </c>
      <c r="AH79" s="7">
        <v>0</v>
      </c>
      <c r="AI79" s="6">
        <v>17086443.329999998</v>
      </c>
      <c r="AJ79">
        <f>V79+AE79</f>
        <v>-9.39</v>
      </c>
      <c r="AK79">
        <f t="shared" si="23"/>
        <v>0</v>
      </c>
      <c r="AL79">
        <f t="shared" si="15"/>
        <v>0</v>
      </c>
      <c r="AM79">
        <f t="shared" si="16"/>
        <v>-28.57</v>
      </c>
    </row>
    <row r="80" spans="1:39" ht="16" thickBot="1" x14ac:dyDescent="0.25">
      <c r="A80" s="15">
        <v>201505</v>
      </c>
      <c r="B80">
        <v>12.41</v>
      </c>
      <c r="C80">
        <f t="shared" si="17"/>
        <v>-0.1899999999999995</v>
      </c>
      <c r="D80">
        <f t="shared" si="18"/>
        <v>-1.51</v>
      </c>
      <c r="E80">
        <v>2.8</v>
      </c>
      <c r="F80">
        <v>89.83</v>
      </c>
      <c r="G80">
        <v>0.4</v>
      </c>
      <c r="H80">
        <f t="shared" si="19"/>
        <v>-11.110000000000001</v>
      </c>
      <c r="I80">
        <v>1784</v>
      </c>
      <c r="J80" s="3">
        <v>1571</v>
      </c>
      <c r="K80">
        <v>213</v>
      </c>
      <c r="L80" s="2">
        <v>30753694</v>
      </c>
      <c r="M80" s="2">
        <f t="shared" si="20"/>
        <v>-0.79</v>
      </c>
      <c r="N80" s="2">
        <v>30418906</v>
      </c>
      <c r="O80" s="2">
        <v>334788</v>
      </c>
      <c r="Q80" s="2">
        <v>1852159.56</v>
      </c>
      <c r="R80">
        <v>1.91</v>
      </c>
      <c r="S80" s="2">
        <v>23582228.039999999</v>
      </c>
      <c r="T80">
        <v>11.62</v>
      </c>
      <c r="U80">
        <f t="shared" si="22"/>
        <v>0.83000000000000007</v>
      </c>
      <c r="V80">
        <f t="shared" si="24"/>
        <v>7.6899999999999995</v>
      </c>
      <c r="W80">
        <f t="shared" si="21"/>
        <v>1</v>
      </c>
      <c r="X80">
        <f t="shared" si="25"/>
        <v>-1</v>
      </c>
      <c r="Y80">
        <f t="shared" si="26"/>
        <v>10.834</v>
      </c>
      <c r="Z80" s="4">
        <v>27398.28</v>
      </c>
      <c r="AA80" s="4">
        <v>27604.27</v>
      </c>
      <c r="AB80" s="4">
        <v>27255.89</v>
      </c>
      <c r="AC80" s="4">
        <v>27424.19</v>
      </c>
      <c r="AD80" s="5">
        <v>-708.81</v>
      </c>
      <c r="AE80" s="5">
        <v>-2.52</v>
      </c>
      <c r="AF80" s="4">
        <v>13036.71</v>
      </c>
      <c r="AG80" s="5">
        <v>90.61</v>
      </c>
      <c r="AH80" s="5">
        <v>0</v>
      </c>
      <c r="AI80" s="4">
        <v>20476759.989999998</v>
      </c>
      <c r="AJ80">
        <f>V80+AE80</f>
        <v>5.17</v>
      </c>
      <c r="AK80">
        <f t="shared" si="23"/>
        <v>1</v>
      </c>
      <c r="AL80">
        <f t="shared" si="15"/>
        <v>1</v>
      </c>
      <c r="AM80">
        <f t="shared" si="16"/>
        <v>-11.110000000000001</v>
      </c>
    </row>
    <row r="81" spans="1:39" ht="16" thickBot="1" x14ac:dyDescent="0.25">
      <c r="A81" s="15">
        <v>201506</v>
      </c>
      <c r="B81">
        <v>11.84</v>
      </c>
      <c r="C81">
        <f t="shared" si="17"/>
        <v>-0.57000000000000028</v>
      </c>
      <c r="D81">
        <f t="shared" si="18"/>
        <v>-4.5900000000000007</v>
      </c>
      <c r="E81">
        <v>2.98</v>
      </c>
      <c r="F81">
        <v>84.72</v>
      </c>
      <c r="G81">
        <v>0.42</v>
      </c>
      <c r="H81">
        <f t="shared" si="19"/>
        <v>5</v>
      </c>
      <c r="I81">
        <v>1793</v>
      </c>
      <c r="J81" s="3">
        <v>1580</v>
      </c>
      <c r="K81">
        <v>213</v>
      </c>
      <c r="L81" s="2">
        <v>29080524</v>
      </c>
      <c r="M81" s="2">
        <f t="shared" si="20"/>
        <v>-5.75</v>
      </c>
      <c r="N81" s="2">
        <v>28754384</v>
      </c>
      <c r="O81" s="2">
        <v>326140</v>
      </c>
      <c r="Q81" s="2">
        <v>2383804.2200000002</v>
      </c>
      <c r="R81">
        <v>2.75</v>
      </c>
      <c r="S81" s="2">
        <v>26868649.879999999</v>
      </c>
      <c r="T81">
        <v>13.25</v>
      </c>
      <c r="U81">
        <f t="shared" si="22"/>
        <v>1.6300000000000008</v>
      </c>
      <c r="V81">
        <f t="shared" si="24"/>
        <v>14.030000000000001</v>
      </c>
      <c r="W81">
        <f t="shared" si="21"/>
        <v>1</v>
      </c>
      <c r="X81">
        <f t="shared" si="25"/>
        <v>1</v>
      </c>
      <c r="Y81">
        <f t="shared" si="26"/>
        <v>13.874000000000002</v>
      </c>
      <c r="Z81" s="6">
        <v>25944.03</v>
      </c>
      <c r="AA81" s="6">
        <v>26470.44</v>
      </c>
      <c r="AB81" s="6">
        <v>25885.66</v>
      </c>
      <c r="AC81" s="6">
        <v>26250.03</v>
      </c>
      <c r="AD81" s="6">
        <v>-1174.1600000000001</v>
      </c>
      <c r="AE81" s="7">
        <v>-4.28</v>
      </c>
      <c r="AF81" s="6">
        <v>11862.55</v>
      </c>
      <c r="AG81" s="7">
        <v>82.45</v>
      </c>
      <c r="AH81" s="7">
        <v>0</v>
      </c>
      <c r="AI81" s="6">
        <v>15587338.01</v>
      </c>
      <c r="AJ81">
        <f>V81+AE81</f>
        <v>9.75</v>
      </c>
      <c r="AK81">
        <f t="shared" si="23"/>
        <v>1</v>
      </c>
      <c r="AL81">
        <f t="shared" si="15"/>
        <v>1</v>
      </c>
      <c r="AM81">
        <f t="shared" si="16"/>
        <v>5</v>
      </c>
    </row>
    <row r="82" spans="1:39" ht="16" thickBot="1" x14ac:dyDescent="0.25">
      <c r="A82" s="15">
        <v>201507</v>
      </c>
      <c r="B82">
        <v>10.9</v>
      </c>
      <c r="C82">
        <f t="shared" si="17"/>
        <v>-0.9399999999999995</v>
      </c>
      <c r="D82">
        <f t="shared" si="18"/>
        <v>-7.9399999999999995</v>
      </c>
      <c r="E82">
        <v>3.25</v>
      </c>
      <c r="F82">
        <v>74.25</v>
      </c>
      <c r="G82">
        <v>0.43</v>
      </c>
      <c r="H82">
        <f t="shared" si="19"/>
        <v>2.3800000000000003</v>
      </c>
      <c r="I82">
        <v>1808</v>
      </c>
      <c r="J82" s="3">
        <v>1595</v>
      </c>
      <c r="K82">
        <v>213</v>
      </c>
      <c r="L82" s="2">
        <v>26710160</v>
      </c>
      <c r="M82" s="2">
        <f t="shared" si="20"/>
        <v>-8.870000000000001</v>
      </c>
      <c r="N82" s="2">
        <v>26464271</v>
      </c>
      <c r="O82" s="2">
        <v>245889</v>
      </c>
      <c r="Q82" s="2">
        <v>2585891.5099999998</v>
      </c>
      <c r="R82">
        <v>3.99</v>
      </c>
      <c r="S82" s="2">
        <v>27646555.309999999</v>
      </c>
      <c r="T82">
        <v>15.01</v>
      </c>
      <c r="U82">
        <f t="shared" si="22"/>
        <v>1.7599999999999998</v>
      </c>
      <c r="V82">
        <f t="shared" si="24"/>
        <v>13.28</v>
      </c>
      <c r="W82">
        <f t="shared" si="21"/>
        <v>1</v>
      </c>
      <c r="X82">
        <f t="shared" si="25"/>
        <v>1</v>
      </c>
      <c r="Y82">
        <f t="shared" si="26"/>
        <v>13.626000000000001</v>
      </c>
      <c r="Z82" s="4">
        <v>24650.93</v>
      </c>
      <c r="AA82" s="4">
        <v>24661.19</v>
      </c>
      <c r="AB82" s="4">
        <v>24467.83</v>
      </c>
      <c r="AC82" s="4">
        <v>24636.28</v>
      </c>
      <c r="AD82" s="4">
        <v>-1613.75</v>
      </c>
      <c r="AE82" s="5">
        <v>-6.15</v>
      </c>
      <c r="AF82" s="4">
        <v>10248.799999999999</v>
      </c>
      <c r="AG82" s="5">
        <v>71.23</v>
      </c>
      <c r="AH82" s="5">
        <v>0</v>
      </c>
      <c r="AI82" s="4">
        <v>7773312.0999999996</v>
      </c>
      <c r="AJ82">
        <f>V82+AE82</f>
        <v>7.129999999999999</v>
      </c>
      <c r="AK82">
        <f t="shared" si="23"/>
        <v>1</v>
      </c>
      <c r="AL82">
        <f t="shared" si="15"/>
        <v>1</v>
      </c>
      <c r="AM82">
        <f t="shared" si="16"/>
        <v>2.3800000000000003</v>
      </c>
    </row>
    <row r="83" spans="1:39" ht="16" thickBot="1" x14ac:dyDescent="0.25">
      <c r="A83" s="15">
        <v>201508</v>
      </c>
      <c r="B83">
        <v>9.64</v>
      </c>
      <c r="C83">
        <f t="shared" si="17"/>
        <v>-1.2599999999999998</v>
      </c>
      <c r="D83">
        <f t="shared" si="18"/>
        <v>-11.559999999999999</v>
      </c>
      <c r="E83">
        <v>3.51</v>
      </c>
      <c r="F83">
        <v>61.87</v>
      </c>
      <c r="G83">
        <v>0.49</v>
      </c>
      <c r="H83">
        <f t="shared" si="19"/>
        <v>13.950000000000001</v>
      </c>
      <c r="I83">
        <v>1810</v>
      </c>
      <c r="J83" s="3">
        <v>1600</v>
      </c>
      <c r="K83">
        <v>210</v>
      </c>
      <c r="L83" s="2">
        <v>23713088</v>
      </c>
      <c r="M83" s="2">
        <f t="shared" si="20"/>
        <v>-12.64</v>
      </c>
      <c r="N83" s="2">
        <v>23505180</v>
      </c>
      <c r="O83" s="2">
        <v>207908</v>
      </c>
      <c r="Q83" s="2">
        <v>2012711.4</v>
      </c>
      <c r="R83">
        <v>5.32</v>
      </c>
      <c r="S83" s="2">
        <v>20953840.620000001</v>
      </c>
      <c r="T83">
        <v>16.18</v>
      </c>
      <c r="U83">
        <f t="shared" si="22"/>
        <v>1.17</v>
      </c>
      <c r="V83">
        <f t="shared" si="24"/>
        <v>7.79</v>
      </c>
      <c r="W83">
        <f t="shared" si="21"/>
        <v>1</v>
      </c>
      <c r="X83">
        <f t="shared" si="25"/>
        <v>-1</v>
      </c>
      <c r="Y83">
        <f t="shared" si="26"/>
        <v>14.502000000000001</v>
      </c>
      <c r="Z83" s="6">
        <v>21793.02</v>
      </c>
      <c r="AA83" s="6">
        <v>21793.02</v>
      </c>
      <c r="AB83" s="6">
        <v>21399.62</v>
      </c>
      <c r="AC83" s="6">
        <v>21670.58</v>
      </c>
      <c r="AD83" s="6">
        <v>-2965.7</v>
      </c>
      <c r="AE83" s="7">
        <v>-12.04</v>
      </c>
      <c r="AF83" s="6">
        <v>7283.1</v>
      </c>
      <c r="AG83" s="7">
        <v>50.62</v>
      </c>
      <c r="AH83" s="7">
        <v>0</v>
      </c>
      <c r="AI83" s="6">
        <v>9447100.1699999999</v>
      </c>
      <c r="AJ83">
        <f>V83+AE83</f>
        <v>-4.2499999999999991</v>
      </c>
      <c r="AK83">
        <f t="shared" si="23"/>
        <v>1</v>
      </c>
      <c r="AL83">
        <f t="shared" si="15"/>
        <v>1</v>
      </c>
      <c r="AM83">
        <f t="shared" si="16"/>
        <v>13.950000000000001</v>
      </c>
    </row>
    <row r="84" spans="1:39" ht="16" thickBot="1" x14ac:dyDescent="0.25">
      <c r="A84" s="15">
        <v>201509</v>
      </c>
      <c r="B84">
        <v>9.4</v>
      </c>
      <c r="C84">
        <f t="shared" si="17"/>
        <v>-0.24000000000000021</v>
      </c>
      <c r="D84">
        <f t="shared" si="18"/>
        <v>-2.4899999999999998</v>
      </c>
      <c r="E84">
        <v>3.59</v>
      </c>
      <c r="F84">
        <v>68.53</v>
      </c>
      <c r="G84">
        <v>0.46</v>
      </c>
      <c r="H84">
        <f t="shared" si="19"/>
        <v>-6.12</v>
      </c>
      <c r="I84">
        <v>1816</v>
      </c>
      <c r="J84" s="3">
        <v>1605</v>
      </c>
      <c r="K84">
        <v>211</v>
      </c>
      <c r="L84" s="2">
        <v>23190146</v>
      </c>
      <c r="M84" s="2">
        <f t="shared" si="20"/>
        <v>-2.2599999999999998</v>
      </c>
      <c r="N84" s="2">
        <v>22965988</v>
      </c>
      <c r="O84" s="2">
        <v>224158</v>
      </c>
      <c r="Q84" s="2">
        <v>1777565.27</v>
      </c>
      <c r="R84">
        <v>5.34</v>
      </c>
      <c r="S84" s="2">
        <v>18757904.84</v>
      </c>
      <c r="T84">
        <v>17.86</v>
      </c>
      <c r="U84">
        <f t="shared" si="22"/>
        <v>1.6799999999999997</v>
      </c>
      <c r="V84">
        <f t="shared" si="24"/>
        <v>10.38</v>
      </c>
      <c r="W84">
        <f t="shared" si="21"/>
        <v>1</v>
      </c>
      <c r="X84">
        <f t="shared" si="25"/>
        <v>1</v>
      </c>
      <c r="Y84">
        <f t="shared" si="26"/>
        <v>11.876000000000001</v>
      </c>
      <c r="Z84" s="4">
        <v>20795.93</v>
      </c>
      <c r="AA84" s="4">
        <v>20939.39</v>
      </c>
      <c r="AB84" s="4">
        <v>20683.11</v>
      </c>
      <c r="AC84" s="4">
        <v>20846.3</v>
      </c>
      <c r="AD84" s="5">
        <v>-824.28</v>
      </c>
      <c r="AE84" s="5">
        <v>-3.8</v>
      </c>
      <c r="AF84" s="4">
        <v>6458.82</v>
      </c>
      <c r="AG84" s="5">
        <v>44.89</v>
      </c>
      <c r="AH84" s="5">
        <v>0</v>
      </c>
      <c r="AI84" s="4">
        <v>8521693.1199999992</v>
      </c>
      <c r="AJ84">
        <f>V84+AE84</f>
        <v>6.580000000000001</v>
      </c>
      <c r="AK84">
        <f t="shared" si="23"/>
        <v>1</v>
      </c>
      <c r="AL84">
        <f t="shared" si="15"/>
        <v>1</v>
      </c>
      <c r="AM84">
        <f t="shared" si="16"/>
        <v>-6.12</v>
      </c>
    </row>
    <row r="85" spans="1:39" ht="16" thickBot="1" x14ac:dyDescent="0.25">
      <c r="A85" s="15">
        <v>201510</v>
      </c>
      <c r="B85">
        <v>10.130000000000001</v>
      </c>
      <c r="C85">
        <f t="shared" si="17"/>
        <v>0.73000000000000043</v>
      </c>
      <c r="D85">
        <f t="shared" si="18"/>
        <v>7.7700000000000005</v>
      </c>
      <c r="E85">
        <v>3.33</v>
      </c>
      <c r="F85">
        <v>76.03</v>
      </c>
      <c r="G85">
        <v>0.4</v>
      </c>
      <c r="H85">
        <f t="shared" si="19"/>
        <v>-13.04</v>
      </c>
      <c r="I85">
        <v>1830</v>
      </c>
      <c r="J85" s="3">
        <v>1614</v>
      </c>
      <c r="K85">
        <v>216</v>
      </c>
      <c r="L85" s="2">
        <v>25081285</v>
      </c>
      <c r="M85" s="2">
        <f t="shared" si="20"/>
        <v>7.5399999999999991</v>
      </c>
      <c r="N85" s="2">
        <v>24827579</v>
      </c>
      <c r="O85" s="2">
        <v>253706</v>
      </c>
      <c r="Q85" s="2">
        <v>1406154.19</v>
      </c>
      <c r="R85">
        <v>3.66</v>
      </c>
      <c r="S85" s="2">
        <v>14805697.76</v>
      </c>
      <c r="T85">
        <v>14.38</v>
      </c>
      <c r="U85">
        <f t="shared" si="22"/>
        <v>-3.4799999999999986</v>
      </c>
      <c r="V85">
        <f t="shared" si="24"/>
        <v>-19.48</v>
      </c>
      <c r="W85">
        <f t="shared" si="21"/>
        <v>-1</v>
      </c>
      <c r="X85">
        <f t="shared" si="25"/>
        <v>1</v>
      </c>
      <c r="Y85">
        <f t="shared" si="26"/>
        <v>-12.708000000000002</v>
      </c>
      <c r="Z85" s="6">
        <v>22785.86</v>
      </c>
      <c r="AA85" s="6">
        <v>22847.16</v>
      </c>
      <c r="AB85" s="6">
        <v>22612.560000000001</v>
      </c>
      <c r="AC85" s="6">
        <v>22640.04</v>
      </c>
      <c r="AD85" s="6">
        <v>1793.74</v>
      </c>
      <c r="AE85" s="7">
        <v>8.6</v>
      </c>
      <c r="AF85" s="6">
        <v>8252.56</v>
      </c>
      <c r="AG85" s="7">
        <v>57.36</v>
      </c>
      <c r="AH85" s="7">
        <v>0</v>
      </c>
      <c r="AI85" s="6">
        <v>6932575.7000000002</v>
      </c>
      <c r="AJ85">
        <f>V85+AE85</f>
        <v>-10.88</v>
      </c>
      <c r="AK85">
        <f t="shared" si="23"/>
        <v>0</v>
      </c>
      <c r="AL85">
        <f t="shared" si="15"/>
        <v>0</v>
      </c>
      <c r="AM85">
        <f t="shared" si="16"/>
        <v>-13.04</v>
      </c>
    </row>
    <row r="86" spans="1:39" ht="16" thickBot="1" x14ac:dyDescent="0.25">
      <c r="A86" s="15">
        <v>201511</v>
      </c>
      <c r="B86">
        <v>9.85</v>
      </c>
      <c r="C86">
        <f t="shared" si="17"/>
        <v>-0.28000000000000114</v>
      </c>
      <c r="D86">
        <f t="shared" si="18"/>
        <v>-2.76</v>
      </c>
      <c r="E86">
        <v>3.43</v>
      </c>
      <c r="F86">
        <v>74.91</v>
      </c>
      <c r="G86">
        <v>0.31</v>
      </c>
      <c r="H86">
        <f t="shared" si="19"/>
        <v>-22.5</v>
      </c>
      <c r="I86">
        <v>1842</v>
      </c>
      <c r="J86" s="3">
        <v>1624</v>
      </c>
      <c r="K86">
        <v>218</v>
      </c>
      <c r="L86" s="2">
        <v>24530058</v>
      </c>
      <c r="M86" s="2">
        <f t="shared" si="20"/>
        <v>-2.25</v>
      </c>
      <c r="N86" s="2">
        <v>24281603</v>
      </c>
      <c r="O86" s="2">
        <v>248455</v>
      </c>
      <c r="Q86" s="2">
        <v>1719334.49</v>
      </c>
      <c r="R86">
        <v>5.09</v>
      </c>
      <c r="S86" s="2">
        <v>17345313.969999999</v>
      </c>
      <c r="T86">
        <v>17.079999999999998</v>
      </c>
      <c r="U86">
        <f t="shared" si="22"/>
        <v>2.6999999999999975</v>
      </c>
      <c r="V86">
        <f t="shared" si="24"/>
        <v>18.78</v>
      </c>
      <c r="W86">
        <f t="shared" si="21"/>
        <v>1</v>
      </c>
      <c r="X86">
        <f t="shared" si="25"/>
        <v>1</v>
      </c>
      <c r="Y86">
        <f t="shared" si="26"/>
        <v>18.440000000000001</v>
      </c>
      <c r="Z86" s="4">
        <v>21974.81</v>
      </c>
      <c r="AA86" s="4">
        <v>22195.25</v>
      </c>
      <c r="AB86" s="4">
        <v>21907.35</v>
      </c>
      <c r="AC86" s="4">
        <v>21996.42</v>
      </c>
      <c r="AD86" s="5">
        <v>-643.62</v>
      </c>
      <c r="AE86" s="5">
        <v>-2.84</v>
      </c>
      <c r="AF86" s="4">
        <v>7608.94</v>
      </c>
      <c r="AG86" s="5">
        <v>52.89</v>
      </c>
      <c r="AH86" s="5">
        <v>0</v>
      </c>
      <c r="AI86" s="4">
        <v>10066039.119999999</v>
      </c>
      <c r="AJ86">
        <f>V86+AE86</f>
        <v>15.940000000000001</v>
      </c>
      <c r="AK86">
        <f t="shared" si="23"/>
        <v>1</v>
      </c>
      <c r="AL86">
        <f t="shared" si="15"/>
        <v>1</v>
      </c>
      <c r="AM86">
        <f t="shared" si="16"/>
        <v>-22.5</v>
      </c>
    </row>
    <row r="87" spans="1:39" ht="16" thickBot="1" x14ac:dyDescent="0.25">
      <c r="A87" s="15">
        <v>201512</v>
      </c>
      <c r="B87">
        <v>9.9</v>
      </c>
      <c r="C87">
        <f t="shared" si="17"/>
        <v>5.0000000000000711E-2</v>
      </c>
      <c r="D87">
        <f t="shared" si="18"/>
        <v>0.51</v>
      </c>
      <c r="E87">
        <v>3.46</v>
      </c>
      <c r="F87">
        <v>76.930000000000007</v>
      </c>
      <c r="G87">
        <v>0.3</v>
      </c>
      <c r="H87">
        <f t="shared" si="19"/>
        <v>-3.2300000000000004</v>
      </c>
      <c r="I87">
        <v>1866</v>
      </c>
      <c r="J87" s="3">
        <v>1644</v>
      </c>
      <c r="K87">
        <v>222</v>
      </c>
      <c r="L87" s="2">
        <v>24683731</v>
      </c>
      <c r="M87" s="2">
        <f t="shared" si="20"/>
        <v>0.62</v>
      </c>
      <c r="N87" s="2">
        <v>24425555</v>
      </c>
      <c r="O87" s="2">
        <v>258176</v>
      </c>
      <c r="Q87" s="2">
        <v>1409160.43</v>
      </c>
      <c r="R87">
        <v>3.97</v>
      </c>
      <c r="S87" s="2">
        <v>14200583.09</v>
      </c>
      <c r="T87">
        <v>16.07</v>
      </c>
      <c r="U87">
        <f t="shared" si="22"/>
        <v>-1.009999999999998</v>
      </c>
      <c r="V87">
        <f t="shared" si="24"/>
        <v>-5.91</v>
      </c>
      <c r="W87">
        <f t="shared" si="21"/>
        <v>-1</v>
      </c>
      <c r="X87">
        <f t="shared" si="25"/>
        <v>-1</v>
      </c>
      <c r="Y87">
        <f t="shared" si="26"/>
        <v>11.674000000000001</v>
      </c>
      <c r="Z87" s="6">
        <v>21892.25</v>
      </c>
      <c r="AA87" s="6">
        <v>21970.33</v>
      </c>
      <c r="AB87" s="6">
        <v>21864.12</v>
      </c>
      <c r="AC87" s="6">
        <v>21914.400000000001</v>
      </c>
      <c r="AD87" s="7">
        <v>-82.02</v>
      </c>
      <c r="AE87" s="7">
        <v>-0.37</v>
      </c>
      <c r="AF87" s="6">
        <v>7526.92</v>
      </c>
      <c r="AG87" s="7">
        <v>52.32</v>
      </c>
      <c r="AH87" s="7">
        <v>0</v>
      </c>
      <c r="AI87" s="6">
        <v>2467853.17</v>
      </c>
      <c r="AJ87">
        <f>V87+AE87</f>
        <v>-6.28</v>
      </c>
      <c r="AK87">
        <f t="shared" si="23"/>
        <v>1</v>
      </c>
      <c r="AL87">
        <f t="shared" si="15"/>
        <v>1</v>
      </c>
      <c r="AM87">
        <f t="shared" si="16"/>
        <v>-3.2300000000000004</v>
      </c>
    </row>
    <row r="88" spans="1:39" ht="16" thickBot="1" x14ac:dyDescent="0.25">
      <c r="A88" s="15">
        <v>201601</v>
      </c>
      <c r="B88">
        <v>8.7899999999999991</v>
      </c>
      <c r="C88">
        <f t="shared" si="17"/>
        <v>-1.1100000000000012</v>
      </c>
      <c r="D88">
        <f t="shared" si="18"/>
        <v>-11.21</v>
      </c>
      <c r="E88">
        <v>3.95</v>
      </c>
      <c r="F88">
        <v>68.13</v>
      </c>
      <c r="G88">
        <v>0.34</v>
      </c>
      <c r="H88">
        <f t="shared" si="19"/>
        <v>13.33</v>
      </c>
      <c r="I88">
        <v>1873</v>
      </c>
      <c r="J88" s="3">
        <v>1649</v>
      </c>
      <c r="K88">
        <v>224</v>
      </c>
      <c r="L88" s="2">
        <v>21849989</v>
      </c>
      <c r="M88" s="2">
        <f t="shared" si="20"/>
        <v>-12.97</v>
      </c>
      <c r="N88" s="2">
        <v>21616285</v>
      </c>
      <c r="O88" s="2">
        <v>233704</v>
      </c>
      <c r="Q88" s="2">
        <v>2132340.64</v>
      </c>
      <c r="R88">
        <v>6.77</v>
      </c>
      <c r="S88" s="2">
        <v>21099948.140000001</v>
      </c>
      <c r="T88">
        <v>21.12</v>
      </c>
      <c r="U88">
        <f t="shared" si="22"/>
        <v>5.0500000000000007</v>
      </c>
      <c r="V88">
        <f t="shared" si="24"/>
        <v>31.430000000000003</v>
      </c>
      <c r="W88">
        <f t="shared" si="21"/>
        <v>1</v>
      </c>
      <c r="X88">
        <f t="shared" si="25"/>
        <v>1</v>
      </c>
      <c r="Y88">
        <f t="shared" si="26"/>
        <v>29.368000000000006</v>
      </c>
      <c r="Z88" s="4">
        <v>19138.419999999998</v>
      </c>
      <c r="AA88" s="4">
        <v>19709.990000000002</v>
      </c>
      <c r="AB88" s="4">
        <v>19130.59</v>
      </c>
      <c r="AC88" s="4">
        <v>19683.11</v>
      </c>
      <c r="AD88" s="4">
        <v>-2231.29</v>
      </c>
      <c r="AE88" s="5">
        <v>-10.18</v>
      </c>
      <c r="AF88" s="4">
        <v>5295.63</v>
      </c>
      <c r="AG88" s="5">
        <v>36.81</v>
      </c>
      <c r="AH88" s="5">
        <v>0</v>
      </c>
      <c r="AI88" s="4">
        <v>9056195.4800000004</v>
      </c>
      <c r="AJ88">
        <f>V88+AE88</f>
        <v>21.250000000000004</v>
      </c>
      <c r="AK88">
        <f t="shared" si="23"/>
        <v>1</v>
      </c>
      <c r="AL88">
        <f t="shared" si="15"/>
        <v>1</v>
      </c>
      <c r="AM88">
        <f t="shared" si="16"/>
        <v>13.33</v>
      </c>
    </row>
    <row r="89" spans="1:39" ht="16" thickBot="1" x14ac:dyDescent="0.25">
      <c r="A89" s="15">
        <v>201602</v>
      </c>
      <c r="B89">
        <v>8.81</v>
      </c>
      <c r="C89">
        <f t="shared" si="17"/>
        <v>2.000000000000135E-2</v>
      </c>
      <c r="D89">
        <f t="shared" si="18"/>
        <v>0.22999999999999998</v>
      </c>
      <c r="E89">
        <v>3.99</v>
      </c>
      <c r="F89">
        <v>54.13</v>
      </c>
      <c r="G89">
        <v>0.33</v>
      </c>
      <c r="H89">
        <f t="shared" si="19"/>
        <v>-2.94</v>
      </c>
      <c r="I89">
        <v>1874</v>
      </c>
      <c r="J89" s="3">
        <v>1648</v>
      </c>
      <c r="K89">
        <v>226</v>
      </c>
      <c r="L89" s="2">
        <v>21486946</v>
      </c>
      <c r="M89" s="2">
        <f t="shared" si="20"/>
        <v>-1.69</v>
      </c>
      <c r="N89" s="2">
        <v>21249569</v>
      </c>
      <c r="O89" s="2">
        <v>237377</v>
      </c>
      <c r="Q89" s="2">
        <v>1474085.52</v>
      </c>
      <c r="R89">
        <v>5.57</v>
      </c>
      <c r="S89" s="2">
        <v>14107360.98</v>
      </c>
      <c r="T89">
        <v>20.22</v>
      </c>
      <c r="U89">
        <f t="shared" si="22"/>
        <v>-0.90000000000000213</v>
      </c>
      <c r="V89">
        <f t="shared" si="24"/>
        <v>-4.26</v>
      </c>
      <c r="W89">
        <f t="shared" si="21"/>
        <v>-1</v>
      </c>
      <c r="X89">
        <f t="shared" si="25"/>
        <v>-1</v>
      </c>
      <c r="Y89">
        <f t="shared" si="26"/>
        <v>15.323999999999998</v>
      </c>
      <c r="Z89" s="6">
        <v>19366.169999999998</v>
      </c>
      <c r="AA89" s="6">
        <v>19377.72</v>
      </c>
      <c r="AB89" s="6">
        <v>19053.78</v>
      </c>
      <c r="AC89" s="6">
        <v>19111.93</v>
      </c>
      <c r="AD89" s="7">
        <v>-571.17999999999995</v>
      </c>
      <c r="AE89" s="7">
        <v>-2.9</v>
      </c>
      <c r="AF89" s="6">
        <v>4724.45</v>
      </c>
      <c r="AG89" s="7">
        <v>32.840000000000003</v>
      </c>
      <c r="AH89" s="7">
        <v>0</v>
      </c>
      <c r="AI89" s="6">
        <v>6401708.8300000001</v>
      </c>
      <c r="AJ89">
        <f>V89+AE89</f>
        <v>-7.16</v>
      </c>
      <c r="AK89">
        <f t="shared" si="23"/>
        <v>1</v>
      </c>
      <c r="AL89">
        <f t="shared" si="15"/>
        <v>1</v>
      </c>
      <c r="AM89">
        <f t="shared" si="16"/>
        <v>-2.94</v>
      </c>
    </row>
    <row r="90" spans="1:39" ht="16" thickBot="1" x14ac:dyDescent="0.25">
      <c r="A90" s="15">
        <v>201603</v>
      </c>
      <c r="B90">
        <v>10.14</v>
      </c>
      <c r="C90">
        <f t="shared" si="17"/>
        <v>1.33</v>
      </c>
      <c r="D90">
        <f t="shared" si="18"/>
        <v>15.1</v>
      </c>
      <c r="E90">
        <v>3.56</v>
      </c>
      <c r="F90">
        <v>57.93</v>
      </c>
      <c r="G90">
        <v>0.3</v>
      </c>
      <c r="H90">
        <f t="shared" si="19"/>
        <v>-9.09</v>
      </c>
      <c r="I90">
        <v>1883</v>
      </c>
      <c r="J90" s="3">
        <v>1656</v>
      </c>
      <c r="K90">
        <v>227</v>
      </c>
      <c r="L90" s="2">
        <v>23444561</v>
      </c>
      <c r="M90" s="2">
        <f t="shared" si="20"/>
        <v>8.35</v>
      </c>
      <c r="N90" s="2">
        <v>23195583</v>
      </c>
      <c r="O90" s="2">
        <v>248978</v>
      </c>
      <c r="Q90" s="2">
        <v>1819323.55</v>
      </c>
      <c r="R90">
        <v>5.03</v>
      </c>
      <c r="S90" s="2">
        <v>17768562.370000001</v>
      </c>
      <c r="T90">
        <v>18.36</v>
      </c>
      <c r="U90">
        <f t="shared" si="22"/>
        <v>-1.8599999999999994</v>
      </c>
      <c r="V90">
        <f t="shared" si="24"/>
        <v>-9.1999999999999993</v>
      </c>
      <c r="W90">
        <f t="shared" si="21"/>
        <v>-1</v>
      </c>
      <c r="X90">
        <f t="shared" si="25"/>
        <v>-1</v>
      </c>
      <c r="Y90">
        <f t="shared" si="26"/>
        <v>12.848000000000001</v>
      </c>
      <c r="Z90" s="4">
        <v>20811.46</v>
      </c>
      <c r="AA90" s="4">
        <v>20872.55</v>
      </c>
      <c r="AB90" s="4">
        <v>20689.22</v>
      </c>
      <c r="AC90" s="4">
        <v>20776.7</v>
      </c>
      <c r="AD90" s="4">
        <v>1664.77</v>
      </c>
      <c r="AE90" s="5">
        <v>8.7100000000000009</v>
      </c>
      <c r="AF90" s="4">
        <v>6389.22</v>
      </c>
      <c r="AG90" s="5">
        <v>44.41</v>
      </c>
      <c r="AH90" s="5">
        <v>0</v>
      </c>
      <c r="AI90" s="4">
        <v>7104766.7599999998</v>
      </c>
      <c r="AJ90">
        <f>V90+AE90</f>
        <v>-0.48999999999999844</v>
      </c>
      <c r="AK90">
        <f t="shared" si="23"/>
        <v>-1</v>
      </c>
      <c r="AL90">
        <f t="shared" si="15"/>
        <v>-1</v>
      </c>
      <c r="AM90">
        <f t="shared" si="16"/>
        <v>-9.09</v>
      </c>
    </row>
    <row r="91" spans="1:39" ht="16" thickBot="1" x14ac:dyDescent="0.25">
      <c r="A91" s="15">
        <v>201604</v>
      </c>
      <c r="B91">
        <v>10.24</v>
      </c>
      <c r="C91">
        <f t="shared" si="17"/>
        <v>9.9999999999999645E-2</v>
      </c>
      <c r="D91">
        <f t="shared" si="18"/>
        <v>0.9900000000000001</v>
      </c>
      <c r="E91">
        <v>3.54</v>
      </c>
      <c r="F91">
        <v>61.53</v>
      </c>
      <c r="G91">
        <v>0.28000000000000003</v>
      </c>
      <c r="H91">
        <f t="shared" si="19"/>
        <v>-6.67</v>
      </c>
      <c r="I91">
        <v>1894</v>
      </c>
      <c r="J91" s="3">
        <v>1663</v>
      </c>
      <c r="K91">
        <v>231</v>
      </c>
      <c r="L91" s="2">
        <v>23624035</v>
      </c>
      <c r="M91" s="2">
        <f t="shared" si="20"/>
        <v>0.76</v>
      </c>
      <c r="N91" s="2">
        <v>23357502</v>
      </c>
      <c r="O91" s="2">
        <v>266533</v>
      </c>
      <c r="Q91" s="2">
        <v>1639338.65</v>
      </c>
      <c r="R91">
        <v>5.07</v>
      </c>
      <c r="S91" s="2">
        <v>15107190.65</v>
      </c>
      <c r="T91">
        <v>17.329999999999998</v>
      </c>
      <c r="U91">
        <f t="shared" si="22"/>
        <v>-1.0300000000000011</v>
      </c>
      <c r="V91">
        <f t="shared" si="24"/>
        <v>-5.6099999999999994</v>
      </c>
      <c r="W91">
        <f t="shared" si="21"/>
        <v>-1</v>
      </c>
      <c r="X91">
        <f t="shared" si="25"/>
        <v>-1</v>
      </c>
      <c r="Y91">
        <f t="shared" si="26"/>
        <v>12.741999999999999</v>
      </c>
      <c r="Z91" s="6">
        <v>21215.200000000001</v>
      </c>
      <c r="AA91" s="6">
        <v>21235.39</v>
      </c>
      <c r="AB91" s="6">
        <v>21023.77</v>
      </c>
      <c r="AC91" s="6">
        <v>21067.05</v>
      </c>
      <c r="AD91" s="7">
        <v>290.35000000000002</v>
      </c>
      <c r="AE91" s="7">
        <v>1.4</v>
      </c>
      <c r="AF91" s="6">
        <v>6679.57</v>
      </c>
      <c r="AG91" s="7">
        <v>46.43</v>
      </c>
      <c r="AH91" s="7">
        <v>0</v>
      </c>
      <c r="AI91" s="6">
        <v>6065576.54</v>
      </c>
      <c r="AJ91">
        <f>V91+AE91</f>
        <v>-4.2099999999999991</v>
      </c>
      <c r="AK91">
        <f t="shared" si="23"/>
        <v>1</v>
      </c>
      <c r="AL91">
        <f t="shared" si="15"/>
        <v>1</v>
      </c>
      <c r="AM91">
        <f t="shared" si="16"/>
        <v>-6.67</v>
      </c>
    </row>
    <row r="92" spans="1:39" ht="16" thickBot="1" x14ac:dyDescent="0.25">
      <c r="A92" s="15">
        <v>201605</v>
      </c>
      <c r="B92">
        <v>10.050000000000001</v>
      </c>
      <c r="C92">
        <f t="shared" si="17"/>
        <v>-0.1899999999999995</v>
      </c>
      <c r="D92">
        <f t="shared" si="18"/>
        <v>-1.8599999999999999</v>
      </c>
      <c r="E92">
        <v>3.67</v>
      </c>
      <c r="F92">
        <v>61.19</v>
      </c>
      <c r="G92">
        <v>0.28000000000000003</v>
      </c>
      <c r="H92">
        <f t="shared" si="19"/>
        <v>0</v>
      </c>
      <c r="I92">
        <v>1899</v>
      </c>
      <c r="J92" s="3">
        <v>1665</v>
      </c>
      <c r="K92">
        <v>234</v>
      </c>
      <c r="L92" s="2">
        <v>23130549</v>
      </c>
      <c r="M92" s="2">
        <f t="shared" si="20"/>
        <v>-2.13</v>
      </c>
      <c r="N92" s="2">
        <v>22865189</v>
      </c>
      <c r="O92" s="2">
        <v>265360</v>
      </c>
      <c r="Q92" s="2">
        <v>2005085.2</v>
      </c>
      <c r="R92">
        <v>6.8</v>
      </c>
      <c r="S92" s="2">
        <v>18053708.57</v>
      </c>
      <c r="T92">
        <v>21.77</v>
      </c>
      <c r="U92">
        <f t="shared" si="22"/>
        <v>4.4400000000000013</v>
      </c>
      <c r="V92">
        <f t="shared" si="24"/>
        <v>25.619999999999997</v>
      </c>
      <c r="W92">
        <f t="shared" si="21"/>
        <v>1</v>
      </c>
      <c r="X92">
        <f t="shared" si="25"/>
        <v>1</v>
      </c>
      <c r="Y92">
        <f t="shared" si="26"/>
        <v>24.849999999999998</v>
      </c>
      <c r="Z92" s="4">
        <v>20617.330000000002</v>
      </c>
      <c r="AA92" s="4">
        <v>20974.71</v>
      </c>
      <c r="AB92" s="4">
        <v>20617.330000000002</v>
      </c>
      <c r="AC92" s="4">
        <v>20815.09</v>
      </c>
      <c r="AD92" s="5">
        <v>-251.96</v>
      </c>
      <c r="AE92" s="5">
        <v>-1.2</v>
      </c>
      <c r="AF92" s="4">
        <v>6427.61</v>
      </c>
      <c r="AG92" s="5">
        <v>44.68</v>
      </c>
      <c r="AH92" s="5">
        <v>0</v>
      </c>
      <c r="AI92" s="4">
        <v>10313461.98</v>
      </c>
      <c r="AJ92">
        <f>V92+AE92</f>
        <v>24.419999999999998</v>
      </c>
      <c r="AK92">
        <f t="shared" si="23"/>
        <v>1</v>
      </c>
      <c r="AL92">
        <f t="shared" si="15"/>
        <v>1</v>
      </c>
      <c r="AM92">
        <f t="shared" si="16"/>
        <v>0</v>
      </c>
    </row>
    <row r="93" spans="1:39" ht="16" thickBot="1" x14ac:dyDescent="0.25">
      <c r="A93" s="15">
        <v>201606</v>
      </c>
      <c r="B93">
        <v>9.75</v>
      </c>
      <c r="C93">
        <f t="shared" si="17"/>
        <v>-0.30000000000000071</v>
      </c>
      <c r="D93">
        <f t="shared" si="18"/>
        <v>-2.9899999999999998</v>
      </c>
      <c r="E93">
        <v>3.68</v>
      </c>
      <c r="F93">
        <v>59.25</v>
      </c>
      <c r="G93">
        <v>0.28999999999999998</v>
      </c>
      <c r="H93">
        <f t="shared" si="19"/>
        <v>3.5700000000000003</v>
      </c>
      <c r="I93">
        <v>1902</v>
      </c>
      <c r="J93" s="3">
        <v>1666</v>
      </c>
      <c r="K93">
        <v>236</v>
      </c>
      <c r="L93" s="2">
        <v>23062868</v>
      </c>
      <c r="M93" s="2">
        <f t="shared" si="20"/>
        <v>-0.28999999999999998</v>
      </c>
      <c r="N93" s="2">
        <v>22796552</v>
      </c>
      <c r="O93" s="2">
        <v>266316</v>
      </c>
      <c r="Q93" s="2">
        <v>1710544.05</v>
      </c>
      <c r="R93">
        <v>6.51</v>
      </c>
      <c r="S93" s="2">
        <v>15710632.68</v>
      </c>
      <c r="T93">
        <v>17.57</v>
      </c>
      <c r="U93">
        <f t="shared" si="22"/>
        <v>-4.1999999999999993</v>
      </c>
      <c r="V93">
        <f t="shared" si="24"/>
        <v>-19.29</v>
      </c>
      <c r="W93">
        <f t="shared" si="21"/>
        <v>-1</v>
      </c>
      <c r="X93">
        <f t="shared" si="25"/>
        <v>1</v>
      </c>
      <c r="Y93">
        <f t="shared" si="26"/>
        <v>-11.917999999999999</v>
      </c>
      <c r="Z93" s="6">
        <v>20736.849999999999</v>
      </c>
      <c r="AA93" s="6">
        <v>20828.03</v>
      </c>
      <c r="AB93" s="6">
        <v>20614.650000000001</v>
      </c>
      <c r="AC93" s="6">
        <v>20794.37</v>
      </c>
      <c r="AD93" s="7">
        <v>-20.72</v>
      </c>
      <c r="AE93" s="7">
        <v>-0.1</v>
      </c>
      <c r="AF93" s="6">
        <v>6406.89</v>
      </c>
      <c r="AG93" s="7">
        <v>44.53</v>
      </c>
      <c r="AH93" s="7">
        <v>0</v>
      </c>
      <c r="AI93" s="6">
        <v>7252335.5099999998</v>
      </c>
      <c r="AJ93">
        <f>V93+AE93</f>
        <v>-19.39</v>
      </c>
      <c r="AK93">
        <f t="shared" si="23"/>
        <v>0</v>
      </c>
      <c r="AL93">
        <f t="shared" si="15"/>
        <v>0</v>
      </c>
      <c r="AM93">
        <f t="shared" si="16"/>
        <v>3.5700000000000003</v>
      </c>
    </row>
    <row r="94" spans="1:39" ht="16" thickBot="1" x14ac:dyDescent="0.25">
      <c r="A94" s="15">
        <v>201607</v>
      </c>
      <c r="B94">
        <v>10.17</v>
      </c>
      <c r="C94">
        <f t="shared" si="17"/>
        <v>0.41999999999999993</v>
      </c>
      <c r="D94">
        <f t="shared" si="18"/>
        <v>4.3099999999999996</v>
      </c>
      <c r="E94">
        <v>3.55</v>
      </c>
      <c r="F94">
        <v>57.1</v>
      </c>
      <c r="G94">
        <v>0.28999999999999998</v>
      </c>
      <c r="H94">
        <f t="shared" si="19"/>
        <v>0</v>
      </c>
      <c r="I94">
        <v>1924</v>
      </c>
      <c r="J94" s="3">
        <v>1680</v>
      </c>
      <c r="K94">
        <v>244</v>
      </c>
      <c r="L94" s="2">
        <v>24054539</v>
      </c>
      <c r="M94" s="2">
        <f t="shared" si="20"/>
        <v>4.12</v>
      </c>
      <c r="N94" s="2">
        <v>23795208</v>
      </c>
      <c r="O94" s="2">
        <v>259331</v>
      </c>
      <c r="Q94" s="2">
        <v>1439394.7</v>
      </c>
      <c r="R94">
        <v>5.28</v>
      </c>
      <c r="S94" s="2">
        <v>13457545.560000001</v>
      </c>
      <c r="T94">
        <v>16.39</v>
      </c>
      <c r="U94">
        <f t="shared" si="22"/>
        <v>-1.1799999999999997</v>
      </c>
      <c r="V94">
        <f t="shared" si="24"/>
        <v>-6.72</v>
      </c>
      <c r="W94">
        <f t="shared" si="21"/>
        <v>-1</v>
      </c>
      <c r="X94">
        <f t="shared" si="25"/>
        <v>-1</v>
      </c>
      <c r="Y94">
        <f t="shared" si="26"/>
        <v>11.768000000000002</v>
      </c>
      <c r="Z94" s="4">
        <v>22055.95</v>
      </c>
      <c r="AA94" s="4">
        <v>22152.75</v>
      </c>
      <c r="AB94" s="4">
        <v>21830.46</v>
      </c>
      <c r="AC94" s="4">
        <v>21891.37</v>
      </c>
      <c r="AD94" s="4">
        <v>1097</v>
      </c>
      <c r="AE94" s="5">
        <v>5.28</v>
      </c>
      <c r="AF94" s="4">
        <v>7503.89</v>
      </c>
      <c r="AG94" s="5">
        <v>52.16</v>
      </c>
      <c r="AH94" s="5">
        <v>0</v>
      </c>
      <c r="AI94" s="4">
        <v>6786482.3799999999</v>
      </c>
      <c r="AJ94">
        <f>V94+AE94</f>
        <v>-1.4399999999999995</v>
      </c>
      <c r="AK94">
        <f t="shared" si="23"/>
        <v>-1</v>
      </c>
      <c r="AL94">
        <f t="shared" si="15"/>
        <v>-1</v>
      </c>
      <c r="AM94">
        <f t="shared" si="16"/>
        <v>0</v>
      </c>
    </row>
    <row r="95" spans="1:39" ht="16" thickBot="1" x14ac:dyDescent="0.25">
      <c r="A95" s="15">
        <v>201608</v>
      </c>
      <c r="B95">
        <v>10.67</v>
      </c>
      <c r="C95">
        <f t="shared" si="17"/>
        <v>0.5</v>
      </c>
      <c r="D95">
        <f t="shared" si="18"/>
        <v>4.92</v>
      </c>
      <c r="E95">
        <v>3.17</v>
      </c>
      <c r="F95">
        <v>51.01</v>
      </c>
      <c r="G95">
        <v>0.28999999999999998</v>
      </c>
      <c r="H95">
        <f t="shared" si="19"/>
        <v>0</v>
      </c>
      <c r="I95">
        <v>1926</v>
      </c>
      <c r="J95" s="3">
        <v>1682</v>
      </c>
      <c r="K95">
        <v>244</v>
      </c>
      <c r="L95" s="2">
        <v>25196537</v>
      </c>
      <c r="M95" s="2">
        <f t="shared" si="20"/>
        <v>4.53</v>
      </c>
      <c r="N95" s="2">
        <v>24915342</v>
      </c>
      <c r="O95" s="2">
        <v>281195</v>
      </c>
      <c r="Q95" s="2">
        <v>2038705.18</v>
      </c>
      <c r="R95">
        <v>6.11</v>
      </c>
      <c r="S95" s="2">
        <v>18767190.219999999</v>
      </c>
      <c r="T95">
        <v>17.809999999999999</v>
      </c>
      <c r="U95">
        <f t="shared" si="22"/>
        <v>1.4199999999999982</v>
      </c>
      <c r="V95">
        <f t="shared" si="24"/>
        <v>8.66</v>
      </c>
      <c r="W95">
        <f t="shared" si="21"/>
        <v>1</v>
      </c>
      <c r="X95">
        <f t="shared" si="25"/>
        <v>-1</v>
      </c>
      <c r="Y95">
        <f t="shared" si="26"/>
        <v>15.98</v>
      </c>
      <c r="Z95" s="6">
        <v>23043.08</v>
      </c>
      <c r="AA95" s="6">
        <v>23063.15</v>
      </c>
      <c r="AB95" s="6">
        <v>22939.87</v>
      </c>
      <c r="AC95" s="6">
        <v>22976.880000000001</v>
      </c>
      <c r="AD95" s="6">
        <v>1085.51</v>
      </c>
      <c r="AE95" s="7">
        <v>4.96</v>
      </c>
      <c r="AF95" s="6">
        <v>8589.4</v>
      </c>
      <c r="AG95" s="7">
        <v>59.7</v>
      </c>
      <c r="AH95" s="7">
        <v>0</v>
      </c>
      <c r="AI95" s="6">
        <v>6884157.1600000001</v>
      </c>
      <c r="AJ95">
        <f>V95+AE95</f>
        <v>13.620000000000001</v>
      </c>
      <c r="AK95">
        <f t="shared" si="23"/>
        <v>1</v>
      </c>
      <c r="AL95">
        <f t="shared" si="15"/>
        <v>-1</v>
      </c>
      <c r="AM95">
        <f t="shared" si="16"/>
        <v>0</v>
      </c>
    </row>
    <row r="96" spans="1:39" ht="16" thickBot="1" x14ac:dyDescent="0.25">
      <c r="A96" s="15">
        <v>201609</v>
      </c>
      <c r="B96">
        <v>10.89</v>
      </c>
      <c r="C96">
        <f t="shared" si="17"/>
        <v>0.22000000000000064</v>
      </c>
      <c r="D96">
        <f t="shared" si="18"/>
        <v>2.06</v>
      </c>
      <c r="E96">
        <v>3.13</v>
      </c>
      <c r="F96">
        <v>62.27</v>
      </c>
      <c r="G96">
        <v>0.28999999999999998</v>
      </c>
      <c r="H96">
        <f t="shared" si="19"/>
        <v>0</v>
      </c>
      <c r="I96">
        <v>1930</v>
      </c>
      <c r="J96" s="3">
        <v>1687</v>
      </c>
      <c r="K96">
        <v>243</v>
      </c>
      <c r="L96" s="2">
        <v>25595005</v>
      </c>
      <c r="M96" s="2">
        <f t="shared" si="20"/>
        <v>1.5599999999999998</v>
      </c>
      <c r="N96" s="2">
        <v>25317548</v>
      </c>
      <c r="O96" s="2">
        <v>277457</v>
      </c>
      <c r="Q96" s="2">
        <v>1874978.8</v>
      </c>
      <c r="R96">
        <v>5.54</v>
      </c>
      <c r="S96" s="2">
        <v>16865142.489999998</v>
      </c>
      <c r="T96">
        <v>14.67</v>
      </c>
      <c r="U96">
        <f t="shared" si="22"/>
        <v>-3.1399999999999988</v>
      </c>
      <c r="V96">
        <f t="shared" si="24"/>
        <v>-17.630000000000003</v>
      </c>
      <c r="W96">
        <f t="shared" si="21"/>
        <v>-1</v>
      </c>
      <c r="X96">
        <f t="shared" si="25"/>
        <v>1</v>
      </c>
      <c r="Y96">
        <f t="shared" si="26"/>
        <v>-11.170000000000002</v>
      </c>
      <c r="Z96" s="4">
        <v>23435.29</v>
      </c>
      <c r="AA96" s="4">
        <v>23484.37</v>
      </c>
      <c r="AB96" s="4">
        <v>23239.360000000001</v>
      </c>
      <c r="AC96" s="4">
        <v>23297.15</v>
      </c>
      <c r="AD96" s="5">
        <v>320.27</v>
      </c>
      <c r="AE96" s="5">
        <v>1.39</v>
      </c>
      <c r="AF96" s="4">
        <v>8909.67</v>
      </c>
      <c r="AG96" s="5">
        <v>61.93</v>
      </c>
      <c r="AH96" s="5">
        <v>0</v>
      </c>
      <c r="AI96" s="4">
        <v>7041437.0300000003</v>
      </c>
      <c r="AJ96">
        <f>V96+AE96</f>
        <v>-16.240000000000002</v>
      </c>
      <c r="AK96">
        <f t="shared" si="23"/>
        <v>0</v>
      </c>
      <c r="AL96">
        <f t="shared" si="15"/>
        <v>0</v>
      </c>
      <c r="AM96">
        <f t="shared" si="16"/>
        <v>0</v>
      </c>
    </row>
    <row r="97" spans="1:39" ht="16" thickBot="1" x14ac:dyDescent="0.25">
      <c r="A97" s="15">
        <v>201610</v>
      </c>
      <c r="B97">
        <v>10.84</v>
      </c>
      <c r="C97">
        <f t="shared" si="17"/>
        <v>-5.0000000000000711E-2</v>
      </c>
      <c r="D97">
        <f t="shared" si="18"/>
        <v>-0.45999999999999996</v>
      </c>
      <c r="E97">
        <v>3.15</v>
      </c>
      <c r="F97">
        <v>66.69</v>
      </c>
      <c r="G97">
        <v>0.28000000000000003</v>
      </c>
      <c r="H97">
        <f t="shared" si="19"/>
        <v>-3.45</v>
      </c>
      <c r="I97">
        <v>1943</v>
      </c>
      <c r="J97" s="3">
        <v>1695</v>
      </c>
      <c r="K97">
        <v>248</v>
      </c>
      <c r="L97" s="2">
        <v>25412902</v>
      </c>
      <c r="M97" s="2">
        <f t="shared" si="20"/>
        <v>-0.72</v>
      </c>
      <c r="N97" s="2">
        <v>25123360</v>
      </c>
      <c r="O97" s="2">
        <v>289542</v>
      </c>
      <c r="Q97" s="2">
        <v>1401926.05</v>
      </c>
      <c r="R97">
        <v>4.7</v>
      </c>
      <c r="S97" s="2">
        <v>11430253.33</v>
      </c>
      <c r="T97">
        <v>13.73</v>
      </c>
      <c r="U97">
        <f t="shared" si="22"/>
        <v>-0.9399999999999995</v>
      </c>
      <c r="V97">
        <f t="shared" si="24"/>
        <v>-6.41</v>
      </c>
      <c r="W97">
        <f t="shared" si="21"/>
        <v>-1</v>
      </c>
      <c r="X97">
        <f t="shared" si="25"/>
        <v>-1</v>
      </c>
      <c r="Y97">
        <f t="shared" si="26"/>
        <v>9.7020000000000017</v>
      </c>
      <c r="Z97" s="6">
        <v>22845.82</v>
      </c>
      <c r="AA97" s="6">
        <v>23045.53</v>
      </c>
      <c r="AB97" s="6">
        <v>22775.29</v>
      </c>
      <c r="AC97" s="6">
        <v>22934.54</v>
      </c>
      <c r="AD97" s="7">
        <v>-362.61</v>
      </c>
      <c r="AE97" s="7">
        <v>-1.56</v>
      </c>
      <c r="AF97" s="6">
        <v>8547.06</v>
      </c>
      <c r="AG97" s="7">
        <v>59.41</v>
      </c>
      <c r="AH97" s="7">
        <v>0</v>
      </c>
      <c r="AI97" s="6">
        <v>6190861.5999999996</v>
      </c>
      <c r="AJ97">
        <f>V97+AE97</f>
        <v>-7.9700000000000006</v>
      </c>
      <c r="AK97">
        <f t="shared" si="23"/>
        <v>1</v>
      </c>
      <c r="AL97">
        <f t="shared" si="15"/>
        <v>1</v>
      </c>
      <c r="AM97">
        <f t="shared" si="16"/>
        <v>-3.45</v>
      </c>
    </row>
    <row r="98" spans="1:39" ht="16" thickBot="1" x14ac:dyDescent="0.25">
      <c r="A98" s="15">
        <v>201611</v>
      </c>
      <c r="B98">
        <v>10.88</v>
      </c>
      <c r="C98">
        <f t="shared" si="17"/>
        <v>4.0000000000000924E-2</v>
      </c>
      <c r="D98">
        <f t="shared" si="18"/>
        <v>0.37</v>
      </c>
      <c r="E98">
        <v>3.13</v>
      </c>
      <c r="F98">
        <v>68.11</v>
      </c>
      <c r="G98">
        <v>0.26</v>
      </c>
      <c r="H98">
        <f t="shared" si="19"/>
        <v>-7.1400000000000006</v>
      </c>
      <c r="I98">
        <v>1957</v>
      </c>
      <c r="J98" s="3">
        <v>1707</v>
      </c>
      <c r="K98">
        <v>250</v>
      </c>
      <c r="L98" s="2">
        <v>25526118</v>
      </c>
      <c r="M98" s="2">
        <f t="shared" si="20"/>
        <v>0.44</v>
      </c>
      <c r="N98" s="2">
        <v>25230079</v>
      </c>
      <c r="O98" s="2">
        <v>296039</v>
      </c>
      <c r="Q98" s="2">
        <v>1870272.98</v>
      </c>
      <c r="R98">
        <v>5.52</v>
      </c>
      <c r="S98" s="2">
        <v>15961142.460000001</v>
      </c>
      <c r="T98">
        <v>14.33</v>
      </c>
      <c r="U98">
        <f t="shared" si="22"/>
        <v>0.59999999999999964</v>
      </c>
      <c r="V98">
        <f t="shared" si="24"/>
        <v>4.37</v>
      </c>
      <c r="W98">
        <f t="shared" si="21"/>
        <v>1</v>
      </c>
      <c r="X98">
        <f t="shared" si="25"/>
        <v>-1</v>
      </c>
      <c r="Y98">
        <f t="shared" si="26"/>
        <v>12.338000000000001</v>
      </c>
      <c r="Z98" s="4">
        <v>22842.36</v>
      </c>
      <c r="AA98" s="4">
        <v>22889.47</v>
      </c>
      <c r="AB98" s="4">
        <v>22755</v>
      </c>
      <c r="AC98" s="4">
        <v>22789.77</v>
      </c>
      <c r="AD98" s="5">
        <v>-144.77000000000001</v>
      </c>
      <c r="AE98" s="5">
        <v>-0.63</v>
      </c>
      <c r="AF98" s="4">
        <v>8402.2900000000009</v>
      </c>
      <c r="AG98" s="5">
        <v>58.4</v>
      </c>
      <c r="AH98" s="5">
        <v>0</v>
      </c>
      <c r="AI98" s="4">
        <v>8889005.0399999991</v>
      </c>
      <c r="AJ98">
        <f>V98+AE98</f>
        <v>3.74</v>
      </c>
      <c r="AK98">
        <f t="shared" si="23"/>
        <v>1</v>
      </c>
      <c r="AL98">
        <f t="shared" si="15"/>
        <v>1</v>
      </c>
      <c r="AM98">
        <f t="shared" si="16"/>
        <v>-7.1400000000000006</v>
      </c>
    </row>
    <row r="99" spans="1:39" ht="16" thickBot="1" x14ac:dyDescent="0.25">
      <c r="A99" s="15">
        <v>201612</v>
      </c>
      <c r="B99">
        <v>10.53</v>
      </c>
      <c r="C99">
        <f t="shared" si="17"/>
        <v>-0.35000000000000142</v>
      </c>
      <c r="D99">
        <f t="shared" si="18"/>
        <v>-3.2199999999999998</v>
      </c>
      <c r="E99">
        <v>3.24</v>
      </c>
      <c r="F99">
        <v>71.31</v>
      </c>
      <c r="G99">
        <v>0.25</v>
      </c>
      <c r="H99">
        <f t="shared" si="19"/>
        <v>-3.85</v>
      </c>
      <c r="I99">
        <v>1973</v>
      </c>
      <c r="J99" s="3">
        <v>1713</v>
      </c>
      <c r="K99">
        <v>260</v>
      </c>
      <c r="L99" s="2">
        <v>24761307</v>
      </c>
      <c r="M99" s="2">
        <f t="shared" si="20"/>
        <v>-3.09</v>
      </c>
      <c r="N99" s="2">
        <v>24450435</v>
      </c>
      <c r="O99" s="2">
        <v>310872</v>
      </c>
      <c r="Q99" s="2">
        <v>1522491.93</v>
      </c>
      <c r="R99">
        <v>5.74</v>
      </c>
      <c r="S99" s="2">
        <v>13281515.699999999</v>
      </c>
      <c r="T99">
        <v>14.12</v>
      </c>
      <c r="U99">
        <f t="shared" si="22"/>
        <v>-0.21000000000000085</v>
      </c>
      <c r="V99">
        <f t="shared" si="24"/>
        <v>-1.47</v>
      </c>
      <c r="W99">
        <f t="shared" si="21"/>
        <v>-1</v>
      </c>
      <c r="X99">
        <f t="shared" si="25"/>
        <v>-1</v>
      </c>
      <c r="Y99">
        <f t="shared" si="26"/>
        <v>11.001999999999999</v>
      </c>
      <c r="Z99" s="6">
        <v>21818.91</v>
      </c>
      <c r="AA99" s="6">
        <v>22069.62</v>
      </c>
      <c r="AB99" s="6">
        <v>21818.91</v>
      </c>
      <c r="AC99" s="6">
        <v>22000.560000000001</v>
      </c>
      <c r="AD99" s="7">
        <v>-789.21</v>
      </c>
      <c r="AE99" s="7">
        <v>-3.46</v>
      </c>
      <c r="AF99" s="6">
        <v>7613.08</v>
      </c>
      <c r="AG99" s="7">
        <v>52.91</v>
      </c>
      <c r="AH99" s="7">
        <v>0</v>
      </c>
      <c r="AI99" s="6">
        <v>5377541.2599999998</v>
      </c>
      <c r="AJ99">
        <f>V99+AE99</f>
        <v>-4.93</v>
      </c>
      <c r="AK99">
        <f t="shared" si="23"/>
        <v>1</v>
      </c>
      <c r="AL99">
        <f t="shared" si="15"/>
        <v>1</v>
      </c>
      <c r="AM99">
        <f t="shared" si="16"/>
        <v>-3.85</v>
      </c>
    </row>
    <row r="100" spans="1:39" ht="16" thickBot="1" x14ac:dyDescent="0.25">
      <c r="A100" s="15">
        <v>201701</v>
      </c>
      <c r="B100">
        <v>11.09</v>
      </c>
      <c r="C100">
        <f t="shared" si="17"/>
        <v>0.5600000000000005</v>
      </c>
      <c r="D100">
        <f t="shared" si="18"/>
        <v>5.3199999999999994</v>
      </c>
      <c r="E100">
        <v>3.17</v>
      </c>
      <c r="F100">
        <v>73.87</v>
      </c>
      <c r="G100">
        <v>0.24</v>
      </c>
      <c r="H100">
        <f t="shared" si="19"/>
        <v>-4</v>
      </c>
      <c r="I100">
        <v>1990</v>
      </c>
      <c r="J100" s="3">
        <v>1720</v>
      </c>
      <c r="K100">
        <v>270</v>
      </c>
      <c r="L100" s="2">
        <v>26125333</v>
      </c>
      <c r="M100" s="2">
        <f t="shared" si="20"/>
        <v>5.2200000000000006</v>
      </c>
      <c r="N100" s="2">
        <v>25796359</v>
      </c>
      <c r="O100" s="2">
        <v>328974</v>
      </c>
      <c r="Q100" s="2">
        <v>1156897.93</v>
      </c>
      <c r="R100">
        <v>4.99</v>
      </c>
      <c r="S100" s="2">
        <v>10400600.68</v>
      </c>
      <c r="T100">
        <v>13.87</v>
      </c>
      <c r="U100">
        <f t="shared" si="22"/>
        <v>-0.25</v>
      </c>
      <c r="V100">
        <f t="shared" si="24"/>
        <v>-1.77</v>
      </c>
      <c r="W100">
        <f t="shared" si="21"/>
        <v>-1</v>
      </c>
      <c r="X100">
        <f t="shared" si="25"/>
        <v>-1</v>
      </c>
      <c r="Y100">
        <f t="shared" si="26"/>
        <v>10.742000000000001</v>
      </c>
      <c r="Z100" s="4">
        <v>23339.15</v>
      </c>
      <c r="AA100" s="4">
        <v>23397.09</v>
      </c>
      <c r="AB100" s="4">
        <v>23307.05</v>
      </c>
      <c r="AC100" s="4">
        <v>23360.78</v>
      </c>
      <c r="AD100" s="4">
        <v>1360.22</v>
      </c>
      <c r="AE100" s="5">
        <v>6.18</v>
      </c>
      <c r="AF100" s="4">
        <v>8973.2999999999993</v>
      </c>
      <c r="AG100" s="5">
        <v>62.37</v>
      </c>
      <c r="AH100" s="5">
        <v>0</v>
      </c>
      <c r="AI100" s="4">
        <v>2958469.95</v>
      </c>
      <c r="AJ100">
        <f>V100+AE100</f>
        <v>4.41</v>
      </c>
      <c r="AK100">
        <f t="shared" si="23"/>
        <v>-1</v>
      </c>
      <c r="AL100">
        <f t="shared" si="15"/>
        <v>-1</v>
      </c>
      <c r="AM100">
        <f t="shared" si="16"/>
        <v>-4</v>
      </c>
    </row>
    <row r="101" spans="1:39" ht="16" thickBot="1" x14ac:dyDescent="0.25">
      <c r="A101" s="15">
        <v>201702</v>
      </c>
      <c r="B101">
        <v>11.83</v>
      </c>
      <c r="C101">
        <f t="shared" si="17"/>
        <v>0.74000000000000021</v>
      </c>
      <c r="D101">
        <f t="shared" si="18"/>
        <v>6.67</v>
      </c>
      <c r="E101">
        <v>3.09</v>
      </c>
      <c r="F101">
        <v>72.12</v>
      </c>
      <c r="G101">
        <v>0.25</v>
      </c>
      <c r="H101">
        <f t="shared" si="19"/>
        <v>4.17</v>
      </c>
      <c r="I101">
        <v>1997</v>
      </c>
      <c r="J101" s="3">
        <v>1725</v>
      </c>
      <c r="K101">
        <v>272</v>
      </c>
      <c r="L101" s="2">
        <v>26679987</v>
      </c>
      <c r="M101" s="2">
        <f t="shared" si="20"/>
        <v>2.08</v>
      </c>
      <c r="N101" s="2">
        <v>26354927</v>
      </c>
      <c r="O101" s="2">
        <v>325060</v>
      </c>
      <c r="Q101" s="2">
        <v>1886205.13</v>
      </c>
      <c r="R101">
        <v>5.19</v>
      </c>
      <c r="S101" s="2">
        <v>16445478.07</v>
      </c>
      <c r="T101">
        <v>14.12</v>
      </c>
      <c r="U101">
        <f t="shared" si="22"/>
        <v>0.25</v>
      </c>
      <c r="V101">
        <f t="shared" si="24"/>
        <v>1.7999999999999998</v>
      </c>
      <c r="W101">
        <f t="shared" si="21"/>
        <v>1</v>
      </c>
      <c r="X101">
        <f t="shared" si="25"/>
        <v>-1</v>
      </c>
      <c r="Y101">
        <f t="shared" si="26"/>
        <v>11.655999999999999</v>
      </c>
      <c r="Z101" s="6">
        <v>23952.639999999999</v>
      </c>
      <c r="AA101" s="6">
        <v>24007.81</v>
      </c>
      <c r="AB101" s="6">
        <v>23740.73</v>
      </c>
      <c r="AC101" s="6">
        <v>23740.73</v>
      </c>
      <c r="AD101" s="7">
        <v>379.95</v>
      </c>
      <c r="AE101" s="7">
        <v>1.63</v>
      </c>
      <c r="AF101" s="6">
        <v>9353.25</v>
      </c>
      <c r="AG101" s="7">
        <v>65.010000000000005</v>
      </c>
      <c r="AH101" s="7">
        <v>0</v>
      </c>
      <c r="AI101" s="6">
        <v>7314369.96</v>
      </c>
      <c r="AJ101">
        <f>V101+AE101</f>
        <v>3.4299999999999997</v>
      </c>
      <c r="AK101">
        <f t="shared" si="23"/>
        <v>1</v>
      </c>
      <c r="AL101">
        <f t="shared" si="15"/>
        <v>1</v>
      </c>
      <c r="AM101">
        <f t="shared" si="16"/>
        <v>4.17</v>
      </c>
    </row>
    <row r="102" spans="1:39" ht="16" thickBot="1" x14ac:dyDescent="0.25">
      <c r="A102" s="15">
        <v>201703</v>
      </c>
      <c r="B102">
        <v>12.99</v>
      </c>
      <c r="C102">
        <f t="shared" si="17"/>
        <v>1.1600000000000001</v>
      </c>
      <c r="D102">
        <f t="shared" si="18"/>
        <v>9.81</v>
      </c>
      <c r="E102">
        <v>3.1</v>
      </c>
      <c r="F102">
        <v>47.7</v>
      </c>
      <c r="G102">
        <v>0.28000000000000003</v>
      </c>
      <c r="H102">
        <f t="shared" si="19"/>
        <v>12</v>
      </c>
      <c r="I102">
        <v>2009</v>
      </c>
      <c r="J102" s="3">
        <v>1732</v>
      </c>
      <c r="K102">
        <v>277</v>
      </c>
      <c r="L102" s="2">
        <v>27235655</v>
      </c>
      <c r="M102" s="2">
        <f t="shared" si="20"/>
        <v>2.04</v>
      </c>
      <c r="N102" s="2">
        <v>26911573</v>
      </c>
      <c r="O102" s="2">
        <v>324082</v>
      </c>
      <c r="Q102" s="2">
        <v>2266218.5099999998</v>
      </c>
      <c r="R102">
        <v>6.02</v>
      </c>
      <c r="S102" s="2">
        <v>20831848.25</v>
      </c>
      <c r="T102">
        <v>15.15</v>
      </c>
      <c r="U102">
        <f t="shared" si="22"/>
        <v>1.0300000000000011</v>
      </c>
      <c r="V102">
        <f t="shared" si="24"/>
        <v>7.2900000000000009</v>
      </c>
      <c r="W102">
        <f t="shared" si="21"/>
        <v>1</v>
      </c>
      <c r="X102">
        <f t="shared" si="25"/>
        <v>-1</v>
      </c>
      <c r="Y102">
        <f t="shared" si="26"/>
        <v>13.578000000000001</v>
      </c>
      <c r="Z102" s="4">
        <v>24305.53</v>
      </c>
      <c r="AA102" s="4">
        <v>24329.98</v>
      </c>
      <c r="AB102" s="4">
        <v>24105.38</v>
      </c>
      <c r="AC102" s="4">
        <v>24111.59</v>
      </c>
      <c r="AD102" s="5">
        <v>370.86</v>
      </c>
      <c r="AE102" s="5">
        <v>1.56</v>
      </c>
      <c r="AF102" s="4">
        <v>9724.11</v>
      </c>
      <c r="AG102" s="5">
        <v>67.59</v>
      </c>
      <c r="AH102" s="5">
        <v>0</v>
      </c>
      <c r="AI102" s="4">
        <v>7366422.7699999996</v>
      </c>
      <c r="AJ102">
        <f>V102+AE102</f>
        <v>8.8500000000000014</v>
      </c>
      <c r="AK102">
        <f t="shared" si="23"/>
        <v>1</v>
      </c>
      <c r="AL102">
        <f t="shared" si="15"/>
        <v>1</v>
      </c>
      <c r="AM102">
        <f t="shared" si="16"/>
        <v>12</v>
      </c>
    </row>
    <row r="103" spans="1:39" ht="16" thickBot="1" x14ac:dyDescent="0.25">
      <c r="A103" s="15">
        <v>201704</v>
      </c>
      <c r="B103">
        <v>13.04</v>
      </c>
      <c r="C103">
        <f t="shared" si="17"/>
        <v>4.9999999999998934E-2</v>
      </c>
      <c r="D103">
        <f t="shared" si="18"/>
        <v>0.38</v>
      </c>
      <c r="E103">
        <v>3.06</v>
      </c>
      <c r="F103">
        <v>47.5</v>
      </c>
      <c r="G103">
        <v>0.28000000000000003</v>
      </c>
      <c r="H103">
        <f t="shared" si="19"/>
        <v>0</v>
      </c>
      <c r="I103">
        <v>2020</v>
      </c>
      <c r="J103" s="3">
        <v>1736</v>
      </c>
      <c r="K103">
        <v>284</v>
      </c>
      <c r="L103" s="2">
        <v>27664828</v>
      </c>
      <c r="M103" s="2">
        <f t="shared" si="20"/>
        <v>1.55</v>
      </c>
      <c r="N103" s="2">
        <v>27335853</v>
      </c>
      <c r="O103" s="2">
        <v>328975</v>
      </c>
      <c r="Q103" s="2">
        <v>1569682.73</v>
      </c>
      <c r="R103">
        <v>5.6</v>
      </c>
      <c r="S103" s="2">
        <v>15108451.66</v>
      </c>
      <c r="T103">
        <v>15.9</v>
      </c>
      <c r="U103">
        <f t="shared" si="22"/>
        <v>0.75</v>
      </c>
      <c r="V103">
        <f t="shared" si="24"/>
        <v>4.95</v>
      </c>
      <c r="W103">
        <f t="shared" si="21"/>
        <v>1</v>
      </c>
      <c r="X103">
        <f t="shared" si="25"/>
        <v>-1</v>
      </c>
      <c r="Y103">
        <f t="shared" si="26"/>
        <v>13.71</v>
      </c>
      <c r="Z103" s="6">
        <v>24691.29</v>
      </c>
      <c r="AA103" s="6">
        <v>24697.03</v>
      </c>
      <c r="AB103" s="6">
        <v>24563.77</v>
      </c>
      <c r="AC103" s="6">
        <v>24615.13</v>
      </c>
      <c r="AD103" s="7">
        <v>503.54</v>
      </c>
      <c r="AE103" s="7">
        <v>2.09</v>
      </c>
      <c r="AF103" s="6">
        <v>10227.65</v>
      </c>
      <c r="AG103" s="7">
        <v>71.09</v>
      </c>
      <c r="AH103" s="7">
        <v>0</v>
      </c>
      <c r="AI103" s="6">
        <v>6539672.7000000002</v>
      </c>
      <c r="AJ103">
        <f>V103+AE103</f>
        <v>7.04</v>
      </c>
      <c r="AK103">
        <f t="shared" si="23"/>
        <v>1</v>
      </c>
      <c r="AL103">
        <f t="shared" si="15"/>
        <v>1</v>
      </c>
      <c r="AM103">
        <f t="shared" si="16"/>
        <v>0</v>
      </c>
    </row>
    <row r="104" spans="1:39" ht="16" thickBot="1" x14ac:dyDescent="0.25">
      <c r="A104" s="15">
        <v>201705</v>
      </c>
      <c r="B104">
        <v>13.43</v>
      </c>
      <c r="C104">
        <f t="shared" si="17"/>
        <v>0.39000000000000057</v>
      </c>
      <c r="D104">
        <f t="shared" si="18"/>
        <v>2.9899999999999998</v>
      </c>
      <c r="E104">
        <v>2.97</v>
      </c>
      <c r="F104">
        <v>46.7</v>
      </c>
      <c r="G104">
        <v>0.25</v>
      </c>
      <c r="H104">
        <f t="shared" si="19"/>
        <v>-10.71</v>
      </c>
      <c r="I104">
        <v>2027</v>
      </c>
      <c r="J104" s="3">
        <v>1739</v>
      </c>
      <c r="K104">
        <v>288</v>
      </c>
      <c r="L104" s="2">
        <v>28541745</v>
      </c>
      <c r="M104" s="2">
        <f t="shared" si="20"/>
        <v>3.0700000000000003</v>
      </c>
      <c r="N104" s="2">
        <v>28220073</v>
      </c>
      <c r="O104" s="2">
        <v>321672</v>
      </c>
      <c r="Q104" s="2">
        <v>1795591.09</v>
      </c>
      <c r="R104">
        <v>5.48</v>
      </c>
      <c r="S104" s="2">
        <v>18106243.57</v>
      </c>
      <c r="T104">
        <v>15.05</v>
      </c>
      <c r="U104">
        <f t="shared" si="22"/>
        <v>-0.84999999999999964</v>
      </c>
      <c r="V104">
        <f t="shared" si="24"/>
        <v>-5.35</v>
      </c>
      <c r="W104">
        <f t="shared" si="21"/>
        <v>-1</v>
      </c>
      <c r="X104">
        <f t="shared" si="25"/>
        <v>-1</v>
      </c>
      <c r="Y104">
        <f t="shared" si="26"/>
        <v>10.97</v>
      </c>
      <c r="Z104" s="4">
        <v>25706.45</v>
      </c>
      <c r="AA104" s="4">
        <v>25817.95</v>
      </c>
      <c r="AB104" s="4">
        <v>25650.06</v>
      </c>
      <c r="AC104" s="4">
        <v>25660.65</v>
      </c>
      <c r="AD104" s="4">
        <v>1045.52</v>
      </c>
      <c r="AE104" s="5">
        <v>4.25</v>
      </c>
      <c r="AF104" s="4">
        <v>11273.17</v>
      </c>
      <c r="AG104" s="5">
        <v>78.349999999999994</v>
      </c>
      <c r="AH104" s="5">
        <v>0</v>
      </c>
      <c r="AI104" s="4">
        <v>11052084.26</v>
      </c>
      <c r="AJ104">
        <f>V104+AE104</f>
        <v>-1.0999999999999996</v>
      </c>
      <c r="AK104">
        <f t="shared" si="23"/>
        <v>1</v>
      </c>
      <c r="AL104">
        <f t="shared" si="15"/>
        <v>-1</v>
      </c>
      <c r="AM104">
        <f t="shared" si="16"/>
        <v>-10.71</v>
      </c>
    </row>
    <row r="105" spans="1:39" ht="16" thickBot="1" x14ac:dyDescent="0.25">
      <c r="A105" s="15">
        <v>201706</v>
      </c>
      <c r="B105">
        <v>14.04</v>
      </c>
      <c r="C105">
        <f t="shared" si="17"/>
        <v>0.60999999999999943</v>
      </c>
      <c r="D105">
        <f t="shared" si="18"/>
        <v>4.54</v>
      </c>
      <c r="E105">
        <v>2.96</v>
      </c>
      <c r="F105">
        <v>36.51</v>
      </c>
      <c r="G105">
        <v>0.34</v>
      </c>
      <c r="H105">
        <f t="shared" si="19"/>
        <v>36</v>
      </c>
      <c r="I105">
        <v>2034</v>
      </c>
      <c r="J105" s="3">
        <v>1746</v>
      </c>
      <c r="K105">
        <v>288</v>
      </c>
      <c r="L105" s="2">
        <v>28680506</v>
      </c>
      <c r="M105" s="2">
        <f t="shared" si="20"/>
        <v>0.48</v>
      </c>
      <c r="N105" s="2">
        <v>28412843</v>
      </c>
      <c r="O105" s="2">
        <v>267663</v>
      </c>
      <c r="Q105" s="2">
        <v>1590579.13</v>
      </c>
      <c r="R105">
        <v>3.81</v>
      </c>
      <c r="S105" s="2">
        <v>17302771.379999999</v>
      </c>
      <c r="T105">
        <v>13.19</v>
      </c>
      <c r="U105">
        <f t="shared" si="22"/>
        <v>-1.8600000000000012</v>
      </c>
      <c r="V105">
        <f t="shared" si="24"/>
        <v>-12.36</v>
      </c>
      <c r="W105">
        <f t="shared" si="21"/>
        <v>-1</v>
      </c>
      <c r="X105">
        <f t="shared" si="25"/>
        <v>1</v>
      </c>
      <c r="Y105">
        <f t="shared" si="26"/>
        <v>-7.25</v>
      </c>
      <c r="Z105" s="6">
        <v>25679.64</v>
      </c>
      <c r="AA105" s="6">
        <v>25816.25</v>
      </c>
      <c r="AB105" s="6">
        <v>25661.43</v>
      </c>
      <c r="AC105" s="6">
        <v>25764.58</v>
      </c>
      <c r="AD105" s="7">
        <v>103.93</v>
      </c>
      <c r="AE105" s="7">
        <v>0.41</v>
      </c>
      <c r="AF105" s="6">
        <v>11377.1</v>
      </c>
      <c r="AG105" s="7">
        <v>79.08</v>
      </c>
      <c r="AH105" s="7">
        <v>0</v>
      </c>
      <c r="AI105" s="6">
        <v>8131483.1299999999</v>
      </c>
      <c r="AJ105">
        <f>V105+AE105</f>
        <v>-11.95</v>
      </c>
      <c r="AK105">
        <f t="shared" si="23"/>
        <v>0</v>
      </c>
      <c r="AL105">
        <f t="shared" si="15"/>
        <v>0</v>
      </c>
      <c r="AM105">
        <f t="shared" si="16"/>
        <v>36</v>
      </c>
    </row>
    <row r="106" spans="1:39" ht="16" thickBot="1" x14ac:dyDescent="0.25">
      <c r="A106" s="15">
        <v>201707</v>
      </c>
      <c r="B106">
        <v>14.78</v>
      </c>
      <c r="C106">
        <f t="shared" si="17"/>
        <v>0.74000000000000021</v>
      </c>
      <c r="D106">
        <f t="shared" si="18"/>
        <v>5.27</v>
      </c>
      <c r="E106">
        <v>2.82</v>
      </c>
      <c r="F106">
        <v>36.119999999999997</v>
      </c>
      <c r="G106">
        <v>0.36</v>
      </c>
      <c r="H106">
        <f t="shared" si="19"/>
        <v>5.88</v>
      </c>
      <c r="I106">
        <v>2060</v>
      </c>
      <c r="J106" s="3">
        <v>1758</v>
      </c>
      <c r="K106">
        <v>302</v>
      </c>
      <c r="L106" s="2">
        <v>30262713</v>
      </c>
      <c r="M106" s="2">
        <f t="shared" si="20"/>
        <v>5.2299999999999995</v>
      </c>
      <c r="N106" s="2">
        <v>29997797</v>
      </c>
      <c r="O106" s="2">
        <v>264916</v>
      </c>
      <c r="Q106" s="2">
        <v>1627348.71</v>
      </c>
      <c r="R106">
        <v>5.17</v>
      </c>
      <c r="S106" s="2">
        <v>17912979.780000001</v>
      </c>
      <c r="T106">
        <v>13.16</v>
      </c>
      <c r="U106">
        <f t="shared" si="22"/>
        <v>-2.9999999999999361E-2</v>
      </c>
      <c r="V106">
        <f t="shared" si="24"/>
        <v>-0.22999999999999998</v>
      </c>
      <c r="W106">
        <f t="shared" si="21"/>
        <v>-1</v>
      </c>
      <c r="X106">
        <f t="shared" si="25"/>
        <v>-1</v>
      </c>
      <c r="Y106">
        <f t="shared" si="26"/>
        <v>10.482000000000001</v>
      </c>
      <c r="Z106" s="4">
        <v>27048.45</v>
      </c>
      <c r="AA106" s="4">
        <v>27324.38</v>
      </c>
      <c r="AB106" s="4">
        <v>27045.41</v>
      </c>
      <c r="AC106" s="4">
        <v>27323.99</v>
      </c>
      <c r="AD106" s="4">
        <v>1559.41</v>
      </c>
      <c r="AE106" s="5">
        <v>6.05</v>
      </c>
      <c r="AF106" s="4">
        <v>12936.51</v>
      </c>
      <c r="AG106" s="5">
        <v>89.92</v>
      </c>
      <c r="AH106" s="5">
        <v>0</v>
      </c>
      <c r="AI106" s="4">
        <v>8691060.5899999999</v>
      </c>
      <c r="AJ106">
        <f>V106+AE106</f>
        <v>5.82</v>
      </c>
      <c r="AK106">
        <f t="shared" si="23"/>
        <v>-1</v>
      </c>
      <c r="AL106">
        <f t="shared" si="15"/>
        <v>-1</v>
      </c>
      <c r="AM106">
        <f t="shared" si="16"/>
        <v>5.88</v>
      </c>
    </row>
    <row r="107" spans="1:39" ht="16" thickBot="1" x14ac:dyDescent="0.25">
      <c r="A107" s="15">
        <v>201708</v>
      </c>
      <c r="B107">
        <v>15.12</v>
      </c>
      <c r="C107">
        <f t="shared" si="17"/>
        <v>0.33999999999999986</v>
      </c>
      <c r="D107">
        <f t="shared" si="18"/>
        <v>2.2999999999999998</v>
      </c>
      <c r="E107">
        <v>2.99</v>
      </c>
      <c r="F107">
        <v>36.43</v>
      </c>
      <c r="G107">
        <v>0.37</v>
      </c>
      <c r="H107">
        <f t="shared" si="19"/>
        <v>2.78</v>
      </c>
      <c r="I107">
        <v>2060</v>
      </c>
      <c r="J107" s="3">
        <v>1758</v>
      </c>
      <c r="K107">
        <v>302</v>
      </c>
      <c r="L107" s="2">
        <v>31019515</v>
      </c>
      <c r="M107" s="2">
        <f t="shared" si="20"/>
        <v>2.44</v>
      </c>
      <c r="N107" s="2">
        <v>30752677</v>
      </c>
      <c r="O107" s="2">
        <v>266838</v>
      </c>
      <c r="Q107" s="2">
        <v>2064281.78</v>
      </c>
      <c r="R107">
        <v>6.21</v>
      </c>
      <c r="S107" s="2">
        <v>21393474.219999999</v>
      </c>
      <c r="T107">
        <v>13.15</v>
      </c>
      <c r="U107">
        <f t="shared" si="22"/>
        <v>-9.9999999999997868E-3</v>
      </c>
      <c r="V107">
        <f t="shared" si="24"/>
        <v>-0.08</v>
      </c>
      <c r="W107">
        <f t="shared" si="21"/>
        <v>-1</v>
      </c>
      <c r="X107">
        <f t="shared" si="25"/>
        <v>-1</v>
      </c>
      <c r="Y107">
        <f t="shared" si="26"/>
        <v>10.504000000000001</v>
      </c>
      <c r="Z107" s="6">
        <v>27934.45</v>
      </c>
      <c r="AA107" s="6">
        <v>27994.06</v>
      </c>
      <c r="AB107" s="6">
        <v>27861.48</v>
      </c>
      <c r="AC107" s="6">
        <v>27970.3</v>
      </c>
      <c r="AD107" s="7">
        <v>646.30999999999995</v>
      </c>
      <c r="AE107" s="7">
        <v>2.37</v>
      </c>
      <c r="AF107" s="6">
        <v>13582.82</v>
      </c>
      <c r="AG107" s="7">
        <v>94.41</v>
      </c>
      <c r="AH107" s="7">
        <v>0</v>
      </c>
      <c r="AI107" s="6">
        <v>10281281.24</v>
      </c>
      <c r="AJ107">
        <f>V107+AE107</f>
        <v>2.29</v>
      </c>
      <c r="AK107">
        <f t="shared" si="23"/>
        <v>1</v>
      </c>
      <c r="AL107">
        <f t="shared" si="15"/>
        <v>1</v>
      </c>
      <c r="AM107">
        <f t="shared" si="16"/>
        <v>2.78</v>
      </c>
    </row>
    <row r="108" spans="1:39" ht="16" thickBot="1" x14ac:dyDescent="0.25">
      <c r="A108" s="15">
        <v>201709</v>
      </c>
      <c r="B108">
        <v>15.21</v>
      </c>
      <c r="C108">
        <f t="shared" si="17"/>
        <v>9.0000000000001634E-2</v>
      </c>
      <c r="D108">
        <f t="shared" si="18"/>
        <v>0.6</v>
      </c>
      <c r="E108">
        <v>2.97</v>
      </c>
      <c r="F108">
        <v>36.549999999999997</v>
      </c>
      <c r="G108">
        <v>0.37</v>
      </c>
      <c r="H108">
        <f t="shared" si="19"/>
        <v>0</v>
      </c>
      <c r="I108">
        <v>2069</v>
      </c>
      <c r="J108" s="3">
        <v>1765</v>
      </c>
      <c r="K108">
        <v>304</v>
      </c>
      <c r="L108" s="2">
        <v>31412398</v>
      </c>
      <c r="M108" s="2">
        <f t="shared" si="20"/>
        <v>1.25</v>
      </c>
      <c r="N108" s="2">
        <v>31140800</v>
      </c>
      <c r="O108" s="2">
        <v>271598</v>
      </c>
      <c r="Q108" s="2">
        <v>1889315.32</v>
      </c>
      <c r="R108">
        <v>4.42</v>
      </c>
      <c r="S108" s="2">
        <v>19632216.620000001</v>
      </c>
      <c r="T108">
        <v>12.67</v>
      </c>
      <c r="U108">
        <f t="shared" si="22"/>
        <v>-0.48000000000000043</v>
      </c>
      <c r="V108">
        <f t="shared" si="24"/>
        <v>-3.65</v>
      </c>
      <c r="W108">
        <f t="shared" si="21"/>
        <v>-1</v>
      </c>
      <c r="X108">
        <f t="shared" si="25"/>
        <v>-1</v>
      </c>
      <c r="Y108">
        <f t="shared" si="26"/>
        <v>9.4060000000000006</v>
      </c>
      <c r="Z108" s="4">
        <v>27492.13</v>
      </c>
      <c r="AA108" s="4">
        <v>27581.13</v>
      </c>
      <c r="AB108" s="4">
        <v>27383.16</v>
      </c>
      <c r="AC108" s="4">
        <v>27554.3</v>
      </c>
      <c r="AD108" s="5">
        <v>-416</v>
      </c>
      <c r="AE108" s="5">
        <v>-1.49</v>
      </c>
      <c r="AF108" s="4">
        <v>13166.82</v>
      </c>
      <c r="AG108" s="5">
        <v>91.52</v>
      </c>
      <c r="AH108" s="5">
        <v>0</v>
      </c>
      <c r="AI108" s="4">
        <v>7337486.9900000002</v>
      </c>
      <c r="AJ108">
        <f>V108+AE108</f>
        <v>-5.14</v>
      </c>
      <c r="AK108">
        <f t="shared" si="23"/>
        <v>1</v>
      </c>
      <c r="AL108">
        <f t="shared" si="15"/>
        <v>1</v>
      </c>
      <c r="AM108">
        <f t="shared" si="16"/>
        <v>0</v>
      </c>
    </row>
    <row r="109" spans="1:39" ht="16" thickBot="1" x14ac:dyDescent="0.25">
      <c r="A109" s="15">
        <v>201710</v>
      </c>
      <c r="B109">
        <v>15.58</v>
      </c>
      <c r="C109">
        <f t="shared" si="17"/>
        <v>0.36999999999999922</v>
      </c>
      <c r="D109">
        <f t="shared" si="18"/>
        <v>2.4299999999999997</v>
      </c>
      <c r="E109">
        <v>2.91</v>
      </c>
      <c r="F109">
        <v>37.56</v>
      </c>
      <c r="G109">
        <v>0.35</v>
      </c>
      <c r="H109">
        <f t="shared" si="19"/>
        <v>-5.41</v>
      </c>
      <c r="I109">
        <v>2082</v>
      </c>
      <c r="J109" s="3">
        <v>1770</v>
      </c>
      <c r="K109">
        <v>312</v>
      </c>
      <c r="L109" s="2">
        <v>32253195</v>
      </c>
      <c r="M109" s="2">
        <f t="shared" si="20"/>
        <v>2.6100000000000003</v>
      </c>
      <c r="N109" s="2">
        <v>31970935</v>
      </c>
      <c r="O109" s="2">
        <v>282260</v>
      </c>
      <c r="Q109" s="2">
        <v>1783339.06</v>
      </c>
      <c r="R109">
        <v>4.6500000000000004</v>
      </c>
      <c r="S109" s="2">
        <v>19901323.07</v>
      </c>
      <c r="T109">
        <v>13.54</v>
      </c>
      <c r="U109">
        <f t="shared" si="22"/>
        <v>0.86999999999999922</v>
      </c>
      <c r="V109">
        <f t="shared" si="24"/>
        <v>6.87</v>
      </c>
      <c r="W109">
        <f t="shared" si="21"/>
        <v>1</v>
      </c>
      <c r="X109">
        <f t="shared" si="25"/>
        <v>-1</v>
      </c>
      <c r="Y109">
        <f t="shared" si="26"/>
        <v>12.206000000000001</v>
      </c>
      <c r="Z109" s="6">
        <v>28247</v>
      </c>
      <c r="AA109" s="6">
        <v>28354.11</v>
      </c>
      <c r="AB109" s="6">
        <v>28183.79</v>
      </c>
      <c r="AC109" s="6">
        <v>28245.54</v>
      </c>
      <c r="AD109" s="7">
        <v>691.24</v>
      </c>
      <c r="AE109" s="7">
        <v>2.5099999999999998</v>
      </c>
      <c r="AF109" s="6">
        <v>13858.06</v>
      </c>
      <c r="AG109" s="7">
        <v>96.32</v>
      </c>
      <c r="AH109" s="7">
        <v>0</v>
      </c>
      <c r="AI109" s="6">
        <v>9627810.4499999993</v>
      </c>
      <c r="AJ109">
        <f>V109+AE109</f>
        <v>9.379999999999999</v>
      </c>
      <c r="AK109">
        <f t="shared" si="23"/>
        <v>1</v>
      </c>
      <c r="AL109">
        <f t="shared" si="15"/>
        <v>1</v>
      </c>
      <c r="AM109">
        <f t="shared" si="16"/>
        <v>-5.41</v>
      </c>
    </row>
    <row r="110" spans="1:39" ht="16" thickBot="1" x14ac:dyDescent="0.25">
      <c r="A110" s="15">
        <v>201711</v>
      </c>
      <c r="B110">
        <v>15.91</v>
      </c>
      <c r="C110">
        <f t="shared" si="17"/>
        <v>0.33000000000000007</v>
      </c>
      <c r="D110">
        <f t="shared" si="18"/>
        <v>2.12</v>
      </c>
      <c r="E110">
        <v>2.86</v>
      </c>
      <c r="F110">
        <v>36.299999999999997</v>
      </c>
      <c r="G110">
        <v>0.37</v>
      </c>
      <c r="H110">
        <f t="shared" si="19"/>
        <v>5.71</v>
      </c>
      <c r="I110">
        <v>2096</v>
      </c>
      <c r="J110" s="3">
        <v>1779</v>
      </c>
      <c r="K110">
        <v>317</v>
      </c>
      <c r="L110" s="2">
        <v>33002598</v>
      </c>
      <c r="M110" s="2">
        <f t="shared" si="20"/>
        <v>2.27</v>
      </c>
      <c r="N110" s="2">
        <v>32724780</v>
      </c>
      <c r="O110" s="2">
        <v>277818</v>
      </c>
      <c r="Q110" s="2">
        <v>1979599.35</v>
      </c>
      <c r="R110">
        <v>5.45</v>
      </c>
      <c r="S110" s="2">
        <v>25304718.98</v>
      </c>
      <c r="T110">
        <v>12.91</v>
      </c>
      <c r="U110">
        <f t="shared" si="22"/>
        <v>-0.62999999999999901</v>
      </c>
      <c r="V110">
        <f t="shared" si="24"/>
        <v>-4.6500000000000004</v>
      </c>
      <c r="W110">
        <f t="shared" si="21"/>
        <v>-1</v>
      </c>
      <c r="X110">
        <f t="shared" si="25"/>
        <v>-1</v>
      </c>
      <c r="Y110">
        <f t="shared" si="26"/>
        <v>9.3980000000000015</v>
      </c>
      <c r="Z110" s="4">
        <v>29340.27</v>
      </c>
      <c r="AA110" s="4">
        <v>29353.51</v>
      </c>
      <c r="AB110" s="4">
        <v>29127.3</v>
      </c>
      <c r="AC110" s="4">
        <v>29177.35</v>
      </c>
      <c r="AD110" s="5">
        <v>931.81</v>
      </c>
      <c r="AE110" s="5">
        <v>3.3</v>
      </c>
      <c r="AF110" s="4">
        <v>14789.87</v>
      </c>
      <c r="AG110" s="5">
        <v>102.8</v>
      </c>
      <c r="AH110" s="5">
        <v>0</v>
      </c>
      <c r="AI110" s="4">
        <v>17193152.010000002</v>
      </c>
      <c r="AJ110">
        <f>V110+AE110</f>
        <v>-1.3500000000000005</v>
      </c>
      <c r="AK110">
        <f t="shared" si="23"/>
        <v>1</v>
      </c>
      <c r="AL110">
        <f t="shared" si="15"/>
        <v>-1</v>
      </c>
      <c r="AM110">
        <f t="shared" si="16"/>
        <v>5.71</v>
      </c>
    </row>
    <row r="111" spans="1:39" ht="16" thickBot="1" x14ac:dyDescent="0.25">
      <c r="A111" s="15">
        <v>201712</v>
      </c>
      <c r="B111">
        <v>16.34</v>
      </c>
      <c r="C111">
        <f t="shared" si="17"/>
        <v>0.42999999999999972</v>
      </c>
      <c r="D111">
        <f t="shared" si="18"/>
        <v>2.7</v>
      </c>
      <c r="E111">
        <v>2.79</v>
      </c>
      <c r="F111">
        <v>36.65</v>
      </c>
      <c r="G111">
        <v>0.38</v>
      </c>
      <c r="H111">
        <f t="shared" si="19"/>
        <v>2.7</v>
      </c>
      <c r="I111">
        <v>2118</v>
      </c>
      <c r="J111" s="3">
        <v>1794</v>
      </c>
      <c r="K111">
        <v>324</v>
      </c>
      <c r="L111" s="2">
        <v>33998836</v>
      </c>
      <c r="M111" s="2">
        <f t="shared" si="20"/>
        <v>2.93</v>
      </c>
      <c r="N111" s="2">
        <v>33717995</v>
      </c>
      <c r="O111" s="2">
        <v>280841</v>
      </c>
      <c r="Q111" s="2">
        <v>1508728.61</v>
      </c>
      <c r="R111">
        <v>5.48</v>
      </c>
      <c r="S111" s="2">
        <v>19679115.260000002</v>
      </c>
      <c r="T111">
        <v>13.27</v>
      </c>
      <c r="U111">
        <f t="shared" si="22"/>
        <v>0.35999999999999943</v>
      </c>
      <c r="V111">
        <f t="shared" si="24"/>
        <v>2.79</v>
      </c>
      <c r="W111">
        <f t="shared" si="21"/>
        <v>1</v>
      </c>
      <c r="X111">
        <f t="shared" si="25"/>
        <v>-1</v>
      </c>
      <c r="Y111">
        <f t="shared" si="26"/>
        <v>11.173999999999999</v>
      </c>
      <c r="Z111" s="6">
        <v>29914.05</v>
      </c>
      <c r="AA111" s="6">
        <v>29997.96</v>
      </c>
      <c r="AB111" s="6">
        <v>29849.31</v>
      </c>
      <c r="AC111" s="6">
        <v>29919.15</v>
      </c>
      <c r="AD111" s="7">
        <v>741.8</v>
      </c>
      <c r="AE111" s="7">
        <v>2.54</v>
      </c>
      <c r="AF111" s="6">
        <v>15531.67</v>
      </c>
      <c r="AG111" s="7">
        <v>107.95</v>
      </c>
      <c r="AH111" s="7">
        <v>0</v>
      </c>
      <c r="AI111" s="6">
        <v>7751996.5599999996</v>
      </c>
      <c r="AJ111">
        <f>V111+AE111</f>
        <v>5.33</v>
      </c>
      <c r="AK111">
        <f t="shared" si="23"/>
        <v>1</v>
      </c>
      <c r="AL111">
        <f t="shared" si="15"/>
        <v>1</v>
      </c>
      <c r="AM111">
        <f t="shared" si="16"/>
        <v>2.7</v>
      </c>
    </row>
    <row r="112" spans="1:39" ht="16" thickBot="1" x14ac:dyDescent="0.25">
      <c r="A112" s="15">
        <v>201801</v>
      </c>
      <c r="B112">
        <v>17.84</v>
      </c>
      <c r="C112">
        <f t="shared" si="17"/>
        <v>1.5</v>
      </c>
      <c r="D112">
        <f t="shared" si="18"/>
        <v>9.1800000000000015</v>
      </c>
      <c r="E112">
        <v>2.59</v>
      </c>
      <c r="F112">
        <v>35.86</v>
      </c>
      <c r="G112">
        <v>0.28999999999999998</v>
      </c>
      <c r="H112">
        <f t="shared" si="19"/>
        <v>-23.68</v>
      </c>
      <c r="I112">
        <v>2145</v>
      </c>
      <c r="J112" s="3">
        <v>1807</v>
      </c>
      <c r="K112">
        <v>338</v>
      </c>
      <c r="L112" s="2">
        <v>37196824</v>
      </c>
      <c r="M112" s="2">
        <f t="shared" si="20"/>
        <v>8.6</v>
      </c>
      <c r="N112" s="2">
        <v>36936610</v>
      </c>
      <c r="O112" s="2">
        <v>260214</v>
      </c>
      <c r="Q112" s="2">
        <v>2583620.89</v>
      </c>
      <c r="R112">
        <v>5.98</v>
      </c>
      <c r="S112" s="2">
        <v>35260611.299999997</v>
      </c>
      <c r="T112">
        <v>13.98</v>
      </c>
      <c r="U112">
        <f t="shared" si="22"/>
        <v>0.71000000000000085</v>
      </c>
      <c r="V112">
        <f t="shared" si="24"/>
        <v>5.35</v>
      </c>
      <c r="W112">
        <f t="shared" si="21"/>
        <v>1</v>
      </c>
      <c r="X112">
        <f t="shared" si="25"/>
        <v>-1</v>
      </c>
      <c r="Y112">
        <f t="shared" si="26"/>
        <v>12.254000000000001</v>
      </c>
      <c r="Z112" s="4">
        <v>32435.759999999998</v>
      </c>
      <c r="AA112" s="4">
        <v>32933.980000000003</v>
      </c>
      <c r="AB112" s="4">
        <v>32330.39</v>
      </c>
      <c r="AC112" s="4">
        <v>32887.269999999997</v>
      </c>
      <c r="AD112" s="4">
        <v>2968.12</v>
      </c>
      <c r="AE112" s="5">
        <v>9.92</v>
      </c>
      <c r="AF112" s="4">
        <v>18499.79</v>
      </c>
      <c r="AG112" s="5">
        <v>128.58000000000001</v>
      </c>
      <c r="AH112" s="5">
        <v>0</v>
      </c>
      <c r="AI112" s="4">
        <v>17681643.149999999</v>
      </c>
      <c r="AJ112">
        <f>V112+AE112</f>
        <v>15.27</v>
      </c>
      <c r="AK112">
        <f t="shared" si="23"/>
        <v>-1</v>
      </c>
      <c r="AL112">
        <f t="shared" si="15"/>
        <v>-1</v>
      </c>
      <c r="AM112">
        <f t="shared" si="16"/>
        <v>-23.68</v>
      </c>
    </row>
    <row r="113" spans="1:40" ht="16" thickBot="1" x14ac:dyDescent="0.25">
      <c r="A113" s="15">
        <v>201802</v>
      </c>
      <c r="B113">
        <v>15.96</v>
      </c>
      <c r="C113">
        <f t="shared" si="17"/>
        <v>-1.879999999999999</v>
      </c>
      <c r="D113">
        <f t="shared" si="18"/>
        <v>-10.54</v>
      </c>
      <c r="E113">
        <v>2.79</v>
      </c>
      <c r="F113">
        <v>35.700000000000003</v>
      </c>
      <c r="G113">
        <v>0.3</v>
      </c>
      <c r="H113">
        <f t="shared" si="19"/>
        <v>3.45</v>
      </c>
      <c r="I113">
        <v>2162</v>
      </c>
      <c r="J113" s="3">
        <v>1813</v>
      </c>
      <c r="K113">
        <v>349</v>
      </c>
      <c r="L113" s="2">
        <v>35155411</v>
      </c>
      <c r="M113" s="2">
        <f t="shared" si="20"/>
        <v>-5.81</v>
      </c>
      <c r="N113" s="2">
        <v>34896983</v>
      </c>
      <c r="O113" s="2">
        <v>258428</v>
      </c>
      <c r="Q113" s="2">
        <v>2446982.2799999998</v>
      </c>
      <c r="R113">
        <v>8.52</v>
      </c>
      <c r="S113" s="2">
        <v>32159329.52</v>
      </c>
      <c r="T113">
        <v>16.8</v>
      </c>
      <c r="U113">
        <f t="shared" si="22"/>
        <v>2.8200000000000003</v>
      </c>
      <c r="V113">
        <f t="shared" si="24"/>
        <v>20.169999999999998</v>
      </c>
      <c r="W113">
        <f t="shared" si="21"/>
        <v>1</v>
      </c>
      <c r="X113">
        <f t="shared" si="25"/>
        <v>1</v>
      </c>
      <c r="Y113">
        <f t="shared" si="26"/>
        <v>19.495999999999999</v>
      </c>
      <c r="Z113" s="6">
        <v>31037.41</v>
      </c>
      <c r="AA113" s="6">
        <v>31061.759999999998</v>
      </c>
      <c r="AB113" s="6">
        <v>30703.9</v>
      </c>
      <c r="AC113" s="6">
        <v>30844.720000000001</v>
      </c>
      <c r="AD113" s="6">
        <v>-2042.55</v>
      </c>
      <c r="AE113" s="7">
        <v>-6.21</v>
      </c>
      <c r="AF113" s="6">
        <v>16457.240000000002</v>
      </c>
      <c r="AG113" s="7">
        <v>114.39</v>
      </c>
      <c r="AH113" s="7">
        <v>0</v>
      </c>
      <c r="AI113" s="6">
        <v>13532444.51</v>
      </c>
      <c r="AJ113">
        <f>V113+AE113</f>
        <v>13.959999999999997</v>
      </c>
      <c r="AK113">
        <f t="shared" si="23"/>
        <v>1</v>
      </c>
      <c r="AL113">
        <f t="shared" si="15"/>
        <v>1</v>
      </c>
      <c r="AM113">
        <f t="shared" si="16"/>
        <v>3.45</v>
      </c>
      <c r="AN113" s="8"/>
    </row>
    <row r="114" spans="1:40" ht="16" thickBot="1" x14ac:dyDescent="0.25">
      <c r="A114" s="15">
        <v>201803</v>
      </c>
      <c r="B114">
        <v>12.42</v>
      </c>
      <c r="C114">
        <f t="shared" si="17"/>
        <v>-3.5400000000000009</v>
      </c>
      <c r="D114">
        <f t="shared" si="18"/>
        <v>-22.18</v>
      </c>
      <c r="E114">
        <v>3.15</v>
      </c>
      <c r="F114">
        <v>42.23</v>
      </c>
      <c r="G114">
        <v>0.34</v>
      </c>
      <c r="H114">
        <f t="shared" si="19"/>
        <v>13.33</v>
      </c>
      <c r="I114">
        <v>2179</v>
      </c>
      <c r="J114" s="3">
        <v>1827</v>
      </c>
      <c r="K114">
        <v>352</v>
      </c>
      <c r="L114" s="2">
        <v>34402285</v>
      </c>
      <c r="M114" s="2">
        <f t="shared" si="20"/>
        <v>-2.19</v>
      </c>
      <c r="N114" s="2">
        <v>34138549</v>
      </c>
      <c r="O114" s="2">
        <v>263736</v>
      </c>
      <c r="Q114" s="2">
        <v>2364550.0099999998</v>
      </c>
      <c r="R114">
        <v>7.7</v>
      </c>
      <c r="S114" s="2">
        <v>31406109.109999999</v>
      </c>
      <c r="T114">
        <v>15.36</v>
      </c>
      <c r="U114">
        <f t="shared" si="22"/>
        <v>-1.4400000000000013</v>
      </c>
      <c r="V114">
        <f t="shared" si="24"/>
        <v>-8.57</v>
      </c>
      <c r="W114">
        <f t="shared" si="21"/>
        <v>-1</v>
      </c>
      <c r="X114">
        <f t="shared" si="25"/>
        <v>-1</v>
      </c>
      <c r="Y114">
        <f t="shared" si="26"/>
        <v>10.574</v>
      </c>
      <c r="Z114" s="4">
        <v>30154.18</v>
      </c>
      <c r="AA114" s="4">
        <v>30252.95</v>
      </c>
      <c r="AB114" s="4">
        <v>29819.63</v>
      </c>
      <c r="AC114" s="4">
        <v>30093.38</v>
      </c>
      <c r="AD114" s="5">
        <v>-751.34</v>
      </c>
      <c r="AE114" s="5">
        <v>-2.44</v>
      </c>
      <c r="AF114" s="4">
        <v>15705.9</v>
      </c>
      <c r="AG114" s="5">
        <v>109.16</v>
      </c>
      <c r="AH114" s="5">
        <v>0</v>
      </c>
      <c r="AI114" s="4">
        <v>13728677.859999999</v>
      </c>
      <c r="AJ114">
        <f>V114+AE114</f>
        <v>-11.01</v>
      </c>
      <c r="AK114">
        <f t="shared" si="23"/>
        <v>1</v>
      </c>
      <c r="AL114">
        <f t="shared" si="15"/>
        <v>1</v>
      </c>
      <c r="AM114">
        <f t="shared" si="16"/>
        <v>13.33</v>
      </c>
    </row>
    <row r="115" spans="1:40" ht="16" thickBot="1" x14ac:dyDescent="0.25">
      <c r="A115" s="15">
        <v>201804</v>
      </c>
      <c r="I115">
        <v>0</v>
      </c>
      <c r="L115" s="2">
        <v>2147483647</v>
      </c>
      <c r="M115" s="2">
        <f t="shared" si="20"/>
        <v>98.4</v>
      </c>
      <c r="O115" s="2">
        <v>2147483647</v>
      </c>
      <c r="Q115" s="2">
        <v>1930590.73</v>
      </c>
      <c r="R115">
        <v>8.08</v>
      </c>
      <c r="S115" s="2">
        <v>25175665.890000001</v>
      </c>
      <c r="T115">
        <v>16.64</v>
      </c>
      <c r="U115">
        <f t="shared" si="22"/>
        <v>1.2800000000000011</v>
      </c>
      <c r="V115">
        <f t="shared" si="24"/>
        <v>8.33</v>
      </c>
      <c r="W115">
        <f t="shared" si="21"/>
        <v>1</v>
      </c>
      <c r="X115">
        <f t="shared" si="25"/>
        <v>-1</v>
      </c>
      <c r="Y115">
        <f t="shared" si="26"/>
        <v>14.978000000000002</v>
      </c>
      <c r="Z115" s="6">
        <v>30530.400000000001</v>
      </c>
      <c r="AA115" s="6">
        <v>30853.13</v>
      </c>
      <c r="AB115" s="6">
        <v>30483.91</v>
      </c>
      <c r="AC115" s="6">
        <v>30808.45</v>
      </c>
      <c r="AD115" s="7">
        <v>715.07</v>
      </c>
      <c r="AE115" s="7">
        <v>2.38</v>
      </c>
      <c r="AF115" s="6">
        <v>16420.97</v>
      </c>
      <c r="AG115" s="7">
        <v>114.13</v>
      </c>
      <c r="AH115" s="7">
        <v>0</v>
      </c>
      <c r="AI115" s="6">
        <v>9363381.1300000008</v>
      </c>
      <c r="AJ115">
        <f>V115+AE115</f>
        <v>10.71</v>
      </c>
      <c r="AK115">
        <f t="shared" si="23"/>
        <v>1</v>
      </c>
      <c r="AL115">
        <f t="shared" si="15"/>
        <v>1</v>
      </c>
      <c r="AM115">
        <f t="shared" si="16"/>
        <v>0</v>
      </c>
    </row>
    <row r="119" spans="1:40" x14ac:dyDescent="0.2">
      <c r="T119">
        <f>ROUND(AVERAGE(T10:T115),2)</f>
        <v>12.88</v>
      </c>
    </row>
  </sheetData>
  <sortState ref="A2:AI115">
    <sortCondition ref="A2:A115"/>
  </sortState>
  <dataConsolidate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结论表</vt:lpstr>
      <vt:lpstr>源数据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2018-05-05T13:50:39Z</dcterms:modified>
</cp:coreProperties>
</file>