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pivotCache/pivotCacheDefinition4.xml" ContentType="application/vnd.openxmlformats-officedocument.spreadsheetml.pivotCacheDefinitio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pivotCaches>
    <pivotCache cacheId="8" r:id="rId2"/>
    <pivotCache cacheId="1" r:id="rId3"/>
    <pivotCache cacheId="2" r:id="rId4"/>
    <pivotCache cacheId="9" r:id="rId5"/>
  </pivotCaches>
</workbook>
</file>

<file path=xl/calcChain.xml><?xml version="1.0" encoding="utf-8"?>
<calcChain xmlns="http://schemas.openxmlformats.org/spreadsheetml/2006/main">
  <c r="F27" i="1"/>
  <c r="F28"/>
  <c r="F29"/>
  <c r="F30"/>
  <c r="F31" l="1"/>
  <c r="G29"/>
  <c r="G30"/>
  <c r="G28"/>
  <c r="G27"/>
  <c r="G31" l="1"/>
</calcChain>
</file>

<file path=xl/sharedStrings.xml><?xml version="1.0" encoding="utf-8"?>
<sst xmlns="http://schemas.openxmlformats.org/spreadsheetml/2006/main" count="303" uniqueCount="50">
  <si>
    <t>Nombre del vendedor</t>
  </si>
  <si>
    <t>Artículo vendido</t>
  </si>
  <si>
    <t>Importe</t>
  </si>
  <si>
    <t>Artículo</t>
  </si>
  <si>
    <t>Fecha</t>
  </si>
  <si>
    <t>Cantidad</t>
  </si>
  <si>
    <t>Gastos</t>
  </si>
  <si>
    <t>Mes</t>
  </si>
  <si>
    <t>Departamento</t>
  </si>
  <si>
    <t>Juana</t>
  </si>
  <si>
    <t>Secador</t>
  </si>
  <si>
    <t>Teléfono</t>
  </si>
  <si>
    <t>Enero</t>
  </si>
  <si>
    <t>A</t>
  </si>
  <si>
    <t>Luis</t>
  </si>
  <si>
    <t>Lavadora</t>
  </si>
  <si>
    <t>Agua</t>
  </si>
  <si>
    <t>Paco</t>
  </si>
  <si>
    <t>Batidora</t>
  </si>
  <si>
    <t>Alquiler</t>
  </si>
  <si>
    <t>B</t>
  </si>
  <si>
    <t>Total Suma de Importe</t>
  </si>
  <si>
    <t>Total Porcentaje del Importe</t>
  </si>
  <si>
    <t>María</t>
  </si>
  <si>
    <t>Plancha</t>
  </si>
  <si>
    <t>Salarios</t>
  </si>
  <si>
    <t>Etiquetas de fila</t>
  </si>
  <si>
    <t>Suma de Importe</t>
  </si>
  <si>
    <t>Porcentaje del Importe</t>
  </si>
  <si>
    <t>Ignacio</t>
  </si>
  <si>
    <t>Aprovisionamientos</t>
  </si>
  <si>
    <t>José</t>
  </si>
  <si>
    <t>Transporte</t>
  </si>
  <si>
    <t>Luz</t>
  </si>
  <si>
    <t>Marcos</t>
  </si>
  <si>
    <t>Material de oficina</t>
  </si>
  <si>
    <t>Suma de Cantidad</t>
  </si>
  <si>
    <t>Total general</t>
  </si>
  <si>
    <t>Febrero</t>
  </si>
  <si>
    <t>Iva</t>
  </si>
  <si>
    <t>Ventas Totales</t>
  </si>
  <si>
    <t>Row Labels</t>
  </si>
  <si>
    <t>Grand Total</t>
  </si>
  <si>
    <t>Column Labels</t>
  </si>
  <si>
    <t>Sum of Importe</t>
  </si>
  <si>
    <t>Values</t>
  </si>
  <si>
    <t>Sum of IVA</t>
  </si>
  <si>
    <t>Sum of ImporteTotal</t>
  </si>
  <si>
    <t>(All)</t>
  </si>
  <si>
    <t>Sum of Value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</si>
</sst>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7DDE8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76923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  <xf numFmtId="10" fontId="0" fillId="0" borderId="0" xfId="0" applyNumberFormat="1"/>
    <xf numFmtId="4" fontId="0" fillId="6" borderId="0" xfId="0" applyNumberFormat="1" applyFill="1"/>
    <xf numFmtId="4" fontId="0" fillId="7" borderId="0" xfId="0" applyNumberFormat="1" applyFill="1"/>
    <xf numFmtId="10" fontId="0" fillId="9" borderId="0" xfId="0" applyNumberFormat="1" applyFill="1"/>
    <xf numFmtId="0" fontId="0" fillId="3" borderId="0" xfId="0" applyFill="1" applyBorder="1" applyAlignment="1">
      <alignment horizontal="left"/>
    </xf>
    <xf numFmtId="4" fontId="0" fillId="5" borderId="0" xfId="0" applyNumberFormat="1" applyFill="1" applyBorder="1"/>
    <xf numFmtId="10" fontId="0" fillId="8" borderId="0" xfId="0" applyNumberFormat="1" applyFill="1" applyBorder="1"/>
    <xf numFmtId="0" fontId="0" fillId="0" borderId="0" xfId="0" applyNumberFormat="1" applyFont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4">
    <dxf>
      <numFmt numFmtId="164" formatCode="&quot;$&quot;\ #,##0.00"/>
    </dxf>
    <dxf>
      <numFmt numFmtId="4" formatCode="#,##0.00"/>
    </dxf>
    <dxf>
      <numFmt numFmtId="4" formatCode="#,##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AC08F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</dxf>
    <dxf>
      <fill>
        <patternFill patternType="none"/>
      </fill>
    </dxf>
    <dxf>
      <fill>
        <patternFill patternType="solid">
          <fgColor indexed="64"/>
          <bgColor rgb="FFFBD5B5"/>
        </patternFill>
      </fill>
    </dxf>
    <dxf>
      <fill>
        <patternFill patternType="solid">
          <fgColor indexed="64"/>
          <bgColor rgb="FFD8D8D8"/>
        </patternFill>
      </fill>
    </dxf>
    <dxf>
      <fill>
        <patternFill patternType="solid">
          <fgColor indexed="64"/>
          <bgColor rgb="FFD8D8D8"/>
        </patternFill>
      </fill>
    </dxf>
    <dxf>
      <fill>
        <patternFill patternType="solid">
          <fgColor indexed="64"/>
          <bgColor rgb="FFD8D8D8"/>
        </patternFill>
      </fill>
    </dxf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7F7F7F"/>
        </patternFill>
      </fill>
    </dxf>
    <dxf>
      <fill>
        <patternFill patternType="solid">
          <fgColor indexed="64"/>
          <bgColor rgb="FFA5A5A5"/>
        </patternFill>
      </fill>
    </dxf>
    <dxf>
      <fill>
        <patternFill patternType="solid">
          <fgColor indexed="64"/>
          <bgColor rgb="FFA5A5A5"/>
        </patternFill>
      </fill>
    </dxf>
    <dxf>
      <fill>
        <patternFill patternType="solid">
          <fgColor indexed="64"/>
          <bgColor rgb="FFC3D69B"/>
        </patternFill>
      </fill>
    </dxf>
    <dxf>
      <fill>
        <patternFill patternType="solid">
          <fgColor indexed="64"/>
          <bgColor rgb="FFC3D69B"/>
        </patternFill>
      </fill>
    </dxf>
    <dxf>
      <fill>
        <patternFill patternType="solid">
          <fgColor indexed="64"/>
          <bgColor rgb="FFC3D69B"/>
        </patternFill>
      </fill>
    </dxf>
    <dxf>
      <fill>
        <patternFill patternType="solid">
          <fgColor indexed="64"/>
          <bgColor rgb="FF76923C"/>
        </patternFill>
      </fill>
    </dxf>
    <dxf>
      <fill>
        <patternFill patternType="solid">
          <fgColor indexed="64"/>
          <bgColor rgb="FF76923C"/>
        </patternFill>
      </fill>
    </dxf>
    <dxf>
      <fill>
        <patternFill patternType="solid">
          <fgColor indexed="64"/>
          <bgColor rgb="FF76923C"/>
        </patternFill>
      </fill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numFmt numFmtId="164" formatCode="&quot;$&quot;\ #,##0.00"/>
    </dxf>
    <dxf>
      <numFmt numFmtId="4" formatCode="#,##0.00"/>
    </dxf>
    <dxf>
      <numFmt numFmtId="4" formatCode="#,##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AC08F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</dxf>
    <dxf>
      <fill>
        <patternFill patternType="none"/>
      </fill>
    </dxf>
    <dxf>
      <fill>
        <patternFill patternType="solid">
          <fgColor indexed="64"/>
          <bgColor rgb="FFFBD5B5"/>
        </patternFill>
      </fill>
    </dxf>
    <dxf>
      <fill>
        <patternFill patternType="solid">
          <fgColor indexed="64"/>
          <bgColor rgb="FFD8D8D8"/>
        </patternFill>
      </fill>
    </dxf>
    <dxf>
      <fill>
        <patternFill patternType="solid">
          <fgColor indexed="64"/>
          <bgColor rgb="FFD8D8D8"/>
        </patternFill>
      </fill>
    </dxf>
    <dxf>
      <fill>
        <patternFill patternType="solid">
          <fgColor indexed="64"/>
          <bgColor rgb="FFD8D8D8"/>
        </patternFill>
      </fill>
    </dxf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7F7F7F"/>
        </patternFill>
      </fill>
    </dxf>
    <dxf>
      <fill>
        <patternFill patternType="solid">
          <fgColor indexed="64"/>
          <bgColor rgb="FFA5A5A5"/>
        </patternFill>
      </fill>
    </dxf>
    <dxf>
      <fill>
        <patternFill patternType="solid">
          <fgColor indexed="64"/>
          <bgColor rgb="FFA5A5A5"/>
        </patternFill>
      </fill>
    </dxf>
    <dxf>
      <fill>
        <patternFill patternType="solid">
          <fgColor indexed="64"/>
          <bgColor rgb="FFC3D69B"/>
        </patternFill>
      </fill>
    </dxf>
    <dxf>
      <fill>
        <patternFill patternType="solid">
          <fgColor indexed="64"/>
          <bgColor rgb="FFC3D69B"/>
        </patternFill>
      </fill>
    </dxf>
    <dxf>
      <fill>
        <patternFill patternType="solid">
          <fgColor indexed="64"/>
          <bgColor rgb="FFC3D69B"/>
        </patternFill>
      </fill>
    </dxf>
    <dxf>
      <fill>
        <patternFill patternType="solid">
          <fgColor indexed="64"/>
          <bgColor rgb="FF76923C"/>
        </patternFill>
      </fill>
    </dxf>
    <dxf>
      <fill>
        <patternFill patternType="solid">
          <fgColor indexed="64"/>
          <bgColor rgb="FF76923C"/>
        </patternFill>
      </fill>
    </dxf>
    <dxf>
      <fill>
        <patternFill patternType="solid">
          <fgColor indexed="64"/>
          <bgColor rgb="FF76923C"/>
        </patternFill>
      </fill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B7DDE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fill>
        <patternFill patternType="solid">
          <fgColor indexed="64"/>
          <bgColor rgb="FF76923C"/>
        </patternFill>
      </fill>
    </dxf>
    <dxf>
      <fill>
        <patternFill patternType="solid">
          <fgColor indexed="64"/>
          <bgColor rgb="FF76923C"/>
        </patternFill>
      </fill>
    </dxf>
    <dxf>
      <fill>
        <patternFill patternType="solid">
          <fgColor indexed="64"/>
          <bgColor rgb="FF76923C"/>
        </patternFill>
      </fill>
    </dxf>
    <dxf>
      <fill>
        <patternFill patternType="solid">
          <fgColor indexed="64"/>
          <bgColor rgb="FFC3D69B"/>
        </patternFill>
      </fill>
    </dxf>
    <dxf>
      <fill>
        <patternFill patternType="solid">
          <fgColor indexed="64"/>
          <bgColor rgb="FFC3D69B"/>
        </patternFill>
      </fill>
    </dxf>
    <dxf>
      <fill>
        <patternFill patternType="solid">
          <fgColor indexed="64"/>
          <bgColor rgb="FFC3D69B"/>
        </patternFill>
      </fill>
    </dxf>
    <dxf>
      <fill>
        <patternFill patternType="solid">
          <fgColor indexed="64"/>
          <bgColor rgb="FFA5A5A5"/>
        </patternFill>
      </fill>
    </dxf>
    <dxf>
      <fill>
        <patternFill patternType="solid">
          <fgColor indexed="64"/>
          <bgColor rgb="FFA5A5A5"/>
        </patternFill>
      </fill>
    </dxf>
    <dxf>
      <fill>
        <patternFill patternType="solid">
          <fgColor indexed="64"/>
          <bgColor rgb="FF7F7F7F"/>
        </patternFill>
      </fill>
    </dxf>
    <dxf>
      <fill>
        <patternFill patternType="solid">
          <fgColor indexed="64"/>
          <bgColor rgb="FFBFBFBF"/>
        </patternFill>
      </fill>
    </dxf>
    <dxf>
      <fill>
        <patternFill patternType="solid">
          <fgColor indexed="64"/>
          <bgColor rgb="FFD8D8D8"/>
        </patternFill>
      </fill>
    </dxf>
    <dxf>
      <fill>
        <patternFill patternType="solid">
          <fgColor indexed="64"/>
          <bgColor rgb="FFD8D8D8"/>
        </patternFill>
      </fill>
    </dxf>
    <dxf>
      <fill>
        <patternFill patternType="solid">
          <fgColor indexed="64"/>
          <bgColor rgb="FFD8D8D8"/>
        </patternFill>
      </fill>
    </dxf>
    <dxf>
      <fill>
        <patternFill patternType="solid">
          <fgColor indexed="64"/>
          <bgColor rgb="FFFBD5B5"/>
        </patternFill>
      </fill>
    </dxf>
    <dxf>
      <fill>
        <patternFill patternType="none"/>
      </fill>
    </dxf>
    <dxf>
      <fill>
        <patternFill patternType="none"/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AC08F"/>
        </patternFill>
      </fill>
    </dxf>
    <dxf>
      <fill>
        <patternFill patternType="solid">
          <fgColor indexed="64"/>
          <bgColor rgb="FFFFFF00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4" formatCode="#,##0.00"/>
    </dxf>
    <dxf>
      <numFmt numFmtId="4" formatCode="#,##0.00"/>
    </dxf>
    <dxf>
      <numFmt numFmtId="164" formatCode="&quot;$&quot;\ #,##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2.xml"/><Relationship Id="rId7" Type="http://schemas.openxmlformats.org/officeDocument/2006/relationships/styles" Target="style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4.xml"/><Relationship Id="rId4" Type="http://schemas.openxmlformats.org/officeDocument/2006/relationships/pivotCacheDefinition" Target="pivotCache/pivotCacheDefinition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[Eje1TablasDinamicas.xlsx]Sheet1!TablaDinámica5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Sheet1!$O$3:$O$5</c:f>
              <c:strCache>
                <c:ptCount val="1"/>
                <c:pt idx="0">
                  <c:v>A - Suma de Importe</c:v>
                </c:pt>
              </c:strCache>
            </c:strRef>
          </c:tx>
          <c:cat>
            <c:strRef>
              <c:f>Sheet1!$N$6:$N$14</c:f>
              <c:strCache>
                <c:ptCount val="8"/>
                <c:pt idx="0">
                  <c:v>Agua</c:v>
                </c:pt>
                <c:pt idx="1">
                  <c:v>Alquiler</c:v>
                </c:pt>
                <c:pt idx="2">
                  <c:v>Aprovisionamientos</c:v>
                </c:pt>
                <c:pt idx="3">
                  <c:v>Luz</c:v>
                </c:pt>
                <c:pt idx="4">
                  <c:v>Material de oficina</c:v>
                </c:pt>
                <c:pt idx="5">
                  <c:v>Salarios</c:v>
                </c:pt>
                <c:pt idx="6">
                  <c:v>Teléfono</c:v>
                </c:pt>
                <c:pt idx="7">
                  <c:v>Transporte</c:v>
                </c:pt>
              </c:strCache>
            </c:strRef>
          </c:cat>
          <c:val>
            <c:numRef>
              <c:f>Sheet1!$O$6:$O$14</c:f>
              <c:numCache>
                <c:formatCode>#,##0.00</c:formatCode>
                <c:ptCount val="8"/>
                <c:pt idx="0">
                  <c:v>25</c:v>
                </c:pt>
                <c:pt idx="1">
                  <c:v>190</c:v>
                </c:pt>
                <c:pt idx="2">
                  <c:v>45</c:v>
                </c:pt>
                <c:pt idx="3">
                  <c:v>60</c:v>
                </c:pt>
                <c:pt idx="4">
                  <c:v>40</c:v>
                </c:pt>
                <c:pt idx="5">
                  <c:v>2000</c:v>
                </c:pt>
                <c:pt idx="6">
                  <c:v>45</c:v>
                </c:pt>
                <c:pt idx="7">
                  <c:v>45</c:v>
                </c:pt>
              </c:numCache>
            </c:numRef>
          </c:val>
        </c:ser>
        <c:ser>
          <c:idx val="1"/>
          <c:order val="1"/>
          <c:tx>
            <c:strRef>
              <c:f>Sheet1!$P$3:$P$5</c:f>
              <c:strCache>
                <c:ptCount val="1"/>
                <c:pt idx="0">
                  <c:v>A - Porcentaje del Importe</c:v>
                </c:pt>
              </c:strCache>
            </c:strRef>
          </c:tx>
          <c:cat>
            <c:strRef>
              <c:f>Sheet1!$N$6:$N$14</c:f>
              <c:strCache>
                <c:ptCount val="8"/>
                <c:pt idx="0">
                  <c:v>Agua</c:v>
                </c:pt>
                <c:pt idx="1">
                  <c:v>Alquiler</c:v>
                </c:pt>
                <c:pt idx="2">
                  <c:v>Aprovisionamientos</c:v>
                </c:pt>
                <c:pt idx="3">
                  <c:v>Luz</c:v>
                </c:pt>
                <c:pt idx="4">
                  <c:v>Material de oficina</c:v>
                </c:pt>
                <c:pt idx="5">
                  <c:v>Salarios</c:v>
                </c:pt>
                <c:pt idx="6">
                  <c:v>Teléfono</c:v>
                </c:pt>
                <c:pt idx="7">
                  <c:v>Transporte</c:v>
                </c:pt>
              </c:strCache>
            </c:strRef>
          </c:cat>
          <c:val>
            <c:numRef>
              <c:f>Sheet1!$P$6:$P$14</c:f>
              <c:numCache>
                <c:formatCode>0.00%</c:formatCode>
                <c:ptCount val="8"/>
                <c:pt idx="0">
                  <c:v>4.2122999157540014E-3</c:v>
                </c:pt>
                <c:pt idx="1">
                  <c:v>3.201347935973041E-2</c:v>
                </c:pt>
                <c:pt idx="2">
                  <c:v>7.582139848357203E-3</c:v>
                </c:pt>
                <c:pt idx="3">
                  <c:v>1.0109519797809604E-2</c:v>
                </c:pt>
                <c:pt idx="4">
                  <c:v>6.7396798652064023E-3</c:v>
                </c:pt>
                <c:pt idx="5">
                  <c:v>0.33698399326032014</c:v>
                </c:pt>
                <c:pt idx="6">
                  <c:v>7.582139848357203E-3</c:v>
                </c:pt>
                <c:pt idx="7">
                  <c:v>7.582139848357203E-3</c:v>
                </c:pt>
              </c:numCache>
            </c:numRef>
          </c:val>
        </c:ser>
        <c:ser>
          <c:idx val="2"/>
          <c:order val="2"/>
          <c:tx>
            <c:strRef>
              <c:f>Sheet1!$Q$3:$Q$5</c:f>
              <c:strCache>
                <c:ptCount val="1"/>
                <c:pt idx="0">
                  <c:v>B - Suma de Importe</c:v>
                </c:pt>
              </c:strCache>
            </c:strRef>
          </c:tx>
          <c:cat>
            <c:strRef>
              <c:f>Sheet1!$N$6:$N$14</c:f>
              <c:strCache>
                <c:ptCount val="8"/>
                <c:pt idx="0">
                  <c:v>Agua</c:v>
                </c:pt>
                <c:pt idx="1">
                  <c:v>Alquiler</c:v>
                </c:pt>
                <c:pt idx="2">
                  <c:v>Aprovisionamientos</c:v>
                </c:pt>
                <c:pt idx="3">
                  <c:v>Luz</c:v>
                </c:pt>
                <c:pt idx="4">
                  <c:v>Material de oficina</c:v>
                </c:pt>
                <c:pt idx="5">
                  <c:v>Salarios</c:v>
                </c:pt>
                <c:pt idx="6">
                  <c:v>Teléfono</c:v>
                </c:pt>
                <c:pt idx="7">
                  <c:v>Transporte</c:v>
                </c:pt>
              </c:strCache>
            </c:strRef>
          </c:cat>
          <c:val>
            <c:numRef>
              <c:f>Sheet1!$Q$6:$Q$14</c:f>
              <c:numCache>
                <c:formatCode>#,##0.00</c:formatCode>
                <c:ptCount val="8"/>
                <c:pt idx="0">
                  <c:v>30</c:v>
                </c:pt>
                <c:pt idx="1">
                  <c:v>300</c:v>
                </c:pt>
                <c:pt idx="2">
                  <c:v>45</c:v>
                </c:pt>
                <c:pt idx="3">
                  <c:v>40</c:v>
                </c:pt>
                <c:pt idx="4">
                  <c:v>30</c:v>
                </c:pt>
                <c:pt idx="5">
                  <c:v>2900</c:v>
                </c:pt>
                <c:pt idx="6">
                  <c:v>90</c:v>
                </c:pt>
                <c:pt idx="7">
                  <c:v>50</c:v>
                </c:pt>
              </c:numCache>
            </c:numRef>
          </c:val>
        </c:ser>
        <c:ser>
          <c:idx val="3"/>
          <c:order val="3"/>
          <c:tx>
            <c:strRef>
              <c:f>Sheet1!$R$3:$R$5</c:f>
              <c:strCache>
                <c:ptCount val="1"/>
                <c:pt idx="0">
                  <c:v>B - Porcentaje del Importe</c:v>
                </c:pt>
              </c:strCache>
            </c:strRef>
          </c:tx>
          <c:cat>
            <c:strRef>
              <c:f>Sheet1!$N$6:$N$14</c:f>
              <c:strCache>
                <c:ptCount val="8"/>
                <c:pt idx="0">
                  <c:v>Agua</c:v>
                </c:pt>
                <c:pt idx="1">
                  <c:v>Alquiler</c:v>
                </c:pt>
                <c:pt idx="2">
                  <c:v>Aprovisionamientos</c:v>
                </c:pt>
                <c:pt idx="3">
                  <c:v>Luz</c:v>
                </c:pt>
                <c:pt idx="4">
                  <c:v>Material de oficina</c:v>
                </c:pt>
                <c:pt idx="5">
                  <c:v>Salarios</c:v>
                </c:pt>
                <c:pt idx="6">
                  <c:v>Teléfono</c:v>
                </c:pt>
                <c:pt idx="7">
                  <c:v>Transporte</c:v>
                </c:pt>
              </c:strCache>
            </c:strRef>
          </c:cat>
          <c:val>
            <c:numRef>
              <c:f>Sheet1!$R$6:$R$14</c:f>
              <c:numCache>
                <c:formatCode>0.00%</c:formatCode>
                <c:ptCount val="8"/>
                <c:pt idx="0">
                  <c:v>5.054759898904802E-3</c:v>
                </c:pt>
                <c:pt idx="1">
                  <c:v>5.0547598989048023E-2</c:v>
                </c:pt>
                <c:pt idx="2">
                  <c:v>7.582139848357203E-3</c:v>
                </c:pt>
                <c:pt idx="3">
                  <c:v>6.7396798652064023E-3</c:v>
                </c:pt>
                <c:pt idx="4">
                  <c:v>5.054759898904802E-3</c:v>
                </c:pt>
                <c:pt idx="5">
                  <c:v>0.48862679022746419</c:v>
                </c:pt>
                <c:pt idx="6">
                  <c:v>1.5164279696714406E-2</c:v>
                </c:pt>
                <c:pt idx="7">
                  <c:v>8.4245998315080027E-3</c:v>
                </c:pt>
              </c:numCache>
            </c:numRef>
          </c:val>
        </c:ser>
        <c:axId val="82258560"/>
        <c:axId val="83534208"/>
      </c:barChart>
      <c:catAx>
        <c:axId val="82258560"/>
        <c:scaling>
          <c:orientation val="minMax"/>
        </c:scaling>
        <c:axPos val="b"/>
        <c:tickLblPos val="nextTo"/>
        <c:crossAx val="83534208"/>
        <c:crosses val="autoZero"/>
        <c:auto val="1"/>
        <c:lblAlgn val="ctr"/>
        <c:lblOffset val="100"/>
      </c:catAx>
      <c:valAx>
        <c:axId val="83534208"/>
        <c:scaling>
          <c:orientation val="minMax"/>
        </c:scaling>
        <c:axPos val="l"/>
        <c:majorGridlines/>
        <c:numFmt formatCode="#,##0.00" sourceLinked="1"/>
        <c:tickLblPos val="nextTo"/>
        <c:crossAx val="82258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15</xdr:row>
      <xdr:rowOff>66675</xdr:rowOff>
    </xdr:from>
    <xdr:to>
      <xdr:col>18</xdr:col>
      <xdr:colOff>885825</xdr:colOff>
      <xdr:row>29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3099.771511805557" createdVersion="6" refreshedVersion="6" minRefreshableVersion="3" recordCount="8">
  <cacheSource type="worksheet">
    <worksheetSource ref="A1:C9" sheet="Sheet1"/>
  </cacheSource>
  <cacheFields count="5">
    <cacheField name="Nombre del vendedor" numFmtId="0">
      <sharedItems count="7">
        <s v="Juana"/>
        <s v="Luis"/>
        <s v="Paco"/>
        <s v="María"/>
        <s v="Ignacio"/>
        <s v="José"/>
        <s v="Marcos"/>
      </sharedItems>
    </cacheField>
    <cacheField name="Artículo vendido" numFmtId="0">
      <sharedItems count="4">
        <s v="Secador"/>
        <s v="Lavadora"/>
        <s v="Batidora"/>
        <s v="Plancha"/>
      </sharedItems>
    </cacheField>
    <cacheField name="Importe" numFmtId="0">
      <sharedItems containsSemiMixedTypes="0" containsString="0" containsNumber="1" containsInteger="1" minValue="20" maxValue="300" count="4">
        <n v="50"/>
        <n v="300"/>
        <n v="25"/>
        <n v="20"/>
      </sharedItems>
    </cacheField>
    <cacheField name="IVA" numFmtId="0" formula="Importe *0.23" databaseField="0"/>
    <cacheField name="ImporteTotal" numFmtId="0" formula="Importe +IVA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xcel Services" refreshedDate="43099.777601967595" createdVersion="6" refreshedVersion="6" minRefreshableVersion="3" recordCount="8">
  <cacheSource type="worksheet">
    <worksheetSource ref="E1:G9" sheet="Sheet1"/>
  </cacheSource>
  <cacheFields count="3">
    <cacheField name="Artículo" numFmtId="0">
      <sharedItems count="4">
        <s v="Secador"/>
        <s v="Lavadora"/>
        <s v="Batidora"/>
        <s v="Plancha"/>
      </sharedItems>
    </cacheField>
    <cacheField name="Fecha" numFmtId="16">
      <sharedItems containsSemiMixedTypes="0" containsNonDate="0" containsDate="1" containsString="0" minDate="2017-01-02T00:00:00" maxDate="2017-03-30T00:00:00" count="8">
        <d v="2017-01-02T00:00:00"/>
        <d v="2017-01-05T00:00:00"/>
        <d v="2017-02-03T00:00:00"/>
        <d v="2017-02-06T00:00:00"/>
        <d v="2017-02-20T00:00:00"/>
        <d v="2017-03-03T00:00:00"/>
        <d v="2017-03-10T00:00:00"/>
        <d v="2017-03-29T00:00:00"/>
      </sharedItems>
    </cacheField>
    <cacheField name="Cantidad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xcel Services" refreshedDate="43099.779996296296" createdVersion="6" refreshedVersion="6" minRefreshableVersion="3" recordCount="32">
  <cacheSource type="worksheet">
    <worksheetSource ref="I1:L33" sheet="Sheet1"/>
  </cacheSource>
  <cacheFields count="4">
    <cacheField name="Gastos" numFmtId="0">
      <sharedItems count="8">
        <s v="Teléfono"/>
        <s v="Agua"/>
        <s v="Alquiler"/>
        <s v="Salarios"/>
        <s v="Aprovisionamientos"/>
        <s v="Transporte"/>
        <s v="Luz"/>
        <s v="Material de oficina"/>
      </sharedItems>
    </cacheField>
    <cacheField name="Mes" numFmtId="0">
      <sharedItems count="2">
        <s v="Enero"/>
        <s v="Febrero"/>
      </sharedItems>
    </cacheField>
    <cacheField name="Importe" numFmtId="0">
      <sharedItems containsSemiMixedTypes="0" containsString="0" containsNumber="1" containsInteger="1" minValue="10" maxValue="1500"/>
    </cacheField>
    <cacheField name="Departamento" numFmtId="0">
      <sharedItems count="2">
        <s v="A"/>
        <s v="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ourdes Couto" refreshedDate="43099.997980439817" createdVersion="3" refreshedVersion="3" minRefreshableVersion="3" recordCount="32">
  <cacheSource type="consolidation">
    <consolidation>
      <pages count="1">
        <page count="2">
          <pageItem name="Item1"/>
          <pageItem name="Item2"/>
        </page>
      </pages>
      <rangeSets count="2">
        <rangeSet i1="0" ref="A1:C9" sheet="Sheet1"/>
        <rangeSet i1="1" ref="E1:G9" sheet="Sheet1"/>
      </rangeSets>
    </consolidation>
  </cacheSource>
  <cacheFields count="4">
    <cacheField name="Row" numFmtId="0">
      <sharedItems count="11">
        <s v="Juana"/>
        <s v="Luis"/>
        <s v="Paco"/>
        <s v="María"/>
        <s v="Ignacio"/>
        <s v="José"/>
        <s v="Marcos"/>
        <s v="Secador"/>
        <s v="Lavadora"/>
        <s v="Batidora"/>
        <s v="Plancha"/>
      </sharedItems>
    </cacheField>
    <cacheField name="Column" numFmtId="0">
      <sharedItems count="4">
        <s v="Artículo vendido"/>
        <s v="Importe"/>
        <s v="Fecha"/>
        <s v="Cantidad"/>
      </sharedItems>
    </cacheField>
    <cacheField name="Value" numFmtId="0">
      <sharedItems containsDate="1" containsMixedTypes="1" minDate="1899-12-31T04:01:03" maxDate="1899-12-31T00:09:04" count="21">
        <s v="Secador"/>
        <n v="50"/>
        <s v="Lavadora"/>
        <n v="300"/>
        <s v="Batidora"/>
        <n v="25"/>
        <s v="Plancha"/>
        <n v="20"/>
        <d v="2017-01-02T00:00:00"/>
        <n v="5"/>
        <d v="2017-01-05T00:00:00"/>
        <n v="2"/>
        <d v="2017-02-03T00:00:00"/>
        <n v="3"/>
        <d v="2017-02-06T00:00:00"/>
        <n v="6"/>
        <d v="2017-02-20T00:00:00"/>
        <n v="1"/>
        <d v="2017-03-03T00:00:00"/>
        <d v="2017-03-10T00:00:00"/>
        <d v="2017-03-29T00:00:00"/>
      </sharedItems>
    </cacheField>
    <cacheField name="Page1" numFmtId="0">
      <sharedItems count="2">
        <s v="Item1"/>
        <s v="Item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x v="0"/>
  </r>
  <r>
    <x v="1"/>
    <x v="1"/>
    <x v="1"/>
  </r>
  <r>
    <x v="2"/>
    <x v="2"/>
    <x v="2"/>
  </r>
  <r>
    <x v="3"/>
    <x v="3"/>
    <x v="3"/>
  </r>
  <r>
    <x v="4"/>
    <x v="2"/>
    <x v="2"/>
  </r>
  <r>
    <x v="5"/>
    <x v="3"/>
    <x v="3"/>
  </r>
  <r>
    <x v="1"/>
    <x v="0"/>
    <x v="0"/>
  </r>
  <r>
    <x v="6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5"/>
  </r>
  <r>
    <x v="1"/>
    <x v="1"/>
    <n v="2"/>
  </r>
  <r>
    <x v="2"/>
    <x v="2"/>
    <n v="3"/>
  </r>
  <r>
    <x v="3"/>
    <x v="3"/>
    <n v="6"/>
  </r>
  <r>
    <x v="2"/>
    <x v="4"/>
    <n v="1"/>
  </r>
  <r>
    <x v="3"/>
    <x v="5"/>
    <n v="2"/>
  </r>
  <r>
    <x v="0"/>
    <x v="6"/>
    <n v="3"/>
  </r>
  <r>
    <x v="2"/>
    <x v="7"/>
    <n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n v="25"/>
    <x v="0"/>
  </r>
  <r>
    <x v="1"/>
    <x v="0"/>
    <n v="10"/>
    <x v="0"/>
  </r>
  <r>
    <x v="2"/>
    <x v="0"/>
    <n v="100"/>
    <x v="0"/>
  </r>
  <r>
    <x v="3"/>
    <x v="0"/>
    <n v="1000"/>
    <x v="0"/>
  </r>
  <r>
    <x v="4"/>
    <x v="0"/>
    <n v="25"/>
    <x v="0"/>
  </r>
  <r>
    <x v="5"/>
    <x v="0"/>
    <n v="20"/>
    <x v="0"/>
  </r>
  <r>
    <x v="6"/>
    <x v="0"/>
    <n v="30"/>
    <x v="0"/>
  </r>
  <r>
    <x v="7"/>
    <x v="0"/>
    <n v="20"/>
    <x v="0"/>
  </r>
  <r>
    <x v="0"/>
    <x v="0"/>
    <n v="50"/>
    <x v="1"/>
  </r>
  <r>
    <x v="1"/>
    <x v="0"/>
    <n v="20"/>
    <x v="1"/>
  </r>
  <r>
    <x v="2"/>
    <x v="0"/>
    <n v="200"/>
    <x v="1"/>
  </r>
  <r>
    <x v="3"/>
    <x v="0"/>
    <n v="1500"/>
    <x v="1"/>
  </r>
  <r>
    <x v="4"/>
    <x v="0"/>
    <n v="25"/>
    <x v="1"/>
  </r>
  <r>
    <x v="5"/>
    <x v="0"/>
    <n v="20"/>
    <x v="1"/>
  </r>
  <r>
    <x v="6"/>
    <x v="0"/>
    <n v="30"/>
    <x v="1"/>
  </r>
  <r>
    <x v="7"/>
    <x v="0"/>
    <n v="10"/>
    <x v="1"/>
  </r>
  <r>
    <x v="0"/>
    <x v="1"/>
    <n v="20"/>
    <x v="0"/>
  </r>
  <r>
    <x v="1"/>
    <x v="1"/>
    <n v="15"/>
    <x v="0"/>
  </r>
  <r>
    <x v="2"/>
    <x v="1"/>
    <n v="90"/>
    <x v="0"/>
  </r>
  <r>
    <x v="3"/>
    <x v="1"/>
    <n v="1000"/>
    <x v="0"/>
  </r>
  <r>
    <x v="4"/>
    <x v="1"/>
    <n v="20"/>
    <x v="0"/>
  </r>
  <r>
    <x v="5"/>
    <x v="1"/>
    <n v="25"/>
    <x v="0"/>
  </r>
  <r>
    <x v="6"/>
    <x v="1"/>
    <n v="30"/>
    <x v="0"/>
  </r>
  <r>
    <x v="7"/>
    <x v="1"/>
    <n v="20"/>
    <x v="0"/>
  </r>
  <r>
    <x v="0"/>
    <x v="1"/>
    <n v="40"/>
    <x v="1"/>
  </r>
  <r>
    <x v="1"/>
    <x v="1"/>
    <n v="10"/>
    <x v="1"/>
  </r>
  <r>
    <x v="2"/>
    <x v="1"/>
    <n v="100"/>
    <x v="1"/>
  </r>
  <r>
    <x v="3"/>
    <x v="1"/>
    <n v="1400"/>
    <x v="1"/>
  </r>
  <r>
    <x v="4"/>
    <x v="1"/>
    <n v="20"/>
    <x v="1"/>
  </r>
  <r>
    <x v="5"/>
    <x v="1"/>
    <n v="30"/>
    <x v="1"/>
  </r>
  <r>
    <x v="6"/>
    <x v="1"/>
    <n v="10"/>
    <x v="1"/>
  </r>
  <r>
    <x v="7"/>
    <x v="1"/>
    <n v="20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2">
  <r>
    <x v="0"/>
    <x v="0"/>
    <x v="0"/>
    <x v="0"/>
  </r>
  <r>
    <x v="0"/>
    <x v="1"/>
    <x v="1"/>
    <x v="0"/>
  </r>
  <r>
    <x v="1"/>
    <x v="0"/>
    <x v="2"/>
    <x v="0"/>
  </r>
  <r>
    <x v="1"/>
    <x v="1"/>
    <x v="3"/>
    <x v="0"/>
  </r>
  <r>
    <x v="2"/>
    <x v="0"/>
    <x v="4"/>
    <x v="0"/>
  </r>
  <r>
    <x v="2"/>
    <x v="1"/>
    <x v="5"/>
    <x v="0"/>
  </r>
  <r>
    <x v="3"/>
    <x v="0"/>
    <x v="6"/>
    <x v="0"/>
  </r>
  <r>
    <x v="3"/>
    <x v="1"/>
    <x v="7"/>
    <x v="0"/>
  </r>
  <r>
    <x v="4"/>
    <x v="0"/>
    <x v="4"/>
    <x v="0"/>
  </r>
  <r>
    <x v="4"/>
    <x v="1"/>
    <x v="5"/>
    <x v="0"/>
  </r>
  <r>
    <x v="5"/>
    <x v="0"/>
    <x v="6"/>
    <x v="0"/>
  </r>
  <r>
    <x v="5"/>
    <x v="1"/>
    <x v="7"/>
    <x v="0"/>
  </r>
  <r>
    <x v="1"/>
    <x v="0"/>
    <x v="0"/>
    <x v="0"/>
  </r>
  <r>
    <x v="1"/>
    <x v="1"/>
    <x v="1"/>
    <x v="0"/>
  </r>
  <r>
    <x v="6"/>
    <x v="0"/>
    <x v="4"/>
    <x v="0"/>
  </r>
  <r>
    <x v="6"/>
    <x v="1"/>
    <x v="5"/>
    <x v="0"/>
  </r>
  <r>
    <x v="7"/>
    <x v="2"/>
    <x v="8"/>
    <x v="1"/>
  </r>
  <r>
    <x v="7"/>
    <x v="3"/>
    <x v="9"/>
    <x v="1"/>
  </r>
  <r>
    <x v="8"/>
    <x v="2"/>
    <x v="10"/>
    <x v="1"/>
  </r>
  <r>
    <x v="8"/>
    <x v="3"/>
    <x v="11"/>
    <x v="1"/>
  </r>
  <r>
    <x v="9"/>
    <x v="2"/>
    <x v="12"/>
    <x v="1"/>
  </r>
  <r>
    <x v="9"/>
    <x v="3"/>
    <x v="13"/>
    <x v="1"/>
  </r>
  <r>
    <x v="10"/>
    <x v="2"/>
    <x v="14"/>
    <x v="1"/>
  </r>
  <r>
    <x v="10"/>
    <x v="3"/>
    <x v="15"/>
    <x v="1"/>
  </r>
  <r>
    <x v="9"/>
    <x v="2"/>
    <x v="16"/>
    <x v="1"/>
  </r>
  <r>
    <x v="9"/>
    <x v="3"/>
    <x v="17"/>
    <x v="1"/>
  </r>
  <r>
    <x v="10"/>
    <x v="2"/>
    <x v="18"/>
    <x v="1"/>
  </r>
  <r>
    <x v="10"/>
    <x v="3"/>
    <x v="11"/>
    <x v="1"/>
  </r>
  <r>
    <x v="7"/>
    <x v="2"/>
    <x v="19"/>
    <x v="1"/>
  </r>
  <r>
    <x v="7"/>
    <x v="3"/>
    <x v="13"/>
    <x v="1"/>
  </r>
  <r>
    <x v="9"/>
    <x v="2"/>
    <x v="20"/>
    <x v="1"/>
  </r>
  <r>
    <x v="9"/>
    <x v="3"/>
    <x v="1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45:N58" firstHeaderRow="1" firstDataRow="2" firstDataCol="1"/>
  <pivotFields count="4">
    <pivotField axis="axisRow" showAll="0" sumSubtotal="1">
      <items count="12">
        <item x="9"/>
        <item x="4"/>
        <item x="5"/>
        <item x="0"/>
        <item x="8"/>
        <item x="1"/>
        <item x="6"/>
        <item x="3"/>
        <item x="2"/>
        <item x="10"/>
        <item x="7"/>
        <item t="sum"/>
      </items>
    </pivotField>
    <pivotField axis="axisCol" showAll="0" sumSubtotal="1">
      <items count="5">
        <item x="0"/>
        <item x="3"/>
        <item x="2"/>
        <item x="1"/>
        <item t="sum"/>
      </items>
    </pivotField>
    <pivotField dataField="1" showAll="0">
      <items count="22">
        <item x="17"/>
        <item x="11"/>
        <item x="13"/>
        <item x="9"/>
        <item x="15"/>
        <item x="7"/>
        <item x="5"/>
        <item x="1"/>
        <item x="3"/>
        <item x="4"/>
        <item x="2"/>
        <item x="6"/>
        <item x="0"/>
        <item x="8"/>
        <item x="10"/>
        <item x="12"/>
        <item x="14"/>
        <item x="16"/>
        <item x="18"/>
        <item x="19"/>
        <item x="20"/>
        <item t="default"/>
      </items>
    </pivotField>
    <pivotField showAll="0">
      <items count="3">
        <item x="0"/>
        <item x="1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Value" fld="2" baseField="0" baseItem="0"/>
  </dataField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D44:G53" firstHeaderRow="1" firstDataRow="2" firstDataCol="1"/>
  <pivotFields count="5">
    <pivotField axis="axisRow" showAll="0">
      <items count="8">
        <item sd="0" x="4"/>
        <item sd="0" x="5"/>
        <item sd="0" x="0"/>
        <item sd="0" x="1"/>
        <item sd="0" x="6"/>
        <item sd="0" x="3"/>
        <item sd="0" x="2"/>
        <item t="default" sd="0"/>
      </items>
    </pivotField>
    <pivotField showAll="0"/>
    <pivotField dataField="1" showAll="0">
      <items count="5">
        <item x="3"/>
        <item x="2"/>
        <item x="0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Importe" fld="2" baseField="0" baseItem="0"/>
    <dataField name="Sum of IVA" fld="3" baseField="0" baseItem="0"/>
    <dataField name="Sum of ImporteTotal" fld="4" baseField="0" baseItem="0"/>
  </dataFields>
  <pivotTableStyleInfo name="PivotStyleMedium9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Diná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1:E24" firstHeaderRow="1" firstDataRow="1" firstDataCol="1"/>
  <pivotFields count="3">
    <pivotField axis="axisRow" showAll="0">
      <items count="5">
        <item x="2"/>
        <item x="1"/>
        <item x="3"/>
        <item x="0"/>
        <item t="default"/>
      </items>
    </pivotField>
    <pivotField axis="axisRow" numFmtId="16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2">
    <field x="0"/>
    <field x="1"/>
  </rowFields>
  <rowItems count="13">
    <i>
      <x/>
    </i>
    <i r="1">
      <x v="2"/>
    </i>
    <i r="1">
      <x v="4"/>
    </i>
    <i r="1">
      <x v="7"/>
    </i>
    <i>
      <x v="1"/>
    </i>
    <i r="1">
      <x v="1"/>
    </i>
    <i>
      <x v="2"/>
    </i>
    <i r="1">
      <x v="3"/>
    </i>
    <i r="1">
      <x v="5"/>
    </i>
    <i>
      <x v="3"/>
    </i>
    <i r="1">
      <x/>
    </i>
    <i r="1">
      <x v="6"/>
    </i>
    <i t="grand">
      <x/>
    </i>
  </rowItems>
  <colItems count="1">
    <i/>
  </colItems>
  <dataFields count="1">
    <dataField name="Suma de Cantidad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6" cacheId="8" applyNumberFormats="0" applyBorderFormats="0" applyFontFormats="0" applyPatternFormats="0" applyAlignmentFormats="0" applyWidthHeightFormats="1" dataCaption="Valores" updatedVersion="3" minRefreshableVersion="3" useAutoFormatting="1" itemPrintTitles="1" createdVersion="6" indent="0" outline="1" outlineData="1" multipleFieldFilters="0">
  <location ref="D26:E31" firstHeaderRow="1" firstDataRow="1" firstDataCol="1"/>
  <pivotFields count="5">
    <pivotField showAll="0">
      <items count="8">
        <item x="4"/>
        <item x="5"/>
        <item x="0"/>
        <item x="1"/>
        <item x="6"/>
        <item x="3"/>
        <item x="2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Importe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5" cacheId="2" applyNumberFormats="0" applyBorderFormats="0" applyFontFormats="0" applyPatternFormats="0" applyAlignmentFormats="0" applyWidthHeightFormats="1" dataCaption="Valores" updatedVersion="3" minRefreshableVersion="3" useAutoFormatting="1" itemPrintTitles="1" createdVersion="6" indent="0" outline="1" outlineData="1" multipleFieldFilters="0" chartFormat="1">
  <location ref="N3:T14" firstHeaderRow="1" firstDataRow="3" firstDataCol="1" rowPageCount="1" colPageCount="1"/>
  <pivotFields count="4">
    <pivotField axis="axisRow" showAll="0">
      <items count="9">
        <item x="1"/>
        <item x="2"/>
        <item x="4"/>
        <item x="6"/>
        <item x="7"/>
        <item x="3"/>
        <item x="0"/>
        <item x="5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1">
    <pageField fld="1" hier="-1"/>
  </pageFields>
  <dataFields count="2">
    <dataField name="Suma de Importe" fld="2" baseField="0" baseItem="0" numFmtId="4"/>
    <dataField name="Porcentaje del Importe" fld="2" showDataAs="percentOfTotal" baseField="0" baseItem="4294967295" numFmtId="10"/>
  </dataFields>
  <formats count="29">
    <format dxfId="93">
      <pivotArea type="origin" dataOnly="0" labelOnly="1" outline="0" fieldPosition="0"/>
    </format>
    <format dxfId="92">
      <pivotArea field="0" grandCol="1" collapsedLevelsAreSubtotals="1" axis="axisRow" fieldPosition="0">
        <references count="1">
          <reference field="0" count="1">
            <x v="5"/>
          </reference>
        </references>
      </pivotArea>
    </format>
    <format dxfId="91">
      <pivotArea outline="0" collapsedLevelsAreSubtotals="1" fieldPosition="0"/>
    </format>
    <format dxfId="90">
      <pivotArea dataOnly="0" labelOnly="1" outline="0" fieldPosition="0">
        <references count="2">
          <reference field="4294967294" count="1">
            <x v="1"/>
          </reference>
          <reference field="3" count="1" selected="0">
            <x v="0"/>
          </reference>
        </references>
      </pivotArea>
    </format>
    <format dxfId="89">
      <pivotArea outline="0" collapsedLevelsAreSubtotals="1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format>
    <format dxfId="88">
      <pivotArea outline="0" collapsedLevelsAreSubtotals="1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format>
    <format dxfId="87">
      <pivotArea field="3" grandCol="1" outline="0" collapsedLevelsAreSubtotals="1" axis="axisCol" fieldPosition="0">
        <references count="1">
          <reference field="4294967294" count="1" selected="0">
            <x v="1"/>
          </reference>
        </references>
      </pivotArea>
    </format>
    <format dxfId="86">
      <pivotArea dataOnly="0" labelOnly="1" fieldPosition="0">
        <references count="1">
          <reference field="0" count="0"/>
        </references>
      </pivotArea>
    </format>
    <format dxfId="85">
      <pivotArea dataOnly="0" labelOnly="1" fieldPosition="0">
        <references count="1">
          <reference field="0" count="0"/>
        </references>
      </pivotArea>
    </format>
    <format dxfId="84">
      <pivotArea collapsedLevelsAreSubtotals="1" fieldPosition="0">
        <references count="1">
          <reference field="0" count="0"/>
        </references>
      </pivotArea>
    </format>
    <format dxfId="83">
      <pivotArea dataOnly="0" labelOnly="1" fieldPosition="0">
        <references count="1">
          <reference field="0" count="0"/>
        </references>
      </pivotArea>
    </format>
    <format dxfId="82">
      <pivotArea collapsedLevelsAreSubtotals="1" fieldPosition="0">
        <references count="1">
          <reference field="0" count="0"/>
        </references>
      </pivotArea>
    </format>
    <format dxfId="81">
      <pivotArea dataOnly="0" labelOnly="1" fieldPosition="0">
        <references count="1">
          <reference field="0" count="0"/>
        </references>
      </pivotArea>
    </format>
    <format dxfId="80">
      <pivotArea dataOnly="0" labelOnly="1" fieldPosition="0">
        <references count="1">
          <reference field="0" count="0"/>
        </references>
      </pivotArea>
    </format>
    <format dxfId="79">
      <pivotArea collapsedLevelsAreSubtotals="1" fieldPosition="0">
        <references count="3">
          <reference field="4294967294" count="1" selected="0">
            <x v="0"/>
          </reference>
          <reference field="0" count="0"/>
          <reference field="3" count="1" selected="0">
            <x v="0"/>
          </reference>
        </references>
      </pivotArea>
    </format>
    <format dxfId="78">
      <pivotArea collapsedLevelsAreSubtotals="1" fieldPosition="0">
        <references count="3">
          <reference field="4294967294" count="1" selected="0">
            <x v="0"/>
          </reference>
          <reference field="0" count="0"/>
          <reference field="3" count="1" selected="0">
            <x v="1"/>
          </reference>
        </references>
      </pivotArea>
    </format>
    <format dxfId="77">
      <pivotArea field="0" grandCol="1" collapsedLevelsAreSubtotals="1" axis="axisRow" fieldPosition="0">
        <references count="2">
          <reference field="4294967294" count="1" selected="0">
            <x v="0"/>
          </reference>
          <reference field="0" count="0"/>
        </references>
      </pivotArea>
    </format>
    <format dxfId="76">
      <pivotArea field="3" grandRow="1" outline="0" collapsedLevelsAreSubtotals="1" axis="axisCol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format>
    <format dxfId="75">
      <pivotArea field="3" grandRow="1" outline="0" collapsedLevelsAreSubtotals="1" axis="axisCol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format>
    <format dxfId="74">
      <pivotArea field="3" grandRow="1" outline="0" collapsedLevelsAreSubtotals="1" axis="axisCol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format>
    <format dxfId="73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2">
      <pivotArea collapsedLevelsAreSubtotals="1" fieldPosition="0">
        <references count="3">
          <reference field="4294967294" count="1" selected="0">
            <x v="1"/>
          </reference>
          <reference field="0" count="0"/>
          <reference field="3" count="1" selected="0">
            <x v="0"/>
          </reference>
        </references>
      </pivotArea>
    </format>
    <format dxfId="71">
      <pivotArea collapsedLevelsAreSubtotals="1" fieldPosition="0">
        <references count="3">
          <reference field="4294967294" count="1" selected="0">
            <x v="1"/>
          </reference>
          <reference field="0" count="0"/>
          <reference field="3" count="1" selected="0">
            <x v="1"/>
          </reference>
        </references>
      </pivotArea>
    </format>
    <format dxfId="70">
      <pivotArea field="0" grandCol="1" collapsedLevelsAreSubtotals="1" axis="axisRow" fieldPosition="0">
        <references count="2">
          <reference field="4294967294" count="1" selected="0">
            <x v="1"/>
          </reference>
          <reference field="0" count="0"/>
        </references>
      </pivotArea>
    </format>
    <format dxfId="69">
      <pivotArea field="3" grandRow="1" outline="0" collapsedLevelsAreSubtotals="1" axis="axisCol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format>
    <format dxfId="68">
      <pivotArea field="3" grandRow="1" outline="0" collapsedLevelsAreSubtotals="1" axis="axisCol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format>
    <format dxfId="67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collapsedLevelsAreSubtotals="1" fieldPosition="0">
        <references count="1">
          <reference field="0" count="0"/>
        </references>
      </pivotArea>
    </format>
    <format dxfId="65">
      <pivotArea dataOnly="0" labelOnly="1" fieldPosition="0">
        <references count="1">
          <reference field="0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Dinámica2" cacheId="8" applyNumberFormats="0" applyBorderFormats="0" applyFontFormats="0" applyPatternFormats="0" applyAlignmentFormats="0" applyWidthHeightFormats="1" dataCaption="Valores" updatedVersion="3" minRefreshableVersion="3" useAutoFormatting="1" itemPrintTitles="1" createdVersion="6" indent="0" outline="1" outlineData="1" multipleFieldFilters="0">
  <location ref="I35:Q41" firstHeaderRow="1" firstDataRow="2" firstDataCol="1"/>
  <pivotFields count="5">
    <pivotField axis="axisCol" showAll="0">
      <items count="8">
        <item x="4"/>
        <item x="5"/>
        <item x="0"/>
        <item x="1"/>
        <item x="6"/>
        <item x="3"/>
        <item x="2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Importe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Dinámica1" cacheId="8" applyNumberFormats="0" applyBorderFormats="0" applyFontFormats="0" applyPatternFormats="0" applyAlignmentFormats="0" applyWidthHeightFormats="1" dataCaption="Valores" updatedVersion="3" minRefreshableVersion="3" useAutoFormatting="1" itemPrintTitles="1" createdVersion="6" indent="0" outline="1" outlineData="1" multipleFieldFilters="0">
  <location ref="A11:B24" firstHeaderRow="1" firstDataRow="1" firstDataCol="1"/>
  <pivotFields count="5">
    <pivotField axis="axisRow" showAll="0">
      <items count="8">
        <item x="4"/>
        <item x="5"/>
        <item x="0"/>
        <item x="1"/>
        <item x="6"/>
        <item x="3"/>
        <item x="2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</pivotFields>
  <rowFields count="2">
    <field x="1"/>
    <field x="0"/>
  </rowFields>
  <rowItems count="13">
    <i>
      <x/>
    </i>
    <i r="1">
      <x/>
    </i>
    <i r="1">
      <x v="4"/>
    </i>
    <i r="1">
      <x v="6"/>
    </i>
    <i>
      <x v="1"/>
    </i>
    <i r="1">
      <x v="3"/>
    </i>
    <i>
      <x v="2"/>
    </i>
    <i r="1">
      <x v="1"/>
    </i>
    <i r="1">
      <x v="5"/>
    </i>
    <i>
      <x v="3"/>
    </i>
    <i r="1">
      <x v="2"/>
    </i>
    <i r="1">
      <x v="3"/>
    </i>
    <i t="grand">
      <x/>
    </i>
  </rowItems>
  <colItems count="1">
    <i/>
  </colItems>
  <dataFields count="1">
    <dataField name="Suma de Importe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Dinámica4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6:B77" firstHeaderRow="1" firstDataRow="1" firstDataCol="1"/>
  <pivotFields count="4">
    <pivotField axis="axisRow" showAll="0">
      <items count="9">
        <item x="1"/>
        <item x="2"/>
        <item x="4"/>
        <item x="6"/>
        <item x="7"/>
        <item x="3"/>
        <item x="0"/>
        <item x="5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3">
    <field x="3"/>
    <field x="0"/>
    <field x="1"/>
  </rowFields>
  <rowItems count="51">
    <i>
      <x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 t="grand">
      <x/>
    </i>
  </rowItems>
  <colItems count="1">
    <i/>
  </colItems>
  <dataFields count="1">
    <dataField name="Suma de Importe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a1" displayName="Tabla1" ref="D33:F41" totalsRowShown="0" headerRowDxfId="64" headerRowBorderDxfId="63" tableBorderDxfId="62" totalsRowBorderDxfId="61">
  <autoFilter ref="D33:F41"/>
  <tableColumns count="3">
    <tableColumn id="1" name="Nombre del vendedor" dataDxfId="60"/>
    <tableColumn id="2" name="Artículo vendido" dataDxfId="59"/>
    <tableColumn id="3" name="Importe" dataDxfId="5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table" Target="../tables/table1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topLeftCell="J1" workbookViewId="0">
      <selection activeCell="N8" sqref="N8"/>
    </sheetView>
  </sheetViews>
  <sheetFormatPr defaultRowHeight="15"/>
  <cols>
    <col min="1" max="1" width="13.140625" customWidth="1"/>
    <col min="2" max="2" width="16.28515625" customWidth="1"/>
    <col min="4" max="4" width="13.140625" customWidth="1"/>
    <col min="5" max="5" width="16.28515625" customWidth="1"/>
    <col min="6" max="6" width="10.7109375" bestFit="1" customWidth="1"/>
    <col min="7" max="7" width="19.42578125" bestFit="1" customWidth="1"/>
    <col min="8" max="8" width="4" customWidth="1"/>
    <col min="9" max="9" width="13.140625" customWidth="1"/>
    <col min="10" max="10" width="16.28515625" customWidth="1"/>
    <col min="11" max="11" width="8.85546875" customWidth="1"/>
    <col min="12" max="12" width="7" customWidth="1"/>
    <col min="13" max="13" width="8.140625" customWidth="1"/>
    <col min="14" max="14" width="19.140625" customWidth="1"/>
    <col min="15" max="15" width="16.28515625" customWidth="1"/>
    <col min="16" max="16" width="21.85546875" bestFit="1" customWidth="1"/>
    <col min="17" max="17" width="16.28515625" customWidth="1"/>
    <col min="18" max="18" width="21.85546875" customWidth="1"/>
    <col min="19" max="19" width="21.42578125" customWidth="1"/>
    <col min="20" max="20" width="26.85546875" customWidth="1"/>
  </cols>
  <sheetData>
    <row r="1" spans="1:20">
      <c r="A1" s="2" t="s">
        <v>0</v>
      </c>
      <c r="B1" s="2" t="s">
        <v>1</v>
      </c>
      <c r="C1" s="2" t="s">
        <v>2</v>
      </c>
      <c r="E1" s="4" t="s">
        <v>3</v>
      </c>
      <c r="F1" s="4" t="s">
        <v>4</v>
      </c>
      <c r="G1" s="4" t="s">
        <v>5</v>
      </c>
      <c r="I1" s="5" t="s">
        <v>6</v>
      </c>
      <c r="J1" s="5" t="s">
        <v>7</v>
      </c>
      <c r="K1" s="5" t="s">
        <v>2</v>
      </c>
      <c r="L1" s="5" t="s">
        <v>8</v>
      </c>
      <c r="N1" s="7" t="s">
        <v>7</v>
      </c>
      <c r="O1" t="s">
        <v>48</v>
      </c>
    </row>
    <row r="2" spans="1:20">
      <c r="A2" s="1" t="s">
        <v>9</v>
      </c>
      <c r="B2" s="1" t="s">
        <v>10</v>
      </c>
      <c r="C2" s="1">
        <v>50</v>
      </c>
      <c r="E2" s="1" t="s">
        <v>10</v>
      </c>
      <c r="F2" s="3">
        <v>42737</v>
      </c>
      <c r="G2" s="1">
        <v>5</v>
      </c>
      <c r="I2" s="1" t="s">
        <v>11</v>
      </c>
      <c r="J2" s="1" t="s">
        <v>12</v>
      </c>
      <c r="K2" s="1">
        <v>25</v>
      </c>
      <c r="L2" s="6" t="s">
        <v>13</v>
      </c>
    </row>
    <row r="3" spans="1:20">
      <c r="A3" s="1" t="s">
        <v>14</v>
      </c>
      <c r="B3" s="1" t="s">
        <v>15</v>
      </c>
      <c r="C3" s="1">
        <v>300</v>
      </c>
      <c r="E3" s="1" t="s">
        <v>15</v>
      </c>
      <c r="F3" s="3">
        <v>42740</v>
      </c>
      <c r="G3" s="1">
        <v>2</v>
      </c>
      <c r="I3" s="1" t="s">
        <v>16</v>
      </c>
      <c r="J3" s="1" t="s">
        <v>12</v>
      </c>
      <c r="K3" s="1">
        <v>10</v>
      </c>
      <c r="L3" s="6" t="s">
        <v>13</v>
      </c>
      <c r="N3" s="13"/>
      <c r="O3" s="7" t="s">
        <v>43</v>
      </c>
    </row>
    <row r="4" spans="1:20">
      <c r="A4" s="1" t="s">
        <v>17</v>
      </c>
      <c r="B4" s="1" t="s">
        <v>18</v>
      </c>
      <c r="C4" s="1">
        <v>25</v>
      </c>
      <c r="E4" s="1" t="s">
        <v>18</v>
      </c>
      <c r="F4" s="3">
        <v>42769</v>
      </c>
      <c r="G4" s="1">
        <v>3</v>
      </c>
      <c r="I4" s="1" t="s">
        <v>19</v>
      </c>
      <c r="J4" s="1" t="s">
        <v>12</v>
      </c>
      <c r="K4" s="1">
        <v>100</v>
      </c>
      <c r="L4" s="6" t="s">
        <v>13</v>
      </c>
      <c r="N4" s="13"/>
      <c r="O4" t="s">
        <v>13</v>
      </c>
      <c r="Q4" t="s">
        <v>20</v>
      </c>
      <c r="S4" t="s">
        <v>21</v>
      </c>
      <c r="T4" t="s">
        <v>22</v>
      </c>
    </row>
    <row r="5" spans="1:20">
      <c r="A5" s="1" t="s">
        <v>23</v>
      </c>
      <c r="B5" s="1" t="s">
        <v>24</v>
      </c>
      <c r="C5" s="1">
        <v>20</v>
      </c>
      <c r="E5" s="1" t="s">
        <v>24</v>
      </c>
      <c r="F5" s="3">
        <v>42772</v>
      </c>
      <c r="G5" s="1">
        <v>6</v>
      </c>
      <c r="I5" s="1" t="s">
        <v>25</v>
      </c>
      <c r="J5" s="1" t="s">
        <v>12</v>
      </c>
      <c r="K5" s="1">
        <v>1000</v>
      </c>
      <c r="L5" s="6" t="s">
        <v>13</v>
      </c>
      <c r="N5" s="7" t="s">
        <v>41</v>
      </c>
      <c r="O5" t="s">
        <v>27</v>
      </c>
      <c r="P5" s="14" t="s">
        <v>28</v>
      </c>
      <c r="Q5" t="s">
        <v>27</v>
      </c>
      <c r="R5" t="s">
        <v>28</v>
      </c>
    </row>
    <row r="6" spans="1:20">
      <c r="A6" s="1" t="s">
        <v>29</v>
      </c>
      <c r="B6" s="1" t="s">
        <v>18</v>
      </c>
      <c r="C6" s="1">
        <v>25</v>
      </c>
      <c r="E6" s="1" t="s">
        <v>18</v>
      </c>
      <c r="F6" s="3">
        <v>42786</v>
      </c>
      <c r="G6" s="1">
        <v>1</v>
      </c>
      <c r="I6" s="1" t="s">
        <v>30</v>
      </c>
      <c r="J6" s="1" t="s">
        <v>12</v>
      </c>
      <c r="K6" s="1">
        <v>25</v>
      </c>
      <c r="L6" s="6" t="s">
        <v>13</v>
      </c>
      <c r="N6" s="18" t="s">
        <v>16</v>
      </c>
      <c r="O6" s="19">
        <v>25</v>
      </c>
      <c r="P6" s="20">
        <v>4.2122999157540014E-3</v>
      </c>
      <c r="Q6" s="19">
        <v>30</v>
      </c>
      <c r="R6" s="20">
        <v>5.054759898904802E-3</v>
      </c>
      <c r="S6" s="19">
        <v>55</v>
      </c>
      <c r="T6" s="20">
        <v>9.2670598146588033E-3</v>
      </c>
    </row>
    <row r="7" spans="1:20">
      <c r="A7" s="1" t="s">
        <v>31</v>
      </c>
      <c r="B7" s="1" t="s">
        <v>24</v>
      </c>
      <c r="C7" s="1">
        <v>20</v>
      </c>
      <c r="E7" s="1" t="s">
        <v>24</v>
      </c>
      <c r="F7" s="3">
        <v>42797</v>
      </c>
      <c r="G7" s="1">
        <v>2</v>
      </c>
      <c r="I7" s="1" t="s">
        <v>32</v>
      </c>
      <c r="J7" s="1" t="s">
        <v>12</v>
      </c>
      <c r="K7" s="1">
        <v>20</v>
      </c>
      <c r="L7" s="6" t="s">
        <v>13</v>
      </c>
      <c r="N7" s="18" t="s">
        <v>19</v>
      </c>
      <c r="O7" s="19">
        <v>190</v>
      </c>
      <c r="P7" s="20">
        <v>3.201347935973041E-2</v>
      </c>
      <c r="Q7" s="19">
        <v>300</v>
      </c>
      <c r="R7" s="20">
        <v>5.0547598989048023E-2</v>
      </c>
      <c r="S7" s="19">
        <v>490</v>
      </c>
      <c r="T7" s="20">
        <v>8.2561078348778433E-2</v>
      </c>
    </row>
    <row r="8" spans="1:20">
      <c r="A8" s="1" t="s">
        <v>14</v>
      </c>
      <c r="B8" s="1" t="s">
        <v>10</v>
      </c>
      <c r="C8" s="1">
        <v>50</v>
      </c>
      <c r="E8" s="1" t="s">
        <v>10</v>
      </c>
      <c r="F8" s="3">
        <v>42804</v>
      </c>
      <c r="G8" s="1">
        <v>3</v>
      </c>
      <c r="I8" s="1" t="s">
        <v>33</v>
      </c>
      <c r="J8" s="1" t="s">
        <v>12</v>
      </c>
      <c r="K8" s="1">
        <v>30</v>
      </c>
      <c r="L8" s="6" t="s">
        <v>13</v>
      </c>
      <c r="N8" s="18" t="s">
        <v>30</v>
      </c>
      <c r="O8" s="19">
        <v>45</v>
      </c>
      <c r="P8" s="20">
        <v>7.582139848357203E-3</v>
      </c>
      <c r="Q8" s="19">
        <v>45</v>
      </c>
      <c r="R8" s="20">
        <v>7.582139848357203E-3</v>
      </c>
      <c r="S8" s="19">
        <v>90</v>
      </c>
      <c r="T8" s="20">
        <v>1.5164279696714406E-2</v>
      </c>
    </row>
    <row r="9" spans="1:20">
      <c r="A9" s="1" t="s">
        <v>34</v>
      </c>
      <c r="B9" s="1" t="s">
        <v>18</v>
      </c>
      <c r="C9" s="1">
        <v>25</v>
      </c>
      <c r="E9" s="1" t="s">
        <v>18</v>
      </c>
      <c r="F9" s="3">
        <v>42823</v>
      </c>
      <c r="G9" s="1">
        <v>3</v>
      </c>
      <c r="I9" s="1" t="s">
        <v>35</v>
      </c>
      <c r="J9" s="1" t="s">
        <v>12</v>
      </c>
      <c r="K9" s="1">
        <v>20</v>
      </c>
      <c r="L9" s="6" t="s">
        <v>13</v>
      </c>
      <c r="N9" s="18" t="s">
        <v>33</v>
      </c>
      <c r="O9" s="19">
        <v>60</v>
      </c>
      <c r="P9" s="20">
        <v>1.0109519797809604E-2</v>
      </c>
      <c r="Q9" s="19">
        <v>40</v>
      </c>
      <c r="R9" s="20">
        <v>6.7396798652064023E-3</v>
      </c>
      <c r="S9" s="19">
        <v>100</v>
      </c>
      <c r="T9" s="20">
        <v>1.6849199663016005E-2</v>
      </c>
    </row>
    <row r="10" spans="1:20">
      <c r="I10" s="1" t="s">
        <v>11</v>
      </c>
      <c r="J10" s="1" t="s">
        <v>12</v>
      </c>
      <c r="K10" s="1">
        <v>50</v>
      </c>
      <c r="L10" s="6" t="s">
        <v>20</v>
      </c>
      <c r="N10" s="18" t="s">
        <v>35</v>
      </c>
      <c r="O10" s="19">
        <v>40</v>
      </c>
      <c r="P10" s="20">
        <v>6.7396798652064023E-3</v>
      </c>
      <c r="Q10" s="19">
        <v>30</v>
      </c>
      <c r="R10" s="20">
        <v>5.054759898904802E-3</v>
      </c>
      <c r="S10" s="19">
        <v>70</v>
      </c>
      <c r="T10" s="20">
        <v>1.1794439764111205E-2</v>
      </c>
    </row>
    <row r="11" spans="1:20">
      <c r="A11" s="7" t="s">
        <v>41</v>
      </c>
      <c r="B11" t="s">
        <v>27</v>
      </c>
      <c r="D11" s="7" t="s">
        <v>26</v>
      </c>
      <c r="E11" t="s">
        <v>36</v>
      </c>
      <c r="I11" s="1" t="s">
        <v>16</v>
      </c>
      <c r="J11" s="1" t="s">
        <v>12</v>
      </c>
      <c r="K11" s="1">
        <v>20</v>
      </c>
      <c r="L11" s="6" t="s">
        <v>20</v>
      </c>
      <c r="N11" s="18" t="s">
        <v>25</v>
      </c>
      <c r="O11" s="19">
        <v>2000</v>
      </c>
      <c r="P11" s="20">
        <v>0.33698399326032014</v>
      </c>
      <c r="Q11" s="19">
        <v>2900</v>
      </c>
      <c r="R11" s="20">
        <v>0.48862679022746419</v>
      </c>
      <c r="S11" s="19">
        <v>4900</v>
      </c>
      <c r="T11" s="20">
        <v>0.82561078348778438</v>
      </c>
    </row>
    <row r="12" spans="1:20">
      <c r="A12" s="8" t="s">
        <v>18</v>
      </c>
      <c r="B12" s="10">
        <v>75</v>
      </c>
      <c r="D12" s="8" t="s">
        <v>18</v>
      </c>
      <c r="E12" s="10">
        <v>7</v>
      </c>
      <c r="I12" s="1" t="s">
        <v>19</v>
      </c>
      <c r="J12" s="1" t="s">
        <v>12</v>
      </c>
      <c r="K12" s="1">
        <v>200</v>
      </c>
      <c r="L12" s="6" t="s">
        <v>20</v>
      </c>
      <c r="N12" s="18" t="s">
        <v>11</v>
      </c>
      <c r="O12" s="19">
        <v>45</v>
      </c>
      <c r="P12" s="20">
        <v>7.582139848357203E-3</v>
      </c>
      <c r="Q12" s="19">
        <v>90</v>
      </c>
      <c r="R12" s="20">
        <v>1.5164279696714406E-2</v>
      </c>
      <c r="S12" s="19">
        <v>135</v>
      </c>
      <c r="T12" s="20">
        <v>2.274641954507161E-2</v>
      </c>
    </row>
    <row r="13" spans="1:20">
      <c r="A13" s="9" t="s">
        <v>29</v>
      </c>
      <c r="B13" s="10">
        <v>25</v>
      </c>
      <c r="D13" s="11">
        <v>42769</v>
      </c>
      <c r="E13" s="10">
        <v>3</v>
      </c>
      <c r="I13" s="1" t="s">
        <v>25</v>
      </c>
      <c r="J13" s="1" t="s">
        <v>12</v>
      </c>
      <c r="K13" s="1">
        <v>1500</v>
      </c>
      <c r="L13" s="6" t="s">
        <v>20</v>
      </c>
      <c r="N13" s="18" t="s">
        <v>32</v>
      </c>
      <c r="O13" s="19">
        <v>45</v>
      </c>
      <c r="P13" s="20">
        <v>7.582139848357203E-3</v>
      </c>
      <c r="Q13" s="19">
        <v>50</v>
      </c>
      <c r="R13" s="20">
        <v>8.4245998315080027E-3</v>
      </c>
      <c r="S13" s="19">
        <v>95</v>
      </c>
      <c r="T13" s="20">
        <v>1.6006739679865205E-2</v>
      </c>
    </row>
    <row r="14" spans="1:20">
      <c r="A14" s="9" t="s">
        <v>34</v>
      </c>
      <c r="B14" s="10">
        <v>25</v>
      </c>
      <c r="D14" s="11">
        <v>42786</v>
      </c>
      <c r="E14" s="10">
        <v>1</v>
      </c>
      <c r="I14" s="1" t="s">
        <v>30</v>
      </c>
      <c r="J14" s="1" t="s">
        <v>12</v>
      </c>
      <c r="K14" s="1">
        <v>25</v>
      </c>
      <c r="L14" s="6" t="s">
        <v>20</v>
      </c>
      <c r="N14" s="8" t="s">
        <v>42</v>
      </c>
      <c r="O14" s="16">
        <v>2450</v>
      </c>
      <c r="P14" s="17">
        <v>0.41280539174389219</v>
      </c>
      <c r="Q14" s="15">
        <v>3485</v>
      </c>
      <c r="R14" s="17">
        <v>0.58719460825610781</v>
      </c>
      <c r="S14" s="16">
        <v>5935</v>
      </c>
      <c r="T14" s="17">
        <v>1</v>
      </c>
    </row>
    <row r="15" spans="1:20">
      <c r="A15" s="9" t="s">
        <v>17</v>
      </c>
      <c r="B15" s="10">
        <v>25</v>
      </c>
      <c r="D15" s="11">
        <v>42823</v>
      </c>
      <c r="E15" s="10">
        <v>3</v>
      </c>
      <c r="I15" s="1" t="s">
        <v>32</v>
      </c>
      <c r="J15" s="1" t="s">
        <v>12</v>
      </c>
      <c r="K15" s="1">
        <v>20</v>
      </c>
      <c r="L15" s="6" t="s">
        <v>20</v>
      </c>
    </row>
    <row r="16" spans="1:20">
      <c r="A16" s="8" t="s">
        <v>15</v>
      </c>
      <c r="B16" s="10">
        <v>300</v>
      </c>
      <c r="D16" s="8" t="s">
        <v>15</v>
      </c>
      <c r="E16" s="10">
        <v>2</v>
      </c>
      <c r="I16" s="1" t="s">
        <v>33</v>
      </c>
      <c r="J16" s="1" t="s">
        <v>12</v>
      </c>
      <c r="K16" s="1">
        <v>30</v>
      </c>
      <c r="L16" s="6" t="s">
        <v>20</v>
      </c>
    </row>
    <row r="17" spans="1:12">
      <c r="A17" s="9" t="s">
        <v>14</v>
      </c>
      <c r="B17" s="10">
        <v>300</v>
      </c>
      <c r="D17" s="11">
        <v>42740</v>
      </c>
      <c r="E17" s="10">
        <v>2</v>
      </c>
      <c r="I17" s="1" t="s">
        <v>35</v>
      </c>
      <c r="J17" s="1" t="s">
        <v>12</v>
      </c>
      <c r="K17" s="1">
        <v>10</v>
      </c>
      <c r="L17" s="6" t="s">
        <v>20</v>
      </c>
    </row>
    <row r="18" spans="1:12">
      <c r="A18" s="8" t="s">
        <v>24</v>
      </c>
      <c r="B18" s="10">
        <v>40</v>
      </c>
      <c r="D18" s="8" t="s">
        <v>24</v>
      </c>
      <c r="E18" s="10">
        <v>8</v>
      </c>
      <c r="I18" s="1" t="s">
        <v>11</v>
      </c>
      <c r="J18" s="1" t="s">
        <v>38</v>
      </c>
      <c r="K18" s="1">
        <v>20</v>
      </c>
      <c r="L18" s="6" t="s">
        <v>13</v>
      </c>
    </row>
    <row r="19" spans="1:12">
      <c r="A19" s="9" t="s">
        <v>31</v>
      </c>
      <c r="B19" s="10">
        <v>20</v>
      </c>
      <c r="D19" s="11">
        <v>42772</v>
      </c>
      <c r="E19" s="10">
        <v>6</v>
      </c>
      <c r="I19" s="1" t="s">
        <v>16</v>
      </c>
      <c r="J19" s="1" t="s">
        <v>38</v>
      </c>
      <c r="K19" s="1">
        <v>15</v>
      </c>
      <c r="L19" s="6" t="s">
        <v>13</v>
      </c>
    </row>
    <row r="20" spans="1:12">
      <c r="A20" s="9" t="s">
        <v>23</v>
      </c>
      <c r="B20" s="10">
        <v>20</v>
      </c>
      <c r="D20" s="11">
        <v>42797</v>
      </c>
      <c r="E20" s="10">
        <v>2</v>
      </c>
      <c r="I20" s="1" t="s">
        <v>19</v>
      </c>
      <c r="J20" s="1" t="s">
        <v>38</v>
      </c>
      <c r="K20" s="1">
        <v>90</v>
      </c>
      <c r="L20" s="6" t="s">
        <v>13</v>
      </c>
    </row>
    <row r="21" spans="1:12">
      <c r="A21" s="8" t="s">
        <v>10</v>
      </c>
      <c r="B21" s="10">
        <v>100</v>
      </c>
      <c r="D21" s="8" t="s">
        <v>10</v>
      </c>
      <c r="E21" s="10">
        <v>8</v>
      </c>
      <c r="I21" s="1" t="s">
        <v>25</v>
      </c>
      <c r="J21" s="1" t="s">
        <v>38</v>
      </c>
      <c r="K21" s="1">
        <v>1000</v>
      </c>
      <c r="L21" s="6" t="s">
        <v>13</v>
      </c>
    </row>
    <row r="22" spans="1:12">
      <c r="A22" s="9" t="s">
        <v>9</v>
      </c>
      <c r="B22" s="10">
        <v>50</v>
      </c>
      <c r="D22" s="11">
        <v>42737</v>
      </c>
      <c r="E22" s="10">
        <v>5</v>
      </c>
      <c r="I22" s="1" t="s">
        <v>30</v>
      </c>
      <c r="J22" s="1" t="s">
        <v>38</v>
      </c>
      <c r="K22" s="1">
        <v>20</v>
      </c>
      <c r="L22" s="6" t="s">
        <v>13</v>
      </c>
    </row>
    <row r="23" spans="1:12">
      <c r="A23" s="9" t="s">
        <v>14</v>
      </c>
      <c r="B23" s="10">
        <v>50</v>
      </c>
      <c r="D23" s="11">
        <v>42804</v>
      </c>
      <c r="E23" s="10">
        <v>3</v>
      </c>
      <c r="I23" s="1" t="s">
        <v>32</v>
      </c>
      <c r="J23" s="1" t="s">
        <v>38</v>
      </c>
      <c r="K23" s="1">
        <v>25</v>
      </c>
      <c r="L23" s="6" t="s">
        <v>13</v>
      </c>
    </row>
    <row r="24" spans="1:12">
      <c r="A24" s="8" t="s">
        <v>42</v>
      </c>
      <c r="B24" s="10">
        <v>515</v>
      </c>
      <c r="D24" s="8" t="s">
        <v>37</v>
      </c>
      <c r="E24" s="10">
        <v>25</v>
      </c>
      <c r="I24" s="1" t="s">
        <v>33</v>
      </c>
      <c r="J24" s="1" t="s">
        <v>38</v>
      </c>
      <c r="K24" s="1">
        <v>30</v>
      </c>
      <c r="L24" s="6" t="s">
        <v>13</v>
      </c>
    </row>
    <row r="25" spans="1:12">
      <c r="I25" s="1" t="s">
        <v>35</v>
      </c>
      <c r="J25" s="1" t="s">
        <v>38</v>
      </c>
      <c r="K25" s="1">
        <v>20</v>
      </c>
      <c r="L25" s="6" t="s">
        <v>13</v>
      </c>
    </row>
    <row r="26" spans="1:12">
      <c r="A26" s="7" t="s">
        <v>26</v>
      </c>
      <c r="B26" t="s">
        <v>27</v>
      </c>
      <c r="D26" s="7" t="s">
        <v>41</v>
      </c>
      <c r="E26" t="s">
        <v>27</v>
      </c>
      <c r="F26" t="s">
        <v>39</v>
      </c>
      <c r="G26" t="s">
        <v>40</v>
      </c>
      <c r="I26" s="1" t="s">
        <v>11</v>
      </c>
      <c r="J26" s="1" t="s">
        <v>38</v>
      </c>
      <c r="K26" s="1">
        <v>40</v>
      </c>
      <c r="L26" s="6" t="s">
        <v>20</v>
      </c>
    </row>
    <row r="27" spans="1:12">
      <c r="A27" s="8" t="s">
        <v>13</v>
      </c>
      <c r="B27" s="10">
        <v>2450</v>
      </c>
      <c r="D27" s="8" t="s">
        <v>18</v>
      </c>
      <c r="E27" s="10">
        <v>75</v>
      </c>
      <c r="F27" s="21">
        <f>+GETPIVOTDATA("Suma de Importe",D27,"Artículo Vendido","Batidora")*0.23</f>
        <v>17.25</v>
      </c>
      <c r="G27">
        <f>+GETPIVOTDATA("Suma de Importe",D27,"Artículo Vendido","Batidora")+F27</f>
        <v>92.25</v>
      </c>
      <c r="I27" s="1" t="s">
        <v>16</v>
      </c>
      <c r="J27" s="1" t="s">
        <v>38</v>
      </c>
      <c r="K27" s="1">
        <v>10</v>
      </c>
      <c r="L27" s="6" t="s">
        <v>20</v>
      </c>
    </row>
    <row r="28" spans="1:12">
      <c r="A28" s="9" t="s">
        <v>16</v>
      </c>
      <c r="B28" s="10">
        <v>25</v>
      </c>
      <c r="D28" s="8" t="s">
        <v>15</v>
      </c>
      <c r="E28" s="10">
        <v>300</v>
      </c>
      <c r="F28" s="21">
        <f>+GETPIVOTDATA("Suma de Importe",D28,"Artículo Vendido","Lavadora")*0.23</f>
        <v>69</v>
      </c>
      <c r="G28">
        <f>+GETPIVOTDATA("Suma de Importe",D28,"Artículo Vendido","Lavadora")+F28</f>
        <v>369</v>
      </c>
      <c r="I28" s="1" t="s">
        <v>19</v>
      </c>
      <c r="J28" s="1" t="s">
        <v>38</v>
      </c>
      <c r="K28" s="1">
        <v>100</v>
      </c>
      <c r="L28" s="6" t="s">
        <v>20</v>
      </c>
    </row>
    <row r="29" spans="1:12">
      <c r="A29" s="12" t="s">
        <v>12</v>
      </c>
      <c r="B29" s="10">
        <v>10</v>
      </c>
      <c r="D29" s="8" t="s">
        <v>24</v>
      </c>
      <c r="E29" s="10">
        <v>40</v>
      </c>
      <c r="F29" s="21">
        <f>+GETPIVOTDATA("Suma de Importe",D29,"Artículo Vendido","Plancha")*0.23</f>
        <v>9.2000000000000011</v>
      </c>
      <c r="G29">
        <f>+GETPIVOTDATA("Suma de Importe",D29,"Artículo Vendido","Plancha")+F29</f>
        <v>49.2</v>
      </c>
      <c r="I29" s="1" t="s">
        <v>25</v>
      </c>
      <c r="J29" s="1" t="s">
        <v>38</v>
      </c>
      <c r="K29" s="1">
        <v>1400</v>
      </c>
      <c r="L29" s="6" t="s">
        <v>20</v>
      </c>
    </row>
    <row r="30" spans="1:12">
      <c r="A30" s="12" t="s">
        <v>38</v>
      </c>
      <c r="B30" s="10">
        <v>15</v>
      </c>
      <c r="D30" s="8" t="s">
        <v>10</v>
      </c>
      <c r="E30" s="10">
        <v>100</v>
      </c>
      <c r="F30" s="21">
        <f>+GETPIVOTDATA("Suma de Importe",D30,"Artículo Vendido","Secador")*0.23</f>
        <v>23</v>
      </c>
      <c r="G30">
        <f>+GETPIVOTDATA("Suma de Importe",D30,"Artículo Vendido","Secador")+F30</f>
        <v>123</v>
      </c>
      <c r="I30" s="1" t="s">
        <v>30</v>
      </c>
      <c r="J30" s="1" t="s">
        <v>38</v>
      </c>
      <c r="K30" s="1">
        <v>20</v>
      </c>
      <c r="L30" s="6" t="s">
        <v>20</v>
      </c>
    </row>
    <row r="31" spans="1:12">
      <c r="A31" s="9" t="s">
        <v>19</v>
      </c>
      <c r="B31" s="10">
        <v>190</v>
      </c>
      <c r="D31" s="8" t="s">
        <v>42</v>
      </c>
      <c r="E31" s="10">
        <v>515</v>
      </c>
      <c r="F31">
        <f>SUM(F27:F30)</f>
        <v>118.45</v>
      </c>
      <c r="G31">
        <f>SUM(G27:G30)</f>
        <v>633.45000000000005</v>
      </c>
      <c r="I31" s="1" t="s">
        <v>32</v>
      </c>
      <c r="J31" s="1" t="s">
        <v>38</v>
      </c>
      <c r="K31" s="1">
        <v>30</v>
      </c>
      <c r="L31" s="6" t="s">
        <v>20</v>
      </c>
    </row>
    <row r="32" spans="1:12">
      <c r="A32" s="12" t="s">
        <v>12</v>
      </c>
      <c r="B32" s="10">
        <v>100</v>
      </c>
      <c r="I32" s="1" t="s">
        <v>33</v>
      </c>
      <c r="J32" s="1" t="s">
        <v>38</v>
      </c>
      <c r="K32" s="1">
        <v>10</v>
      </c>
      <c r="L32" s="6" t="s">
        <v>20</v>
      </c>
    </row>
    <row r="33" spans="1:17">
      <c r="A33" s="12" t="s">
        <v>38</v>
      </c>
      <c r="B33" s="10">
        <v>90</v>
      </c>
      <c r="D33" s="24" t="s">
        <v>0</v>
      </c>
      <c r="E33" s="25" t="s">
        <v>1</v>
      </c>
      <c r="F33" s="26" t="s">
        <v>2</v>
      </c>
      <c r="I33" s="1" t="s">
        <v>35</v>
      </c>
      <c r="J33" s="1" t="s">
        <v>38</v>
      </c>
      <c r="K33" s="1">
        <v>20</v>
      </c>
      <c r="L33" s="6" t="s">
        <v>20</v>
      </c>
    </row>
    <row r="34" spans="1:17">
      <c r="A34" s="9" t="s">
        <v>30</v>
      </c>
      <c r="B34" s="10">
        <v>45</v>
      </c>
      <c r="D34" s="22" t="s">
        <v>9</v>
      </c>
      <c r="E34" s="1" t="s">
        <v>10</v>
      </c>
      <c r="F34" s="23">
        <v>50</v>
      </c>
    </row>
    <row r="35" spans="1:17">
      <c r="A35" s="12" t="s">
        <v>12</v>
      </c>
      <c r="B35" s="10">
        <v>25</v>
      </c>
      <c r="D35" s="22" t="s">
        <v>14</v>
      </c>
      <c r="E35" s="1" t="s">
        <v>15</v>
      </c>
      <c r="F35" s="23">
        <v>300</v>
      </c>
      <c r="I35" s="7" t="s">
        <v>27</v>
      </c>
      <c r="J35" s="7" t="s">
        <v>43</v>
      </c>
    </row>
    <row r="36" spans="1:17">
      <c r="A36" s="12" t="s">
        <v>38</v>
      </c>
      <c r="B36" s="10">
        <v>20</v>
      </c>
      <c r="D36" s="22" t="s">
        <v>17</v>
      </c>
      <c r="E36" s="1" t="s">
        <v>18</v>
      </c>
      <c r="F36" s="23">
        <v>25</v>
      </c>
      <c r="I36" s="7" t="s">
        <v>41</v>
      </c>
      <c r="J36" t="s">
        <v>29</v>
      </c>
      <c r="K36" t="s">
        <v>31</v>
      </c>
      <c r="L36" t="s">
        <v>9</v>
      </c>
      <c r="M36" t="s">
        <v>14</v>
      </c>
      <c r="N36" t="s">
        <v>34</v>
      </c>
      <c r="O36" t="s">
        <v>23</v>
      </c>
      <c r="P36" t="s">
        <v>17</v>
      </c>
      <c r="Q36" t="s">
        <v>42</v>
      </c>
    </row>
    <row r="37" spans="1:17">
      <c r="A37" s="9" t="s">
        <v>33</v>
      </c>
      <c r="B37" s="10">
        <v>60</v>
      </c>
      <c r="D37" s="22" t="s">
        <v>23</v>
      </c>
      <c r="E37" s="1" t="s">
        <v>24</v>
      </c>
      <c r="F37" s="23">
        <v>20</v>
      </c>
      <c r="I37" s="8" t="s">
        <v>18</v>
      </c>
      <c r="J37" s="10">
        <v>25</v>
      </c>
      <c r="K37" s="10"/>
      <c r="L37" s="10"/>
      <c r="M37" s="10"/>
      <c r="N37" s="10">
        <v>25</v>
      </c>
      <c r="O37" s="10"/>
      <c r="P37" s="10">
        <v>25</v>
      </c>
      <c r="Q37" s="10">
        <v>75</v>
      </c>
    </row>
    <row r="38" spans="1:17">
      <c r="A38" s="12" t="s">
        <v>12</v>
      </c>
      <c r="B38" s="10">
        <v>30</v>
      </c>
      <c r="D38" s="22" t="s">
        <v>29</v>
      </c>
      <c r="E38" s="1" t="s">
        <v>18</v>
      </c>
      <c r="F38" s="23">
        <v>25</v>
      </c>
      <c r="I38" s="8" t="s">
        <v>15</v>
      </c>
      <c r="J38" s="10"/>
      <c r="K38" s="10"/>
      <c r="L38" s="10"/>
      <c r="M38" s="10">
        <v>300</v>
      </c>
      <c r="N38" s="10"/>
      <c r="O38" s="10"/>
      <c r="P38" s="10"/>
      <c r="Q38" s="10">
        <v>300</v>
      </c>
    </row>
    <row r="39" spans="1:17">
      <c r="A39" s="12" t="s">
        <v>38</v>
      </c>
      <c r="B39" s="10">
        <v>30</v>
      </c>
      <c r="D39" s="22" t="s">
        <v>31</v>
      </c>
      <c r="E39" s="1" t="s">
        <v>24</v>
      </c>
      <c r="F39" s="23">
        <v>20</v>
      </c>
      <c r="I39" s="8" t="s">
        <v>24</v>
      </c>
      <c r="J39" s="10"/>
      <c r="K39" s="10">
        <v>20</v>
      </c>
      <c r="L39" s="10"/>
      <c r="M39" s="10"/>
      <c r="N39" s="10"/>
      <c r="O39" s="10">
        <v>20</v>
      </c>
      <c r="P39" s="10"/>
      <c r="Q39" s="10">
        <v>40</v>
      </c>
    </row>
    <row r="40" spans="1:17">
      <c r="A40" s="9" t="s">
        <v>35</v>
      </c>
      <c r="B40" s="10">
        <v>40</v>
      </c>
      <c r="D40" s="22" t="s">
        <v>14</v>
      </c>
      <c r="E40" s="1" t="s">
        <v>10</v>
      </c>
      <c r="F40" s="23">
        <v>50</v>
      </c>
      <c r="I40" s="8" t="s">
        <v>10</v>
      </c>
      <c r="J40" s="10"/>
      <c r="K40" s="10"/>
      <c r="L40" s="10">
        <v>50</v>
      </c>
      <c r="M40" s="10">
        <v>50</v>
      </c>
      <c r="N40" s="10"/>
      <c r="O40" s="10"/>
      <c r="P40" s="10"/>
      <c r="Q40" s="10">
        <v>100</v>
      </c>
    </row>
    <row r="41" spans="1:17">
      <c r="A41" s="12" t="s">
        <v>12</v>
      </c>
      <c r="B41" s="10">
        <v>20</v>
      </c>
      <c r="D41" s="27" t="s">
        <v>34</v>
      </c>
      <c r="E41" s="28" t="s">
        <v>18</v>
      </c>
      <c r="F41" s="29">
        <v>25</v>
      </c>
      <c r="I41" s="8" t="s">
        <v>42</v>
      </c>
      <c r="J41" s="10">
        <v>25</v>
      </c>
      <c r="K41" s="10">
        <v>20</v>
      </c>
      <c r="L41" s="10">
        <v>50</v>
      </c>
      <c r="M41" s="10">
        <v>350</v>
      </c>
      <c r="N41" s="10">
        <v>25</v>
      </c>
      <c r="O41" s="10">
        <v>20</v>
      </c>
      <c r="P41" s="10">
        <v>25</v>
      </c>
      <c r="Q41" s="10">
        <v>515</v>
      </c>
    </row>
    <row r="42" spans="1:17">
      <c r="A42" s="12" t="s">
        <v>38</v>
      </c>
      <c r="B42" s="10">
        <v>20</v>
      </c>
    </row>
    <row r="43" spans="1:17">
      <c r="A43" s="9" t="s">
        <v>25</v>
      </c>
      <c r="B43" s="10">
        <v>2000</v>
      </c>
    </row>
    <row r="44" spans="1:17">
      <c r="A44" s="12" t="s">
        <v>12</v>
      </c>
      <c r="B44" s="10">
        <v>1000</v>
      </c>
      <c r="E44" s="7" t="s">
        <v>45</v>
      </c>
    </row>
    <row r="45" spans="1:17">
      <c r="A45" s="12" t="s">
        <v>38</v>
      </c>
      <c r="B45" s="10">
        <v>1000</v>
      </c>
      <c r="D45" s="7" t="s">
        <v>41</v>
      </c>
      <c r="E45" t="s">
        <v>44</v>
      </c>
      <c r="F45" t="s">
        <v>46</v>
      </c>
      <c r="G45" t="s">
        <v>47</v>
      </c>
      <c r="I45" s="7" t="s">
        <v>49</v>
      </c>
      <c r="J45" s="7" t="s">
        <v>43</v>
      </c>
    </row>
    <row r="46" spans="1:17">
      <c r="A46" s="9" t="s">
        <v>11</v>
      </c>
      <c r="B46" s="10">
        <v>45</v>
      </c>
      <c r="D46" s="8" t="s">
        <v>29</v>
      </c>
      <c r="E46" s="10">
        <v>25</v>
      </c>
      <c r="F46" s="10">
        <v>5.75</v>
      </c>
      <c r="G46" s="10">
        <v>30.75</v>
      </c>
      <c r="I46" s="7" t="s">
        <v>41</v>
      </c>
      <c r="J46" t="s">
        <v>1</v>
      </c>
      <c r="K46" t="s">
        <v>5</v>
      </c>
      <c r="L46" t="s">
        <v>4</v>
      </c>
      <c r="M46" t="s">
        <v>2</v>
      </c>
      <c r="N46" t="s">
        <v>42</v>
      </c>
    </row>
    <row r="47" spans="1:17">
      <c r="A47" s="12" t="s">
        <v>12</v>
      </c>
      <c r="B47" s="10">
        <v>25</v>
      </c>
      <c r="D47" s="8" t="s">
        <v>31</v>
      </c>
      <c r="E47" s="10">
        <v>20</v>
      </c>
      <c r="F47" s="10">
        <v>4.6000000000000005</v>
      </c>
      <c r="G47" s="10">
        <v>24.6</v>
      </c>
      <c r="I47" s="8" t="s">
        <v>18</v>
      </c>
      <c r="J47" s="10"/>
      <c r="K47" s="10">
        <v>7</v>
      </c>
      <c r="L47" s="10">
        <v>128378</v>
      </c>
      <c r="M47" s="10"/>
      <c r="N47" s="10">
        <v>128385</v>
      </c>
    </row>
    <row r="48" spans="1:17">
      <c r="A48" s="12" t="s">
        <v>38</v>
      </c>
      <c r="B48" s="10">
        <v>20</v>
      </c>
      <c r="D48" s="8" t="s">
        <v>9</v>
      </c>
      <c r="E48" s="10">
        <v>50</v>
      </c>
      <c r="F48" s="10">
        <v>11.5</v>
      </c>
      <c r="G48" s="10">
        <v>61.5</v>
      </c>
      <c r="I48" s="8" t="s">
        <v>29</v>
      </c>
      <c r="J48" s="10">
        <v>0</v>
      </c>
      <c r="K48" s="10"/>
      <c r="L48" s="10"/>
      <c r="M48" s="10">
        <v>25</v>
      </c>
      <c r="N48" s="10">
        <v>25</v>
      </c>
    </row>
    <row r="49" spans="1:14">
      <c r="A49" s="9" t="s">
        <v>32</v>
      </c>
      <c r="B49" s="10">
        <v>45</v>
      </c>
      <c r="D49" s="8" t="s">
        <v>14</v>
      </c>
      <c r="E49" s="10">
        <v>350</v>
      </c>
      <c r="F49" s="10">
        <v>80.5</v>
      </c>
      <c r="G49" s="10">
        <v>430.5</v>
      </c>
      <c r="I49" s="8" t="s">
        <v>31</v>
      </c>
      <c r="J49" s="10">
        <v>0</v>
      </c>
      <c r="K49" s="10"/>
      <c r="L49" s="10"/>
      <c r="M49" s="10">
        <v>20</v>
      </c>
      <c r="N49" s="10">
        <v>20</v>
      </c>
    </row>
    <row r="50" spans="1:14">
      <c r="A50" s="12" t="s">
        <v>12</v>
      </c>
      <c r="B50" s="10">
        <v>20</v>
      </c>
      <c r="D50" s="8" t="s">
        <v>34</v>
      </c>
      <c r="E50" s="10">
        <v>25</v>
      </c>
      <c r="F50" s="10">
        <v>5.75</v>
      </c>
      <c r="G50" s="10">
        <v>30.75</v>
      </c>
      <c r="I50" s="8" t="s">
        <v>9</v>
      </c>
      <c r="J50" s="10">
        <v>0</v>
      </c>
      <c r="K50" s="10"/>
      <c r="L50" s="10"/>
      <c r="M50" s="10">
        <v>50</v>
      </c>
      <c r="N50" s="10">
        <v>50</v>
      </c>
    </row>
    <row r="51" spans="1:14">
      <c r="A51" s="12" t="s">
        <v>38</v>
      </c>
      <c r="B51" s="10">
        <v>25</v>
      </c>
      <c r="D51" s="8" t="s">
        <v>23</v>
      </c>
      <c r="E51" s="10">
        <v>20</v>
      </c>
      <c r="F51" s="10">
        <v>4.6000000000000005</v>
      </c>
      <c r="G51" s="10">
        <v>24.6</v>
      </c>
      <c r="I51" s="8" t="s">
        <v>15</v>
      </c>
      <c r="J51" s="10"/>
      <c r="K51" s="10">
        <v>2</v>
      </c>
      <c r="L51" s="10">
        <v>42740</v>
      </c>
      <c r="M51" s="10"/>
      <c r="N51" s="10">
        <v>42742</v>
      </c>
    </row>
    <row r="52" spans="1:14">
      <c r="A52" s="8" t="s">
        <v>20</v>
      </c>
      <c r="B52" s="10">
        <v>3485</v>
      </c>
      <c r="D52" s="8" t="s">
        <v>17</v>
      </c>
      <c r="E52" s="10">
        <v>25</v>
      </c>
      <c r="F52" s="10">
        <v>5.75</v>
      </c>
      <c r="G52" s="10">
        <v>30.75</v>
      </c>
      <c r="I52" s="8" t="s">
        <v>14</v>
      </c>
      <c r="J52" s="10">
        <v>0</v>
      </c>
      <c r="K52" s="10"/>
      <c r="L52" s="10"/>
      <c r="M52" s="10">
        <v>350</v>
      </c>
      <c r="N52" s="10">
        <v>350</v>
      </c>
    </row>
    <row r="53" spans="1:14">
      <c r="A53" s="9" t="s">
        <v>16</v>
      </c>
      <c r="B53" s="10">
        <v>30</v>
      </c>
      <c r="D53" s="8" t="s">
        <v>42</v>
      </c>
      <c r="E53" s="10">
        <v>515</v>
      </c>
      <c r="F53" s="10">
        <v>118.45</v>
      </c>
      <c r="G53" s="10">
        <v>633.45000000000005</v>
      </c>
      <c r="I53" s="8" t="s">
        <v>34</v>
      </c>
      <c r="J53" s="10">
        <v>0</v>
      </c>
      <c r="K53" s="10"/>
      <c r="L53" s="10"/>
      <c r="M53" s="10">
        <v>25</v>
      </c>
      <c r="N53" s="10">
        <v>25</v>
      </c>
    </row>
    <row r="54" spans="1:14">
      <c r="A54" s="12" t="s">
        <v>12</v>
      </c>
      <c r="B54" s="10">
        <v>20</v>
      </c>
      <c r="I54" s="8" t="s">
        <v>23</v>
      </c>
      <c r="J54" s="10">
        <v>0</v>
      </c>
      <c r="K54" s="10"/>
      <c r="L54" s="10"/>
      <c r="M54" s="10">
        <v>20</v>
      </c>
      <c r="N54" s="10">
        <v>20</v>
      </c>
    </row>
    <row r="55" spans="1:14">
      <c r="A55" s="12" t="s">
        <v>38</v>
      </c>
      <c r="B55" s="10">
        <v>10</v>
      </c>
      <c r="I55" s="8" t="s">
        <v>17</v>
      </c>
      <c r="J55" s="10">
        <v>0</v>
      </c>
      <c r="K55" s="10"/>
      <c r="L55" s="10"/>
      <c r="M55" s="10">
        <v>25</v>
      </c>
      <c r="N55" s="10">
        <v>25</v>
      </c>
    </row>
    <row r="56" spans="1:14">
      <c r="A56" s="9" t="s">
        <v>19</v>
      </c>
      <c r="B56" s="10">
        <v>300</v>
      </c>
      <c r="I56" s="8" t="s">
        <v>24</v>
      </c>
      <c r="J56" s="10"/>
      <c r="K56" s="10">
        <v>8</v>
      </c>
      <c r="L56" s="10">
        <v>85569</v>
      </c>
      <c r="M56" s="10"/>
      <c r="N56" s="10">
        <v>85577</v>
      </c>
    </row>
    <row r="57" spans="1:14">
      <c r="A57" s="12" t="s">
        <v>12</v>
      </c>
      <c r="B57" s="10">
        <v>200</v>
      </c>
      <c r="I57" s="8" t="s">
        <v>10</v>
      </c>
      <c r="J57" s="10"/>
      <c r="K57" s="10">
        <v>8</v>
      </c>
      <c r="L57" s="10">
        <v>85541</v>
      </c>
      <c r="M57" s="10"/>
      <c r="N57" s="10">
        <v>85549</v>
      </c>
    </row>
    <row r="58" spans="1:14">
      <c r="A58" s="12" t="s">
        <v>38</v>
      </c>
      <c r="B58" s="10">
        <v>100</v>
      </c>
      <c r="I58" s="8" t="s">
        <v>42</v>
      </c>
      <c r="J58" s="10">
        <v>0</v>
      </c>
      <c r="K58" s="10">
        <v>25</v>
      </c>
      <c r="L58" s="10">
        <v>342228</v>
      </c>
      <c r="M58" s="10">
        <v>515</v>
      </c>
      <c r="N58" s="10">
        <v>342768</v>
      </c>
    </row>
    <row r="59" spans="1:14">
      <c r="A59" s="9" t="s">
        <v>30</v>
      </c>
      <c r="B59" s="10">
        <v>45</v>
      </c>
    </row>
    <row r="60" spans="1:14">
      <c r="A60" s="12" t="s">
        <v>12</v>
      </c>
      <c r="B60" s="10">
        <v>25</v>
      </c>
    </row>
    <row r="61" spans="1:14">
      <c r="A61" s="12" t="s">
        <v>38</v>
      </c>
      <c r="B61" s="10">
        <v>20</v>
      </c>
    </row>
    <row r="62" spans="1:14">
      <c r="A62" s="9" t="s">
        <v>33</v>
      </c>
      <c r="B62" s="10">
        <v>40</v>
      </c>
    </row>
    <row r="63" spans="1:14">
      <c r="A63" s="12" t="s">
        <v>12</v>
      </c>
      <c r="B63" s="10">
        <v>30</v>
      </c>
    </row>
    <row r="64" spans="1:14">
      <c r="A64" s="12" t="s">
        <v>38</v>
      </c>
      <c r="B64" s="10">
        <v>10</v>
      </c>
    </row>
    <row r="65" spans="1:2">
      <c r="A65" s="9" t="s">
        <v>35</v>
      </c>
      <c r="B65" s="10">
        <v>30</v>
      </c>
    </row>
    <row r="66" spans="1:2">
      <c r="A66" s="12" t="s">
        <v>12</v>
      </c>
      <c r="B66" s="10">
        <v>10</v>
      </c>
    </row>
    <row r="67" spans="1:2">
      <c r="A67" s="12" t="s">
        <v>38</v>
      </c>
      <c r="B67" s="10">
        <v>20</v>
      </c>
    </row>
    <row r="68" spans="1:2">
      <c r="A68" s="9" t="s">
        <v>25</v>
      </c>
      <c r="B68" s="10">
        <v>2900</v>
      </c>
    </row>
    <row r="69" spans="1:2">
      <c r="A69" s="12" t="s">
        <v>12</v>
      </c>
      <c r="B69" s="10">
        <v>1500</v>
      </c>
    </row>
    <row r="70" spans="1:2">
      <c r="A70" s="12" t="s">
        <v>38</v>
      </c>
      <c r="B70" s="10">
        <v>1400</v>
      </c>
    </row>
    <row r="71" spans="1:2">
      <c r="A71" s="9" t="s">
        <v>11</v>
      </c>
      <c r="B71" s="10">
        <v>90</v>
      </c>
    </row>
    <row r="72" spans="1:2">
      <c r="A72" s="12" t="s">
        <v>12</v>
      </c>
      <c r="B72" s="10">
        <v>50</v>
      </c>
    </row>
    <row r="73" spans="1:2">
      <c r="A73" s="12" t="s">
        <v>38</v>
      </c>
      <c r="B73" s="10">
        <v>40</v>
      </c>
    </row>
    <row r="74" spans="1:2">
      <c r="A74" s="9" t="s">
        <v>32</v>
      </c>
      <c r="B74" s="10">
        <v>50</v>
      </c>
    </row>
    <row r="75" spans="1:2">
      <c r="A75" s="12" t="s">
        <v>12</v>
      </c>
      <c r="B75" s="10">
        <v>20</v>
      </c>
    </row>
    <row r="76" spans="1:2">
      <c r="A76" s="12" t="s">
        <v>38</v>
      </c>
      <c r="B76" s="10">
        <v>30</v>
      </c>
    </row>
    <row r="77" spans="1:2">
      <c r="A77" s="8" t="s">
        <v>37</v>
      </c>
      <c r="B77" s="10">
        <v>5935</v>
      </c>
    </row>
  </sheetData>
  <pageMargins left="0.7" right="0.7" top="0.75" bottom="0.75" header="0.3" footer="0.3"/>
  <pageSetup orientation="portrait" horizontalDpi="4294967294" verticalDpi="0" r:id="rId9"/>
  <drawing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Lourdes Couto</cp:lastModifiedBy>
  <cp:revision/>
  <dcterms:created xsi:type="dcterms:W3CDTF">2017-12-30T17:25:01Z</dcterms:created>
  <dcterms:modified xsi:type="dcterms:W3CDTF">2017-12-31T03:32:04Z</dcterms:modified>
  <cp:category/>
  <cp:contentStatus/>
</cp:coreProperties>
</file>